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gomes/Desktop/"/>
    </mc:Choice>
  </mc:AlternateContent>
  <xr:revisionPtr revIDLastSave="0" documentId="10_ncr:8100000_{02D2E124-BE6F-6C41-AB65-FB1BC2D4FE08}" xr6:coauthVersionLast="34" xr6:coauthVersionMax="34" xr10:uidLastSave="{00000000-0000-0000-0000-000000000000}"/>
  <bookViews>
    <workbookView xWindow="-25600" yWindow="0" windowWidth="25600" windowHeight="16000" activeTab="6" xr2:uid="{7394EED4-F31B-AB48-B459-DCC9126B4080}"/>
  </bookViews>
  <sheets>
    <sheet name="ComparisonWithPrio" sheetId="1" r:id="rId1"/>
    <sheet name="ScaleVNs" sheetId="2" r:id="rId2"/>
    <sheet name="Bandwith" sheetId="3" r:id="rId3"/>
    <sheet name="ScaleDPs" sheetId="4" r:id="rId4"/>
    <sheet name="ScaleServers" sheetId="6" r:id="rId5"/>
    <sheet name="Threshold" sheetId="5" r:id="rId6"/>
    <sheet name="MaxOptimized" sheetId="7" r:id="rId7"/>
    <sheet name="DiifPri" sheetId="8" r:id="rId8"/>
    <sheet name="AllOps" sheetId="9" r:id="rId9"/>
    <sheet name="LogRegr" sheetId="10" r:id="rId10"/>
    <sheet name="Pipeline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7" l="1"/>
  <c r="M22" i="7"/>
  <c r="I23" i="7"/>
  <c r="J23" i="7"/>
  <c r="K23" i="7" s="1"/>
  <c r="J11" i="7"/>
  <c r="J8" i="7"/>
  <c r="I11" i="7"/>
  <c r="M20" i="7"/>
  <c r="M18" i="7"/>
  <c r="O20" i="7"/>
  <c r="M16" i="7"/>
  <c r="L6" i="10"/>
  <c r="L7" i="10"/>
  <c r="L8" i="10"/>
  <c r="L9" i="10"/>
  <c r="L10" i="10"/>
  <c r="L11" i="10"/>
  <c r="L12" i="10"/>
  <c r="L5" i="10"/>
  <c r="F9" i="10"/>
  <c r="F11" i="10"/>
  <c r="F5" i="10"/>
  <c r="F7" i="10"/>
  <c r="I5" i="4"/>
  <c r="J24" i="1"/>
  <c r="J44" i="1"/>
  <c r="I44" i="1"/>
  <c r="J6" i="10"/>
  <c r="J7" i="10"/>
  <c r="J8" i="10"/>
  <c r="J9" i="10"/>
  <c r="J10" i="10"/>
  <c r="J11" i="10"/>
  <c r="J12" i="10"/>
  <c r="J5" i="10"/>
  <c r="I5" i="10"/>
  <c r="K5" i="10"/>
  <c r="K6" i="10"/>
  <c r="K7" i="10"/>
  <c r="K8" i="10"/>
  <c r="K9" i="10"/>
  <c r="K10" i="10"/>
  <c r="K11" i="10"/>
  <c r="K12" i="10"/>
  <c r="I45" i="1"/>
  <c r="J45" i="1"/>
  <c r="I46" i="1"/>
  <c r="J46" i="1"/>
  <c r="K46" i="1" s="1"/>
  <c r="I47" i="1"/>
  <c r="J47" i="1"/>
  <c r="D37" i="1"/>
  <c r="D38" i="1"/>
  <c r="D39" i="1"/>
  <c r="D36" i="1"/>
  <c r="I5" i="1"/>
  <c r="J5" i="1"/>
  <c r="I6" i="1"/>
  <c r="J6" i="1"/>
  <c r="I7" i="1"/>
  <c r="J7" i="1"/>
  <c r="I8" i="1"/>
  <c r="J8" i="1"/>
  <c r="I11" i="1"/>
  <c r="J11" i="1"/>
  <c r="I12" i="1"/>
  <c r="J12" i="1"/>
  <c r="I13" i="1"/>
  <c r="J13" i="1"/>
  <c r="I14" i="1"/>
  <c r="J14" i="1"/>
  <c r="I18" i="1"/>
  <c r="J18" i="1"/>
  <c r="I19" i="1"/>
  <c r="J19" i="1"/>
  <c r="I20" i="1"/>
  <c r="J20" i="1"/>
  <c r="I21" i="1"/>
  <c r="J21" i="1"/>
  <c r="I24" i="1"/>
  <c r="I25" i="1"/>
  <c r="J25" i="1"/>
  <c r="I26" i="1"/>
  <c r="J26" i="1"/>
  <c r="I27" i="1"/>
  <c r="J27" i="1"/>
  <c r="D31" i="1"/>
  <c r="I12" i="10"/>
  <c r="I11" i="10"/>
  <c r="I10" i="10"/>
  <c r="I9" i="10"/>
  <c r="I8" i="10"/>
  <c r="I7" i="10"/>
  <c r="I6" i="10"/>
  <c r="K17" i="9"/>
  <c r="J17" i="9"/>
  <c r="J18" i="9"/>
  <c r="I17" i="9"/>
  <c r="I18" i="9"/>
  <c r="I16" i="9"/>
  <c r="J16" i="9"/>
  <c r="J15" i="9"/>
  <c r="K15" i="9"/>
  <c r="I15" i="9"/>
  <c r="J14" i="9"/>
  <c r="K14" i="9" s="1"/>
  <c r="I14" i="9"/>
  <c r="J13" i="9"/>
  <c r="K13" i="9" s="1"/>
  <c r="I13" i="9"/>
  <c r="J12" i="9"/>
  <c r="K12" i="9" s="1"/>
  <c r="I12" i="9"/>
  <c r="J11" i="9"/>
  <c r="K11" i="9" s="1"/>
  <c r="I11" i="9"/>
  <c r="I10" i="9"/>
  <c r="J10" i="9"/>
  <c r="J9" i="9"/>
  <c r="K9" i="9" s="1"/>
  <c r="I9" i="9"/>
  <c r="J8" i="9"/>
  <c r="I8" i="9"/>
  <c r="J7" i="9"/>
  <c r="I7" i="9"/>
  <c r="J6" i="9"/>
  <c r="I6" i="9"/>
  <c r="J5" i="9"/>
  <c r="I5" i="9"/>
  <c r="O18" i="7"/>
  <c r="O16" i="7"/>
  <c r="J8" i="8"/>
  <c r="I8" i="8"/>
  <c r="J7" i="8"/>
  <c r="I7" i="8"/>
  <c r="J6" i="8"/>
  <c r="I6" i="8"/>
  <c r="J5" i="8"/>
  <c r="I5" i="8"/>
  <c r="I16" i="7"/>
  <c r="I17" i="7"/>
  <c r="I18" i="7"/>
  <c r="I19" i="7"/>
  <c r="I20" i="7"/>
  <c r="I21" i="7"/>
  <c r="I22" i="7"/>
  <c r="I15" i="7"/>
  <c r="J15" i="7"/>
  <c r="J16" i="7"/>
  <c r="J17" i="7"/>
  <c r="J18" i="7"/>
  <c r="K18" i="7" s="1"/>
  <c r="J19" i="7"/>
  <c r="J20" i="7"/>
  <c r="J21" i="7"/>
  <c r="J22" i="7"/>
  <c r="K22" i="7" s="1"/>
  <c r="I6" i="7"/>
  <c r="J6" i="7"/>
  <c r="K6" i="7" s="1"/>
  <c r="K11" i="4"/>
  <c r="K12" i="4"/>
  <c r="K13" i="4"/>
  <c r="J11" i="4"/>
  <c r="J12" i="4"/>
  <c r="J13" i="4"/>
  <c r="I11" i="4"/>
  <c r="I12" i="4"/>
  <c r="I13" i="4"/>
  <c r="I10" i="4"/>
  <c r="J10" i="7"/>
  <c r="I10" i="7"/>
  <c r="J9" i="7"/>
  <c r="I9" i="7"/>
  <c r="I8" i="7"/>
  <c r="J7" i="7"/>
  <c r="I7" i="7"/>
  <c r="J15" i="6"/>
  <c r="J16" i="6"/>
  <c r="J17" i="6"/>
  <c r="J18" i="6"/>
  <c r="J19" i="6"/>
  <c r="J20" i="6"/>
  <c r="J21" i="6"/>
  <c r="I15" i="6"/>
  <c r="I16" i="6"/>
  <c r="I17" i="6"/>
  <c r="I18" i="6"/>
  <c r="K18" i="6" s="1"/>
  <c r="I19" i="6"/>
  <c r="I20" i="6"/>
  <c r="I21" i="6"/>
  <c r="J14" i="6"/>
  <c r="I14" i="6"/>
  <c r="K14" i="6" s="1"/>
  <c r="J12" i="6"/>
  <c r="I12" i="6"/>
  <c r="J11" i="6"/>
  <c r="I11" i="6"/>
  <c r="K11" i="6" s="1"/>
  <c r="J10" i="6"/>
  <c r="I10" i="6"/>
  <c r="J9" i="6"/>
  <c r="I9" i="6"/>
  <c r="K9" i="6" s="1"/>
  <c r="J8" i="6"/>
  <c r="I8" i="6"/>
  <c r="J7" i="6"/>
  <c r="I7" i="6"/>
  <c r="J6" i="6"/>
  <c r="I6" i="6"/>
  <c r="J5" i="6"/>
  <c r="I5" i="6"/>
  <c r="K17" i="5"/>
  <c r="K18" i="5"/>
  <c r="K19" i="5"/>
  <c r="K20" i="5"/>
  <c r="K21" i="5"/>
  <c r="K24" i="5"/>
  <c r="K25" i="5"/>
  <c r="J18" i="5"/>
  <c r="J19" i="5"/>
  <c r="J20" i="5"/>
  <c r="J21" i="5"/>
  <c r="J22" i="5"/>
  <c r="K22" i="5" s="1"/>
  <c r="J23" i="5"/>
  <c r="K23" i="5" s="1"/>
  <c r="J24" i="5"/>
  <c r="J25" i="5"/>
  <c r="J26" i="5"/>
  <c r="K26" i="5" s="1"/>
  <c r="I17" i="5"/>
  <c r="I18" i="5"/>
  <c r="I19" i="5"/>
  <c r="I20" i="5"/>
  <c r="I21" i="5"/>
  <c r="I22" i="5"/>
  <c r="I23" i="5"/>
  <c r="I24" i="5"/>
  <c r="I25" i="5"/>
  <c r="I26" i="5"/>
  <c r="J17" i="5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J6" i="4"/>
  <c r="J7" i="4"/>
  <c r="J8" i="4"/>
  <c r="J10" i="4"/>
  <c r="I6" i="4"/>
  <c r="I7" i="4"/>
  <c r="I8" i="4"/>
  <c r="J5" i="4"/>
  <c r="J6" i="5"/>
  <c r="K6" i="5" s="1"/>
  <c r="J7" i="5"/>
  <c r="J8" i="5"/>
  <c r="J9" i="5"/>
  <c r="K9" i="5" s="1"/>
  <c r="J10" i="5"/>
  <c r="J11" i="5"/>
  <c r="J12" i="5"/>
  <c r="J13" i="5"/>
  <c r="J5" i="5"/>
  <c r="I6" i="5"/>
  <c r="I7" i="5"/>
  <c r="I8" i="5"/>
  <c r="K8" i="5" s="1"/>
  <c r="I9" i="5"/>
  <c r="I10" i="5"/>
  <c r="K10" i="5" s="1"/>
  <c r="I11" i="5"/>
  <c r="I12" i="5"/>
  <c r="K12" i="5" s="1"/>
  <c r="I13" i="5"/>
  <c r="I5" i="5"/>
  <c r="J8" i="3"/>
  <c r="J10" i="3"/>
  <c r="I10" i="3"/>
  <c r="K6" i="3"/>
  <c r="K7" i="3"/>
  <c r="K8" i="3"/>
  <c r="K9" i="3"/>
  <c r="K10" i="3"/>
  <c r="J6" i="3"/>
  <c r="J7" i="3"/>
  <c r="J9" i="3"/>
  <c r="J5" i="3"/>
  <c r="I5" i="3"/>
  <c r="K5" i="3"/>
  <c r="I9" i="3"/>
  <c r="I8" i="3"/>
  <c r="I7" i="3"/>
  <c r="I6" i="3"/>
  <c r="L7" i="2"/>
  <c r="L8" i="2"/>
  <c r="L9" i="2"/>
  <c r="L10" i="2"/>
  <c r="L5" i="2"/>
  <c r="K6" i="2"/>
  <c r="L6" i="2" s="1"/>
  <c r="K7" i="2"/>
  <c r="K8" i="2"/>
  <c r="K9" i="2"/>
  <c r="K10" i="2"/>
  <c r="K5" i="2"/>
  <c r="J6" i="2"/>
  <c r="J7" i="2"/>
  <c r="J8" i="2"/>
  <c r="J9" i="2"/>
  <c r="J10" i="2"/>
  <c r="J5" i="2"/>
  <c r="I6" i="2"/>
  <c r="I7" i="2"/>
  <c r="I8" i="2"/>
  <c r="I9" i="2"/>
  <c r="I10" i="2"/>
  <c r="I5" i="2"/>
  <c r="D32" i="1"/>
  <c r="D33" i="1"/>
  <c r="D34" i="1"/>
  <c r="K18" i="9" l="1"/>
  <c r="K47" i="1"/>
  <c r="K45" i="1"/>
  <c r="K44" i="1"/>
  <c r="K6" i="1"/>
  <c r="K5" i="1"/>
  <c r="K25" i="1"/>
  <c r="K27" i="1"/>
  <c r="K26" i="1"/>
  <c r="K24" i="1"/>
  <c r="K21" i="1"/>
  <c r="K20" i="1"/>
  <c r="K19" i="1"/>
  <c r="K18" i="1"/>
  <c r="K13" i="1"/>
  <c r="K11" i="1"/>
  <c r="K8" i="1"/>
  <c r="K7" i="1"/>
  <c r="K14" i="1"/>
  <c r="K12" i="1"/>
  <c r="K16" i="9"/>
  <c r="K10" i="9"/>
  <c r="K8" i="9"/>
  <c r="K7" i="9"/>
  <c r="K6" i="9"/>
  <c r="K5" i="9"/>
  <c r="K8" i="8"/>
  <c r="K7" i="8"/>
  <c r="K6" i="8"/>
  <c r="K5" i="8"/>
  <c r="K20" i="7"/>
  <c r="K10" i="7"/>
  <c r="K21" i="7"/>
  <c r="K17" i="7"/>
  <c r="K16" i="7"/>
  <c r="K15" i="7"/>
  <c r="K19" i="7"/>
  <c r="K8" i="7"/>
  <c r="K7" i="7"/>
  <c r="K10" i="4"/>
  <c r="K9" i="7"/>
  <c r="K11" i="7"/>
  <c r="K21" i="6"/>
  <c r="K20" i="6"/>
  <c r="K19" i="6"/>
  <c r="K17" i="6"/>
  <c r="K16" i="6"/>
  <c r="K15" i="6"/>
  <c r="K7" i="6"/>
  <c r="K6" i="6"/>
  <c r="K8" i="6"/>
  <c r="K10" i="6"/>
  <c r="K5" i="6"/>
  <c r="K12" i="6"/>
  <c r="L26" i="2"/>
  <c r="L24" i="2"/>
  <c r="L23" i="2"/>
  <c r="L22" i="2"/>
  <c r="L21" i="2"/>
  <c r="L25" i="2"/>
  <c r="K13" i="5"/>
  <c r="K11" i="5"/>
  <c r="K7" i="5"/>
  <c r="K6" i="4"/>
  <c r="K8" i="4"/>
  <c r="K7" i="4"/>
  <c r="L16" i="2"/>
  <c r="L12" i="2"/>
  <c r="L14" i="2"/>
  <c r="L13" i="2"/>
  <c r="L17" i="2"/>
  <c r="L15" i="2"/>
  <c r="K5" i="4"/>
  <c r="K5" i="5"/>
</calcChain>
</file>

<file path=xl/sharedStrings.xml><?xml version="1.0" encoding="utf-8"?>
<sst xmlns="http://schemas.openxmlformats.org/spreadsheetml/2006/main" count="257" uniqueCount="125">
  <si>
    <t xml:space="preserve">JustExecution </t>
  </si>
  <si>
    <t>AllProofs</t>
  </si>
  <si>
    <t>BI</t>
  </si>
  <si>
    <t>DCP</t>
  </si>
  <si>
    <t>Decode</t>
  </si>
  <si>
    <t>Obfuscation</t>
  </si>
  <si>
    <t>No Obfuscation</t>
  </si>
  <si>
    <t>Prio</t>
  </si>
  <si>
    <t xml:space="preserve">Aggregation </t>
  </si>
  <si>
    <t>Verification</t>
  </si>
  <si>
    <t>#6:#12</t>
  </si>
  <si>
    <t>#12:#24</t>
  </si>
  <si>
    <t>#48:#96</t>
  </si>
  <si>
    <t>#24:#48</t>
  </si>
  <si>
    <t xml:space="preserve">Total </t>
  </si>
  <si>
    <t>Execution</t>
  </si>
  <si>
    <t>Proofs Overhead</t>
  </si>
  <si>
    <t>Scale VNs</t>
  </si>
  <si>
    <t>Bandwidth</t>
  </si>
  <si>
    <t>100(20)</t>
  </si>
  <si>
    <t>100(40)</t>
  </si>
  <si>
    <t>100(80)</t>
  </si>
  <si>
    <t>1(20)</t>
  </si>
  <si>
    <t>1(40)</t>
  </si>
  <si>
    <t>1(80)</t>
  </si>
  <si>
    <t>Threshold</t>
  </si>
  <si>
    <t>1(0.5)</t>
  </si>
  <si>
    <t>1(1)</t>
  </si>
  <si>
    <t>1(0.2)</t>
  </si>
  <si>
    <t>0.5(1)</t>
  </si>
  <si>
    <t>0.5(0.5)</t>
  </si>
  <si>
    <t>0.5(0.2)</t>
  </si>
  <si>
    <t>0.2(1)</t>
  </si>
  <si>
    <t>0.2(0.5)</t>
  </si>
  <si>
    <t>0.2(0.2)</t>
  </si>
  <si>
    <t>Scale DPs</t>
  </si>
  <si>
    <t>7(1.0)</t>
  </si>
  <si>
    <t>14(1.0)</t>
  </si>
  <si>
    <t>21(1.0)</t>
  </si>
  <si>
    <t>28(1.0)</t>
  </si>
  <si>
    <t>35(1.0)</t>
  </si>
  <si>
    <t>42(1.0)</t>
  </si>
  <si>
    <t>7(0.3)</t>
  </si>
  <si>
    <t>14(0.3)</t>
  </si>
  <si>
    <t>21(0.3)</t>
  </si>
  <si>
    <t>28(0.3)</t>
  </si>
  <si>
    <t>35(0.3)</t>
  </si>
  <si>
    <t>42(0.3)</t>
  </si>
  <si>
    <t>Lower Range</t>
  </si>
  <si>
    <t>0(0)</t>
  </si>
  <si>
    <t>Scale Servers</t>
  </si>
  <si>
    <t>6(total=10)</t>
  </si>
  <si>
    <t>12(total=10)</t>
  </si>
  <si>
    <t>18(total=10)</t>
  </si>
  <si>
    <t>24(total=10)</t>
  </si>
  <si>
    <t>30(total=10)</t>
  </si>
  <si>
    <t>36(total=10)</t>
  </si>
  <si>
    <t>42(total=10)</t>
  </si>
  <si>
    <t>48(total=10)</t>
  </si>
  <si>
    <t>6(per server=10)</t>
  </si>
  <si>
    <t>12(per server=10)</t>
  </si>
  <si>
    <t>18(per server=10)</t>
  </si>
  <si>
    <t>24(per server=10)</t>
  </si>
  <si>
    <t>30(per server=10)</t>
  </si>
  <si>
    <t>36(per server=10)</t>
  </si>
  <si>
    <t>42(per server=10)</t>
  </si>
  <si>
    <t>48(per server=10)</t>
  </si>
  <si>
    <t>6-100-1</t>
  </si>
  <si>
    <t>6-1000-1</t>
  </si>
  <si>
    <t>6-10000-1</t>
  </si>
  <si>
    <t>6-100000-1</t>
  </si>
  <si>
    <t>6-10-100</t>
  </si>
  <si>
    <t>6-10-1000</t>
  </si>
  <si>
    <t>6-10-10000</t>
  </si>
  <si>
    <t>6-10-100000</t>
  </si>
  <si>
    <t>Max Optimized</t>
  </si>
  <si>
    <t>max not optimized</t>
  </si>
  <si>
    <t>max optimized</t>
  </si>
  <si>
    <t xml:space="preserve">bool </t>
  </si>
  <si>
    <t>bool (obf)</t>
  </si>
  <si>
    <t>10000 (obf)</t>
  </si>
  <si>
    <t>1000 (obf)</t>
  </si>
  <si>
    <t>125 (obf)</t>
  </si>
  <si>
    <t>157 (obf)</t>
  </si>
  <si>
    <t>196 (obf)</t>
  </si>
  <si>
    <t>DiffPri</t>
  </si>
  <si>
    <t>no diffpri</t>
  </si>
  <si>
    <t>Total Query</t>
  </si>
  <si>
    <t>AllOps</t>
  </si>
  <si>
    <t>sum</t>
  </si>
  <si>
    <t>variance</t>
  </si>
  <si>
    <t>mean</t>
  </si>
  <si>
    <t>bool_OR/AND</t>
  </si>
  <si>
    <t>bool_OR/AND (obf)</t>
  </si>
  <si>
    <t>max</t>
  </si>
  <si>
    <t xml:space="preserve"> max (obf)</t>
  </si>
  <si>
    <t>frequency_count</t>
  </si>
  <si>
    <t>intersection (obf)</t>
  </si>
  <si>
    <t>intersection</t>
  </si>
  <si>
    <t>cosim</t>
  </si>
  <si>
    <t>lin_reg</t>
  </si>
  <si>
    <t>mleval</t>
  </si>
  <si>
    <t>logistic_regression</t>
  </si>
  <si>
    <t>Logistic Regression</t>
  </si>
  <si>
    <t>#6:#6</t>
  </si>
  <si>
    <t>#12:#12</t>
  </si>
  <si>
    <t>#24:#24</t>
  </si>
  <si>
    <t>#48:#48</t>
  </si>
  <si>
    <t>Prio Threat Model</t>
  </si>
  <si>
    <t>SPECTF (eval)</t>
  </si>
  <si>
    <t>PIMA (eval)</t>
  </si>
  <si>
    <t>LBW (eval)</t>
  </si>
  <si>
    <t>PCS (eval)</t>
  </si>
  <si>
    <t>PIMA (features: 8, records: 7680)</t>
  </si>
  <si>
    <t>LBW (features: 10, records: 3760)</t>
  </si>
  <si>
    <t>PCS (features: 10, records: 1890)</t>
  </si>
  <si>
    <t>SPECTF (features: 44, records: 2760)</t>
  </si>
  <si>
    <t>TimeLine</t>
  </si>
  <si>
    <t>Collective Aggregation</t>
  </si>
  <si>
    <t>Key Switching</t>
  </si>
  <si>
    <t>Verify Range</t>
  </si>
  <si>
    <t>Verify KS</t>
  </si>
  <si>
    <t>Verify Aggregation</t>
  </si>
  <si>
    <t>Size of Block (bytes)</t>
  </si>
  <si>
    <t>Get Last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</si>
</sst>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 (Body)_x0000_"/>
    </font>
    <font>
      <sz val="11"/>
      <color theme="1"/>
      <name val="Calibri"/>
      <family val="2"/>
      <scheme val="minor"/>
    </font>
    <font>
      <b/>
      <sz val="12"/>
      <color theme="0"/>
      <name val="Calibri (Body)_x0000_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/>
    <xf numFmtId="0" fontId="1" fillId="3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DB22-A114-544F-ACF8-F8CD01EFAF39}">
  <dimension ref="A3:O53"/>
  <sheetViews>
    <sheetView workbookViewId="0">
      <selection activeCell="K24" sqref="K24"/>
    </sheetView>
  </sheetViews>
  <sheetFormatPr baseColWidth="10" defaultRowHeight="16"/>
  <cols>
    <col min="1" max="1" width="32.83203125" customWidth="1"/>
    <col min="2" max="2" width="14" customWidth="1"/>
    <col min="3" max="3" width="16.33203125" customWidth="1"/>
    <col min="8" max="8" width="9.6640625" customWidth="1"/>
    <col min="9" max="9" width="15.1640625" customWidth="1"/>
    <col min="10" max="10" width="17.33203125" customWidth="1"/>
    <col min="11" max="12" width="10.83203125" customWidth="1"/>
    <col min="16" max="16" width="31.5" customWidth="1"/>
    <col min="17" max="17" width="12.6640625" customWidth="1"/>
    <col min="18" max="18" width="11.83203125" customWidth="1"/>
  </cols>
  <sheetData>
    <row r="3" spans="1:15" ht="24">
      <c r="A3" s="3" t="s">
        <v>6</v>
      </c>
    </row>
    <row r="4" spans="1:15">
      <c r="A4" s="12">
        <v>100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I4" s="2" t="s">
        <v>15</v>
      </c>
      <c r="J4" s="2" t="s">
        <v>16</v>
      </c>
      <c r="K4" s="9" t="s">
        <v>14</v>
      </c>
    </row>
    <row r="5" spans="1:15">
      <c r="A5" s="6" t="s">
        <v>104</v>
      </c>
      <c r="B5" s="5">
        <v>0.95</v>
      </c>
      <c r="C5" s="4">
        <v>1.8</v>
      </c>
      <c r="D5" s="4">
        <v>0.34</v>
      </c>
      <c r="E5" s="4">
        <v>0.34</v>
      </c>
      <c r="F5" s="4">
        <v>4.0000000000000001E-3</v>
      </c>
      <c r="G5" s="8"/>
      <c r="I5">
        <f>B5+E5+F5</f>
        <v>1.294</v>
      </c>
      <c r="J5">
        <f>C5+D5-(B5+F5)</f>
        <v>1.1860000000000002</v>
      </c>
      <c r="K5">
        <f>I5+J5</f>
        <v>2.4800000000000004</v>
      </c>
      <c r="N5" s="8"/>
      <c r="O5" s="8"/>
    </row>
    <row r="6" spans="1:15">
      <c r="A6" s="6" t="s">
        <v>105</v>
      </c>
      <c r="B6" s="4">
        <v>1.52</v>
      </c>
      <c r="C6" s="4">
        <v>2.6</v>
      </c>
      <c r="D6" s="4">
        <v>0.35</v>
      </c>
      <c r="E6" s="4">
        <v>0.34</v>
      </c>
      <c r="F6" s="4">
        <v>4.0000000000000001E-3</v>
      </c>
      <c r="G6" s="8"/>
      <c r="I6">
        <f t="shared" ref="I6" si="0">B6+E6+F6</f>
        <v>1.8640000000000001</v>
      </c>
      <c r="J6">
        <f t="shared" ref="J6" si="1">C6+D6-(B6+F6)</f>
        <v>1.4260000000000002</v>
      </c>
      <c r="K6">
        <f t="shared" ref="K6:K8" si="2">I6+J6</f>
        <v>3.29</v>
      </c>
      <c r="N6" s="8"/>
      <c r="O6" s="8"/>
    </row>
    <row r="7" spans="1:15">
      <c r="A7" s="7" t="s">
        <v>106</v>
      </c>
      <c r="B7" s="4">
        <v>2</v>
      </c>
      <c r="C7" s="4">
        <v>4.2</v>
      </c>
      <c r="D7" s="4">
        <v>0.43</v>
      </c>
      <c r="E7" s="4">
        <v>0.34</v>
      </c>
      <c r="F7" s="4">
        <v>4.0000000000000001E-3</v>
      </c>
      <c r="G7" s="8"/>
      <c r="I7">
        <f>B7+E7+F7</f>
        <v>2.3439999999999999</v>
      </c>
      <c r="J7">
        <f>C7+D7-(B7+F7)</f>
        <v>2.6259999999999999</v>
      </c>
      <c r="K7">
        <f t="shared" si="2"/>
        <v>4.97</v>
      </c>
      <c r="N7" s="8"/>
      <c r="O7" s="8"/>
    </row>
    <row r="8" spans="1:15">
      <c r="A8" s="4" t="s">
        <v>107</v>
      </c>
      <c r="B8" s="4">
        <v>2.5</v>
      </c>
      <c r="C8" s="4">
        <v>7</v>
      </c>
      <c r="D8" s="4">
        <v>0.48</v>
      </c>
      <c r="E8" s="4">
        <v>0.34</v>
      </c>
      <c r="F8" s="4">
        <v>4.0000000000000001E-3</v>
      </c>
      <c r="G8" s="8"/>
      <c r="I8">
        <f>B8+E8+F8</f>
        <v>2.8439999999999999</v>
      </c>
      <c r="J8">
        <f>C8+D8-(B8+F8)</f>
        <v>4.9760000000000009</v>
      </c>
      <c r="K8">
        <f t="shared" si="2"/>
        <v>7.82</v>
      </c>
      <c r="N8" s="8"/>
      <c r="O8" s="8"/>
    </row>
    <row r="9" spans="1:15">
      <c r="A9" s="4"/>
      <c r="B9" s="4"/>
      <c r="C9" s="4"/>
      <c r="D9" s="4"/>
      <c r="E9" s="4"/>
      <c r="F9" s="4"/>
      <c r="G9" s="8"/>
      <c r="N9" s="8"/>
      <c r="O9" s="8"/>
    </row>
    <row r="10" spans="1:15">
      <c r="A10" s="12">
        <v>1000</v>
      </c>
      <c r="B10" s="4"/>
      <c r="C10" s="4"/>
      <c r="D10" s="4"/>
      <c r="E10" s="4"/>
      <c r="F10" s="4"/>
      <c r="G10" s="8"/>
      <c r="N10" s="8"/>
      <c r="O10" s="8"/>
    </row>
    <row r="11" spans="1:15">
      <c r="A11" s="6" t="s">
        <v>104</v>
      </c>
      <c r="B11" s="4">
        <v>2.41</v>
      </c>
      <c r="C11" s="4">
        <v>4.7</v>
      </c>
      <c r="D11" s="4">
        <v>0.34</v>
      </c>
      <c r="E11" s="4">
        <v>0.6</v>
      </c>
      <c r="F11" s="4">
        <v>0.04</v>
      </c>
      <c r="G11" s="8"/>
      <c r="I11">
        <f>B11+E11+F11</f>
        <v>3.0500000000000003</v>
      </c>
      <c r="J11">
        <f>C11+D11-(B11+F11)</f>
        <v>2.59</v>
      </c>
      <c r="K11">
        <f t="shared" ref="K11:K14" si="3">I11+J11</f>
        <v>5.6400000000000006</v>
      </c>
      <c r="N11" s="8"/>
      <c r="O11" s="8"/>
    </row>
    <row r="12" spans="1:15">
      <c r="A12" s="6" t="s">
        <v>105</v>
      </c>
      <c r="B12" s="4">
        <v>3.56</v>
      </c>
      <c r="C12" s="4">
        <v>6.4</v>
      </c>
      <c r="D12" s="4">
        <v>0.35</v>
      </c>
      <c r="E12" s="4">
        <v>0.6</v>
      </c>
      <c r="F12" s="4">
        <v>0.04</v>
      </c>
      <c r="G12" s="8"/>
      <c r="I12">
        <f>B12+E12+F12</f>
        <v>4.2</v>
      </c>
      <c r="J12">
        <f>C12+D12-(B12+F12)</f>
        <v>3.15</v>
      </c>
      <c r="K12">
        <f t="shared" si="3"/>
        <v>7.35</v>
      </c>
      <c r="N12" s="8"/>
      <c r="O12" s="8"/>
    </row>
    <row r="13" spans="1:15">
      <c r="A13" s="7" t="s">
        <v>106</v>
      </c>
      <c r="B13" s="4">
        <v>4.5999999999999996</v>
      </c>
      <c r="C13" s="4">
        <v>9</v>
      </c>
      <c r="D13" s="4">
        <v>0.44</v>
      </c>
      <c r="E13" s="4">
        <v>0.6</v>
      </c>
      <c r="F13" s="4">
        <v>0.04</v>
      </c>
      <c r="G13" s="8"/>
      <c r="I13">
        <f>B13+E13+F13</f>
        <v>5.2399999999999993</v>
      </c>
      <c r="J13">
        <f>C13+D13-(B13+F13)</f>
        <v>4.8</v>
      </c>
      <c r="K13">
        <f t="shared" si="3"/>
        <v>10.039999999999999</v>
      </c>
      <c r="N13" s="8"/>
      <c r="O13" s="8"/>
    </row>
    <row r="14" spans="1:15">
      <c r="A14" s="4" t="s">
        <v>107</v>
      </c>
      <c r="B14" s="4">
        <v>5.8</v>
      </c>
      <c r="C14" s="4">
        <v>13.8</v>
      </c>
      <c r="D14" s="4">
        <v>0.54</v>
      </c>
      <c r="E14" s="4">
        <v>0.6</v>
      </c>
      <c r="F14" s="4">
        <v>0.04</v>
      </c>
      <c r="I14">
        <f>B14+E14+F14</f>
        <v>6.4399999999999995</v>
      </c>
      <c r="J14">
        <f>C14+D14-(B14+F14)</f>
        <v>8.5</v>
      </c>
      <c r="K14">
        <f t="shared" si="3"/>
        <v>14.94</v>
      </c>
    </row>
    <row r="16" spans="1:15" ht="24" customHeight="1">
      <c r="A16" s="3" t="s">
        <v>5</v>
      </c>
    </row>
    <row r="17" spans="1:11">
      <c r="A17" s="12">
        <v>100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I17" s="2" t="s">
        <v>15</v>
      </c>
      <c r="J17" s="2" t="s">
        <v>16</v>
      </c>
      <c r="K17" s="9" t="s">
        <v>14</v>
      </c>
    </row>
    <row r="18" spans="1:11">
      <c r="A18" s="6" t="s">
        <v>104</v>
      </c>
      <c r="B18" s="4">
        <v>1.4</v>
      </c>
      <c r="C18" s="4">
        <v>3.5</v>
      </c>
      <c r="D18" s="4">
        <v>0.34</v>
      </c>
      <c r="E18" s="4">
        <v>0.38</v>
      </c>
      <c r="F18" s="4">
        <v>5.0000000000000001E-3</v>
      </c>
      <c r="I18">
        <f>B18+E18+F18</f>
        <v>1.7849999999999997</v>
      </c>
      <c r="J18">
        <f>C18+D18-(B18+F18)</f>
        <v>2.4350000000000001</v>
      </c>
      <c r="K18">
        <f>I18+J18</f>
        <v>4.22</v>
      </c>
    </row>
    <row r="19" spans="1:11">
      <c r="A19" s="6" t="s">
        <v>105</v>
      </c>
      <c r="B19" s="4">
        <v>2.2999999999999998</v>
      </c>
      <c r="C19" s="4">
        <v>5.4</v>
      </c>
      <c r="D19" s="4">
        <v>0.35</v>
      </c>
      <c r="E19" s="4">
        <v>0.46</v>
      </c>
      <c r="F19" s="4">
        <v>5.0000000000000001E-3</v>
      </c>
      <c r="I19">
        <f t="shared" ref="I19:I21" si="4">B19+E19+F19</f>
        <v>2.7649999999999997</v>
      </c>
      <c r="J19">
        <f t="shared" ref="J19:J21" si="5">C19+D19-(B19+F19)</f>
        <v>3.4450000000000003</v>
      </c>
      <c r="K19">
        <f t="shared" ref="K19:K21" si="6">I19+J19</f>
        <v>6.21</v>
      </c>
    </row>
    <row r="20" spans="1:11">
      <c r="A20" s="7" t="s">
        <v>106</v>
      </c>
      <c r="B20" s="4">
        <v>3</v>
      </c>
      <c r="C20" s="4">
        <v>11.7</v>
      </c>
      <c r="D20" s="4">
        <v>0.45</v>
      </c>
      <c r="E20" s="4">
        <v>0.53</v>
      </c>
      <c r="F20" s="4">
        <v>5.0000000000000001E-3</v>
      </c>
      <c r="I20">
        <f t="shared" si="4"/>
        <v>3.5350000000000001</v>
      </c>
      <c r="J20">
        <f t="shared" si="5"/>
        <v>9.1449999999999996</v>
      </c>
      <c r="K20">
        <f t="shared" si="6"/>
        <v>12.68</v>
      </c>
    </row>
    <row r="21" spans="1:11">
      <c r="A21" s="4" t="s">
        <v>107</v>
      </c>
      <c r="B21" s="4">
        <v>3.9</v>
      </c>
      <c r="C21" s="4">
        <v>32.6</v>
      </c>
      <c r="D21" s="4">
        <v>0.56000000000000005</v>
      </c>
      <c r="E21" s="4">
        <v>0.73</v>
      </c>
      <c r="F21" s="4">
        <v>4.0000000000000001E-3</v>
      </c>
      <c r="I21">
        <f t="shared" si="4"/>
        <v>4.6339999999999995</v>
      </c>
      <c r="J21">
        <f t="shared" si="5"/>
        <v>29.256000000000004</v>
      </c>
      <c r="K21">
        <f t="shared" si="6"/>
        <v>33.89</v>
      </c>
    </row>
    <row r="22" spans="1:11">
      <c r="A22" s="4"/>
      <c r="B22" s="4"/>
      <c r="C22" s="4"/>
      <c r="D22" s="4"/>
      <c r="E22" s="4"/>
      <c r="F22" s="4"/>
    </row>
    <row r="23" spans="1:11">
      <c r="A23" s="12">
        <v>1000</v>
      </c>
      <c r="B23" s="4"/>
      <c r="C23" s="4"/>
      <c r="D23" s="4"/>
      <c r="E23" s="4"/>
      <c r="F23" s="4"/>
      <c r="G23" s="8"/>
    </row>
    <row r="24" spans="1:11">
      <c r="A24" s="6" t="s">
        <v>104</v>
      </c>
      <c r="B24" s="4">
        <v>4</v>
      </c>
      <c r="C24" s="4">
        <v>14.6</v>
      </c>
      <c r="D24" s="4">
        <v>0.35</v>
      </c>
      <c r="E24" s="4">
        <v>1.93</v>
      </c>
      <c r="F24" s="4">
        <v>0.02</v>
      </c>
      <c r="G24" s="8"/>
      <c r="I24">
        <f t="shared" ref="I24:I27" si="7">B24+E24+F24</f>
        <v>5.9499999999999993</v>
      </c>
      <c r="J24">
        <f>C24+D24-(B24+F24)</f>
        <v>10.93</v>
      </c>
      <c r="K24">
        <f t="shared" ref="K24:K27" si="8">I24+J24</f>
        <v>16.88</v>
      </c>
    </row>
    <row r="25" spans="1:11">
      <c r="A25" s="6" t="s">
        <v>105</v>
      </c>
      <c r="B25" s="4">
        <v>6</v>
      </c>
      <c r="C25" s="4">
        <v>34.4</v>
      </c>
      <c r="D25" s="4">
        <v>0.35</v>
      </c>
      <c r="E25" s="4">
        <v>3.1</v>
      </c>
      <c r="F25" s="4">
        <v>0.02</v>
      </c>
      <c r="G25" s="8"/>
      <c r="I25">
        <f t="shared" si="7"/>
        <v>9.1199999999999992</v>
      </c>
      <c r="J25">
        <f t="shared" ref="J24:J27" si="9">C25+D25-(B25+F25)</f>
        <v>28.73</v>
      </c>
      <c r="K25">
        <f t="shared" si="8"/>
        <v>37.85</v>
      </c>
    </row>
    <row r="26" spans="1:11">
      <c r="A26" s="7" t="s">
        <v>106</v>
      </c>
      <c r="B26" s="4">
        <v>8</v>
      </c>
      <c r="C26" s="4">
        <v>89.8</v>
      </c>
      <c r="D26" s="4">
        <v>0.45</v>
      </c>
      <c r="E26" s="4">
        <v>5.4</v>
      </c>
      <c r="F26" s="4">
        <v>0.02</v>
      </c>
      <c r="G26" s="8"/>
      <c r="I26">
        <f t="shared" si="7"/>
        <v>13.42</v>
      </c>
      <c r="J26">
        <f t="shared" si="9"/>
        <v>82.23</v>
      </c>
      <c r="K26">
        <f t="shared" si="8"/>
        <v>95.65</v>
      </c>
    </row>
    <row r="27" spans="1:11">
      <c r="A27" s="4" t="s">
        <v>107</v>
      </c>
      <c r="B27" s="4">
        <v>12</v>
      </c>
      <c r="C27" s="14">
        <v>234.7</v>
      </c>
      <c r="D27" s="4">
        <v>0.57999999999999996</v>
      </c>
      <c r="E27" s="4">
        <v>8.6300000000000008</v>
      </c>
      <c r="F27" s="4">
        <v>0.13</v>
      </c>
      <c r="I27">
        <f t="shared" si="7"/>
        <v>20.76</v>
      </c>
      <c r="J27" s="15">
        <f t="shared" si="9"/>
        <v>223.15</v>
      </c>
      <c r="K27">
        <f t="shared" si="8"/>
        <v>243.91</v>
      </c>
    </row>
    <row r="29" spans="1:11" ht="24" customHeight="1">
      <c r="A29" s="3" t="s">
        <v>7</v>
      </c>
    </row>
    <row r="30" spans="1:11">
      <c r="B30" s="2" t="s">
        <v>8</v>
      </c>
      <c r="C30" s="2" t="s">
        <v>9</v>
      </c>
      <c r="D30" s="9" t="s">
        <v>14</v>
      </c>
    </row>
    <row r="31" spans="1:11">
      <c r="A31" s="6" t="s">
        <v>10</v>
      </c>
      <c r="B31" s="4">
        <v>1.26</v>
      </c>
      <c r="C31" s="4">
        <v>28.8</v>
      </c>
      <c r="D31" s="4">
        <f>B31+C31</f>
        <v>30.060000000000002</v>
      </c>
    </row>
    <row r="32" spans="1:11">
      <c r="A32" s="6" t="s">
        <v>11</v>
      </c>
      <c r="B32" s="4">
        <v>1.97</v>
      </c>
      <c r="C32" s="4">
        <v>75.5</v>
      </c>
      <c r="D32" s="4">
        <f>B32+C32</f>
        <v>77.47</v>
      </c>
    </row>
    <row r="33" spans="1:11">
      <c r="A33" s="7" t="s">
        <v>13</v>
      </c>
      <c r="B33" s="4">
        <v>2.83</v>
      </c>
      <c r="C33" s="4">
        <v>161</v>
      </c>
      <c r="D33" s="4">
        <f t="shared" ref="D32:D34" si="10">B33+C33</f>
        <v>163.83000000000001</v>
      </c>
    </row>
    <row r="34" spans="1:11">
      <c r="A34" s="4" t="s">
        <v>12</v>
      </c>
      <c r="B34" s="4">
        <v>3.07</v>
      </c>
      <c r="C34" s="4">
        <v>552</v>
      </c>
      <c r="D34" s="4">
        <f t="shared" si="10"/>
        <v>555.07000000000005</v>
      </c>
    </row>
    <row r="36" spans="1:11">
      <c r="A36" s="6" t="s">
        <v>104</v>
      </c>
      <c r="B36" s="4">
        <v>0.9</v>
      </c>
      <c r="C36" s="4">
        <v>21</v>
      </c>
      <c r="D36" s="4">
        <f>B36+C36</f>
        <v>21.9</v>
      </c>
    </row>
    <row r="37" spans="1:11">
      <c r="A37" s="6" t="s">
        <v>105</v>
      </c>
      <c r="B37" s="4">
        <v>1.42</v>
      </c>
      <c r="C37" s="4">
        <v>41</v>
      </c>
      <c r="D37" s="4">
        <f t="shared" ref="D37:D39" si="11">B37+C37</f>
        <v>42.42</v>
      </c>
    </row>
    <row r="38" spans="1:11">
      <c r="A38" s="7" t="s">
        <v>106</v>
      </c>
      <c r="B38" s="4">
        <v>1.95</v>
      </c>
      <c r="C38" s="4">
        <v>113</v>
      </c>
      <c r="D38" s="4">
        <f t="shared" si="11"/>
        <v>114.95</v>
      </c>
    </row>
    <row r="39" spans="1:11">
      <c r="A39" s="4" t="s">
        <v>107</v>
      </c>
      <c r="B39" s="4">
        <v>2.63</v>
      </c>
      <c r="C39" s="4">
        <v>286</v>
      </c>
      <c r="D39" s="4">
        <f t="shared" si="11"/>
        <v>288.63</v>
      </c>
    </row>
    <row r="42" spans="1:11" ht="24">
      <c r="A42" s="3" t="s">
        <v>108</v>
      </c>
    </row>
    <row r="43" spans="1:11">
      <c r="A43" s="12">
        <v>1000</v>
      </c>
      <c r="B43" s="2" t="s">
        <v>0</v>
      </c>
      <c r="C43" s="2" t="s">
        <v>1</v>
      </c>
      <c r="D43" s="2" t="s">
        <v>2</v>
      </c>
      <c r="E43" s="2" t="s">
        <v>3</v>
      </c>
      <c r="F43" s="2" t="s">
        <v>4</v>
      </c>
      <c r="I43" s="2" t="s">
        <v>15</v>
      </c>
      <c r="J43" s="2" t="s">
        <v>16</v>
      </c>
      <c r="K43" s="9" t="s">
        <v>14</v>
      </c>
    </row>
    <row r="44" spans="1:11">
      <c r="A44" s="6" t="s">
        <v>104</v>
      </c>
      <c r="B44" s="4">
        <v>3.9</v>
      </c>
      <c r="C44" s="4">
        <v>8.3000000000000007</v>
      </c>
      <c r="D44" s="4">
        <v>0.34</v>
      </c>
      <c r="E44" s="4">
        <v>1.7</v>
      </c>
      <c r="F44" s="4">
        <v>0.02</v>
      </c>
      <c r="I44">
        <f t="shared" ref="I44" si="12">B44+E44+F44</f>
        <v>5.6199999999999992</v>
      </c>
      <c r="J44">
        <f>C44+D44-(B44+F44)</f>
        <v>4.7200000000000006</v>
      </c>
      <c r="K44">
        <f t="shared" ref="K44" si="13">I44+J44</f>
        <v>10.34</v>
      </c>
    </row>
    <row r="45" spans="1:11">
      <c r="A45" s="6" t="s">
        <v>105</v>
      </c>
      <c r="B45" s="4">
        <v>5.9</v>
      </c>
      <c r="C45" s="4">
        <v>16</v>
      </c>
      <c r="D45" s="4">
        <v>0.35</v>
      </c>
      <c r="E45" s="4">
        <v>2.75</v>
      </c>
      <c r="F45" s="4">
        <v>0.06</v>
      </c>
      <c r="I45">
        <f t="shared" ref="I45:I47" si="14">B45+E45+F45</f>
        <v>8.7100000000000009</v>
      </c>
      <c r="J45">
        <f t="shared" ref="J45:J47" si="15">C45+D45-(B45+F45)</f>
        <v>10.39</v>
      </c>
      <c r="K45">
        <f t="shared" ref="K45:K47" si="16">I45+J45</f>
        <v>19.100000000000001</v>
      </c>
    </row>
    <row r="46" spans="1:11">
      <c r="A46" s="7" t="s">
        <v>106</v>
      </c>
      <c r="B46" s="4">
        <v>8.6</v>
      </c>
      <c r="C46" s="4">
        <v>56.4</v>
      </c>
      <c r="D46" s="4">
        <v>0.46</v>
      </c>
      <c r="E46" s="4">
        <v>5.6</v>
      </c>
      <c r="F46" s="4">
        <v>7.0000000000000007E-2</v>
      </c>
      <c r="I46">
        <f t="shared" si="14"/>
        <v>14.27</v>
      </c>
      <c r="J46">
        <f t="shared" si="15"/>
        <v>48.19</v>
      </c>
      <c r="K46">
        <f t="shared" si="16"/>
        <v>62.459999999999994</v>
      </c>
    </row>
    <row r="47" spans="1:11">
      <c r="A47" s="4" t="s">
        <v>107</v>
      </c>
      <c r="B47" s="4">
        <v>13</v>
      </c>
      <c r="C47" s="4">
        <v>163</v>
      </c>
      <c r="D47" s="4">
        <v>0.7</v>
      </c>
      <c r="E47" s="4">
        <v>9.9</v>
      </c>
      <c r="F47" s="4">
        <v>0.14000000000000001</v>
      </c>
      <c r="I47">
        <f t="shared" si="14"/>
        <v>23.04</v>
      </c>
      <c r="J47">
        <f t="shared" si="15"/>
        <v>150.56</v>
      </c>
      <c r="K47">
        <f t="shared" si="16"/>
        <v>173.6</v>
      </c>
    </row>
    <row r="48" spans="1:11">
      <c r="A48" s="4"/>
      <c r="B48" s="4"/>
      <c r="C48" s="4"/>
      <c r="D48" s="4"/>
      <c r="E48" s="4"/>
      <c r="F48" s="4"/>
    </row>
    <row r="49" spans="1:6">
      <c r="A49" s="13"/>
      <c r="B49" s="4"/>
      <c r="C49" s="4"/>
      <c r="D49" s="4"/>
      <c r="E49" s="4"/>
      <c r="F49" s="4"/>
    </row>
    <row r="50" spans="1:6">
      <c r="A50" s="6"/>
      <c r="B50" s="4"/>
      <c r="C50" s="4"/>
      <c r="D50" s="4"/>
      <c r="E50" s="4"/>
      <c r="F50" s="4"/>
    </row>
    <row r="51" spans="1:6">
      <c r="A51" s="6"/>
      <c r="B51" s="4"/>
      <c r="C51" s="4"/>
      <c r="D51" s="4"/>
      <c r="E51" s="4"/>
      <c r="F51" s="4"/>
    </row>
    <row r="52" spans="1:6">
      <c r="A52" s="7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7F1B9-893F-CF4F-BE23-6198A332EC14}">
  <dimension ref="A3:L13"/>
  <sheetViews>
    <sheetView workbookViewId="0">
      <selection activeCell="M6" sqref="M6"/>
    </sheetView>
  </sheetViews>
  <sheetFormatPr baseColWidth="10" defaultRowHeight="16"/>
  <cols>
    <col min="1" max="1" width="34.1640625" customWidth="1"/>
    <col min="2" max="2" width="14" customWidth="1"/>
    <col min="10" max="10" width="16.6640625" customWidth="1"/>
  </cols>
  <sheetData>
    <row r="3" spans="1:12" ht="24">
      <c r="A3" s="3" t="s">
        <v>103</v>
      </c>
    </row>
    <row r="4" spans="1:1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2" t="s">
        <v>4</v>
      </c>
      <c r="L4" s="9" t="s">
        <v>14</v>
      </c>
    </row>
    <row r="5" spans="1:12">
      <c r="A5" s="4" t="s">
        <v>113</v>
      </c>
      <c r="B5" s="4">
        <v>0.67</v>
      </c>
      <c r="C5" s="4">
        <v>11.6</v>
      </c>
      <c r="D5" s="4">
        <v>0.34</v>
      </c>
      <c r="E5" s="4">
        <v>0.41</v>
      </c>
      <c r="F5" s="4">
        <f>0.06+0.06</f>
        <v>0.12</v>
      </c>
      <c r="I5" s="4">
        <f>B5+E5+F5</f>
        <v>1.2000000000000002</v>
      </c>
      <c r="J5" s="4">
        <f>C5-B5</f>
        <v>10.93</v>
      </c>
      <c r="K5" s="4">
        <f>F5</f>
        <v>0.12</v>
      </c>
      <c r="L5" s="4">
        <f>I5+J5+K5</f>
        <v>12.249999999999998</v>
      </c>
    </row>
    <row r="6" spans="1:12">
      <c r="A6" s="4" t="s">
        <v>110</v>
      </c>
      <c r="B6" s="4">
        <v>0.65</v>
      </c>
      <c r="C6" s="4">
        <v>1.7</v>
      </c>
      <c r="D6" s="4">
        <v>0.34</v>
      </c>
      <c r="E6" s="4">
        <v>0.55000000000000004</v>
      </c>
      <c r="F6" s="4">
        <v>1E-3</v>
      </c>
      <c r="I6" s="4">
        <f>B6+E6+F6</f>
        <v>1.2010000000000001</v>
      </c>
      <c r="J6" s="4">
        <f t="shared" ref="J6:J12" si="0">C6-B6</f>
        <v>1.0499999999999998</v>
      </c>
      <c r="K6" s="4">
        <f t="shared" ref="K6:K12" si="1">F6</f>
        <v>1E-3</v>
      </c>
      <c r="L6" s="4">
        <f t="shared" ref="L6:L12" si="2">I6+J6+K6</f>
        <v>2.2519999999999998</v>
      </c>
    </row>
    <row r="7" spans="1:12">
      <c r="A7" s="4" t="s">
        <v>116</v>
      </c>
      <c r="B7" s="4">
        <v>2.68</v>
      </c>
      <c r="C7" s="4">
        <v>183.27</v>
      </c>
      <c r="D7" s="4">
        <v>0.34</v>
      </c>
      <c r="E7" s="4">
        <v>5.3</v>
      </c>
      <c r="F7" s="4">
        <f>3.5+0.6</f>
        <v>4.0999999999999996</v>
      </c>
      <c r="I7" s="4">
        <f t="shared" ref="I7:I13" si="3">B7+E7+F7</f>
        <v>12.08</v>
      </c>
      <c r="J7" s="4">
        <f t="shared" si="0"/>
        <v>180.59</v>
      </c>
      <c r="K7" s="4">
        <f t="shared" si="1"/>
        <v>4.0999999999999996</v>
      </c>
      <c r="L7" s="4">
        <f t="shared" si="2"/>
        <v>196.77</v>
      </c>
    </row>
    <row r="8" spans="1:12">
      <c r="A8" s="4" t="s">
        <v>109</v>
      </c>
      <c r="B8" s="4">
        <v>0.65</v>
      </c>
      <c r="C8" s="4">
        <v>1.7</v>
      </c>
      <c r="D8" s="4">
        <v>0.34</v>
      </c>
      <c r="E8" s="4">
        <v>0.36</v>
      </c>
      <c r="F8" s="4">
        <v>1E-3</v>
      </c>
      <c r="I8" s="4">
        <f t="shared" si="3"/>
        <v>1.0109999999999999</v>
      </c>
      <c r="J8" s="4">
        <f t="shared" si="0"/>
        <v>1.0499999999999998</v>
      </c>
      <c r="K8" s="4">
        <f t="shared" si="1"/>
        <v>1E-3</v>
      </c>
      <c r="L8" s="4">
        <f t="shared" si="2"/>
        <v>2.0619999999999998</v>
      </c>
    </row>
    <row r="9" spans="1:12">
      <c r="A9" s="4" t="s">
        <v>114</v>
      </c>
      <c r="B9" s="4">
        <v>0.9</v>
      </c>
      <c r="C9" s="4">
        <v>14</v>
      </c>
      <c r="D9" s="4">
        <v>0.34</v>
      </c>
      <c r="E9" s="4">
        <v>0.4</v>
      </c>
      <c r="F9" s="4">
        <f>0.01+0.06</f>
        <v>6.9999999999999993E-2</v>
      </c>
      <c r="I9" s="4">
        <f t="shared" si="3"/>
        <v>1.37</v>
      </c>
      <c r="J9" s="4">
        <f t="shared" si="0"/>
        <v>13.1</v>
      </c>
      <c r="K9" s="4">
        <f t="shared" si="1"/>
        <v>6.9999999999999993E-2</v>
      </c>
      <c r="L9" s="4">
        <f t="shared" si="2"/>
        <v>14.54</v>
      </c>
    </row>
    <row r="10" spans="1:12">
      <c r="A10" s="4" t="s">
        <v>111</v>
      </c>
      <c r="B10" s="4">
        <v>0.65</v>
      </c>
      <c r="C10" s="4">
        <v>1.7</v>
      </c>
      <c r="D10" s="4">
        <v>0.34</v>
      </c>
      <c r="E10" s="4">
        <v>0.41</v>
      </c>
      <c r="F10" s="4">
        <v>1E-3</v>
      </c>
      <c r="I10" s="4">
        <f t="shared" si="3"/>
        <v>1.0609999999999999</v>
      </c>
      <c r="J10" s="4">
        <f t="shared" si="0"/>
        <v>1.0499999999999998</v>
      </c>
      <c r="K10" s="4">
        <f t="shared" si="1"/>
        <v>1E-3</v>
      </c>
      <c r="L10" s="4">
        <f t="shared" si="2"/>
        <v>2.1119999999999997</v>
      </c>
    </row>
    <row r="11" spans="1:12">
      <c r="A11" s="4" t="s">
        <v>115</v>
      </c>
      <c r="B11" s="4">
        <v>1</v>
      </c>
      <c r="C11" s="4">
        <v>14</v>
      </c>
      <c r="D11" s="4">
        <v>0.34</v>
      </c>
      <c r="E11" s="4">
        <v>0.4</v>
      </c>
      <c r="F11" s="4">
        <f>0.005+0.06</f>
        <v>6.5000000000000002E-2</v>
      </c>
      <c r="I11" s="4">
        <f t="shared" si="3"/>
        <v>1.4649999999999999</v>
      </c>
      <c r="J11" s="4">
        <f t="shared" si="0"/>
        <v>13</v>
      </c>
      <c r="K11" s="4">
        <f t="shared" si="1"/>
        <v>6.5000000000000002E-2</v>
      </c>
      <c r="L11" s="4">
        <f t="shared" si="2"/>
        <v>14.53</v>
      </c>
    </row>
    <row r="12" spans="1:12">
      <c r="A12" s="4" t="s">
        <v>112</v>
      </c>
      <c r="B12" s="4">
        <v>0.65</v>
      </c>
      <c r="C12" s="4">
        <v>1.7</v>
      </c>
      <c r="D12" s="4">
        <v>0.34</v>
      </c>
      <c r="E12" s="4">
        <v>0.33</v>
      </c>
      <c r="F12" s="4">
        <v>1E-3</v>
      </c>
      <c r="I12" s="4">
        <f t="shared" si="3"/>
        <v>0.98099999999999998</v>
      </c>
      <c r="J12" s="4">
        <f t="shared" si="0"/>
        <v>1.0499999999999998</v>
      </c>
      <c r="K12" s="4">
        <f t="shared" si="1"/>
        <v>1E-3</v>
      </c>
      <c r="L12" s="4">
        <f t="shared" si="2"/>
        <v>2.0319999999999996</v>
      </c>
    </row>
    <row r="13" spans="1:12">
      <c r="A13" s="4"/>
      <c r="B13" s="4"/>
      <c r="C13" s="4"/>
      <c r="D13" s="4"/>
      <c r="E13" s="4"/>
      <c r="F13" s="4"/>
      <c r="I13" s="4"/>
      <c r="J13" s="4"/>
      <c r="K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A685-2516-574B-BF4D-AB15E89CB357}">
  <dimension ref="A3:K10"/>
  <sheetViews>
    <sheetView workbookViewId="0">
      <selection activeCell="F9" sqref="F9"/>
    </sheetView>
  </sheetViews>
  <sheetFormatPr baseColWidth="10" defaultRowHeight="16"/>
  <cols>
    <col min="1" max="1" width="16.83203125" customWidth="1"/>
    <col min="2" max="2" width="19.1640625" customWidth="1"/>
    <col min="3" max="3" width="21.5" customWidth="1"/>
    <col min="4" max="4" width="14.83203125" customWidth="1"/>
    <col min="7" max="7" width="12.83203125" customWidth="1"/>
    <col min="8" max="8" width="17.1640625" customWidth="1"/>
    <col min="9" max="9" width="12.33203125" customWidth="1"/>
    <col min="10" max="10" width="12.1640625" customWidth="1"/>
  </cols>
  <sheetData>
    <row r="3" spans="1:11" ht="24">
      <c r="A3" s="3" t="s">
        <v>117</v>
      </c>
    </row>
    <row r="4" spans="1:11">
      <c r="B4" s="2" t="s">
        <v>0</v>
      </c>
      <c r="C4" s="2" t="s">
        <v>118</v>
      </c>
      <c r="D4" s="2" t="s">
        <v>119</v>
      </c>
      <c r="E4" s="2" t="s">
        <v>3</v>
      </c>
      <c r="F4" s="2" t="s">
        <v>1</v>
      </c>
      <c r="G4" s="2" t="s">
        <v>120</v>
      </c>
      <c r="H4" s="2" t="s">
        <v>122</v>
      </c>
      <c r="I4" s="2" t="s">
        <v>121</v>
      </c>
      <c r="J4" s="2" t="s">
        <v>2</v>
      </c>
      <c r="K4" s="2" t="s">
        <v>4</v>
      </c>
    </row>
    <row r="5" spans="1:11">
      <c r="A5" s="4"/>
      <c r="B5" s="4">
        <v>0.74</v>
      </c>
      <c r="C5" s="4">
        <v>0.5</v>
      </c>
      <c r="D5" s="4">
        <v>0.24</v>
      </c>
      <c r="E5" s="4">
        <v>0.42</v>
      </c>
      <c r="F5" s="4">
        <v>12.1</v>
      </c>
      <c r="G5" s="4">
        <v>1.29</v>
      </c>
      <c r="H5" s="4">
        <v>4.1000000000000003E-3</v>
      </c>
      <c r="I5" s="4">
        <v>2.7E-2</v>
      </c>
      <c r="J5" s="4">
        <v>0.44</v>
      </c>
      <c r="K5" s="4">
        <v>0.06</v>
      </c>
    </row>
    <row r="6" spans="1:11">
      <c r="A6" s="4"/>
      <c r="B6" s="4"/>
      <c r="C6" s="4"/>
      <c r="D6" s="4"/>
      <c r="E6" s="4"/>
      <c r="F6" s="4"/>
      <c r="I6" s="4"/>
      <c r="J6" s="4"/>
      <c r="K6" s="4"/>
    </row>
    <row r="7" spans="1:11">
      <c r="A7" s="4"/>
      <c r="B7" s="2" t="s">
        <v>123</v>
      </c>
      <c r="C7" s="2" t="s">
        <v>124</v>
      </c>
      <c r="D7" s="4"/>
      <c r="E7" s="4"/>
      <c r="F7" s="4"/>
      <c r="I7" s="4"/>
      <c r="J7" s="4"/>
    </row>
    <row r="8" spans="1:11">
      <c r="A8" s="4"/>
      <c r="B8" s="4">
        <v>47594</v>
      </c>
      <c r="C8" s="4">
        <v>0.4</v>
      </c>
      <c r="D8" s="4"/>
      <c r="E8" s="4"/>
      <c r="F8" s="4"/>
      <c r="I8" s="4"/>
      <c r="J8" s="4"/>
      <c r="K8" s="4"/>
    </row>
    <row r="9" spans="1:11">
      <c r="A9" s="4"/>
      <c r="B9" s="4"/>
      <c r="C9" s="4"/>
      <c r="D9" s="4"/>
      <c r="E9" s="4"/>
      <c r="F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I10" s="4"/>
      <c r="J10" s="4"/>
      <c r="K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B30A-8EEA-A042-A4F6-A99AA727CA67}">
  <dimension ref="A3:V26"/>
  <sheetViews>
    <sheetView workbookViewId="0">
      <selection activeCell="M24" sqref="M24"/>
    </sheetView>
  </sheetViews>
  <sheetFormatPr baseColWidth="10" defaultRowHeight="16"/>
  <cols>
    <col min="1" max="1" width="24" customWidth="1"/>
    <col min="2" max="2" width="15.33203125" customWidth="1"/>
    <col min="10" max="10" width="17.6640625" customWidth="1"/>
    <col min="11" max="11" width="12.5" customWidth="1"/>
  </cols>
  <sheetData>
    <row r="3" spans="1:12" ht="24">
      <c r="A3" s="3" t="s">
        <v>17</v>
      </c>
    </row>
    <row r="4" spans="1:1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2" t="s">
        <v>2</v>
      </c>
      <c r="L4" s="9" t="s">
        <v>14</v>
      </c>
    </row>
    <row r="5" spans="1:12">
      <c r="A5" s="4" t="s">
        <v>36</v>
      </c>
      <c r="B5" s="4">
        <v>0.65</v>
      </c>
      <c r="C5" s="4">
        <v>8.7799999999999994</v>
      </c>
      <c r="D5" s="4">
        <v>0.43</v>
      </c>
      <c r="E5" s="4">
        <v>0.24</v>
      </c>
      <c r="F5" s="4">
        <v>2.9999999999999997E-4</v>
      </c>
      <c r="I5" s="4">
        <f>B5+E5+F5</f>
        <v>0.89029999999999998</v>
      </c>
      <c r="J5" s="4">
        <f>C5-(B5+F5)</f>
        <v>8.1296999999999997</v>
      </c>
      <c r="K5" s="4">
        <f>D5</f>
        <v>0.43</v>
      </c>
      <c r="L5" s="4">
        <f>I5+J5+K5</f>
        <v>9.4499999999999993</v>
      </c>
    </row>
    <row r="6" spans="1:12">
      <c r="A6" s="4" t="s">
        <v>37</v>
      </c>
      <c r="B6" s="4">
        <v>0.65</v>
      </c>
      <c r="C6" s="4">
        <v>12.44</v>
      </c>
      <c r="D6" s="4">
        <v>1</v>
      </c>
      <c r="E6" s="4">
        <v>0.24</v>
      </c>
      <c r="F6" s="4">
        <v>5.0000000000000001E-4</v>
      </c>
      <c r="I6" s="4">
        <f t="shared" ref="I6:I10" si="0">B6+E6+F6</f>
        <v>0.89049999999999996</v>
      </c>
      <c r="J6" s="4">
        <f t="shared" ref="J6:J10" si="1">C6-(B6+F6)</f>
        <v>11.7895</v>
      </c>
      <c r="K6" s="4">
        <f t="shared" ref="K6:K10" si="2">D6</f>
        <v>1</v>
      </c>
      <c r="L6" s="4">
        <f t="shared" ref="L6:L10" si="3">I6+J6+K6</f>
        <v>13.68</v>
      </c>
    </row>
    <row r="7" spans="1:12">
      <c r="A7" s="4" t="s">
        <v>38</v>
      </c>
      <c r="B7" s="4">
        <v>0.65</v>
      </c>
      <c r="C7" s="4">
        <v>14.25</v>
      </c>
      <c r="D7" s="4">
        <v>1.2</v>
      </c>
      <c r="E7" s="4">
        <v>0.24</v>
      </c>
      <c r="F7" s="4">
        <v>5.9999999999999995E-4</v>
      </c>
      <c r="I7" s="4">
        <f t="shared" si="0"/>
        <v>0.89060000000000006</v>
      </c>
      <c r="J7" s="4">
        <f t="shared" si="1"/>
        <v>13.599399999999999</v>
      </c>
      <c r="K7" s="4">
        <f t="shared" si="2"/>
        <v>1.2</v>
      </c>
      <c r="L7" s="4">
        <f t="shared" si="3"/>
        <v>15.689999999999998</v>
      </c>
    </row>
    <row r="8" spans="1:12">
      <c r="A8" s="4" t="s">
        <v>39</v>
      </c>
      <c r="B8" s="4">
        <v>0.65</v>
      </c>
      <c r="C8" s="4">
        <v>18.18</v>
      </c>
      <c r="D8" s="4">
        <v>1.3</v>
      </c>
      <c r="E8" s="4">
        <v>0.24</v>
      </c>
      <c r="F8" s="4">
        <v>2.9999999999999997E-4</v>
      </c>
      <c r="I8" s="4">
        <f t="shared" si="0"/>
        <v>0.89029999999999998</v>
      </c>
      <c r="J8" s="4">
        <f t="shared" si="1"/>
        <v>17.529699999999998</v>
      </c>
      <c r="K8" s="4">
        <f t="shared" si="2"/>
        <v>1.3</v>
      </c>
      <c r="L8" s="4">
        <f t="shared" si="3"/>
        <v>19.72</v>
      </c>
    </row>
    <row r="9" spans="1:12">
      <c r="A9" s="4" t="s">
        <v>40</v>
      </c>
      <c r="B9" s="4">
        <v>0.65</v>
      </c>
      <c r="C9" s="4">
        <v>19.809999999999999</v>
      </c>
      <c r="D9" s="4">
        <v>1.4</v>
      </c>
      <c r="E9" s="4">
        <v>0.24</v>
      </c>
      <c r="F9" s="4">
        <v>5.9999999999999995E-4</v>
      </c>
      <c r="I9" s="4">
        <f t="shared" si="0"/>
        <v>0.89060000000000006</v>
      </c>
      <c r="J9" s="4">
        <f t="shared" si="1"/>
        <v>19.159399999999998</v>
      </c>
      <c r="K9" s="4">
        <f t="shared" si="2"/>
        <v>1.4</v>
      </c>
      <c r="L9" s="4">
        <f t="shared" si="3"/>
        <v>21.449999999999996</v>
      </c>
    </row>
    <row r="10" spans="1:12">
      <c r="A10" s="4" t="s">
        <v>41</v>
      </c>
      <c r="B10" s="4">
        <v>0.65</v>
      </c>
      <c r="C10" s="4">
        <v>23.3</v>
      </c>
      <c r="D10" s="4">
        <v>1.5</v>
      </c>
      <c r="E10" s="4">
        <v>0.24</v>
      </c>
      <c r="F10" s="4">
        <v>2.9999999999999997E-4</v>
      </c>
      <c r="I10" s="4">
        <f t="shared" si="0"/>
        <v>0.89029999999999998</v>
      </c>
      <c r="J10" s="4">
        <f t="shared" si="1"/>
        <v>22.649699999999999</v>
      </c>
      <c r="K10" s="4">
        <f t="shared" si="2"/>
        <v>1.5</v>
      </c>
      <c r="L10" s="4">
        <f t="shared" si="3"/>
        <v>25.04</v>
      </c>
    </row>
    <row r="12" spans="1:12">
      <c r="A12" s="4" t="s">
        <v>42</v>
      </c>
      <c r="B12" s="4">
        <v>0.65</v>
      </c>
      <c r="C12" s="4">
        <v>5.4</v>
      </c>
      <c r="D12" s="4">
        <v>0.43</v>
      </c>
      <c r="E12" s="4">
        <v>0.24</v>
      </c>
      <c r="F12" s="4">
        <v>4.0000000000000002E-4</v>
      </c>
      <c r="I12" s="4">
        <f>B12+E12+F12</f>
        <v>0.89039999999999997</v>
      </c>
      <c r="J12" s="4">
        <f>C12-(B12+F12)</f>
        <v>4.7496</v>
      </c>
      <c r="K12" s="4">
        <f>D12</f>
        <v>0.43</v>
      </c>
      <c r="L12" s="4">
        <f>I12+J12+K12</f>
        <v>6.0699999999999994</v>
      </c>
    </row>
    <row r="13" spans="1:12">
      <c r="A13" s="4" t="s">
        <v>43</v>
      </c>
      <c r="B13" s="4">
        <v>0.65</v>
      </c>
      <c r="C13" s="4">
        <v>7.2</v>
      </c>
      <c r="D13" s="4">
        <v>1</v>
      </c>
      <c r="E13" s="4">
        <v>0.24</v>
      </c>
      <c r="F13" s="4">
        <v>5.9999999999999995E-4</v>
      </c>
      <c r="I13" s="4">
        <f t="shared" ref="I13:I17" si="4">B13+E13+F13</f>
        <v>0.89060000000000006</v>
      </c>
      <c r="J13" s="4">
        <f t="shared" ref="J13:J17" si="5">C13-(B13+F13)</f>
        <v>6.5494000000000003</v>
      </c>
      <c r="K13" s="4">
        <f t="shared" ref="K13:K17" si="6">D13</f>
        <v>1</v>
      </c>
      <c r="L13" s="4">
        <f t="shared" ref="L13:L17" si="7">I13+J13+K13</f>
        <v>8.4400000000000013</v>
      </c>
    </row>
    <row r="14" spans="1:12">
      <c r="A14" s="4" t="s">
        <v>44</v>
      </c>
      <c r="B14" s="4">
        <v>0.65</v>
      </c>
      <c r="C14" s="4">
        <v>8.9</v>
      </c>
      <c r="D14" s="4">
        <v>1.2</v>
      </c>
      <c r="E14" s="4">
        <v>0.24</v>
      </c>
      <c r="F14" s="4">
        <v>4.0000000000000002E-4</v>
      </c>
      <c r="I14" s="4">
        <f t="shared" si="4"/>
        <v>0.89039999999999997</v>
      </c>
      <c r="J14" s="4">
        <f t="shared" si="5"/>
        <v>8.2496000000000009</v>
      </c>
      <c r="K14" s="4">
        <f t="shared" si="6"/>
        <v>1.2</v>
      </c>
      <c r="L14" s="4">
        <f t="shared" si="7"/>
        <v>10.34</v>
      </c>
    </row>
    <row r="15" spans="1:12">
      <c r="A15" s="4" t="s">
        <v>45</v>
      </c>
      <c r="B15" s="4">
        <v>0.65</v>
      </c>
      <c r="C15" s="4">
        <v>10.4</v>
      </c>
      <c r="D15" s="4">
        <v>1.25</v>
      </c>
      <c r="E15" s="4">
        <v>0.24</v>
      </c>
      <c r="F15" s="4">
        <v>5.0000000000000001E-4</v>
      </c>
      <c r="I15" s="4">
        <f t="shared" si="4"/>
        <v>0.89049999999999996</v>
      </c>
      <c r="J15" s="4">
        <f t="shared" si="5"/>
        <v>9.7495000000000012</v>
      </c>
      <c r="K15" s="4">
        <f t="shared" si="6"/>
        <v>1.25</v>
      </c>
      <c r="L15" s="4">
        <f t="shared" si="7"/>
        <v>11.89</v>
      </c>
    </row>
    <row r="16" spans="1:12">
      <c r="A16" s="4" t="s">
        <v>46</v>
      </c>
      <c r="B16" s="4">
        <v>0.65</v>
      </c>
      <c r="C16" s="4">
        <v>12.4</v>
      </c>
      <c r="D16" s="4">
        <v>1.4</v>
      </c>
      <c r="E16" s="4">
        <v>0.24</v>
      </c>
      <c r="F16" s="4">
        <v>6.9999999999999999E-4</v>
      </c>
      <c r="I16" s="4">
        <f t="shared" si="4"/>
        <v>0.89070000000000005</v>
      </c>
      <c r="J16" s="4">
        <f t="shared" si="5"/>
        <v>11.7493</v>
      </c>
      <c r="K16" s="4">
        <f t="shared" si="6"/>
        <v>1.4</v>
      </c>
      <c r="L16" s="4">
        <f t="shared" si="7"/>
        <v>14.040000000000001</v>
      </c>
    </row>
    <row r="17" spans="1:22">
      <c r="A17" s="4" t="s">
        <v>47</v>
      </c>
      <c r="B17" s="4">
        <v>0.65</v>
      </c>
      <c r="C17" s="4">
        <v>14.1</v>
      </c>
      <c r="D17" s="4">
        <v>1.46</v>
      </c>
      <c r="E17" s="4">
        <v>0.24</v>
      </c>
      <c r="F17" s="4">
        <v>2.9999999999999997E-4</v>
      </c>
      <c r="I17" s="4">
        <f t="shared" si="4"/>
        <v>0.89029999999999998</v>
      </c>
      <c r="J17" s="4">
        <f t="shared" si="5"/>
        <v>13.4497</v>
      </c>
      <c r="K17" s="4">
        <f t="shared" si="6"/>
        <v>1.46</v>
      </c>
      <c r="L17" s="4">
        <f t="shared" si="7"/>
        <v>15.8</v>
      </c>
    </row>
    <row r="19" spans="1:22">
      <c r="A19" s="11" t="s">
        <v>48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1" spans="1:22">
      <c r="A21" s="4" t="s">
        <v>42</v>
      </c>
      <c r="B21" s="4">
        <v>0.65</v>
      </c>
      <c r="C21" s="4">
        <v>1.65</v>
      </c>
      <c r="D21" s="4">
        <v>0.35</v>
      </c>
      <c r="E21" s="4">
        <v>0.24</v>
      </c>
      <c r="F21" s="4">
        <v>4.0000000000000002E-4</v>
      </c>
      <c r="I21" s="4">
        <f>B21+E21+F21</f>
        <v>0.89039999999999997</v>
      </c>
      <c r="J21" s="4">
        <f>C21-(B21+F21)</f>
        <v>0.99959999999999993</v>
      </c>
      <c r="K21" s="4">
        <f>D21</f>
        <v>0.35</v>
      </c>
      <c r="L21" s="4">
        <f>I21+J21+K21</f>
        <v>2.2399999999999998</v>
      </c>
    </row>
    <row r="22" spans="1:22">
      <c r="A22" s="4" t="s">
        <v>43</v>
      </c>
      <c r="B22" s="4">
        <v>0.65</v>
      </c>
      <c r="C22" s="4">
        <v>2.4</v>
      </c>
      <c r="D22" s="4">
        <v>0.76</v>
      </c>
      <c r="E22" s="4">
        <v>0.24</v>
      </c>
      <c r="F22" s="4">
        <v>5.9999999999999995E-4</v>
      </c>
      <c r="I22" s="4">
        <f t="shared" ref="I22:I26" si="8">B22+E22+F22</f>
        <v>0.89060000000000006</v>
      </c>
      <c r="J22" s="4">
        <f t="shared" ref="J22:J26" si="9">C22-(B22+F22)</f>
        <v>1.7493999999999998</v>
      </c>
      <c r="K22" s="4">
        <f t="shared" ref="K22:K26" si="10">D22</f>
        <v>0.76</v>
      </c>
      <c r="L22" s="4">
        <f t="shared" ref="L22:L26" si="11">I22+J22+K22</f>
        <v>3.3999999999999995</v>
      </c>
    </row>
    <row r="23" spans="1:22">
      <c r="A23" s="4" t="s">
        <v>44</v>
      </c>
      <c r="B23" s="4">
        <v>0.65</v>
      </c>
      <c r="C23" s="4">
        <v>2.9</v>
      </c>
      <c r="D23" s="4">
        <v>0.92</v>
      </c>
      <c r="E23" s="4">
        <v>0.24</v>
      </c>
      <c r="F23" s="4">
        <v>4.0000000000000002E-4</v>
      </c>
      <c r="I23" s="4">
        <f t="shared" si="8"/>
        <v>0.89039999999999997</v>
      </c>
      <c r="J23" s="4">
        <f t="shared" si="9"/>
        <v>2.2496</v>
      </c>
      <c r="K23" s="4">
        <f t="shared" si="10"/>
        <v>0.92</v>
      </c>
      <c r="L23" s="4">
        <f t="shared" si="11"/>
        <v>4.0600000000000005</v>
      </c>
    </row>
    <row r="24" spans="1:22">
      <c r="A24" s="4" t="s">
        <v>45</v>
      </c>
      <c r="B24" s="4">
        <v>0.65</v>
      </c>
      <c r="C24" s="4">
        <v>3.5</v>
      </c>
      <c r="D24" s="4">
        <v>1</v>
      </c>
      <c r="E24" s="4">
        <v>0.24</v>
      </c>
      <c r="F24" s="4">
        <v>4.0000000000000002E-4</v>
      </c>
      <c r="I24" s="4">
        <f t="shared" si="8"/>
        <v>0.89039999999999997</v>
      </c>
      <c r="J24" s="4">
        <f t="shared" si="9"/>
        <v>2.8496000000000001</v>
      </c>
      <c r="K24" s="4">
        <f t="shared" si="10"/>
        <v>1</v>
      </c>
      <c r="L24" s="4">
        <f t="shared" si="11"/>
        <v>4.74</v>
      </c>
      <c r="V24">
        <v>19</v>
      </c>
    </row>
    <row r="25" spans="1:22">
      <c r="A25" s="4" t="s">
        <v>46</v>
      </c>
      <c r="B25" s="4">
        <v>0.65</v>
      </c>
      <c r="C25" s="4">
        <v>4.2</v>
      </c>
      <c r="D25" s="4">
        <v>1.02</v>
      </c>
      <c r="E25" s="4">
        <v>0.24</v>
      </c>
      <c r="F25" s="4">
        <v>6.9999999999999999E-4</v>
      </c>
      <c r="I25" s="4">
        <f t="shared" si="8"/>
        <v>0.89070000000000005</v>
      </c>
      <c r="J25" s="4">
        <f t="shared" si="9"/>
        <v>3.5493000000000001</v>
      </c>
      <c r="K25" s="4">
        <f t="shared" si="10"/>
        <v>1.02</v>
      </c>
      <c r="L25" s="4">
        <f t="shared" si="11"/>
        <v>5.4600000000000009</v>
      </c>
    </row>
    <row r="26" spans="1:22">
      <c r="A26" s="4" t="s">
        <v>47</v>
      </c>
      <c r="B26" s="4">
        <v>0.65</v>
      </c>
      <c r="C26" s="4">
        <v>4.8</v>
      </c>
      <c r="D26" s="4">
        <v>1.1000000000000001</v>
      </c>
      <c r="E26" s="4">
        <v>0.24</v>
      </c>
      <c r="F26" s="4">
        <v>2.9999999999999997E-4</v>
      </c>
      <c r="I26" s="4">
        <f t="shared" si="8"/>
        <v>0.89029999999999998</v>
      </c>
      <c r="J26" s="4">
        <f t="shared" si="9"/>
        <v>4.1497000000000002</v>
      </c>
      <c r="K26" s="4">
        <f t="shared" si="10"/>
        <v>1.1000000000000001</v>
      </c>
      <c r="L26" s="4">
        <f t="shared" si="11"/>
        <v>6.1400000000000006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AB94-F47B-324F-ADC4-587182D58EB4}">
  <dimension ref="A3:K12"/>
  <sheetViews>
    <sheetView workbookViewId="0">
      <selection activeCell="A3" sqref="A3:K10"/>
    </sheetView>
  </sheetViews>
  <sheetFormatPr baseColWidth="10" defaultRowHeight="16"/>
  <cols>
    <col min="1" max="1" width="21.1640625" customWidth="1"/>
    <col min="2" max="2" width="15" customWidth="1"/>
    <col min="10" max="10" width="16.83203125" customWidth="1"/>
  </cols>
  <sheetData>
    <row r="3" spans="1:11" ht="24">
      <c r="A3" s="3" t="s">
        <v>18</v>
      </c>
    </row>
    <row r="4" spans="1:1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1">
      <c r="A5" s="4" t="s">
        <v>19</v>
      </c>
      <c r="B5" s="4">
        <v>0.82</v>
      </c>
      <c r="C5" s="4">
        <v>2.15</v>
      </c>
      <c r="D5" s="4">
        <v>0.45</v>
      </c>
      <c r="E5" s="4">
        <v>0.25</v>
      </c>
      <c r="F5" s="4">
        <v>5.9999999999999995E-4</v>
      </c>
      <c r="I5" s="4">
        <f>B5+E5+F5</f>
        <v>1.0705999999999998</v>
      </c>
      <c r="J5" s="4">
        <f>C5-(B5+F5)</f>
        <v>1.3293999999999999</v>
      </c>
      <c r="K5" s="4">
        <f>I5+J5</f>
        <v>2.3999999999999995</v>
      </c>
    </row>
    <row r="6" spans="1:11">
      <c r="A6" s="4" t="s">
        <v>20</v>
      </c>
      <c r="B6" s="4">
        <v>1.62</v>
      </c>
      <c r="C6" s="4">
        <v>3.05</v>
      </c>
      <c r="D6" s="4">
        <v>0.83</v>
      </c>
      <c r="E6" s="4">
        <v>0.49</v>
      </c>
      <c r="F6" s="4">
        <v>5.9999999999999995E-4</v>
      </c>
      <c r="I6" s="4">
        <f t="shared" ref="I6:I10" si="0">B6+E6+F6</f>
        <v>2.1106000000000003</v>
      </c>
      <c r="J6" s="4">
        <f t="shared" ref="J6:J10" si="1">C6-(B6+F6)</f>
        <v>1.4293999999999998</v>
      </c>
      <c r="K6" s="4">
        <f t="shared" ref="K6:K10" si="2">I6+J6</f>
        <v>3.54</v>
      </c>
    </row>
    <row r="7" spans="1:11">
      <c r="A7" s="4" t="s">
        <v>21</v>
      </c>
      <c r="B7" s="4">
        <v>3.22</v>
      </c>
      <c r="C7" s="4">
        <v>5.6</v>
      </c>
      <c r="D7" s="4">
        <v>1.65</v>
      </c>
      <c r="E7" s="4">
        <v>0.98</v>
      </c>
      <c r="F7" s="4">
        <v>5.0000000000000001E-4</v>
      </c>
      <c r="I7" s="4">
        <f t="shared" si="0"/>
        <v>4.2004999999999999</v>
      </c>
      <c r="J7" s="4">
        <f t="shared" si="1"/>
        <v>2.3794999999999993</v>
      </c>
      <c r="K7" s="4">
        <f t="shared" si="2"/>
        <v>6.5799999999999992</v>
      </c>
    </row>
    <row r="8" spans="1:11">
      <c r="A8" s="4" t="s">
        <v>22</v>
      </c>
      <c r="B8" s="4">
        <v>0.92</v>
      </c>
      <c r="C8" s="4">
        <v>8.8000000000000007</v>
      </c>
      <c r="D8" s="4">
        <v>3.21</v>
      </c>
      <c r="E8" s="4">
        <v>0.35</v>
      </c>
      <c r="F8" s="4">
        <v>5.9999999999999995E-4</v>
      </c>
      <c r="I8" s="4">
        <f t="shared" si="0"/>
        <v>1.2706</v>
      </c>
      <c r="J8" s="4">
        <f>C8-(B8+F8)</f>
        <v>7.8794000000000004</v>
      </c>
      <c r="K8" s="4">
        <f t="shared" si="2"/>
        <v>9.15</v>
      </c>
    </row>
    <row r="9" spans="1:11">
      <c r="A9" s="4" t="s">
        <v>23</v>
      </c>
      <c r="B9" s="4">
        <v>1.67</v>
      </c>
      <c r="C9" s="4">
        <v>9.1999999999999993</v>
      </c>
      <c r="D9" s="4">
        <v>3.45</v>
      </c>
      <c r="E9" s="4">
        <v>0.6</v>
      </c>
      <c r="F9" s="4">
        <v>5.9999999999999995E-4</v>
      </c>
      <c r="I9" s="4">
        <f>B9+E9+F9</f>
        <v>2.2706</v>
      </c>
      <c r="J9" s="4">
        <f t="shared" si="1"/>
        <v>7.529399999999999</v>
      </c>
      <c r="K9" s="4">
        <f t="shared" si="2"/>
        <v>9.7999999999999989</v>
      </c>
    </row>
    <row r="10" spans="1:11">
      <c r="A10" s="4" t="s">
        <v>24</v>
      </c>
      <c r="B10" s="4">
        <v>3.3</v>
      </c>
      <c r="C10" s="4">
        <v>10.9</v>
      </c>
      <c r="D10" s="4">
        <v>3.94</v>
      </c>
      <c r="E10" s="4">
        <v>1.06</v>
      </c>
      <c r="F10" s="4">
        <v>5.9999999999999995E-4</v>
      </c>
      <c r="I10" s="4">
        <f>B10+E10+F10</f>
        <v>4.3605999999999998</v>
      </c>
      <c r="J10" s="4">
        <f>C10-(B10+F10)</f>
        <v>7.599400000000001</v>
      </c>
      <c r="K10" s="4">
        <f t="shared" si="2"/>
        <v>11.96</v>
      </c>
    </row>
    <row r="11" spans="1:11">
      <c r="A11" s="4"/>
      <c r="B11" s="4"/>
      <c r="C11" s="4"/>
      <c r="D11" s="4"/>
      <c r="E11" s="4"/>
      <c r="F11" s="4"/>
      <c r="I11" s="4"/>
      <c r="J11" s="4"/>
      <c r="K11" s="4"/>
    </row>
    <row r="12" spans="1:11">
      <c r="B12" s="4"/>
      <c r="C12" s="4"/>
      <c r="D12" s="4"/>
      <c r="E12" s="4"/>
      <c r="F12" s="4"/>
      <c r="I12" s="4"/>
      <c r="J12" s="4"/>
      <c r="K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F7E-5114-7445-BEF4-D560790ADD26}">
  <dimension ref="A3:K13"/>
  <sheetViews>
    <sheetView topLeftCell="A2" workbookViewId="0">
      <selection activeCell="E13" sqref="E13"/>
    </sheetView>
  </sheetViews>
  <sheetFormatPr baseColWidth="10" defaultRowHeight="16"/>
  <cols>
    <col min="1" max="1" width="17.5" customWidth="1"/>
    <col min="2" max="2" width="14.5" customWidth="1"/>
    <col min="10" max="10" width="15.1640625" customWidth="1"/>
  </cols>
  <sheetData>
    <row r="3" spans="1:11" ht="24">
      <c r="A3" s="3" t="s">
        <v>35</v>
      </c>
    </row>
    <row r="4" spans="1:1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1">
      <c r="A5" s="4" t="s">
        <v>67</v>
      </c>
      <c r="B5" s="4">
        <v>0.65</v>
      </c>
      <c r="C5" s="4">
        <v>9.3000000000000007</v>
      </c>
      <c r="D5" s="4">
        <v>0.34</v>
      </c>
      <c r="E5" s="4">
        <v>0.46</v>
      </c>
      <c r="F5" s="4">
        <v>6.9999999999999999E-4</v>
      </c>
      <c r="I5" s="4">
        <f>B5+E5+F5</f>
        <v>1.1107</v>
      </c>
      <c r="J5" s="4">
        <f>C5-(B5+F5)</f>
        <v>8.6493000000000002</v>
      </c>
      <c r="K5" s="4">
        <f>I5+J5</f>
        <v>9.76</v>
      </c>
    </row>
    <row r="6" spans="1:11">
      <c r="A6" s="4" t="s">
        <v>68</v>
      </c>
      <c r="B6" s="4">
        <v>0.65</v>
      </c>
      <c r="C6" s="4">
        <v>61.7</v>
      </c>
      <c r="D6" s="4">
        <v>0.34</v>
      </c>
      <c r="E6" s="4">
        <v>1.24</v>
      </c>
      <c r="F6" s="4">
        <v>6.9999999999999999E-4</v>
      </c>
      <c r="I6" s="4">
        <f t="shared" ref="I6:I13" si="0">B6+E6+F6</f>
        <v>1.8907</v>
      </c>
      <c r="J6" s="4">
        <f t="shared" ref="J6:J13" si="1">C6-(B6+F6)</f>
        <v>61.049300000000002</v>
      </c>
      <c r="K6" s="4">
        <f t="shared" ref="K6:K13" si="2">I6+J6</f>
        <v>62.940000000000005</v>
      </c>
    </row>
    <row r="7" spans="1:11">
      <c r="A7" s="4" t="s">
        <v>69</v>
      </c>
      <c r="B7" s="4">
        <v>0.65</v>
      </c>
      <c r="C7" s="4">
        <v>481.9</v>
      </c>
      <c r="D7" s="4">
        <v>0.4</v>
      </c>
      <c r="E7" s="4">
        <v>7.1</v>
      </c>
      <c r="F7" s="4">
        <v>5.9999999999999995E-4</v>
      </c>
      <c r="I7" s="4">
        <f t="shared" si="0"/>
        <v>7.7506000000000004</v>
      </c>
      <c r="J7" s="4">
        <f t="shared" si="1"/>
        <v>481.24939999999998</v>
      </c>
      <c r="K7" s="4">
        <f t="shared" si="2"/>
        <v>489</v>
      </c>
    </row>
    <row r="8" spans="1:11">
      <c r="A8" s="4" t="s">
        <v>70</v>
      </c>
      <c r="B8" s="4">
        <v>0.65</v>
      </c>
      <c r="C8" s="14">
        <v>3231</v>
      </c>
      <c r="D8" s="4">
        <v>0.7</v>
      </c>
      <c r="E8" s="4">
        <v>56.6</v>
      </c>
      <c r="F8" s="4">
        <v>5.9999999999999995E-4</v>
      </c>
      <c r="I8" s="4">
        <f t="shared" si="0"/>
        <v>57.250599999999999</v>
      </c>
      <c r="J8" s="14">
        <f t="shared" si="1"/>
        <v>3230.3494000000001</v>
      </c>
      <c r="K8" s="4">
        <f t="shared" si="2"/>
        <v>3287.6</v>
      </c>
    </row>
    <row r="9" spans="1:11">
      <c r="A9" s="4"/>
      <c r="B9" s="4"/>
      <c r="C9" s="4"/>
      <c r="D9" s="4"/>
      <c r="E9" s="4"/>
      <c r="F9" s="4"/>
      <c r="I9" s="4"/>
      <c r="J9" s="4"/>
      <c r="K9" s="4"/>
    </row>
    <row r="10" spans="1:11">
      <c r="A10" s="4" t="s">
        <v>71</v>
      </c>
      <c r="B10" s="4">
        <v>0.65</v>
      </c>
      <c r="C10" s="4">
        <v>2</v>
      </c>
      <c r="D10" s="4">
        <v>0.34</v>
      </c>
      <c r="E10" s="4">
        <v>0.24</v>
      </c>
      <c r="F10" s="4">
        <v>6.9999999999999999E-4</v>
      </c>
      <c r="I10" s="4">
        <f>B10+E10+F10</f>
        <v>0.89070000000000005</v>
      </c>
      <c r="J10" s="4">
        <f t="shared" si="1"/>
        <v>1.3492999999999999</v>
      </c>
      <c r="K10" s="4">
        <f t="shared" si="2"/>
        <v>2.2400000000000002</v>
      </c>
    </row>
    <row r="11" spans="1:11">
      <c r="A11" s="4" t="s">
        <v>72</v>
      </c>
      <c r="B11" s="4">
        <v>0.65</v>
      </c>
      <c r="C11" s="4">
        <v>3.21</v>
      </c>
      <c r="D11" s="4">
        <v>0.35</v>
      </c>
      <c r="E11" s="4">
        <v>0.26</v>
      </c>
      <c r="F11" s="4">
        <v>5.9999999999999995E-4</v>
      </c>
      <c r="I11" s="4">
        <f t="shared" ref="I11:I13" si="3">B11+E11+F11</f>
        <v>0.91060000000000008</v>
      </c>
      <c r="J11" s="4">
        <f t="shared" si="1"/>
        <v>2.5594000000000001</v>
      </c>
      <c r="K11" s="4">
        <f t="shared" si="2"/>
        <v>3.47</v>
      </c>
    </row>
    <row r="12" spans="1:11">
      <c r="A12" s="4" t="s">
        <v>73</v>
      </c>
      <c r="B12" s="4">
        <v>0.65</v>
      </c>
      <c r="C12" s="4">
        <v>3.42</v>
      </c>
      <c r="D12" s="4">
        <v>0.35</v>
      </c>
      <c r="E12" s="4">
        <v>0.35</v>
      </c>
      <c r="F12" s="4">
        <v>5.9999999999999995E-4</v>
      </c>
      <c r="I12" s="4">
        <f t="shared" si="3"/>
        <v>1.0005999999999999</v>
      </c>
      <c r="J12" s="4">
        <f t="shared" si="1"/>
        <v>2.7694000000000001</v>
      </c>
      <c r="K12" s="4">
        <f t="shared" si="2"/>
        <v>3.77</v>
      </c>
    </row>
    <row r="13" spans="1:11">
      <c r="A13" s="4" t="s">
        <v>74</v>
      </c>
      <c r="B13" s="4">
        <v>0.65</v>
      </c>
      <c r="C13" s="4">
        <v>3.5</v>
      </c>
      <c r="D13" s="4">
        <v>0.35</v>
      </c>
      <c r="E13" s="4">
        <v>0.96</v>
      </c>
      <c r="F13" s="4">
        <v>5.9999999999999995E-4</v>
      </c>
      <c r="I13" s="4">
        <f t="shared" si="3"/>
        <v>1.6105999999999998</v>
      </c>
      <c r="J13" s="4">
        <f t="shared" si="1"/>
        <v>2.8494000000000002</v>
      </c>
      <c r="K13" s="4">
        <f t="shared" si="2"/>
        <v>4.46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A7C2-3A5B-1645-890D-1A673AFA4DC5}">
  <dimension ref="A3:K22"/>
  <sheetViews>
    <sheetView zoomScale="99" workbookViewId="0">
      <selection activeCell="J18" sqref="J18"/>
    </sheetView>
  </sheetViews>
  <sheetFormatPr baseColWidth="10" defaultRowHeight="16"/>
  <cols>
    <col min="1" max="1" width="20.83203125" customWidth="1"/>
    <col min="2" max="2" width="13.5" customWidth="1"/>
    <col min="10" max="10" width="15.33203125" customWidth="1"/>
  </cols>
  <sheetData>
    <row r="3" spans="1:11" ht="24">
      <c r="A3" s="3" t="s">
        <v>50</v>
      </c>
    </row>
    <row r="4" spans="1:1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1">
      <c r="A5" s="4" t="s">
        <v>51</v>
      </c>
      <c r="B5" s="4">
        <v>0.65</v>
      </c>
      <c r="C5" s="4">
        <v>1.63</v>
      </c>
      <c r="D5" s="4">
        <v>0.34</v>
      </c>
      <c r="E5" s="4">
        <v>0.24</v>
      </c>
      <c r="F5" s="4">
        <v>5.9999999999999995E-4</v>
      </c>
      <c r="I5" s="4">
        <f>B5+E5+F5</f>
        <v>0.89060000000000006</v>
      </c>
      <c r="J5" s="4">
        <f>C5-(B5+F5)</f>
        <v>0.97939999999999983</v>
      </c>
      <c r="K5" s="4">
        <f>I5+J5</f>
        <v>1.8699999999999999</v>
      </c>
    </row>
    <row r="6" spans="1:11">
      <c r="A6" s="4" t="s">
        <v>52</v>
      </c>
      <c r="B6" s="4">
        <v>0.97</v>
      </c>
      <c r="C6" s="4">
        <v>2.2000000000000002</v>
      </c>
      <c r="D6" s="4">
        <v>0.35</v>
      </c>
      <c r="E6" s="4">
        <v>0.24</v>
      </c>
      <c r="F6" s="4">
        <v>5.9999999999999995E-4</v>
      </c>
      <c r="I6" s="4">
        <f t="shared" ref="I6:I12" si="0">B6+E6+F6</f>
        <v>1.2105999999999999</v>
      </c>
      <c r="J6" s="4">
        <f t="shared" ref="J6:J12" si="1">C6-(B6+F6)</f>
        <v>1.2294</v>
      </c>
      <c r="K6" s="4">
        <f t="shared" ref="K6:K12" si="2">I6+J6</f>
        <v>2.44</v>
      </c>
    </row>
    <row r="7" spans="1:11">
      <c r="A7" s="4" t="s">
        <v>53</v>
      </c>
      <c r="B7" s="4">
        <v>1.2</v>
      </c>
      <c r="C7" s="4">
        <v>2.31</v>
      </c>
      <c r="D7" s="4">
        <v>0.35</v>
      </c>
      <c r="E7" s="4">
        <v>0.24</v>
      </c>
      <c r="F7" s="4">
        <v>5.9999999999999995E-4</v>
      </c>
      <c r="I7" s="4">
        <f t="shared" si="0"/>
        <v>1.4405999999999999</v>
      </c>
      <c r="J7" s="4">
        <f t="shared" si="1"/>
        <v>1.1094000000000002</v>
      </c>
      <c r="K7" s="4">
        <f t="shared" si="2"/>
        <v>2.5499999999999998</v>
      </c>
    </row>
    <row r="8" spans="1:11">
      <c r="A8" s="4" t="s">
        <v>54</v>
      </c>
      <c r="B8" s="4">
        <v>1.31</v>
      </c>
      <c r="C8" s="4">
        <v>3.5</v>
      </c>
      <c r="D8" s="4">
        <v>0.36</v>
      </c>
      <c r="E8" s="4">
        <v>0.24</v>
      </c>
      <c r="F8" s="4">
        <v>5.9999999999999995E-4</v>
      </c>
      <c r="I8" s="4">
        <f t="shared" si="0"/>
        <v>1.5506</v>
      </c>
      <c r="J8" s="4">
        <f t="shared" si="1"/>
        <v>2.1894</v>
      </c>
      <c r="K8" s="4">
        <f t="shared" si="2"/>
        <v>3.74</v>
      </c>
    </row>
    <row r="9" spans="1:11">
      <c r="A9" s="4" t="s">
        <v>55</v>
      </c>
      <c r="B9" s="4">
        <v>1.4</v>
      </c>
      <c r="C9" s="4">
        <v>3.9</v>
      </c>
      <c r="D9" s="4">
        <v>0.44</v>
      </c>
      <c r="E9" s="4">
        <v>0.24</v>
      </c>
      <c r="F9" s="4">
        <v>5.9999999999999995E-4</v>
      </c>
      <c r="I9" s="4">
        <f t="shared" si="0"/>
        <v>1.6405999999999998</v>
      </c>
      <c r="J9" s="4">
        <f t="shared" si="1"/>
        <v>2.4994000000000001</v>
      </c>
      <c r="K9" s="4">
        <f t="shared" si="2"/>
        <v>4.1399999999999997</v>
      </c>
    </row>
    <row r="10" spans="1:11">
      <c r="A10" s="4" t="s">
        <v>56</v>
      </c>
      <c r="B10" s="4">
        <v>1.6</v>
      </c>
      <c r="C10" s="4">
        <v>4.4000000000000004</v>
      </c>
      <c r="D10" s="4">
        <v>0.45</v>
      </c>
      <c r="E10" s="4">
        <v>0.24</v>
      </c>
      <c r="F10" s="4">
        <v>6.9999999999999999E-4</v>
      </c>
      <c r="I10" s="4">
        <f t="shared" si="0"/>
        <v>1.8407</v>
      </c>
      <c r="J10" s="4">
        <f t="shared" si="1"/>
        <v>2.7993000000000006</v>
      </c>
      <c r="K10" s="4">
        <f t="shared" si="2"/>
        <v>4.6400000000000006</v>
      </c>
    </row>
    <row r="11" spans="1:11">
      <c r="A11" s="4" t="s">
        <v>57</v>
      </c>
      <c r="B11" s="4">
        <v>1.64</v>
      </c>
      <c r="C11" s="4">
        <v>4.8</v>
      </c>
      <c r="D11" s="4">
        <v>0.45</v>
      </c>
      <c r="E11" s="4">
        <v>0.24</v>
      </c>
      <c r="F11" s="4">
        <v>6.9999999999999999E-4</v>
      </c>
      <c r="I11" s="4">
        <f t="shared" si="0"/>
        <v>1.8806999999999998</v>
      </c>
      <c r="J11" s="4">
        <f t="shared" si="1"/>
        <v>3.1593</v>
      </c>
      <c r="K11" s="4">
        <f t="shared" si="2"/>
        <v>5.04</v>
      </c>
    </row>
    <row r="12" spans="1:11">
      <c r="A12" s="4" t="s">
        <v>58</v>
      </c>
      <c r="B12" s="4">
        <v>1.7</v>
      </c>
      <c r="C12" s="4">
        <v>5</v>
      </c>
      <c r="D12" s="4">
        <v>0.46</v>
      </c>
      <c r="E12" s="4">
        <v>0.25</v>
      </c>
      <c r="F12" s="4">
        <v>5.9999999999999995E-4</v>
      </c>
      <c r="I12" s="4">
        <f t="shared" si="0"/>
        <v>1.9505999999999999</v>
      </c>
      <c r="J12" s="4">
        <f t="shared" si="1"/>
        <v>3.2994000000000003</v>
      </c>
      <c r="K12" s="4">
        <f t="shared" si="2"/>
        <v>5.25</v>
      </c>
    </row>
    <row r="14" spans="1:11">
      <c r="A14" s="4" t="s">
        <v>59</v>
      </c>
      <c r="B14" s="4">
        <v>0.65</v>
      </c>
      <c r="C14" s="4">
        <v>3</v>
      </c>
      <c r="D14" s="4">
        <v>0.34</v>
      </c>
      <c r="E14" s="4">
        <v>0.25</v>
      </c>
      <c r="F14" s="4">
        <v>6.9999999999999999E-4</v>
      </c>
      <c r="I14" s="4">
        <f>B14+E14+F14</f>
        <v>0.90070000000000006</v>
      </c>
      <c r="J14" s="4">
        <f>C14-(B14+F14)</f>
        <v>2.3492999999999999</v>
      </c>
      <c r="K14" s="4">
        <f>I14+J14</f>
        <v>3.25</v>
      </c>
    </row>
    <row r="15" spans="1:11">
      <c r="A15" s="4" t="s">
        <v>60</v>
      </c>
      <c r="B15" s="4">
        <v>0.98</v>
      </c>
      <c r="C15" s="4">
        <v>4.5199999999999996</v>
      </c>
      <c r="D15" s="4">
        <v>0.35</v>
      </c>
      <c r="E15" s="4">
        <v>0.26</v>
      </c>
      <c r="F15" s="4">
        <v>5.0000000000000001E-4</v>
      </c>
      <c r="I15" s="4">
        <f t="shared" ref="I15:I22" si="3">B15+E15+F15</f>
        <v>1.2404999999999999</v>
      </c>
      <c r="J15" s="4">
        <f t="shared" ref="J15:J22" si="4">C15-(B15+F15)</f>
        <v>3.5394999999999994</v>
      </c>
      <c r="K15" s="4">
        <f t="shared" ref="K15:K22" si="5">I15+J15</f>
        <v>4.7799999999999994</v>
      </c>
    </row>
    <row r="16" spans="1:11">
      <c r="A16" s="4" t="s">
        <v>61</v>
      </c>
      <c r="B16" s="4">
        <v>1.3</v>
      </c>
      <c r="C16" s="4">
        <v>6.3</v>
      </c>
      <c r="D16" s="4">
        <v>0.36</v>
      </c>
      <c r="E16" s="4">
        <v>0.27</v>
      </c>
      <c r="F16" s="4">
        <v>5.9999999999999995E-4</v>
      </c>
      <c r="I16" s="4">
        <f t="shared" si="3"/>
        <v>1.5706</v>
      </c>
      <c r="J16" s="4">
        <f t="shared" si="4"/>
        <v>4.9993999999999996</v>
      </c>
      <c r="K16" s="4">
        <f t="shared" si="5"/>
        <v>6.5699999999999994</v>
      </c>
    </row>
    <row r="17" spans="1:11">
      <c r="A17" s="4" t="s">
        <v>62</v>
      </c>
      <c r="B17" s="4">
        <v>1.31</v>
      </c>
      <c r="C17" s="4">
        <v>8.3000000000000007</v>
      </c>
      <c r="D17" s="4">
        <v>0.44</v>
      </c>
      <c r="E17" s="4">
        <v>0.28000000000000003</v>
      </c>
      <c r="F17" s="4">
        <v>5.9999999999999995E-4</v>
      </c>
      <c r="I17" s="4">
        <f t="shared" si="3"/>
        <v>1.5906</v>
      </c>
      <c r="J17" s="4">
        <f t="shared" si="4"/>
        <v>6.9894000000000007</v>
      </c>
      <c r="K17" s="4">
        <f t="shared" si="5"/>
        <v>8.58</v>
      </c>
    </row>
    <row r="18" spans="1:11">
      <c r="A18" s="4" t="s">
        <v>63</v>
      </c>
      <c r="B18" s="4">
        <v>1.4</v>
      </c>
      <c r="C18" s="4">
        <v>10.8</v>
      </c>
      <c r="D18" s="4">
        <v>0.45</v>
      </c>
      <c r="E18" s="4">
        <v>0.28000000000000003</v>
      </c>
      <c r="F18" s="4">
        <v>5.9999999999999995E-4</v>
      </c>
      <c r="I18" s="4">
        <f t="shared" si="3"/>
        <v>1.6805999999999999</v>
      </c>
      <c r="J18" s="4">
        <f t="shared" si="4"/>
        <v>9.3994</v>
      </c>
      <c r="K18" s="4">
        <f t="shared" si="5"/>
        <v>11.08</v>
      </c>
    </row>
    <row r="19" spans="1:11">
      <c r="A19" s="4" t="s">
        <v>64</v>
      </c>
      <c r="B19" s="4">
        <v>1.6</v>
      </c>
      <c r="C19" s="4">
        <v>14.9</v>
      </c>
      <c r="D19" s="4">
        <v>0.46</v>
      </c>
      <c r="E19" s="4">
        <v>0.3</v>
      </c>
      <c r="F19" s="4">
        <v>6.9999999999999999E-4</v>
      </c>
      <c r="I19" s="4">
        <f t="shared" si="3"/>
        <v>1.9007000000000001</v>
      </c>
      <c r="J19" s="4">
        <f t="shared" si="4"/>
        <v>13.299300000000001</v>
      </c>
      <c r="K19" s="4">
        <f t="shared" si="5"/>
        <v>15.200000000000001</v>
      </c>
    </row>
    <row r="20" spans="1:11">
      <c r="A20" s="4" t="s">
        <v>65</v>
      </c>
      <c r="B20" s="4">
        <v>1.64</v>
      </c>
      <c r="C20" s="4">
        <v>19</v>
      </c>
      <c r="D20" s="4">
        <v>0.47</v>
      </c>
      <c r="E20" s="4">
        <v>0.31</v>
      </c>
      <c r="F20" s="4">
        <v>6.9999999999999999E-4</v>
      </c>
      <c r="I20" s="4">
        <f t="shared" si="3"/>
        <v>1.9506999999999999</v>
      </c>
      <c r="J20" s="4">
        <f t="shared" si="4"/>
        <v>17.359300000000001</v>
      </c>
      <c r="K20" s="4">
        <f t="shared" si="5"/>
        <v>19.310000000000002</v>
      </c>
    </row>
    <row r="21" spans="1:11">
      <c r="A21" s="4" t="s">
        <v>66</v>
      </c>
      <c r="B21" s="4">
        <v>1.7</v>
      </c>
      <c r="C21" s="4">
        <v>22.9</v>
      </c>
      <c r="D21" s="4">
        <v>0.48</v>
      </c>
      <c r="E21" s="4">
        <v>0.33</v>
      </c>
      <c r="F21" s="4">
        <v>6.9999999999999999E-4</v>
      </c>
      <c r="I21" s="4">
        <f t="shared" si="3"/>
        <v>2.0306999999999999</v>
      </c>
      <c r="J21" s="4">
        <f t="shared" si="4"/>
        <v>21.199299999999997</v>
      </c>
      <c r="K21" s="4">
        <f t="shared" si="5"/>
        <v>23.229999999999997</v>
      </c>
    </row>
    <row r="22" spans="1:11">
      <c r="I22" s="4"/>
      <c r="J22" s="4"/>
      <c r="K2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FE18-0E7F-C645-AA0D-3EC2F97D0B73}">
  <dimension ref="A3:L26"/>
  <sheetViews>
    <sheetView workbookViewId="0">
      <selection activeCell="I40" sqref="I40"/>
    </sheetView>
  </sheetViews>
  <sheetFormatPr baseColWidth="10" defaultRowHeight="16"/>
  <cols>
    <col min="1" max="1" width="19.1640625" customWidth="1"/>
    <col min="2" max="2" width="14.6640625" customWidth="1"/>
    <col min="10" max="10" width="16.5" customWidth="1"/>
  </cols>
  <sheetData>
    <row r="3" spans="1:12" ht="24">
      <c r="A3" s="3" t="s">
        <v>25</v>
      </c>
    </row>
    <row r="4" spans="1:12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2">
      <c r="A5" s="4" t="s">
        <v>27</v>
      </c>
      <c r="B5" s="4">
        <v>0.65</v>
      </c>
      <c r="C5" s="4">
        <v>8.5</v>
      </c>
      <c r="D5" s="4">
        <v>0.44</v>
      </c>
      <c r="E5" s="4">
        <v>0.25</v>
      </c>
      <c r="F5" s="4">
        <v>5.9999999999999995E-4</v>
      </c>
      <c r="I5" s="4">
        <f>B5+E5+F5</f>
        <v>0.90060000000000007</v>
      </c>
      <c r="J5" s="4">
        <f>C5-(B5+F5)</f>
        <v>7.8494000000000002</v>
      </c>
      <c r="K5" s="4">
        <f>I5+J5</f>
        <v>8.75</v>
      </c>
    </row>
    <row r="6" spans="1:12">
      <c r="A6" s="4" t="s">
        <v>26</v>
      </c>
      <c r="B6" s="4">
        <v>0.65</v>
      </c>
      <c r="C6" s="4">
        <v>6.9</v>
      </c>
      <c r="D6" s="4">
        <v>0.44</v>
      </c>
      <c r="E6" s="4">
        <v>0.25</v>
      </c>
      <c r="F6" s="4">
        <v>5.9999999999999995E-4</v>
      </c>
      <c r="I6" s="4">
        <f>B6+E6+F6</f>
        <v>0.90060000000000007</v>
      </c>
      <c r="J6" s="4">
        <f t="shared" ref="J6:J14" si="0">C6-(B6+F6)</f>
        <v>6.2494000000000005</v>
      </c>
      <c r="K6" s="4">
        <f t="shared" ref="K6:K14" si="1">I6+J6</f>
        <v>7.15</v>
      </c>
    </row>
    <row r="7" spans="1:12">
      <c r="A7" s="4" t="s">
        <v>28</v>
      </c>
      <c r="B7" s="4">
        <v>0.65</v>
      </c>
      <c r="C7" s="4">
        <v>5.2</v>
      </c>
      <c r="D7" s="4">
        <v>0.44</v>
      </c>
      <c r="E7" s="4">
        <v>0.25</v>
      </c>
      <c r="F7" s="4">
        <v>5.9999999999999995E-4</v>
      </c>
      <c r="I7" s="4">
        <f t="shared" ref="I6:I13" si="2">B7+E7+F7</f>
        <v>0.90060000000000007</v>
      </c>
      <c r="J7" s="4">
        <f t="shared" si="0"/>
        <v>4.5494000000000003</v>
      </c>
      <c r="K7" s="4">
        <f t="shared" si="1"/>
        <v>5.45</v>
      </c>
    </row>
    <row r="8" spans="1:12">
      <c r="A8" s="4" t="s">
        <v>29</v>
      </c>
      <c r="B8" s="4">
        <v>0.65</v>
      </c>
      <c r="C8" s="4">
        <v>6.3</v>
      </c>
      <c r="D8" s="4">
        <v>0.44</v>
      </c>
      <c r="E8" s="4">
        <v>0.25</v>
      </c>
      <c r="F8" s="4">
        <v>5.9999999999999995E-4</v>
      </c>
      <c r="I8" s="4">
        <f t="shared" si="2"/>
        <v>0.90060000000000007</v>
      </c>
      <c r="J8" s="4">
        <f t="shared" si="0"/>
        <v>5.6494</v>
      </c>
      <c r="K8" s="4">
        <f t="shared" si="1"/>
        <v>6.55</v>
      </c>
    </row>
    <row r="9" spans="1:12">
      <c r="A9" s="4" t="s">
        <v>30</v>
      </c>
      <c r="B9" s="4">
        <v>0.65</v>
      </c>
      <c r="C9" s="4">
        <v>5.5</v>
      </c>
      <c r="D9" s="4">
        <v>0.44</v>
      </c>
      <c r="E9" s="4">
        <v>0.25</v>
      </c>
      <c r="F9" s="4">
        <v>5.9999999999999995E-4</v>
      </c>
      <c r="I9" s="4">
        <f t="shared" si="2"/>
        <v>0.90060000000000007</v>
      </c>
      <c r="J9" s="4">
        <f t="shared" si="0"/>
        <v>4.8494000000000002</v>
      </c>
      <c r="K9" s="4">
        <f t="shared" si="1"/>
        <v>5.75</v>
      </c>
    </row>
    <row r="10" spans="1:12">
      <c r="A10" s="4" t="s">
        <v>31</v>
      </c>
      <c r="B10" s="4">
        <v>0.65</v>
      </c>
      <c r="C10" s="4">
        <v>4.3</v>
      </c>
      <c r="D10" s="4">
        <v>0.44</v>
      </c>
      <c r="E10" s="4">
        <v>0.25</v>
      </c>
      <c r="F10" s="4">
        <v>5.9999999999999995E-4</v>
      </c>
      <c r="I10" s="4">
        <f t="shared" si="2"/>
        <v>0.90060000000000007</v>
      </c>
      <c r="J10" s="4">
        <f t="shared" si="0"/>
        <v>3.6494</v>
      </c>
      <c r="K10" s="4">
        <f t="shared" si="1"/>
        <v>4.55</v>
      </c>
    </row>
    <row r="11" spans="1:12">
      <c r="A11" s="4" t="s">
        <v>32</v>
      </c>
      <c r="B11" s="4">
        <v>0.65</v>
      </c>
      <c r="C11" s="4">
        <v>4.3</v>
      </c>
      <c r="D11" s="4">
        <v>0.44</v>
      </c>
      <c r="E11" s="4">
        <v>0.25</v>
      </c>
      <c r="F11" s="4">
        <v>5.9999999999999995E-4</v>
      </c>
      <c r="I11" s="4">
        <f t="shared" si="2"/>
        <v>0.90060000000000007</v>
      </c>
      <c r="J11" s="4">
        <f t="shared" si="0"/>
        <v>3.6494</v>
      </c>
      <c r="K11" s="4">
        <f t="shared" si="1"/>
        <v>4.55</v>
      </c>
    </row>
    <row r="12" spans="1:12">
      <c r="A12" s="4" t="s">
        <v>33</v>
      </c>
      <c r="B12" s="4">
        <v>0.65</v>
      </c>
      <c r="C12" s="4">
        <v>4.2</v>
      </c>
      <c r="D12" s="4">
        <v>0.44</v>
      </c>
      <c r="E12" s="4">
        <v>0.25</v>
      </c>
      <c r="F12" s="4">
        <v>5.9999999999999995E-4</v>
      </c>
      <c r="I12" s="4">
        <f t="shared" si="2"/>
        <v>0.90060000000000007</v>
      </c>
      <c r="J12" s="4">
        <f t="shared" si="0"/>
        <v>3.5494000000000003</v>
      </c>
      <c r="K12" s="4">
        <f t="shared" si="1"/>
        <v>4.45</v>
      </c>
    </row>
    <row r="13" spans="1:12">
      <c r="A13" s="4" t="s">
        <v>34</v>
      </c>
      <c r="B13" s="4">
        <v>0.65</v>
      </c>
      <c r="C13" s="4">
        <v>4.0999999999999996</v>
      </c>
      <c r="D13" s="4">
        <v>0.44</v>
      </c>
      <c r="E13" s="4">
        <v>0.25</v>
      </c>
      <c r="F13" s="4">
        <v>5.9999999999999995E-4</v>
      </c>
      <c r="I13" s="4">
        <f>B13+E26+F13</f>
        <v>0.90060000000000007</v>
      </c>
      <c r="J13" s="4">
        <f t="shared" si="0"/>
        <v>3.4493999999999998</v>
      </c>
      <c r="K13" s="4">
        <f t="shared" si="1"/>
        <v>4.3499999999999996</v>
      </c>
    </row>
    <row r="15" spans="1:12">
      <c r="A15" s="11" t="s">
        <v>48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7" spans="1:11">
      <c r="A17" s="4" t="s">
        <v>27</v>
      </c>
      <c r="B17" s="4">
        <v>0.65</v>
      </c>
      <c r="C17" s="4">
        <v>2.6</v>
      </c>
      <c r="D17" s="4">
        <v>0.44</v>
      </c>
      <c r="E17" s="4">
        <v>0.25</v>
      </c>
      <c r="F17" s="4">
        <v>5.9999999999999995E-4</v>
      </c>
      <c r="I17" s="4">
        <f>B17+E17+F17</f>
        <v>0.90060000000000007</v>
      </c>
      <c r="J17" s="4">
        <f>C17-(B17+F17)</f>
        <v>1.9494</v>
      </c>
      <c r="K17" s="4">
        <f>I17+J17</f>
        <v>2.85</v>
      </c>
    </row>
    <row r="18" spans="1:11">
      <c r="A18" s="4" t="s">
        <v>26</v>
      </c>
      <c r="B18" s="4">
        <v>0.65</v>
      </c>
      <c r="C18" s="4">
        <v>2.5</v>
      </c>
      <c r="D18" s="4">
        <v>0.44</v>
      </c>
      <c r="E18" s="4">
        <v>0.25</v>
      </c>
      <c r="F18" s="4">
        <v>5.9999999999999995E-4</v>
      </c>
      <c r="I18" s="4">
        <f t="shared" ref="I18:I26" si="3">B18+E18+F18</f>
        <v>0.90060000000000007</v>
      </c>
      <c r="J18" s="4">
        <f t="shared" ref="J18:J26" si="4">C18-(B18+F18)</f>
        <v>1.8493999999999999</v>
      </c>
      <c r="K18" s="4">
        <f t="shared" ref="K18:K26" si="5">I18+J18</f>
        <v>2.75</v>
      </c>
    </row>
    <row r="19" spans="1:11">
      <c r="A19" s="4" t="s">
        <v>28</v>
      </c>
      <c r="B19" s="4">
        <v>0.65</v>
      </c>
      <c r="C19" s="4">
        <v>2.2000000000000002</v>
      </c>
      <c r="D19" s="4">
        <v>0.44</v>
      </c>
      <c r="E19" s="4">
        <v>0.25</v>
      </c>
      <c r="F19" s="4">
        <v>5.9999999999999995E-4</v>
      </c>
      <c r="I19" s="4">
        <f t="shared" si="3"/>
        <v>0.90060000000000007</v>
      </c>
      <c r="J19" s="4">
        <f t="shared" si="4"/>
        <v>1.5494000000000001</v>
      </c>
      <c r="K19" s="4">
        <f t="shared" si="5"/>
        <v>2.4500000000000002</v>
      </c>
    </row>
    <row r="20" spans="1:11">
      <c r="A20" s="4" t="s">
        <v>29</v>
      </c>
      <c r="B20" s="4">
        <v>0.65</v>
      </c>
      <c r="C20" s="4">
        <v>2.2000000000000002</v>
      </c>
      <c r="D20" s="4">
        <v>0.44</v>
      </c>
      <c r="E20" s="4">
        <v>0.25</v>
      </c>
      <c r="F20" s="4">
        <v>5.9999999999999995E-4</v>
      </c>
      <c r="I20" s="4">
        <f t="shared" si="3"/>
        <v>0.90060000000000007</v>
      </c>
      <c r="J20" s="4">
        <f t="shared" si="4"/>
        <v>1.5494000000000001</v>
      </c>
      <c r="K20" s="4">
        <f t="shared" si="5"/>
        <v>2.4500000000000002</v>
      </c>
    </row>
    <row r="21" spans="1:11">
      <c r="A21" s="4" t="s">
        <v>30</v>
      </c>
      <c r="B21" s="4">
        <v>0.65</v>
      </c>
      <c r="C21" s="4">
        <v>2.1</v>
      </c>
      <c r="D21" s="4">
        <v>0.44</v>
      </c>
      <c r="E21" s="4">
        <v>0.25</v>
      </c>
      <c r="F21" s="4">
        <v>5.9999999999999995E-4</v>
      </c>
      <c r="I21" s="4">
        <f t="shared" si="3"/>
        <v>0.90060000000000007</v>
      </c>
      <c r="J21" s="4">
        <f t="shared" si="4"/>
        <v>1.4494</v>
      </c>
      <c r="K21" s="4">
        <f t="shared" si="5"/>
        <v>2.35</v>
      </c>
    </row>
    <row r="22" spans="1:11">
      <c r="A22" s="4" t="s">
        <v>31</v>
      </c>
      <c r="B22" s="4">
        <v>0.65</v>
      </c>
      <c r="C22" s="4">
        <v>2.04</v>
      </c>
      <c r="D22" s="4">
        <v>0.44</v>
      </c>
      <c r="E22" s="4">
        <v>0.25</v>
      </c>
      <c r="F22" s="4">
        <v>5.9999999999999995E-4</v>
      </c>
      <c r="I22" s="4">
        <f t="shared" si="3"/>
        <v>0.90060000000000007</v>
      </c>
      <c r="J22" s="4">
        <f t="shared" si="4"/>
        <v>1.3894</v>
      </c>
      <c r="K22" s="4">
        <f t="shared" si="5"/>
        <v>2.29</v>
      </c>
    </row>
    <row r="23" spans="1:11">
      <c r="A23" s="4" t="s">
        <v>32</v>
      </c>
      <c r="B23" s="4">
        <v>0.65</v>
      </c>
      <c r="C23" s="4">
        <v>2.1</v>
      </c>
      <c r="D23" s="4">
        <v>0.44</v>
      </c>
      <c r="E23" s="4">
        <v>0.25</v>
      </c>
      <c r="F23" s="4">
        <v>5.9999999999999995E-4</v>
      </c>
      <c r="I23" s="4">
        <f t="shared" si="3"/>
        <v>0.90060000000000007</v>
      </c>
      <c r="J23" s="4">
        <f t="shared" si="4"/>
        <v>1.4494</v>
      </c>
      <c r="K23" s="4">
        <f t="shared" si="5"/>
        <v>2.35</v>
      </c>
    </row>
    <row r="24" spans="1:11">
      <c r="A24" s="4" t="s">
        <v>33</v>
      </c>
      <c r="B24" s="4">
        <v>0.65</v>
      </c>
      <c r="C24" s="4">
        <v>2</v>
      </c>
      <c r="D24" s="4">
        <v>0.44</v>
      </c>
      <c r="E24" s="4">
        <v>0.25</v>
      </c>
      <c r="F24" s="4">
        <v>5.9999999999999995E-4</v>
      </c>
      <c r="I24" s="4">
        <f t="shared" si="3"/>
        <v>0.90060000000000007</v>
      </c>
      <c r="J24" s="4">
        <f t="shared" si="4"/>
        <v>1.3493999999999999</v>
      </c>
      <c r="K24" s="4">
        <f t="shared" si="5"/>
        <v>2.25</v>
      </c>
    </row>
    <row r="25" spans="1:11">
      <c r="A25" s="4" t="s">
        <v>34</v>
      </c>
      <c r="B25" s="4">
        <v>0.65</v>
      </c>
      <c r="C25" s="4">
        <v>2</v>
      </c>
      <c r="D25" s="4">
        <v>0.44</v>
      </c>
      <c r="E25" s="4">
        <v>0.25</v>
      </c>
      <c r="F25" s="4">
        <v>5.9999999999999995E-4</v>
      </c>
      <c r="I25" s="4">
        <f t="shared" si="3"/>
        <v>0.90060000000000007</v>
      </c>
      <c r="J25" s="4">
        <f t="shared" si="4"/>
        <v>1.3493999999999999</v>
      </c>
      <c r="K25" s="4">
        <f t="shared" si="5"/>
        <v>2.25</v>
      </c>
    </row>
    <row r="26" spans="1:11">
      <c r="A26" s="4" t="s">
        <v>49</v>
      </c>
      <c r="B26" s="4">
        <v>0.65</v>
      </c>
      <c r="C26" s="4">
        <v>1.9</v>
      </c>
      <c r="D26" s="4">
        <v>0.44</v>
      </c>
      <c r="E26" s="4">
        <v>0.25</v>
      </c>
      <c r="F26" s="4">
        <v>5.9999999999999995E-4</v>
      </c>
      <c r="I26" s="4">
        <f t="shared" si="3"/>
        <v>0.90060000000000007</v>
      </c>
      <c r="J26" s="4">
        <f t="shared" si="4"/>
        <v>1.2493999999999998</v>
      </c>
      <c r="K26" s="4">
        <f t="shared" si="5"/>
        <v>2.15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12AB-BF38-304D-A69F-D003395E28E6}">
  <dimension ref="A3:O24"/>
  <sheetViews>
    <sheetView tabSelected="1" workbookViewId="0">
      <selection activeCell="O27" sqref="O27"/>
    </sheetView>
  </sheetViews>
  <sheetFormatPr baseColWidth="10" defaultRowHeight="16"/>
  <cols>
    <col min="1" max="1" width="22.1640625" customWidth="1"/>
    <col min="2" max="2" width="15.6640625" customWidth="1"/>
    <col min="10" max="10" width="16.1640625" customWidth="1"/>
    <col min="11" max="11" width="10.83203125" customWidth="1"/>
    <col min="15" max="15" width="13.33203125" customWidth="1"/>
  </cols>
  <sheetData>
    <row r="3" spans="1:15" ht="24">
      <c r="A3" s="3" t="s">
        <v>75</v>
      </c>
    </row>
    <row r="4" spans="1:1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5">
      <c r="A5" s="2" t="s">
        <v>76</v>
      </c>
      <c r="B5" s="4"/>
      <c r="C5" s="4"/>
      <c r="D5" s="4"/>
      <c r="E5" s="4"/>
      <c r="F5" s="4"/>
      <c r="I5" s="4"/>
      <c r="J5" s="4"/>
      <c r="K5" s="4"/>
    </row>
    <row r="6" spans="1:15">
      <c r="A6" s="4">
        <v>1000</v>
      </c>
      <c r="B6" s="4">
        <v>2.5</v>
      </c>
      <c r="C6" s="4">
        <v>4.5</v>
      </c>
      <c r="D6" s="4">
        <v>0.44</v>
      </c>
      <c r="E6" s="4">
        <v>0.66</v>
      </c>
      <c r="F6" s="4">
        <v>0.02</v>
      </c>
      <c r="I6" s="4">
        <f>B6+E6+F6</f>
        <v>3.18</v>
      </c>
      <c r="J6" s="4">
        <f t="shared" ref="J6:J11" si="0">C6-(B6+F6)</f>
        <v>1.98</v>
      </c>
      <c r="K6" s="4">
        <f t="shared" ref="K6:K11" si="1">I6+J6</f>
        <v>5.16</v>
      </c>
    </row>
    <row r="7" spans="1:15">
      <c r="A7" s="4" t="s">
        <v>81</v>
      </c>
      <c r="B7" s="4">
        <v>4.0999999999999996</v>
      </c>
      <c r="C7" s="4">
        <v>53.7</v>
      </c>
      <c r="D7" s="4">
        <v>0.44</v>
      </c>
      <c r="E7" s="4">
        <v>7.3</v>
      </c>
      <c r="F7" s="4">
        <v>0.02</v>
      </c>
      <c r="I7" s="4">
        <f t="shared" ref="I7:I11" si="2">B7+E7+F7</f>
        <v>11.419999999999998</v>
      </c>
      <c r="J7" s="4">
        <f t="shared" si="0"/>
        <v>49.580000000000005</v>
      </c>
      <c r="K7" s="4">
        <f t="shared" si="1"/>
        <v>61</v>
      </c>
    </row>
    <row r="8" spans="1:15">
      <c r="A8" s="4">
        <v>10000</v>
      </c>
      <c r="B8" s="4">
        <v>8.31</v>
      </c>
      <c r="C8" s="4">
        <v>24.9</v>
      </c>
      <c r="D8" s="4">
        <v>0.43</v>
      </c>
      <c r="E8" s="4">
        <v>3.59</v>
      </c>
      <c r="F8" s="4">
        <v>0.15</v>
      </c>
      <c r="I8" s="4">
        <f t="shared" si="2"/>
        <v>12.05</v>
      </c>
      <c r="J8" s="4">
        <f>C8-(B8+F8)</f>
        <v>16.439999999999998</v>
      </c>
      <c r="K8" s="4">
        <f t="shared" si="1"/>
        <v>28.49</v>
      </c>
    </row>
    <row r="9" spans="1:15">
      <c r="A9" s="4" t="s">
        <v>80</v>
      </c>
      <c r="B9" s="4">
        <v>12.5</v>
      </c>
      <c r="C9" s="4">
        <v>607.70000000000005</v>
      </c>
      <c r="D9" s="4">
        <v>0.46</v>
      </c>
      <c r="E9" s="4">
        <v>69.8</v>
      </c>
      <c r="F9" s="4">
        <v>0.13</v>
      </c>
      <c r="I9" s="4">
        <f t="shared" si="2"/>
        <v>82.429999999999993</v>
      </c>
      <c r="J9" s="4">
        <f t="shared" si="0"/>
        <v>595.07000000000005</v>
      </c>
      <c r="K9" s="4">
        <f t="shared" si="1"/>
        <v>677.5</v>
      </c>
    </row>
    <row r="10" spans="1:15">
      <c r="A10" s="4">
        <v>100000</v>
      </c>
      <c r="B10" s="4">
        <v>50.2</v>
      </c>
      <c r="C10" s="4">
        <v>221.2</v>
      </c>
      <c r="D10" s="4">
        <v>0.45</v>
      </c>
      <c r="E10" s="4">
        <v>25.2</v>
      </c>
      <c r="F10" s="4">
        <v>0.92</v>
      </c>
      <c r="I10" s="4">
        <f t="shared" si="2"/>
        <v>76.320000000000007</v>
      </c>
      <c r="J10" s="4">
        <f t="shared" si="0"/>
        <v>170.07999999999998</v>
      </c>
      <c r="K10" s="4">
        <f t="shared" si="1"/>
        <v>246.39999999999998</v>
      </c>
    </row>
    <row r="11" spans="1:15">
      <c r="A11" s="4">
        <v>1000000</v>
      </c>
      <c r="B11" s="16">
        <v>415.26</v>
      </c>
      <c r="C11" s="16">
        <v>2011.12</v>
      </c>
      <c r="D11" s="16">
        <v>0.45</v>
      </c>
      <c r="E11" s="16">
        <v>215.85</v>
      </c>
      <c r="F11" s="16">
        <v>7.9</v>
      </c>
      <c r="I11" s="4">
        <f>B11+E11+F11</f>
        <v>639.01</v>
      </c>
      <c r="J11" s="4">
        <f>C11-(B11+F11)</f>
        <v>1587.96</v>
      </c>
      <c r="K11" s="4">
        <f t="shared" si="1"/>
        <v>2226.9700000000003</v>
      </c>
    </row>
    <row r="12" spans="1:15">
      <c r="A12" s="4"/>
      <c r="B12" s="4"/>
      <c r="C12" s="4"/>
      <c r="D12" s="4"/>
      <c r="E12" s="4"/>
      <c r="F12" s="4"/>
      <c r="I12" s="4"/>
      <c r="J12" s="4"/>
      <c r="K12" s="4"/>
    </row>
    <row r="13" spans="1:15">
      <c r="A13" s="4"/>
      <c r="B13" s="4"/>
      <c r="C13" s="4"/>
      <c r="D13" s="4"/>
      <c r="E13" s="4"/>
      <c r="F13" s="4"/>
      <c r="I13" s="4"/>
      <c r="J13" s="4"/>
      <c r="K13" s="4"/>
    </row>
    <row r="14" spans="1:15">
      <c r="A14" s="2" t="s">
        <v>77</v>
      </c>
      <c r="B14" s="4"/>
      <c r="C14" s="4"/>
      <c r="D14" s="4"/>
      <c r="E14" s="4"/>
      <c r="F14" s="4"/>
      <c r="O14" s="9" t="s">
        <v>87</v>
      </c>
    </row>
    <row r="15" spans="1:15">
      <c r="A15" s="4" t="s">
        <v>78</v>
      </c>
      <c r="B15" s="4">
        <v>0.65</v>
      </c>
      <c r="C15" s="4">
        <v>1.7</v>
      </c>
      <c r="D15" s="4">
        <v>0.43</v>
      </c>
      <c r="E15" s="4">
        <v>0.24</v>
      </c>
      <c r="F15" s="4">
        <v>5.0000000000000001E-4</v>
      </c>
      <c r="I15" s="4">
        <f>B15+E15+F15</f>
        <v>0.89049999999999996</v>
      </c>
      <c r="J15" s="4">
        <f>C15-(B15+F15)</f>
        <v>1.0495000000000001</v>
      </c>
      <c r="K15" s="4">
        <f t="shared" ref="K15:K23" si="3">I15+J15</f>
        <v>1.94</v>
      </c>
      <c r="O15" s="12">
        <v>1000</v>
      </c>
    </row>
    <row r="16" spans="1:15">
      <c r="A16" s="4" t="s">
        <v>79</v>
      </c>
      <c r="B16" s="4">
        <v>0.82</v>
      </c>
      <c r="C16" s="4">
        <v>1.86</v>
      </c>
      <c r="D16" s="4">
        <v>0.45</v>
      </c>
      <c r="E16" s="4">
        <v>0.24</v>
      </c>
      <c r="F16" s="4">
        <v>5.0000000000000001E-4</v>
      </c>
      <c r="I16" s="4">
        <f>B16+E16+F16</f>
        <v>1.0605</v>
      </c>
      <c r="J16" s="4">
        <f>C16-(B16+F16)</f>
        <v>1.0395000000000003</v>
      </c>
      <c r="K16" s="4">
        <f t="shared" si="3"/>
        <v>2.1000000000000005</v>
      </c>
      <c r="M16">
        <f>I15*3+B17</f>
        <v>3.6715</v>
      </c>
      <c r="N16">
        <v>1.9</v>
      </c>
      <c r="O16" s="4">
        <f>M16+N16</f>
        <v>5.5715000000000003</v>
      </c>
    </row>
    <row r="17" spans="1:15">
      <c r="A17" s="4">
        <v>125</v>
      </c>
      <c r="B17" s="4">
        <v>1</v>
      </c>
      <c r="C17" s="4">
        <v>1.9</v>
      </c>
      <c r="D17" s="4">
        <v>0.44</v>
      </c>
      <c r="E17" s="4">
        <v>0.36</v>
      </c>
      <c r="F17" s="4">
        <v>6.0000000000000001E-3</v>
      </c>
      <c r="I17" s="4">
        <f t="shared" ref="I17:I23" si="4">B17+E17+F17</f>
        <v>1.3659999999999999</v>
      </c>
      <c r="J17" s="4">
        <f t="shared" ref="J17:J23" si="5">C17-(B17+F17)</f>
        <v>0.89399999999999991</v>
      </c>
      <c r="K17" s="4">
        <f t="shared" si="3"/>
        <v>2.2599999999999998</v>
      </c>
      <c r="O17" s="12">
        <v>10000</v>
      </c>
    </row>
    <row r="18" spans="1:15">
      <c r="A18" s="4" t="s">
        <v>82</v>
      </c>
      <c r="B18" s="4">
        <v>1.56</v>
      </c>
      <c r="C18" s="4">
        <v>8.35</v>
      </c>
      <c r="D18" s="4">
        <v>0.44</v>
      </c>
      <c r="E18" s="4">
        <v>1</v>
      </c>
      <c r="F18" s="4">
        <v>4.0000000000000001E-3</v>
      </c>
      <c r="I18" s="4">
        <f t="shared" si="4"/>
        <v>2.5640000000000001</v>
      </c>
      <c r="J18" s="4">
        <f t="shared" si="5"/>
        <v>6.7859999999999996</v>
      </c>
      <c r="K18" s="4">
        <f t="shared" si="3"/>
        <v>9.35</v>
      </c>
      <c r="M18">
        <f>B15*6+B19</f>
        <v>5.1300000000000008</v>
      </c>
      <c r="N18">
        <v>2.44</v>
      </c>
      <c r="O18" s="4">
        <f>M18+N18</f>
        <v>7.57</v>
      </c>
    </row>
    <row r="19" spans="1:15">
      <c r="A19" s="4">
        <v>157</v>
      </c>
      <c r="B19" s="4">
        <v>1.23</v>
      </c>
      <c r="C19" s="4">
        <v>2.44</v>
      </c>
      <c r="D19" s="4">
        <v>0.44</v>
      </c>
      <c r="E19" s="4">
        <v>0.36</v>
      </c>
      <c r="F19" s="4">
        <v>7.0000000000000001E-3</v>
      </c>
      <c r="I19" s="4">
        <f t="shared" si="4"/>
        <v>1.5969999999999998</v>
      </c>
      <c r="J19" s="4">
        <f t="shared" si="5"/>
        <v>1.2030000000000001</v>
      </c>
      <c r="K19" s="4">
        <f t="shared" si="3"/>
        <v>2.8</v>
      </c>
      <c r="O19" s="12">
        <v>100000</v>
      </c>
    </row>
    <row r="20" spans="1:15">
      <c r="A20" s="4" t="s">
        <v>83</v>
      </c>
      <c r="B20" s="4">
        <v>1.6</v>
      </c>
      <c r="C20" s="4">
        <v>9.92</v>
      </c>
      <c r="D20" s="4">
        <v>0.44</v>
      </c>
      <c r="E20" s="4">
        <v>1.25</v>
      </c>
      <c r="F20" s="4">
        <v>7.0000000000000001E-3</v>
      </c>
      <c r="I20" s="4">
        <f t="shared" si="4"/>
        <v>2.8570000000000002</v>
      </c>
      <c r="J20" s="4">
        <f t="shared" si="5"/>
        <v>8.3130000000000006</v>
      </c>
      <c r="K20" s="4">
        <f t="shared" si="3"/>
        <v>11.170000000000002</v>
      </c>
      <c r="M20">
        <f>B15*9+B21</f>
        <v>7.1300000000000008</v>
      </c>
      <c r="N20">
        <v>2.46</v>
      </c>
      <c r="O20" s="4">
        <f>M20+N20</f>
        <v>9.59</v>
      </c>
    </row>
    <row r="21" spans="1:15">
      <c r="A21" s="4">
        <v>196</v>
      </c>
      <c r="B21" s="4">
        <v>1.28</v>
      </c>
      <c r="C21" s="4">
        <v>2.46</v>
      </c>
      <c r="D21" s="4">
        <v>0.44</v>
      </c>
      <c r="E21" s="4">
        <v>0.37</v>
      </c>
      <c r="F21" s="4">
        <v>8.0000000000000002E-3</v>
      </c>
      <c r="I21" s="4">
        <f t="shared" si="4"/>
        <v>1.6579999999999999</v>
      </c>
      <c r="J21" s="4">
        <f t="shared" si="5"/>
        <v>1.1719999999999999</v>
      </c>
      <c r="K21" s="4">
        <f t="shared" si="3"/>
        <v>2.83</v>
      </c>
      <c r="O21" s="12">
        <v>1000000</v>
      </c>
    </row>
    <row r="22" spans="1:15">
      <c r="A22" s="4" t="s">
        <v>84</v>
      </c>
      <c r="B22" s="4">
        <v>1.6</v>
      </c>
      <c r="C22" s="4">
        <v>11.85</v>
      </c>
      <c r="D22" s="4">
        <v>0.44</v>
      </c>
      <c r="E22" s="4">
        <v>1.56</v>
      </c>
      <c r="F22" s="4">
        <v>5.0000000000000001E-3</v>
      </c>
      <c r="I22" s="4">
        <f t="shared" si="4"/>
        <v>3.165</v>
      </c>
      <c r="J22" s="4">
        <f t="shared" si="5"/>
        <v>10.244999999999999</v>
      </c>
      <c r="K22" s="4">
        <f t="shared" si="3"/>
        <v>13.41</v>
      </c>
      <c r="M22">
        <f>B15*13+B23</f>
        <v>9.4500000000000011</v>
      </c>
      <c r="N22">
        <v>1.81</v>
      </c>
      <c r="O22" s="4">
        <f>M22+N22</f>
        <v>11.260000000000002</v>
      </c>
    </row>
    <row r="23" spans="1:15">
      <c r="A23" s="4">
        <v>123</v>
      </c>
      <c r="B23" s="4">
        <v>1</v>
      </c>
      <c r="C23" s="4">
        <v>1.81</v>
      </c>
      <c r="D23" s="4">
        <v>0.44</v>
      </c>
      <c r="E23" s="4">
        <v>0.36</v>
      </c>
      <c r="F23" s="4">
        <v>6.0000000000000001E-3</v>
      </c>
      <c r="I23" s="4">
        <f t="shared" si="4"/>
        <v>1.3659999999999999</v>
      </c>
      <c r="J23" s="4">
        <f t="shared" si="5"/>
        <v>0.80400000000000005</v>
      </c>
      <c r="K23" s="4">
        <f t="shared" si="3"/>
        <v>2.17</v>
      </c>
    </row>
    <row r="24" spans="1:15">
      <c r="E2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2414-18B0-674E-89E2-787ECA2AA8B4}">
  <dimension ref="A3:K13"/>
  <sheetViews>
    <sheetView workbookViewId="0">
      <selection activeCell="K16" sqref="K16"/>
    </sheetView>
  </sheetViews>
  <sheetFormatPr baseColWidth="10" defaultRowHeight="16"/>
  <cols>
    <col min="1" max="1" width="16.83203125" customWidth="1"/>
    <col min="2" max="2" width="13.83203125" customWidth="1"/>
    <col min="10" max="10" width="15.33203125" customWidth="1"/>
  </cols>
  <sheetData>
    <row r="3" spans="1:11" ht="24">
      <c r="A3" s="3" t="s">
        <v>85</v>
      </c>
    </row>
    <row r="4" spans="1:1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1">
      <c r="A5" s="4" t="s">
        <v>86</v>
      </c>
      <c r="B5" s="4">
        <v>0.65</v>
      </c>
      <c r="C5" s="4">
        <v>2.25</v>
      </c>
      <c r="D5" s="4">
        <v>0.4</v>
      </c>
      <c r="E5" s="4">
        <v>0.31</v>
      </c>
      <c r="F5" s="4">
        <v>5.9999999999999995E-4</v>
      </c>
      <c r="I5" s="4">
        <f>B5+E5+F5</f>
        <v>0.96060000000000001</v>
      </c>
      <c r="J5" s="4">
        <f>C5-(B5+F5)</f>
        <v>1.5993999999999999</v>
      </c>
      <c r="K5" s="4">
        <f>I5+J5</f>
        <v>2.56</v>
      </c>
    </row>
    <row r="6" spans="1:11">
      <c r="A6" s="4">
        <v>10000</v>
      </c>
      <c r="B6" s="4">
        <v>9.4</v>
      </c>
      <c r="C6" s="4">
        <v>81.7</v>
      </c>
      <c r="D6" s="4">
        <v>0.45</v>
      </c>
      <c r="E6" s="4">
        <v>0.32</v>
      </c>
      <c r="F6" s="4">
        <v>5.9999999999999995E-4</v>
      </c>
      <c r="I6" s="4">
        <f>B6+E6+F6</f>
        <v>9.720600000000001</v>
      </c>
      <c r="J6" s="4">
        <f t="shared" ref="J6:J13" si="0">C6-(B6+F6)</f>
        <v>72.299400000000006</v>
      </c>
      <c r="K6" s="4">
        <f t="shared" ref="K6:K13" si="1">I6+J6</f>
        <v>82.02000000000001</v>
      </c>
    </row>
    <row r="7" spans="1:11">
      <c r="A7" s="4">
        <v>100000</v>
      </c>
      <c r="B7" s="4">
        <v>68.3</v>
      </c>
      <c r="C7" s="4">
        <v>656.9</v>
      </c>
      <c r="D7" s="4">
        <v>0.46</v>
      </c>
      <c r="E7" s="4">
        <v>0.33</v>
      </c>
      <c r="F7" s="4">
        <v>6.9999999999999999E-4</v>
      </c>
      <c r="I7" s="4">
        <f t="shared" ref="I7:I13" si="2">B7+E7+F7</f>
        <v>68.63069999999999</v>
      </c>
      <c r="J7" s="4">
        <f t="shared" si="0"/>
        <v>588.59929999999997</v>
      </c>
      <c r="K7" s="4">
        <f t="shared" si="1"/>
        <v>657.23</v>
      </c>
    </row>
    <row r="8" spans="1:11">
      <c r="A8" s="4">
        <v>1000000</v>
      </c>
      <c r="B8" s="4">
        <v>720.7</v>
      </c>
      <c r="C8" s="4">
        <v>5871.7</v>
      </c>
      <c r="D8" s="4">
        <v>0.6</v>
      </c>
      <c r="E8" s="4">
        <v>0.32</v>
      </c>
      <c r="F8" s="4">
        <v>5.9999999999999995E-4</v>
      </c>
      <c r="I8" s="4">
        <f t="shared" si="2"/>
        <v>721.02060000000006</v>
      </c>
      <c r="J8" s="4">
        <f t="shared" si="0"/>
        <v>5150.9993999999997</v>
      </c>
      <c r="K8" s="4">
        <f t="shared" si="1"/>
        <v>5872.0199999999995</v>
      </c>
    </row>
    <row r="9" spans="1:11">
      <c r="A9" s="4"/>
      <c r="B9" s="4"/>
      <c r="C9" s="4"/>
      <c r="D9" s="4"/>
      <c r="E9" s="4"/>
      <c r="F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I13" s="4"/>
      <c r="J13" s="4"/>
      <c r="K13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5FB3-E365-0344-B37C-6CBA0770471D}">
  <dimension ref="A3:K19"/>
  <sheetViews>
    <sheetView workbookViewId="0">
      <selection activeCell="K23" sqref="K23"/>
    </sheetView>
  </sheetViews>
  <sheetFormatPr baseColWidth="10" defaultRowHeight="16"/>
  <cols>
    <col min="1" max="1" width="21.33203125" customWidth="1"/>
    <col min="2" max="2" width="13.83203125" customWidth="1"/>
    <col min="10" max="10" width="14.83203125" customWidth="1"/>
  </cols>
  <sheetData>
    <row r="3" spans="1:11" ht="24">
      <c r="A3" s="3" t="s">
        <v>88</v>
      </c>
    </row>
    <row r="4" spans="1:1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4"/>
      <c r="I4" s="2" t="s">
        <v>15</v>
      </c>
      <c r="J4" s="2" t="s">
        <v>16</v>
      </c>
      <c r="K4" s="9" t="s">
        <v>14</v>
      </c>
    </row>
    <row r="5" spans="1:11">
      <c r="A5" s="4" t="s">
        <v>89</v>
      </c>
      <c r="B5" s="4">
        <v>0.65</v>
      </c>
      <c r="C5" s="4">
        <v>1.74</v>
      </c>
      <c r="D5" s="4">
        <v>0.44</v>
      </c>
      <c r="E5" s="4">
        <v>0.24</v>
      </c>
      <c r="F5" s="4">
        <v>5.0000000000000001E-4</v>
      </c>
      <c r="I5" s="4">
        <f>B5+E5+F5</f>
        <v>0.89049999999999996</v>
      </c>
      <c r="J5" s="4">
        <f>C5-(B5+F5)</f>
        <v>1.0895000000000001</v>
      </c>
      <c r="K5" s="4">
        <f>I5+J5</f>
        <v>1.98</v>
      </c>
    </row>
    <row r="6" spans="1:11">
      <c r="A6" s="4" t="s">
        <v>91</v>
      </c>
      <c r="B6" s="4">
        <v>0.65</v>
      </c>
      <c r="C6" s="4">
        <v>2.33</v>
      </c>
      <c r="D6" s="4">
        <v>0.44</v>
      </c>
      <c r="E6" s="4">
        <v>0.24</v>
      </c>
      <c r="F6" s="4">
        <v>5.9999999999999995E-4</v>
      </c>
      <c r="I6" s="4">
        <f>B6+E6+F6</f>
        <v>0.89060000000000006</v>
      </c>
      <c r="J6" s="4">
        <f t="shared" ref="J6:J19" si="0">C6-(B6+F6)</f>
        <v>1.6794</v>
      </c>
      <c r="K6" s="4">
        <f t="shared" ref="K6:K19" si="1">I6+J6</f>
        <v>2.5700000000000003</v>
      </c>
    </row>
    <row r="7" spans="1:11">
      <c r="A7" s="4" t="s">
        <v>90</v>
      </c>
      <c r="B7" s="4">
        <v>0.65</v>
      </c>
      <c r="C7" s="4">
        <v>2.5</v>
      </c>
      <c r="D7" s="4">
        <v>0.44</v>
      </c>
      <c r="E7" s="4">
        <v>0.24</v>
      </c>
      <c r="F7" s="4">
        <v>5.9999999999999995E-4</v>
      </c>
      <c r="I7" s="4">
        <f t="shared" ref="I7:I19" si="2">B7+E7+F7</f>
        <v>0.89060000000000006</v>
      </c>
      <c r="J7" s="4">
        <f t="shared" si="0"/>
        <v>1.8493999999999999</v>
      </c>
      <c r="K7" s="4">
        <f t="shared" si="1"/>
        <v>2.74</v>
      </c>
    </row>
    <row r="8" spans="1:11">
      <c r="A8" s="4" t="s">
        <v>93</v>
      </c>
      <c r="B8" s="4">
        <v>0.82</v>
      </c>
      <c r="C8" s="4">
        <v>1.87</v>
      </c>
      <c r="D8" s="4">
        <v>0.45</v>
      </c>
      <c r="E8" s="4">
        <v>0.24</v>
      </c>
      <c r="F8" s="4">
        <v>5.0000000000000001E-4</v>
      </c>
      <c r="I8" s="4">
        <f t="shared" si="2"/>
        <v>1.0605</v>
      </c>
      <c r="J8" s="4">
        <f t="shared" si="0"/>
        <v>1.0495000000000001</v>
      </c>
      <c r="K8" s="4">
        <f t="shared" si="1"/>
        <v>2.1100000000000003</v>
      </c>
    </row>
    <row r="9" spans="1:11">
      <c r="A9" s="4" t="s">
        <v>92</v>
      </c>
      <c r="B9" s="4">
        <v>0.65</v>
      </c>
      <c r="C9" s="4">
        <v>1.64</v>
      </c>
      <c r="D9" s="4">
        <v>0.44</v>
      </c>
      <c r="E9" s="4">
        <v>0.24</v>
      </c>
      <c r="F9" s="4">
        <v>5.0000000000000001E-4</v>
      </c>
      <c r="I9" s="4">
        <f t="shared" si="2"/>
        <v>0.89049999999999996</v>
      </c>
      <c r="J9" s="4">
        <f t="shared" si="0"/>
        <v>0.98949999999999994</v>
      </c>
      <c r="K9" s="4">
        <f t="shared" si="1"/>
        <v>1.88</v>
      </c>
    </row>
    <row r="10" spans="1:11">
      <c r="A10" s="4" t="s">
        <v>95</v>
      </c>
      <c r="B10" s="4">
        <v>1.4</v>
      </c>
      <c r="C10" s="4">
        <v>7.3</v>
      </c>
      <c r="D10" s="4">
        <v>0.45</v>
      </c>
      <c r="E10" s="4">
        <v>0.74</v>
      </c>
      <c r="F10" s="4">
        <v>3.0000000000000001E-3</v>
      </c>
      <c r="I10" s="4">
        <f t="shared" si="2"/>
        <v>2.1429999999999998</v>
      </c>
      <c r="J10" s="4">
        <f t="shared" si="0"/>
        <v>5.8970000000000002</v>
      </c>
      <c r="K10" s="4">
        <f t="shared" si="1"/>
        <v>8.0399999999999991</v>
      </c>
    </row>
    <row r="11" spans="1:11">
      <c r="A11" s="4" t="s">
        <v>94</v>
      </c>
      <c r="B11" s="4">
        <v>1</v>
      </c>
      <c r="C11" s="4">
        <v>1.84</v>
      </c>
      <c r="D11" s="4">
        <v>0.44</v>
      </c>
      <c r="E11" s="4">
        <v>0.35</v>
      </c>
      <c r="F11" s="4">
        <v>4.0000000000000001E-3</v>
      </c>
      <c r="I11" s="4">
        <f t="shared" si="2"/>
        <v>1.3540000000000001</v>
      </c>
      <c r="J11" s="4">
        <f t="shared" si="0"/>
        <v>0.83600000000000008</v>
      </c>
      <c r="K11" s="4">
        <f t="shared" si="1"/>
        <v>2.1900000000000004</v>
      </c>
    </row>
    <row r="12" spans="1:11">
      <c r="A12" s="4" t="s">
        <v>96</v>
      </c>
      <c r="B12" s="4">
        <v>0.65</v>
      </c>
      <c r="C12" s="4">
        <v>2.35</v>
      </c>
      <c r="D12" s="4">
        <v>0.43</v>
      </c>
      <c r="E12" s="4">
        <v>0.28000000000000003</v>
      </c>
      <c r="F12" s="4">
        <v>5.9999999999999995E-4</v>
      </c>
      <c r="I12" s="4">
        <f t="shared" si="2"/>
        <v>0.93060000000000009</v>
      </c>
      <c r="J12" s="4">
        <f t="shared" si="0"/>
        <v>1.6994</v>
      </c>
      <c r="K12" s="4">
        <f t="shared" si="1"/>
        <v>2.63</v>
      </c>
    </row>
    <row r="13" spans="1:11">
      <c r="A13" s="4" t="s">
        <v>98</v>
      </c>
      <c r="B13" s="4">
        <v>0.65</v>
      </c>
      <c r="C13" s="4">
        <v>1.7</v>
      </c>
      <c r="D13" s="4">
        <v>0.45</v>
      </c>
      <c r="E13" s="4">
        <v>0.24</v>
      </c>
      <c r="F13" s="4">
        <v>5.0000000000000001E-4</v>
      </c>
      <c r="I13" s="4">
        <f t="shared" si="2"/>
        <v>0.89049999999999996</v>
      </c>
      <c r="J13" s="4">
        <f t="shared" si="0"/>
        <v>1.0495000000000001</v>
      </c>
      <c r="K13" s="4">
        <f t="shared" si="1"/>
        <v>1.94</v>
      </c>
    </row>
    <row r="14" spans="1:11">
      <c r="A14" s="4" t="s">
        <v>97</v>
      </c>
      <c r="B14" s="4">
        <v>0.82</v>
      </c>
      <c r="C14" s="4">
        <v>2.1</v>
      </c>
      <c r="D14" s="4">
        <v>0.44</v>
      </c>
      <c r="E14" s="4">
        <v>0.25</v>
      </c>
      <c r="F14" s="4">
        <v>5.0000000000000001E-4</v>
      </c>
      <c r="I14" s="4">
        <f t="shared" si="2"/>
        <v>1.0704999999999998</v>
      </c>
      <c r="J14" s="4">
        <f t="shared" si="0"/>
        <v>1.2795000000000001</v>
      </c>
      <c r="K14" s="4">
        <f t="shared" si="1"/>
        <v>2.3499999999999996</v>
      </c>
    </row>
    <row r="15" spans="1:11">
      <c r="A15" s="4" t="s">
        <v>99</v>
      </c>
      <c r="B15" s="4">
        <v>0.65</v>
      </c>
      <c r="C15" s="4">
        <v>3.6</v>
      </c>
      <c r="D15" s="4">
        <v>0.44</v>
      </c>
      <c r="E15" s="4">
        <v>0.24</v>
      </c>
      <c r="F15" s="4">
        <v>6.9999999999999999E-4</v>
      </c>
      <c r="I15" s="4">
        <f t="shared" si="2"/>
        <v>0.89070000000000005</v>
      </c>
      <c r="J15" s="4">
        <f t="shared" si="0"/>
        <v>2.9493</v>
      </c>
      <c r="K15" s="4">
        <f t="shared" si="1"/>
        <v>3.84</v>
      </c>
    </row>
    <row r="16" spans="1:11">
      <c r="A16" s="4" t="s">
        <v>100</v>
      </c>
      <c r="B16" s="4">
        <v>0.73</v>
      </c>
      <c r="C16" s="4">
        <v>15.5</v>
      </c>
      <c r="D16" s="4">
        <v>0.44</v>
      </c>
      <c r="E16" s="4">
        <v>0.47</v>
      </c>
      <c r="F16" s="4">
        <v>0.03</v>
      </c>
      <c r="I16" s="4">
        <f t="shared" si="2"/>
        <v>1.23</v>
      </c>
      <c r="J16" s="4">
        <f t="shared" si="0"/>
        <v>14.74</v>
      </c>
      <c r="K16" s="4">
        <f t="shared" si="1"/>
        <v>15.97</v>
      </c>
    </row>
    <row r="17" spans="1:11">
      <c r="A17" s="4" t="s">
        <v>101</v>
      </c>
      <c r="B17" s="4">
        <v>0.65</v>
      </c>
      <c r="C17" s="4">
        <v>3</v>
      </c>
      <c r="D17" s="4">
        <v>0.44</v>
      </c>
      <c r="E17" s="4">
        <v>0.25</v>
      </c>
      <c r="F17" s="4">
        <v>1E-3</v>
      </c>
      <c r="I17" s="4">
        <f t="shared" si="2"/>
        <v>0.90100000000000002</v>
      </c>
      <c r="J17" s="4">
        <f t="shared" si="0"/>
        <v>2.3490000000000002</v>
      </c>
      <c r="K17" s="4">
        <f t="shared" si="1"/>
        <v>3.25</v>
      </c>
    </row>
    <row r="18" spans="1:11">
      <c r="A18" s="4" t="s">
        <v>102</v>
      </c>
      <c r="B18" s="4">
        <v>0.71</v>
      </c>
      <c r="C18" s="4">
        <v>12</v>
      </c>
      <c r="D18" s="4">
        <v>0.44</v>
      </c>
      <c r="E18" s="4">
        <v>0.42</v>
      </c>
      <c r="F18" s="4">
        <v>3.5000000000000003E-2</v>
      </c>
      <c r="I18" s="4">
        <f t="shared" si="2"/>
        <v>1.1649999999999998</v>
      </c>
      <c r="J18" s="4">
        <f t="shared" si="0"/>
        <v>11.255000000000001</v>
      </c>
      <c r="K18" s="4">
        <f t="shared" si="1"/>
        <v>12.42</v>
      </c>
    </row>
    <row r="19" spans="1:11">
      <c r="A19" s="4"/>
      <c r="I19" s="4"/>
      <c r="J19" s="4"/>
      <c r="K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ComparisonWithPrio</vt:lpstr>
      <vt:lpstr>ScaleVNs</vt:lpstr>
      <vt:lpstr>Bandwith</vt:lpstr>
      <vt:lpstr>ScaleDPs</vt:lpstr>
      <vt:lpstr>ScaleServers</vt:lpstr>
      <vt:lpstr>Threshold</vt:lpstr>
      <vt:lpstr>MaxOptimized</vt:lpstr>
      <vt:lpstr>DiifPri</vt:lpstr>
      <vt:lpstr>AllOps</vt:lpstr>
      <vt:lpstr>LogRegr</vt:lpstr>
      <vt:lpstr>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2018-07-31T15:07:29Z</dcterms:created>
  <dcterms:modified xsi:type="dcterms:W3CDTF">2018-08-06T18:38:04Z</dcterms:modified>
</cp:coreProperties>
</file>