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ROAD-TO-DATA-CAREER\StarkIndustries-SpecialProjects\Excel\Alex The Analyst Course-Excel\"/>
    </mc:Choice>
  </mc:AlternateContent>
  <xr:revisionPtr revIDLastSave="0" documentId="13_ncr:1_{91D9B99D-2D93-44E5-B986-C4572E873122}" xr6:coauthVersionLast="47" xr6:coauthVersionMax="47" xr10:uidLastSave="{00000000-0000-0000-0000-000000000000}"/>
  <bookViews>
    <workbookView xWindow="-120" yWindow="-120" windowWidth="20730" windowHeight="11160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/>
  <c r="K3" i="8" a="1"/>
  <c r="K3" i="8" s="1"/>
  <c r="K4" i="8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2" i="13"/>
  <c r="K3" i="13"/>
  <c r="K4" i="13"/>
  <c r="K5" i="13"/>
  <c r="K6" i="13"/>
  <c r="K7" i="13"/>
  <c r="K8" i="13"/>
  <c r="K9" i="13"/>
  <c r="K10" i="13"/>
  <c r="J2" i="13"/>
  <c r="J3" i="13"/>
  <c r="J4" i="13"/>
  <c r="J5" i="13"/>
  <c r="J6" i="13"/>
  <c r="J7" i="13"/>
  <c r="J8" i="13"/>
  <c r="J9" i="13"/>
  <c r="J10" i="13"/>
  <c r="G15" i="5"/>
  <c r="G14" i="5"/>
  <c r="G11" i="5"/>
  <c r="G15" i="12"/>
  <c r="G14" i="12"/>
  <c r="G11" i="12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2" i="7"/>
  <c r="L3" i="7"/>
  <c r="L4" i="7"/>
  <c r="L5" i="7"/>
  <c r="L6" i="7"/>
  <c r="L7" i="7"/>
  <c r="L8" i="7"/>
  <c r="L9" i="7"/>
  <c r="L10" i="7"/>
  <c r="J2" i="1"/>
  <c r="J3" i="1"/>
  <c r="J4" i="1"/>
  <c r="J5" i="1"/>
  <c r="J6" i="1"/>
  <c r="J7" i="1"/>
  <c r="J8" i="1"/>
  <c r="J9" i="1"/>
  <c r="J10" i="1"/>
  <c r="J2" i="6"/>
  <c r="J3" i="6"/>
  <c r="J4" i="6"/>
  <c r="J5" i="6"/>
  <c r="J6" i="6"/>
  <c r="J7" i="6"/>
  <c r="J8" i="6"/>
  <c r="J9" i="6"/>
  <c r="J10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2" i="3"/>
  <c r="J3" i="3"/>
  <c r="J4" i="3"/>
  <c r="J5" i="3"/>
  <c r="J6" i="3"/>
  <c r="J7" i="3"/>
  <c r="J8" i="3"/>
  <c r="J9" i="3"/>
  <c r="J10" i="3"/>
  <c r="N2" i="4"/>
  <c r="N3" i="4"/>
  <c r="N4" i="4"/>
  <c r="N5" i="4"/>
  <c r="N6" i="4"/>
  <c r="N7" i="4"/>
  <c r="N8" i="4"/>
  <c r="N9" i="4"/>
  <c r="N10" i="4"/>
  <c r="M2" i="4"/>
  <c r="M3" i="4"/>
  <c r="M4" i="4"/>
  <c r="M5" i="4"/>
  <c r="M6" i="4"/>
  <c r="M7" i="4"/>
  <c r="M8" i="4"/>
  <c r="M9" i="4"/>
  <c r="M10" i="4"/>
  <c r="K2" i="4"/>
  <c r="L2" i="4"/>
  <c r="L3" i="4"/>
  <c r="L4" i="4"/>
  <c r="L5" i="4"/>
  <c r="L6" i="4"/>
  <c r="L7" i="4"/>
  <c r="L8" i="4"/>
  <c r="L9" i="4"/>
  <c r="L10" i="4"/>
  <c r="K3" i="4"/>
  <c r="K4" i="4"/>
  <c r="K5" i="4"/>
  <c r="K6" i="4"/>
  <c r="K7" i="4"/>
  <c r="K8" i="4"/>
  <c r="K9" i="4"/>
  <c r="K10" i="4"/>
  <c r="J2" i="2"/>
  <c r="J3" i="2"/>
  <c r="J4" i="2"/>
  <c r="J5" i="2"/>
  <c r="J6" i="2"/>
  <c r="J7" i="2"/>
  <c r="J8" i="2"/>
  <c r="J9" i="2"/>
  <c r="J10" i="2"/>
  <c r="J2" i="8"/>
  <c r="J3" i="8"/>
  <c r="J4" i="8"/>
  <c r="J5" i="8"/>
  <c r="J6" i="8"/>
  <c r="J7" i="8"/>
  <c r="J8" i="8"/>
  <c r="J9" i="8"/>
  <c r="J10" i="8"/>
  <c r="G11" i="9"/>
  <c r="H11" i="9"/>
  <c r="I11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<sst xmlns="http://schemas.openxmlformats.org/spreadsheetml/2006/main" count="565" uniqueCount="90">
  <si>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</si>
  <si>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</si>
  <si>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</si>
  <si>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</si>
  <si>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</si>
  <si>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</si>
  <si>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</si>
  <si>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</si>
  <si>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</si>
  <si>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</si>
  <si>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</si>
  <si>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</si>
  <si>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</si>
  <si>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</si>
  <si>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</si>
  <si>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</si>
  <si>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</si>
  <si>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</si>
  <si>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</si>
  <si>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</si>
  <si>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</si>
  <si>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</si>
  <si>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</si>
  <si>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</si>
  <si>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</si>
  <si>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</si>
  <si>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</si>
  <si>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</si>
  <si>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</si>
  <si>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</si>
  <si>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</si>
  <si>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</si>
  <si>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</si>
  <si>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</si>
  <si>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</si>
  <si>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</si>
  <si>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</si>
  <si>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</si>
  <si>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</si>
  <si>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</si>
  <si>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</si>
  <si>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</si>
  <si>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</si>
  <si>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</si>
  <si>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</si>
  <si>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</si>
  <si>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</si>
  <si>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</si>
  <si>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</si>
  <si>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</si>
  <si>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</si>
  <si>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</si>
  <si>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</si>
  <si>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</si>
  <si>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</si>
  <si>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</si>
  <si>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</si>
  <si>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</si>
  <si>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</si>
  <si>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</si>
  <si>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</si>
  <si>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</si>
  <si>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</si>
  <si>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</si>
  <si>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</si>
  <si>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</si>
  <si>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</si>
  <si>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</si>
  <si>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</si>
  <si>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</si>
  <si>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</si>
  <si>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</si>
  <si>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</si>
  <si>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</si>
  <si>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SUMIF</t>
  </si>
  <si>
    <t>SUMIFS</t>
  </si>
  <si>
    <t>COUNTIF</t>
  </si>
  <si>
    <t>COUNTIFS</t>
  </si>
  <si>
    <t>IF</t>
  </si>
  <si>
    <t>IFS</t>
  </si>
  <si>
    <t>DAYS</t>
  </si>
  <si>
    <t>NETWORKDAYS</t>
  </si>
  <si>
    <t>Left</t>
  </si>
  <si>
    <t>Right</t>
  </si>
  <si>
    <t>MAX</t>
  </si>
  <si>
    <t>MIN</t>
  </si>
  <si>
    <t>Right2</t>
  </si>
  <si>
    <t>Same with YEAR</t>
  </si>
  <si>
    <t>11-2-2001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</si>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</sst>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30" formatCode="@"/>
    </dxf>
    <dxf>
      <numFmt numFmtId="30" formatCode="@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1A836-F473-4E9B-9280-64294074E4F8}" name="Table1" displayName="Table1" ref="A1:I11" totalsRowCount="1">
  <autoFilter ref="A1:I10" xr:uid="{4DB1A836-F473-4E9B-9280-64294074E4F8}"/>
  <tableColumns count="9">
    <tableColumn id="1" xr3:uid="{DFC99715-B74A-43F4-B4D1-C13F59847D72}" name="EmployeeID"/>
    <tableColumn id="2" xr3:uid="{EF3D3DD4-CE51-49A6-A7DE-832F2016900E}" name="FirstName"/>
    <tableColumn id="3" xr3:uid="{BB7910C4-F1B2-4CE1-8638-A8BE9C4A1C8A}" name="LastName"/>
    <tableColumn id="4" xr3:uid="{0323C37C-2AF6-453C-89DD-7095CD03FD83}" name="Age"/>
    <tableColumn id="5" xr3:uid="{E867CE94-D692-4D93-B316-33DE083D70B2}" name="Gender"/>
    <tableColumn id="6" xr3:uid="{AD6D6E6E-5236-47D2-BECB-6B37D5B9535B}" name="JobTitle"/>
    <tableColumn id="7" xr3:uid="{CC07C61C-E7FF-48AB-9352-90DAEDECA195}" name="Salary" totalsRowFunction="max"/>
    <tableColumn id="8" xr3:uid="{021B2033-1C1F-43CE-9F06-215098418CAA}" name="StartDate" totalsRowFunction="max" dataDxfId="45" totalsRowDxfId="44"/>
    <tableColumn id="9" xr3:uid="{F3FECFEC-7F62-4FC0-8C98-11B93CD7506D}" name="EndDate" totalsRowFunction="min" dataDxfId="43" totalsRow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560DD-6AFC-4E8C-9975-40DA9846A159}" name="Table2" displayName="Table2" ref="A1:K10" totalsRowShown="0">
  <autoFilter ref="A1:K10" xr:uid="{B47560DD-6AFC-4E8C-9975-40DA9846A159}"/>
  <tableColumns count="11">
    <tableColumn id="1" xr3:uid="{95579904-3DBF-4ECD-A6E1-440B6AC07E4B}" name="EmployeeID"/>
    <tableColumn id="2" xr3:uid="{127E8ECA-D014-4CFE-9BB7-E7F8C5EAE146}" name="FirstName"/>
    <tableColumn id="3" xr3:uid="{20C9D3EE-8379-4D46-9995-1DFA75747D33}" name="LastName"/>
    <tableColumn id="4" xr3:uid="{7648804A-9375-43CB-A161-7C1EAE0B4A8A}" name="Age"/>
    <tableColumn id="5" xr3:uid="{78D7BB81-E384-4300-AF4E-C1C2314095CB}" name="Gender"/>
    <tableColumn id="6" xr3:uid="{41536270-872C-4408-AEDD-45178BB1C1DC}" name="JobTitle"/>
    <tableColumn id="7" xr3:uid="{18A29A22-A7B4-41AA-A18C-04F1B007A864}" name="Salary"/>
    <tableColumn id="8" xr3:uid="{BDAB9411-188B-4239-931A-73D5B9A859AD}" name="StartDate" dataDxfId="41"/>
    <tableColumn id="9" xr3:uid="{1591C6F3-261D-4A5D-BED9-787841F6CF92}" name="EndDate" dataDxfId="40"/>
    <tableColumn id="10" xr3:uid="{80111D4F-7A1C-47DD-A94B-BF7F556ED718}" name="IF" dataDxfId="39">
      <calculatedColumnFormula>IF(Table2[[#This Row],[Age]] &gt; 30, "Old","Young")</calculatedColumnFormula>
    </tableColumn>
    <tableColumn id="11" xr3:uid="{95D07A4B-4CE9-4084-A6F1-DD65B1B0B4BA}" name="IFS" dataDxfId="0">
      <calculatedColumnFormula array="1">_xlfn.IFS(Table2[[#This Row],[JobTitle]] = "Salesman", "No Bonus",Table2[[#This Row],[JobTitle]]="Accountant","Give Bonus",TRUE,"Evaluate")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B846A-D4C2-49B2-A6A6-B0CEA43DCDDF}" name="Table3" displayName="Table3" ref="A1:J10" totalsRowShown="0">
  <autoFilter ref="A1:J10" xr:uid="{842B846A-D4C2-49B2-A6A6-B0CEA43DCDDF}"/>
  <tableColumns count="10">
    <tableColumn id="1" xr3:uid="{122DA0BC-B9FB-40AB-800C-B8149004F670}" name="EmployeeID"/>
    <tableColumn id="2" xr3:uid="{BF987C89-83C8-4E03-B293-8662B1372C47}" name="FirstName"/>
    <tableColumn id="3" xr3:uid="{53C19BBF-AD96-4436-B3AB-3C70DD86BD70}" name="LastName"/>
    <tableColumn id="4" xr3:uid="{941DAA5A-CA45-4B43-BEED-C44C1780708F}" name="Age"/>
    <tableColumn id="5" xr3:uid="{DA458CEC-ABFF-455E-971E-5591DB5975F1}" name="Gender"/>
    <tableColumn id="6" xr3:uid="{393CD525-229E-4F1E-8242-A29C1615F427}" name="JobTitle"/>
    <tableColumn id="7" xr3:uid="{F2FDF598-B166-4500-B7D3-E6552CB78ACA}" name="Salary"/>
    <tableColumn id="8" xr3:uid="{B44CB87A-A496-492C-99A3-2F866C6B5FA9}" name="StartDate" dataDxfId="38"/>
    <tableColumn id="9" xr3:uid="{6F2C54DB-5FBD-4F11-BFB1-F56FDD8E7E77}" name="EndDate" dataDxfId="37"/>
    <tableColumn id="10" xr3:uid="{8B6BF27D-69DB-436D-A535-CE3B3167D748}" name="LEN(B2)" dataDxfId="36">
      <calculatedColumnFormula>LEN(Table3[[#This Row],[LastName]])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8C1B49-0830-46C8-B38C-FF3D484E64AF}" name="Table4" displayName="Table4" ref="A1:N10" totalsRowShown="0">
  <autoFilter ref="A1:N10" xr:uid="{9C8C1B49-0830-46C8-B38C-FF3D484E64AF}"/>
  <tableColumns count="14">
    <tableColumn id="1" xr3:uid="{BFA36025-D617-4359-BF09-3F2BDC70F7B2}" name="EmployeeID"/>
    <tableColumn id="2" xr3:uid="{018850A3-83D6-4BA6-8B7E-F4ED2C9AC8DC}" name="FirstName"/>
    <tableColumn id="3" xr3:uid="{33C0A830-475B-47A0-8146-FF19A80DD2AB}" name="LastName"/>
    <tableColumn id="4" xr3:uid="{C293A6F6-F32C-4E53-85F6-BBAFD971570D}" name="Age"/>
    <tableColumn id="5" xr3:uid="{10CDC06F-BD0E-4345-BF57-29CFC8219CDE}" name="Gender"/>
    <tableColumn id="6" xr3:uid="{273DE040-7D53-4902-8692-6666111CCC91}" name="JobTitle"/>
    <tableColumn id="7" xr3:uid="{452D9EA6-ECB6-4A3C-8C40-242F51BA3198}" name="Salary"/>
    <tableColumn id="8" xr3:uid="{B58A0F61-35DE-4E78-9836-3EB2B10DDD94}" name="StartDate" dataDxfId="35"/>
    <tableColumn id="9" xr3:uid="{E3935D07-5A8E-4AA9-9F64-6477481A92B8}" name="EndDate" dataDxfId="34"/>
    <tableColumn id="10" xr3:uid="{B05BF00A-B1B4-46DB-B70D-D897A753B063}" name="Email" dataDxfId="33"/>
    <tableColumn id="11" xr3:uid="{47A3B6D8-E756-49E5-970B-14755FEBF3E5}" name="Left" dataDxfId="32">
      <calculatedColumnFormula>LEFT(Table4[[#This Row],[FirstName]],3)</calculatedColumnFormula>
    </tableColumn>
    <tableColumn id="12" xr3:uid="{2860D91D-6C27-46EC-9F0F-CDBF1A6289CD}" name="Right" dataDxfId="31">
      <calculatedColumnFormula>RIGHT(Table4[[#This Row],[EmployeeID]],1)</calculatedColumnFormula>
    </tableColumn>
    <tableColumn id="13" xr3:uid="{6309A3B6-2EDE-4F7E-B381-4F40CA381092}" name="Right2" dataDxfId="30">
      <calculatedColumnFormula>RIGHT(Table4[[#This Row],[StartDate]],4)</calculatedColumnFormula>
    </tableColumn>
    <tableColumn id="14" xr3:uid="{2098EDB5-7487-4320-AA4E-72169810C4D7}" name="Same with YEAR" dataDxfId="29">
      <calculatedColumnFormula>YEAR(Table4[[#This Row],[StartDate]])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C96602-F2F9-43FE-A062-74EF7DEE14EB}" name="Table5" displayName="Table5" ref="A1:J10" totalsRowShown="0">
  <autoFilter ref="A1:J10" xr:uid="{01C96602-F2F9-43FE-A062-74EF7DEE14EB}"/>
  <tableColumns count="10">
    <tableColumn id="1" xr3:uid="{A303046A-84AF-446F-9F29-8256BFBA42D8}" name="EmployeeID"/>
    <tableColumn id="2" xr3:uid="{99027151-251B-446B-904D-0C7D2DEF552D}" name="FirstName"/>
    <tableColumn id="3" xr3:uid="{C5FE2B29-1EDD-4CE8-9D5C-ED53AF2ED9BB}" name="LastName"/>
    <tableColumn id="4" xr3:uid="{5397930F-5C03-46A5-9475-A816D45A2193}" name="Age"/>
    <tableColumn id="5" xr3:uid="{1F735ECB-BE31-467D-A9EF-79C6C953D1AC}" name="Gender"/>
    <tableColumn id="6" xr3:uid="{A174B6C0-1388-47EC-B92D-9A8807D79751}" name="JobTitle"/>
    <tableColumn id="7" xr3:uid="{8D4467A1-6C38-4505-A62F-407EF43829D2}" name="Salary"/>
    <tableColumn id="8" xr3:uid="{55E91A63-0762-447D-BD64-C0437139C150}" name="StartDate" dataDxfId="28"/>
    <tableColumn id="9" xr3:uid="{D2459BC2-34D9-4249-A505-3FAF9C972093}" name="EndDate" dataDxfId="27"/>
    <tableColumn id="10" xr3:uid="{F8A0F8E0-31B6-462B-AD90-FFD1F39E5E5A}" name="TEXT(H2,&quot;dd/mm/yyyy&quot;)" dataDxfId="26">
      <calculatedColumnFormula>TEXT(Table5[[#This Row],[StartDate]],"dd/mm/YYYY")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B60109-2528-43F1-92B3-CFC16771C8CA}" name="Table6" displayName="Table6" ref="A1:K10" totalsRowShown="0">
  <autoFilter ref="A1:K10" xr:uid="{FEB60109-2528-43F1-92B3-CFC16771C8CA}"/>
  <tableColumns count="11">
    <tableColumn id="1" xr3:uid="{0F0F0A5F-26F8-40B0-A798-D95AF261362C}" name="EmployeeID"/>
    <tableColumn id="2" xr3:uid="{F4F4DF04-7965-4DDA-9E08-799B3C913D94}" name="FirstName" dataDxfId="25"/>
    <tableColumn id="3" xr3:uid="{F48EC105-45F1-4DE5-9A12-2BF15A67AB9C}" name="LastName" dataDxfId="24"/>
    <tableColumn id="4" xr3:uid="{4EB40DC0-0353-4C94-956F-C4B75C76031E}" name="Age"/>
    <tableColumn id="5" xr3:uid="{D5487AE5-8344-4DEC-BCE0-327825F39153}" name="Gender"/>
    <tableColumn id="6" xr3:uid="{AA1D9A04-3F33-4F0B-BC6C-5139C5E7B7AB}" name="JobTitle"/>
    <tableColumn id="7" xr3:uid="{381DB703-908D-4278-AFF1-F2E8F12E8E7F}" name="Salary"/>
    <tableColumn id="8" xr3:uid="{C12E8E06-2026-4764-9D09-3CC150DA61F4}" name="StartDate" dataDxfId="23"/>
    <tableColumn id="9" xr3:uid="{C216CA97-2972-4ED4-96FF-2952FB4C51E2}" name="EndDate" dataDxfId="22"/>
    <tableColumn id="10" xr3:uid="{C9E50BC0-BB40-407A-9E59-EFF84AB330A7}" name="TRIM(C2)" dataDxfId="21">
      <calculatedColumnFormula>TRIM(C2)</calculatedColumnFormula>
    </tableColumn>
    <tableColumn id="11" xr3:uid="{505D91C6-CDD5-48C3-A86B-426ADC426C5C}" name="It just removes unwanted spaces on both sid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FABECD-A549-464E-9386-E0841147349E}" name="Table8" displayName="Table8" ref="A1:L10" totalsRowShown="0">
  <autoFilter ref="A1:L10" xr:uid="{F6FABECD-A549-464E-9386-E0841147349E}"/>
  <tableColumns count="12">
    <tableColumn id="1" xr3:uid="{AC1CC394-487E-48A5-9911-BBA305C0ACE4}" name="EmployeeID"/>
    <tableColumn id="2" xr3:uid="{E2BC5009-B07A-41A9-9833-E8EF0438A839}" name="FirstName"/>
    <tableColumn id="3" xr3:uid="{497BED35-15D2-4063-8489-9DBD95C19F96}" name="LastName"/>
    <tableColumn id="4" xr3:uid="{59CC0F06-5C3B-475E-B934-2274247561AB}" name="Age"/>
    <tableColumn id="5" xr3:uid="{C4530560-1FE3-4D87-834A-FD87B65DE2B4}" name="Gender"/>
    <tableColumn id="6" xr3:uid="{0AC9C3DC-E78E-4B4C-B729-2A137925DC26}" name="JobTitle"/>
    <tableColumn id="7" xr3:uid="{62412BAE-D7CF-4979-9DFF-2730B3E3C138}" name="Salary"/>
    <tableColumn id="8" xr3:uid="{785FC7C3-7F18-41B6-BB98-6B4330818495}" name="StartDate" dataDxfId="20"/>
    <tableColumn id="9" xr3:uid="{7F24E879-DA3F-4B2C-B16D-230635A1D603}" name="EndDate" dataDxfId="19"/>
    <tableColumn id="10" xr3:uid="{E5E12C4F-3198-4279-B9F8-761EC603D894}" name="with 1 instance" dataDxfId="18">
      <calculatedColumnFormula>SUBSTITUTE(Table8[[#This Row],[EndDate]],"/","-",1)</calculatedColumnFormula>
    </tableColumn>
    <tableColumn id="11" xr3:uid="{74AF9FBC-E20E-4E7D-9512-A45CD0C5FD84}" name="with 2 instances" dataDxfId="17">
      <calculatedColumnFormula>SUBSTITUTE(Table8[[#This Row],[EndDate]],"/","-",2)</calculatedColumnFormula>
    </tableColumn>
    <tableColumn id="12" xr3:uid="{F8F239FD-8D5E-4C71-9396-E9549A8F201E}" name="with NO instances" dataDxfId="16">
      <calculatedColumnFormula>SUBSTITUTE(Table8[[#This Row],[StartDate]],"-","/")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BEEA50-236E-4DAF-9E38-142221F36F2B}" name="Table9" displayName="Table9" ref="A1:I11" totalsRowCount="1">
  <autoFilter ref="A1:I10" xr:uid="{81BEEA50-236E-4DAF-9E38-142221F36F2B}"/>
  <tableColumns count="9">
    <tableColumn id="1" xr3:uid="{307C904C-7E96-486A-9197-A7F2A97C327B}" name="EmployeeID"/>
    <tableColumn id="2" xr3:uid="{67F8C930-8425-43DA-AC5A-76B06D80B7C8}" name="FirstName"/>
    <tableColumn id="3" xr3:uid="{7DFB481E-B4E9-4440-8060-A10F677A1325}" name="LastName"/>
    <tableColumn id="4" xr3:uid="{DE8C0DB9-B892-4FB3-BAB4-BC133D70BB83}" name="Age"/>
    <tableColumn id="5" xr3:uid="{353099CC-EB02-4F7A-96B6-284E88E67679}" name="Gender"/>
    <tableColumn id="6" xr3:uid="{AD5B83E9-E3E9-4E51-9A4D-A9BDEA53926A}" name="JobTitle"/>
    <tableColumn id="7" xr3:uid="{57874CEB-32F0-4422-968A-9F23F4772AEC}" name="Salary" totalsRowFunction="custom">
      <totalsRowFormula>SUM(Table9[Salary])</totalsRowFormula>
    </tableColumn>
    <tableColumn id="8" xr3:uid="{F7206AAF-D1A4-4734-9EE5-CDE2AA4C8D8B}" name="StartDate" dataDxfId="15" totalsRowDxfId="14"/>
    <tableColumn id="9" xr3:uid="{73B10D48-2E33-467C-AA69-5C907C66165F}" name="EndDate" dataDxfId="13" totalsRow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BA75B1-6C51-4479-831F-8F87A2206083}" name="Table10" displayName="Table10" ref="A1:I11" totalsRowCount="1">
  <autoFilter ref="A1:I10" xr:uid="{B9BA75B1-6C51-4479-831F-8F87A2206083}"/>
  <tableColumns count="9">
    <tableColumn id="1" xr3:uid="{4E7D1E5F-F83C-4BCA-A174-2359CFE5C07E}" name="EmployeeID"/>
    <tableColumn id="2" xr3:uid="{A24B3F6A-BEB6-4592-BFA7-388079285284}" name="FirstName"/>
    <tableColumn id="3" xr3:uid="{655EA9D8-0179-41F6-80EC-2B1EAF22F7AB}" name="LastName"/>
    <tableColumn id="4" xr3:uid="{0B7691E5-B9A0-4957-93C2-8C40DEDF79FC}" name="Age"/>
    <tableColumn id="5" xr3:uid="{5D16A4EF-EB8C-4D31-8499-1BDDA15A4622}" name="Gender"/>
    <tableColumn id="6" xr3:uid="{172C7E81-AEB6-4384-9B6C-454484281D5F}" name="JobTitle"/>
    <tableColumn id="7" xr3:uid="{F5FD1731-4456-4775-BCB8-EB2FBA93B444}" name="Salary" totalsRowFunction="count"/>
    <tableColumn id="8" xr3:uid="{108C97C5-DD04-4B5C-B26A-A8CEE90F3E66}" name="StartDate" dataDxfId="11" totalsRowDxfId="10"/>
    <tableColumn id="9" xr3:uid="{CFC2CE53-8E88-4F08-853E-551DB97486C2}" name="EndDate" dataDxfId="9" totalsRow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83BEDA-D824-4027-997F-D943C5A2D3B4}" name="Table7" displayName="Table7" ref="A1:J10" totalsRowShown="0">
  <autoFilter ref="A1:J10" xr:uid="{0E83BEDA-D824-4027-997F-D943C5A2D3B4}"/>
  <tableColumns count="10">
    <tableColumn id="1" xr3:uid="{E546E190-9CCC-4219-B57E-4CEE1B74C7DE}" name="EmployeeID"/>
    <tableColumn id="2" xr3:uid="{AFC20A50-0F0D-4FF7-975E-1A4DE6FFED73}" name="FirstName"/>
    <tableColumn id="3" xr3:uid="{4D5A2F9A-6944-4D39-A797-64303A6A2BAE}" name="LastName"/>
    <tableColumn id="4" xr3:uid="{D03E7EB9-3C8D-44DB-A43D-DB5D5385168C}" name="Age"/>
    <tableColumn id="5" xr3:uid="{F0481547-DFF8-4525-94F3-0721FDB6720D}" name="Gender"/>
    <tableColumn id="6" xr3:uid="{77F86A0A-EB21-46F0-A4DF-3B69DFFCD768}" name="JobTitle"/>
    <tableColumn id="7" xr3:uid="{A6D8D02F-E7C4-44F6-9DF3-325A4F272A1A}" name="Salary"/>
    <tableColumn id="8" xr3:uid="{8974126B-971B-4CE0-96A5-75B54216855F}" name="StartDate" dataDxfId="7"/>
    <tableColumn id="9" xr3:uid="{15C849B6-82D5-4C4B-974A-FD6C0EF01110}" name="EndDate" dataDxfId="6"/>
    <tableColumn id="10" xr3:uid="{DAEC1411-81FE-4D90-B671-92DC2F12BE72}" name="CONCATENATE(B2,&quot; &quot;,C2)" dataDxfId="5">
      <calculatedColumnFormula>_xlfn.CONCAT(Table7[[#This Row],[FirstName]]," ",Table7[[#This Row],[LastName]])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108CAE-6989-488B-832A-09DB317B1360}" name="Table11" displayName="Table11" ref="A1:K10" totalsRowShown="0">
  <autoFilter ref="A1:K10" xr:uid="{C6108CAE-6989-488B-832A-09DB317B1360}"/>
  <tableColumns count="11">
    <tableColumn id="1" xr3:uid="{498ACE67-E191-4CB1-B14D-2BF8FDC1D64D}" name="EmployeeID"/>
    <tableColumn id="2" xr3:uid="{4ECCA999-0DA4-46DC-B4F4-3B42DF4B7767}" name="FirstName"/>
    <tableColumn id="3" xr3:uid="{0D246927-9D13-4978-A617-218D1E8A037A}" name="LastName"/>
    <tableColumn id="4" xr3:uid="{86B7260C-331F-45BA-B318-EB51F43E56A3}" name="Age"/>
    <tableColumn id="5" xr3:uid="{6F5FEBEA-9090-4AA8-9FD8-382F9F05D261}" name="Gender"/>
    <tableColumn id="6" xr3:uid="{ECA69ACD-175F-4C90-B37E-C29DFDD83B23}" name="JobTitle"/>
    <tableColumn id="7" xr3:uid="{85638A21-450B-4F49-8101-F7F8805EB560}" name="Salary"/>
    <tableColumn id="8" xr3:uid="{1DAA4A31-754B-4CBF-ABBD-B1BAB8027B20}" name="StartDate" dataDxfId="4"/>
    <tableColumn id="9" xr3:uid="{7146273F-2175-4F4D-955B-30014E1138F8}" name="EndDate" dataDxfId="3"/>
    <tableColumn id="10" xr3:uid="{376E4B84-6BD3-4CF4-B713-1E5B911F015E}" name="DAYS" dataDxfId="2">
      <calculatedColumnFormula>_xlfn.DAYS(Table11[[#This Row],[EndDate]],Table11[[#This Row],[StartDate]])</calculatedColumnFormula>
    </tableColumn>
    <tableColumn id="11" xr3:uid="{0D9B737C-F175-479B-9539-FF38483C3740}" name="NETWORKDAYS" dataDxfId="1">
      <calculatedColumnFormula>NETWORKDAYS(Table11[[#This Row],[StartDate]],Table11[[#This Row],[EndDate]])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I12"/>
  <sheetViews>
    <sheetView workbookViewId="0">
      <selection activeCell="G12" sqref="G12"/>
    </sheetView>
  </sheetViews>
  <sheetFormatPr defaultColWidth="13.7109375" defaultRowHeight="15" x14ac:dyDescent="0.25"/>
  <cols>
    <col min="1" max="1" width="13.85546875" customWidth="1"/>
    <col min="4" max="4" width="7.71093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9" x14ac:dyDescent="0.25">
      <c r="G11">
        <f>SUBTOTAL(104,Table1[Salary])</f>
        <v>65000</v>
      </c>
      <c r="H11" s="1">
        <f>SUBTOTAL(104,Table1[StartDate])</f>
        <v>37933</v>
      </c>
      <c r="I11" s="1">
        <f>SUBTOTAL(105,Table1[EndDate])</f>
        <v>40800</v>
      </c>
    </row>
    <row r="12" spans="1:9" x14ac:dyDescent="0.25">
      <c r="G12" t="s">
        <v>84</v>
      </c>
      <c r="H12" t="s">
        <v>84</v>
      </c>
      <c r="I1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K3" sqref="K3"/>
    </sheetView>
  </sheetViews>
  <sheetFormatPr defaultColWidth="13.7109375" defaultRowHeight="15" x14ac:dyDescent="0.25"/>
  <cols>
    <col min="1" max="1" width="13.85546875" customWidth="1"/>
    <col min="4" max="4" width="7.7109375" customWidth="1"/>
    <col min="11" max="11" width="10.855468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78</v>
      </c>
      <c r="K1" t="s">
        <v>79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IF(Table2[[#This Row],[Age]] &gt; 30, "Old","Young")</f>
        <v>Young</v>
      </c>
      <c r="K2" t="str" cm="1">
        <f t="array" ref="K2">_xlfn.IFS(Table2[[#This Row],[JobTitle]] = "Salesman", "No Bonus",Table2[[#This Row],[JobTitle]]="Accountant","Give Bonus",TRUE,"Evaluate")</f>
        <v>No Bonus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IF(Table2[[#This Row],[Age]] &gt; 30, "Old","Young")</f>
        <v>Young</v>
      </c>
      <c r="K3" t="str" cm="1">
        <f t="array" ref="K3">_xlfn.IFS(Table2[[#This Row],[JobTitle]] = "Salesman", "No Bonus",Table2[[#This Row],[JobTitle]]="Accountant","Give Bonus",TRUE,"Evaluate")</f>
        <v>Evaluate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IF(Table2[[#This Row],[Age]] &gt; 30, "Old","Young")</f>
        <v>Young</v>
      </c>
      <c r="K4" t="str" cm="1">
        <f t="array" ref="K4">_xlfn.IFS(Table2[[#This Row],[JobTitle]] = "Salesman", "No Bonus",Table2[[#This Row],[JobTitle]]="Accountant","Give Bonus",TRUE,"Evaluate")</f>
        <v>No Bonus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IF(Table2[[#This Row],[Age]] &gt; 30, "Old","Young")</f>
        <v>Old</v>
      </c>
      <c r="K5" t="str" cm="1">
        <f t="array" ref="K5">_xlfn.IFS(Table2[[#This Row],[JobTitle]] = "Salesman", "No Bonus",Table2[[#This Row],[JobTitle]]="Accountant","Give Bonus",TRUE,"Evaluate")</f>
        <v>Give Bonus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IF(Table2[[#This Row],[Age]] &gt; 30, "Old","Young")</f>
        <v>Old</v>
      </c>
      <c r="K6" t="str" cm="1">
        <f t="array" ref="K6">_xlfn.IFS(Table2[[#This Row],[JobTitle]] = "Salesman", "No Bonus",Table2[[#This Row],[JobTitle]]="Accountant","Give Bonus",TRUE,"Evaluate")</f>
        <v>Evaluate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IF(Table2[[#This Row],[Age]] &gt; 30, "Old","Young")</f>
        <v>Old</v>
      </c>
      <c r="K7" t="str" cm="1">
        <f t="array" ref="K7">_xlfn.IFS(Table2[[#This Row],[JobTitle]] = "Salesman", "No Bonus",Table2[[#This Row],[JobTitle]]="Accountant","Give Bonus",TRUE,"Evaluate")</f>
        <v>Evaluate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IF(Table2[[#This Row],[Age]] &gt; 30, "Old","Young")</f>
        <v>Old</v>
      </c>
      <c r="K8" t="str" cm="1">
        <f t="array" ref="K8">_xlfn.IFS(Table2[[#This Row],[JobTitle]] = "Salesman", "No Bonus",Table2[[#This Row],[JobTitle]]="Accountant","Give Bonus",TRUE,"Evaluate")</f>
        <v>Evaluate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IF(Table2[[#This Row],[Age]] &gt; 30, "Old","Young")</f>
        <v>Old</v>
      </c>
      <c r="K9" t="str" cm="1">
        <f t="array" ref="K9">_xlfn.IFS(Table2[[#This Row],[JobTitle]] = "Salesman", "No Bonus",Table2[[#This Row],[JobTitle]]="Accountant","Give Bonus",TRUE,"Evaluate")</f>
        <v>No Bonus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IF(Table2[[#This Row],[Age]] &gt; 30, "Old","Young")</f>
        <v>Old</v>
      </c>
      <c r="K10" t="str" cm="1">
        <f t="array" ref="K10">_xlfn.IFS(Table2[[#This Row],[JobTitle]] = "Salesman", "No Bonus",Table2[[#This Row],[JobTitle]]="Accountant","Give Bonus",TRUE,"Evaluate")</f>
        <v>Give Bonus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0" sqref="J10"/>
    </sheetView>
  </sheetViews>
  <sheetFormatPr defaultColWidth="10.85546875" defaultRowHeight="15" x14ac:dyDescent="0.25"/>
  <cols>
    <col min="1" max="1" width="13.85546875" customWidth="1"/>
    <col min="2" max="2" width="12.28515625" customWidth="1"/>
    <col min="3" max="3" width="11.85546875" customWidth="1"/>
    <col min="8" max="8" width="11.42578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LEN(Table3[[#This Row],[LastName]])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LEN(Table3[[#This Row],[LastName]])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LEN(Table3[[#This Row],[LastName]])</f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LEN(Table3[[#This Row],[LastName]])</f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>LEN(Table3[[#This Row],[LastName]])</f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>LEN(Table3[[#This Row],[LastName]])</f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>LEN(Table3[[#This Row],[LastName]])</f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>LEN(Table3[[#This Row],[LastName]])</f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>LEN(Table3[[#This Row],[LastName]])</f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E1" workbookViewId="0">
      <selection activeCell="N3" sqref="N3"/>
    </sheetView>
  </sheetViews>
  <sheetFormatPr defaultColWidth="14.5703125" defaultRowHeight="15" x14ac:dyDescent="0.25"/>
  <cols>
    <col min="4" max="4" width="8" customWidth="1"/>
    <col min="10" max="10" width="44.5703125" bestFit="1" customWidth="1"/>
    <col min="14" max="14" width="17.7109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82</v>
      </c>
      <c r="L1" t="s">
        <v>83</v>
      </c>
      <c r="M1" t="s">
        <v>86</v>
      </c>
      <c r="N1" t="s">
        <v>87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LEFT(Table4[[#This Row],[FirstName]],3)</f>
        <v>Jim</v>
      </c>
      <c r="L2" t="str">
        <f>RIGHT(Table4[[#This Row],[EmployeeID]],1)</f>
        <v>1</v>
      </c>
      <c r="M2" t="str">
        <f>RIGHT(Table4[[#This Row],[StartDate]],4)</f>
        <v>2001</v>
      </c>
      <c r="N2">
        <f>YEAR(Table4[[#This Row],[StartDate]])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>LEFT(Table4[[#This Row],[FirstName]],3)</f>
        <v>Pam</v>
      </c>
      <c r="L3" t="str">
        <f>RIGHT(Table4[[#This Row],[EmployeeID]],1)</f>
        <v>2</v>
      </c>
      <c r="M3" t="str">
        <f>RIGHT(Table4[[#This Row],[StartDate]],4)</f>
        <v>1999</v>
      </c>
      <c r="N3">
        <f>YEAR(Table4[[#This Row],[StartDate]])</f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>LEFT(Table4[[#This Row],[FirstName]],3)</f>
        <v>Dwi</v>
      </c>
      <c r="L4" t="str">
        <f>RIGHT(Table4[[#This Row],[EmployeeID]],1)</f>
        <v>3</v>
      </c>
      <c r="M4" t="str">
        <f>RIGHT(Table4[[#This Row],[StartDate]],4)</f>
        <v>2000</v>
      </c>
      <c r="N4">
        <f>YEAR(Table4[[#This Row],[StartDate]])</f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>LEFT(Table4[[#This Row],[FirstName]],3)</f>
        <v>Ang</v>
      </c>
      <c r="L5" t="str">
        <f>RIGHT(Table4[[#This Row],[EmployeeID]],1)</f>
        <v>4</v>
      </c>
      <c r="M5" t="str">
        <f>RIGHT(Table4[[#This Row],[StartDate]],4)</f>
        <v>2000</v>
      </c>
      <c r="N5">
        <f>YEAR(Table4[[#This Row],[StartDate]])</f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>LEFT(Table4[[#This Row],[FirstName]],3)</f>
        <v>Tob</v>
      </c>
      <c r="L6" t="str">
        <f>RIGHT(Table4[[#This Row],[EmployeeID]],1)</f>
        <v>5</v>
      </c>
      <c r="M6" t="str">
        <f>RIGHT(Table4[[#This Row],[StartDate]],4)</f>
        <v>2001</v>
      </c>
      <c r="N6">
        <f>YEAR(Table4[[#This Row],[StartDate]])</f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>LEFT(Table4[[#This Row],[FirstName]],3)</f>
        <v>Mic</v>
      </c>
      <c r="L7" t="str">
        <f>RIGHT(Table4[[#This Row],[EmployeeID]],1)</f>
        <v>6</v>
      </c>
      <c r="M7" t="str">
        <f>RIGHT(Table4[[#This Row],[StartDate]],4)</f>
        <v>2001</v>
      </c>
      <c r="N7">
        <f>YEAR(Table4[[#This Row],[StartDate]])</f>
        <v>2001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>LEFT(Table4[[#This Row],[FirstName]],3)</f>
        <v>Mer</v>
      </c>
      <c r="L8" t="str">
        <f>RIGHT(Table4[[#This Row],[EmployeeID]],1)</f>
        <v>7</v>
      </c>
      <c r="M8" t="str">
        <f>RIGHT(Table4[[#This Row],[StartDate]],4)</f>
        <v>2003</v>
      </c>
      <c r="N8">
        <f>YEAR(Table4[[#This Row],[StartDate]])</f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>LEFT(Table4[[#This Row],[FirstName]],3)</f>
        <v>Sta</v>
      </c>
      <c r="L9" t="str">
        <f>RIGHT(Table4[[#This Row],[EmployeeID]],1)</f>
        <v>8</v>
      </c>
      <c r="M9" t="str">
        <f>RIGHT(Table4[[#This Row],[StartDate]],4)</f>
        <v>2002</v>
      </c>
      <c r="N9">
        <f>YEAR(Table4[[#This Row],[StartDate]])</f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>LEFT(Table4[[#This Row],[FirstName]],3)</f>
        <v>Kev</v>
      </c>
      <c r="L10" t="str">
        <f>RIGHT(Table4[[#This Row],[EmployeeID]],1)</f>
        <v>9</v>
      </c>
      <c r="M10" t="str">
        <f>RIGHT(Table4[[#This Row],[StartDate]],4)</f>
        <v>2003</v>
      </c>
      <c r="N10">
        <f>YEAR(Table4[[#This Row],[StartDate]])</f>
        <v>2003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M13" sqref="M13"/>
    </sheetView>
  </sheetViews>
  <sheetFormatPr defaultColWidth="13.7109375" defaultRowHeight="15" x14ac:dyDescent="0.25"/>
  <cols>
    <col min="1" max="1" width="13.85546875" customWidth="1"/>
    <col min="4" max="4" width="7.7109375" customWidth="1"/>
    <col min="10" max="10" width="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TEXT(Table5[[#This Row],[StartDate]],"dd/mm/YYYY")</f>
        <v>02/11/2001</v>
      </c>
      <c r="K2" s="2"/>
      <c r="L2" s="4" t="str">
        <f>TEXT(Table5[[#This Row],[StartDate]],"dd/mm/YYYY")</f>
        <v>02/11/2001</v>
      </c>
      <c r="M2" t="str">
        <f>RIGHT(L2,4)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TEXT(Table5[[#This Row],[StartDate]],"dd/mm/YYYY")</f>
        <v>03/10/1999</v>
      </c>
      <c r="K3" s="2"/>
      <c r="L3" s="3" t="str">
        <f>TEXT(Table5[[#This Row],[StartDate]],"dd/mm/YYYY")</f>
        <v>03/10/1999</v>
      </c>
      <c r="M3" t="str">
        <f t="shared" ref="M3:M10" si="0">RIGHT(L3,4)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TEXT(Table5[[#This Row],[StartDate]],"dd/mm/YYYY")</f>
        <v>04/07/2000</v>
      </c>
      <c r="K4" s="2"/>
      <c r="L4" s="4" t="str">
        <f>TEXT(Table5[[#This Row],[StartDate]],"dd/mm/YYYY")</f>
        <v>04/07/2000</v>
      </c>
      <c r="M4" t="str">
        <f t="shared" si="0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TEXT(Table5[[#This Row],[StartDate]],"dd/mm/YYYY")</f>
        <v>05/01/2000</v>
      </c>
      <c r="K5" s="2"/>
      <c r="L5" s="3" t="str">
        <f>TEXT(Table5[[#This Row],[StartDate]],"dd/mm/YYYY")</f>
        <v>05/01/2000</v>
      </c>
      <c r="M5" t="str">
        <f t="shared" si="0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TEXT(Table5[[#This Row],[StartDate]],"dd/mm/YYYY")</f>
        <v>06/05/2001</v>
      </c>
      <c r="K6" s="2"/>
      <c r="L6" s="4" t="str">
        <f>TEXT(Table5[[#This Row],[StartDate]],"dd/mm/YYYY")</f>
        <v>06/05/2001</v>
      </c>
      <c r="M6" t="str">
        <f t="shared" si="0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TEXT(Table5[[#This Row],[StartDate]],"dd/mm/YYYY")</f>
        <v>07/12/1995</v>
      </c>
      <c r="K7" s="2"/>
      <c r="L7" s="3" t="str">
        <f>TEXT(Table5[[#This Row],[StartDate]],"dd/mm/YYYY")</f>
        <v>07/12/1995</v>
      </c>
      <c r="M7" t="str">
        <f t="shared" si="0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TEXT(Table5[[#This Row],[StartDate]],"dd/mm/YYYY")</f>
        <v>08/11/2003</v>
      </c>
      <c r="K8" s="2"/>
      <c r="L8" s="4" t="str">
        <f>TEXT(Table5[[#This Row],[StartDate]],"dd/mm/YYYY")</f>
        <v>08/11/2003</v>
      </c>
      <c r="M8" t="str">
        <f t="shared" si="0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TEXT(Table5[[#This Row],[StartDate]],"dd/mm/YYYY")</f>
        <v>09/06/2002</v>
      </c>
      <c r="K9" s="2"/>
      <c r="L9" s="3" t="str">
        <f>TEXT(Table5[[#This Row],[StartDate]],"dd/mm/YYYY")</f>
        <v>09/06/2002</v>
      </c>
      <c r="M9" t="str">
        <f t="shared" si="0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TEXT(Table5[[#This Row],[StartDate]],"dd/mm/YYYY")</f>
        <v>10/08/2003</v>
      </c>
      <c r="K10" s="2"/>
      <c r="L10" s="4" t="str">
        <f>TEXT(Table5[[#This Row],[StartDate]],"dd/mm/YYYY")</f>
        <v>10/08/2003</v>
      </c>
      <c r="M10" t="str">
        <f t="shared" si="0"/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3.85546875" customWidth="1"/>
    <col min="4" max="4" width="7.7109375" customWidth="1"/>
    <col min="11" max="11" width="44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TRIM(C2)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6" sqref="L6"/>
    </sheetView>
  </sheetViews>
  <sheetFormatPr defaultColWidth="13.7109375" defaultRowHeight="15" x14ac:dyDescent="0.25"/>
  <cols>
    <col min="1" max="1" width="13.85546875" customWidth="1"/>
    <col min="4" max="4" width="7.7109375" customWidth="1"/>
    <col min="10" max="10" width="16.42578125" customWidth="1"/>
    <col min="11" max="11" width="17.28515625" customWidth="1"/>
    <col min="12" max="12" width="19.1406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88</v>
      </c>
      <c r="I2" s="2" t="s">
        <v>56</v>
      </c>
      <c r="J2" t="str">
        <f>SUBSTITUTE(Table8[[#This Row],[EndDate]],"/","-",1)</f>
        <v>9-6/2015</v>
      </c>
      <c r="K2" t="str">
        <f>SUBSTITUTE(Table8[[#This Row],[EndDate]],"/","-",2)</f>
        <v>9/6-2015</v>
      </c>
      <c r="L2" t="str">
        <f>SUBSTITUTE(Table8[[#This Row],[StartDate]],"-","/")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>SUBSTITUTE(Table8[[#This Row],[EndDate]],"/","-",1)</f>
        <v>10-10/2015</v>
      </c>
      <c r="K3" t="str">
        <f>SUBSTITUTE(Table8[[#This Row],[EndDate]],"/","-",2)</f>
        <v>10/10-2015</v>
      </c>
      <c r="L3" t="str">
        <f>SUBSTITUTE(Table8[[#This Row],[StartDate]],"-","/")</f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>SUBSTITUTE(Table8[[#This Row],[EndDate]],"/","-",1)</f>
        <v>9-8/2017</v>
      </c>
      <c r="K4" t="str">
        <f>SUBSTITUTE(Table8[[#This Row],[EndDate]],"/","-",2)</f>
        <v>9/8-2017</v>
      </c>
      <c r="L4" t="str">
        <f>SUBSTITUTE(Table8[[#This Row],[StartDate]],"-","/")</f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f>SUBSTITUTE(Table8[[#This Row],[EndDate]],"/","-",1)</f>
        <v>12-3/2015</v>
      </c>
      <c r="K5" t="str">
        <f>SUBSTITUTE(Table8[[#This Row],[EndDate]],"/","-",2)</f>
        <v>12/3-2015</v>
      </c>
      <c r="L5" t="str">
        <f>SUBSTITUTE(Table8[[#This Row],[StartDate]],"-","/")</f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>SUBSTITUTE(Table8[[#This Row],[EndDate]],"/","-",1)</f>
        <v>8-30/2017</v>
      </c>
      <c r="K6" t="str">
        <f>SUBSTITUTE(Table8[[#This Row],[EndDate]],"/","-",2)</f>
        <v>8/30-2017</v>
      </c>
      <c r="L6" t="str">
        <f>SUBSTITUTE(Table8[[#This Row],[StartDate]],"-","/")</f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>SUBSTITUTE(Table8[[#This Row],[EndDate]],"/","-",1)</f>
        <v>9-11/2013</v>
      </c>
      <c r="K7" t="str">
        <f>SUBSTITUTE(Table8[[#This Row],[EndDate]],"/","-",2)</f>
        <v>9/11-2013</v>
      </c>
      <c r="L7" t="str">
        <f>SUBSTITUTE(Table8[[#This Row],[StartDate]],"-","/")</f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>SUBSTITUTE(Table8[[#This Row],[EndDate]],"/","-",1)</f>
        <v>9-11/2013</v>
      </c>
      <c r="K8" t="str">
        <f>SUBSTITUTE(Table8[[#This Row],[EndDate]],"/","-",2)</f>
        <v>9/11-2013</v>
      </c>
      <c r="L8" t="str">
        <f>SUBSTITUTE(Table8[[#This Row],[StartDate]],"-","/")</f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>SUBSTITUTE(Table8[[#This Row],[EndDate]],"/","-",1)</f>
        <v>4-22/2015</v>
      </c>
      <c r="K9" t="str">
        <f>SUBSTITUTE(Table8[[#This Row],[EndDate]],"/","-",2)</f>
        <v>4/22-2015</v>
      </c>
      <c r="L9" t="str">
        <f>SUBSTITUTE(Table8[[#This Row],[StartDate]],"-","/")</f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>SUBSTITUTE(Table8[[#This Row],[EndDate]],"/","-",1)</f>
        <v>4-22/2015</v>
      </c>
      <c r="K10" t="str">
        <f>SUBSTITUTE(Table8[[#This Row],[EndDate]],"/","-",2)</f>
        <v>4/22-2015</v>
      </c>
      <c r="L10" t="str">
        <f>SUBSTITUTE(Table8[[#This Row],[StartDate]],"-","/")</f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I15"/>
  <sheetViews>
    <sheetView workbookViewId="0">
      <selection activeCell="G16" sqref="G16"/>
    </sheetView>
  </sheetViews>
  <sheetFormatPr defaultColWidth="13" defaultRowHeight="15" x14ac:dyDescent="0.25"/>
  <cols>
    <col min="1" max="1" width="13.855468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9" x14ac:dyDescent="0.25">
      <c r="G11">
        <f>SUM(Table9[Salary])</f>
        <v>437000</v>
      </c>
      <c r="H11" s="1"/>
      <c r="I11" s="1"/>
    </row>
    <row r="14" spans="1:9" x14ac:dyDescent="0.25">
      <c r="F14" t="s">
        <v>74</v>
      </c>
      <c r="G14">
        <f>SUMIF(Table9[Salary], "&gt;50000")</f>
        <v>128000</v>
      </c>
    </row>
    <row r="15" spans="1:9" x14ac:dyDescent="0.25">
      <c r="F15" t="s">
        <v>75</v>
      </c>
      <c r="G15">
        <f>SUMIFS(Table9[Salary],Table9[Gender],"Female",Table9[Age],"&gt;30")</f>
        <v>88000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I15"/>
  <sheetViews>
    <sheetView workbookViewId="0">
      <selection activeCell="G16" sqref="G16"/>
    </sheetView>
  </sheetViews>
  <sheetFormatPr defaultColWidth="13.7109375" defaultRowHeight="15" x14ac:dyDescent="0.25"/>
  <cols>
    <col min="1" max="1" width="13.85546875" customWidth="1"/>
    <col min="4" max="4" width="7.71093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9" x14ac:dyDescent="0.25">
      <c r="G11">
        <f>SUBTOTAL(103,Table10[Salary])</f>
        <v>9</v>
      </c>
      <c r="H11" s="1"/>
      <c r="I11" s="1"/>
    </row>
    <row r="14" spans="1:9" x14ac:dyDescent="0.25">
      <c r="F14" t="s">
        <v>76</v>
      </c>
      <c r="G14">
        <f>COUNTIF(Table10[Salary],"&gt;45000")</f>
        <v>5</v>
      </c>
    </row>
    <row r="15" spans="1:9" x14ac:dyDescent="0.25">
      <c r="F15" t="s">
        <v>77</v>
      </c>
      <c r="G15">
        <f>COUNTIFS(Table10[EmployeeID],"&gt;1005",Table10[Gender],"Male")</f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9" sqref="J19"/>
    </sheetView>
  </sheetViews>
  <sheetFormatPr defaultRowHeight="15" x14ac:dyDescent="0.25"/>
  <cols>
    <col min="1" max="1" width="13.85546875" customWidth="1"/>
    <col min="2" max="2" width="12.28515625" customWidth="1"/>
    <col min="3" max="3" width="11.85546875" customWidth="1"/>
    <col min="4" max="5" width="10.7109375" customWidth="1"/>
    <col min="6" max="6" width="16.5703125" customWidth="1"/>
    <col min="8" max="8" width="14.28515625" customWidth="1"/>
    <col min="9" max="9" width="14.7109375" customWidth="1"/>
    <col min="10" max="10" width="25.5703125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_xlfn.CONCAT(Table7[[#This Row],[FirstName]]," ",Table7[[#This Row],[LastName]])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_xlfn.CONCAT(Table7[[#This Row],[FirstName]]," ",Table7[[#This Row],[LastName]])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_xlfn.CONCAT(Table7[[#This Row],[FirstName]]," ",Table7[[#This Row],[LastName]])</f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_xlfn.CONCAT(Table7[[#This Row],[FirstName]]," ",Table7[[#This Row],[LastName]])</f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_xlfn.CONCAT(Table7[[#This Row],[FirstName]]," ",Table7[[#This Row],[LastName]])</f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_xlfn.CONCAT(Table7[[#This Row],[FirstName]]," ",Table7[[#This Row],[LastName]])</f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_xlfn.CONCAT(Table7[[#This Row],[FirstName]]," ",Table7[[#This Row],[LastName]])</f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_xlfn.CONCAT(Table7[[#This Row],[FirstName]]," ",Table7[[#This Row],[LastName]])</f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_xlfn.CONCAT(Table7[[#This Row],[FirstName]]," ",Table7[[#This Row],[LastName]])</f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5" sqref="K5"/>
    </sheetView>
  </sheetViews>
  <sheetFormatPr defaultRowHeight="15" x14ac:dyDescent="0.25"/>
  <cols>
    <col min="1" max="1" width="13.85546875" customWidth="1"/>
    <col min="2" max="2" width="12.28515625" customWidth="1"/>
    <col min="3" max="3" width="11.85546875" customWidth="1"/>
    <col min="5" max="5" width="9.85546875" customWidth="1"/>
    <col min="6" max="6" width="10.140625" customWidth="1"/>
    <col min="8" max="8" width="14.42578125" customWidth="1"/>
    <col min="9" max="9" width="13.28515625" customWidth="1"/>
    <col min="11" max="11" width="17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36933</v>
      </c>
      <c r="I2" s="1">
        <v>42164</v>
      </c>
      <c r="J2">
        <f>_xlfn.DAYS(Table11[[#This Row],[EndDate]],Table11[[#This Row],[StartDate]])</f>
        <v>5231</v>
      </c>
      <c r="K2">
        <f>NETWORKDAYS(Table11[[#This Row],[StartDate]],Table11[[#This Row],[EndDate]])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36229</v>
      </c>
      <c r="I3" s="1">
        <v>42287</v>
      </c>
      <c r="J3">
        <f>_xlfn.DAYS(Table11[[#This Row],[EndDate]],Table11[[#This Row],[StartDate]])</f>
        <v>6058</v>
      </c>
      <c r="K3">
        <f>NETWORKDAYS(Table11[[#This Row],[StartDate]],Table11[[#This Row],[EndDate]])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36623</v>
      </c>
      <c r="I4" s="1">
        <v>42956</v>
      </c>
      <c r="J4">
        <f>_xlfn.DAYS(Table11[[#This Row],[EndDate]],Table11[[#This Row],[StartDate]])</f>
        <v>6333</v>
      </c>
      <c r="K4">
        <f>NETWORKDAYS(Table11[[#This Row],[StartDate]],Table11[[#This Row],[EndDate]])</f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36647</v>
      </c>
      <c r="I5" s="1">
        <v>42075</v>
      </c>
      <c r="J5">
        <f>_xlfn.DAYS(Table11[[#This Row],[EndDate]],Table11[[#This Row],[StartDate]])</f>
        <v>5428</v>
      </c>
      <c r="K5">
        <f>NETWORKDAYS(Table11[[#This Row],[StartDate]],Table11[[#This Row],[EndDate]])</f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37047</v>
      </c>
      <c r="I6" s="1">
        <v>42977</v>
      </c>
      <c r="J6">
        <f>_xlfn.DAYS(Table11[[#This Row],[EndDate]],Table11[[#This Row],[StartDate]])</f>
        <v>5930</v>
      </c>
      <c r="K6">
        <f>NETWORKDAYS(Table11[[#This Row],[StartDate]],Table11[[#This Row],[EndDate]])</f>
        <v>4237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37047</v>
      </c>
      <c r="I7" s="1">
        <v>41587</v>
      </c>
      <c r="J7">
        <f>_xlfn.DAYS(Table11[[#This Row],[EndDate]],Table11[[#This Row],[StartDate]])</f>
        <v>4540</v>
      </c>
      <c r="K7">
        <f>NETWORKDAYS(Table11[[#This Row],[StartDate]],Table11[[#This Row],[EndDate]])</f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37844</v>
      </c>
      <c r="I8" s="1">
        <v>41587</v>
      </c>
      <c r="J8">
        <f>_xlfn.DAYS(Table11[[#This Row],[EndDate]],Table11[[#This Row],[StartDate]])</f>
        <v>3743</v>
      </c>
      <c r="K8">
        <f>NETWORKDAYS(Table11[[#This Row],[StartDate]],Table11[[#This Row],[EndDate]])</f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37505</v>
      </c>
      <c r="I9" s="1">
        <v>42116</v>
      </c>
      <c r="J9">
        <f>_xlfn.DAYS(Table11[[#This Row],[EndDate]],Table11[[#This Row],[StartDate]])</f>
        <v>4611</v>
      </c>
      <c r="K9">
        <f>NETWORKDAYS(Table11[[#This Row],[StartDate]],Table11[[#This Row],[EndDate]])</f>
        <v>3294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37902</v>
      </c>
      <c r="I10" s="1">
        <v>42116</v>
      </c>
      <c r="J10">
        <f>_xlfn.DAYS(Table11[[#This Row],[EndDate]],Table11[[#This Row],[StartDate]])</f>
        <v>4214</v>
      </c>
      <c r="K10">
        <f>NETWORKDAYS(Table11[[#This Row],[StartDate]],Table11[[#This Row],[EndDate]])</f>
        <v>3011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Federico Cocimano</cp:lastModifiedBy>
  <dcterms:created xsi:type="dcterms:W3CDTF">2021-12-16T14:18:34Z</dcterms:created>
  <dcterms:modified xsi:type="dcterms:W3CDTF">2024-01-17T01:04:05Z</dcterms:modified>
</cp:coreProperties>
</file>