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35300" yWindow="60" windowWidth="28120" windowHeight="24500" tabRatio="500"/>
  </bookViews>
  <sheets>
    <sheet name="Feuil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1" i="1" l="1"/>
  <c r="H32" i="1"/>
  <c r="H33" i="1"/>
  <c r="H34" i="1"/>
  <c r="G31" i="1"/>
  <c r="G32" i="1"/>
  <c r="G33" i="1"/>
  <c r="G34" i="1"/>
  <c r="F31" i="1"/>
  <c r="F32" i="1"/>
  <c r="F33" i="1"/>
  <c r="F34" i="1"/>
  <c r="E31" i="1"/>
  <c r="E32" i="1"/>
  <c r="E33" i="1"/>
  <c r="E34" i="1"/>
  <c r="G27" i="1"/>
  <c r="E23" i="1"/>
  <c r="H23" i="1"/>
  <c r="F24" i="1"/>
  <c r="E24" i="1"/>
  <c r="H24" i="1"/>
  <c r="E25" i="1"/>
  <c r="H25" i="1"/>
  <c r="E21" i="1"/>
  <c r="H21" i="1"/>
  <c r="E22" i="1"/>
  <c r="H22" i="1"/>
  <c r="H5" i="1"/>
  <c r="H4" i="1"/>
  <c r="H3" i="1"/>
  <c r="I3" i="1"/>
</calcChain>
</file>

<file path=xl/sharedStrings.xml><?xml version="1.0" encoding="utf-8"?>
<sst xmlns="http://schemas.openxmlformats.org/spreadsheetml/2006/main" count="72" uniqueCount="59">
  <si>
    <t>Sonde</t>
  </si>
  <si>
    <t>Sortie Ph/ORP</t>
  </si>
  <si>
    <t>Digital Arduino/1023</t>
  </si>
  <si>
    <t>Solution Tarage</t>
  </si>
  <si>
    <t>Sur 5V</t>
  </si>
  <si>
    <t>Formula Given</t>
  </si>
  <si>
    <t>from -2000 to 2000 mV</t>
  </si>
  <si>
    <t>Piscine Regulée</t>
  </si>
  <si>
    <t>Eau Robinet</t>
  </si>
  <si>
    <t>Redox/ph Ref</t>
  </si>
  <si>
    <t>Volt</t>
  </si>
  <si>
    <t>mV</t>
  </si>
  <si>
    <t>0-1023</t>
  </si>
  <si>
    <t>Solution Ph 4</t>
  </si>
  <si>
    <t>Solution Ph 7</t>
  </si>
  <si>
    <t>Sonde Power</t>
  </si>
  <si>
    <t>W</t>
  </si>
  <si>
    <t>Lampe1</t>
  </si>
  <si>
    <t xml:space="preserve">Chauffage Ventilot Position1 </t>
  </si>
  <si>
    <t xml:space="preserve">Chauffage Ventilot Position2 </t>
  </si>
  <si>
    <t>Phase</t>
  </si>
  <si>
    <t>Mono</t>
  </si>
  <si>
    <t>U</t>
  </si>
  <si>
    <t>I</t>
  </si>
  <si>
    <t>Lampe2</t>
  </si>
  <si>
    <t>Chauffage Ventilot Position1 + Lampe 2</t>
  </si>
  <si>
    <t>Ratio</t>
  </si>
  <si>
    <t>mV (crete)</t>
  </si>
  <si>
    <t>SCT013</t>
  </si>
  <si>
    <t>Mesure avec oscillo au cul de la sonde, a vide sans charge</t>
  </si>
  <si>
    <t>A</t>
  </si>
  <si>
    <t>Plage de mesure: 0 à 30 A</t>
  </si>
  <si>
    <t>Sortie: 0 à 1 V (résistance de charge intégrée)</t>
  </si>
  <si>
    <t>Non-linéarite: ±1%</t>
  </si>
  <si>
    <t>Dimensions ouverture: 13 x 13 mm</t>
  </si>
  <si>
    <t>Dimensions: 58 x 33 x 22 mm</t>
  </si>
  <si>
    <t>Diamètre du câble: 1 cm maxi</t>
  </si>
  <si>
    <t>Sortie: fiche jack 3,5 mm</t>
  </si>
  <si>
    <t>T° de service: -25 à +70 °C</t>
  </si>
  <si>
    <t>V Continue 2,5V</t>
  </si>
  <si>
    <t>V Crete Max</t>
  </si>
  <si>
    <t>V Crete Min</t>
  </si>
  <si>
    <t>30A</t>
  </si>
  <si>
    <t>Venti Pos2</t>
  </si>
  <si>
    <t>Raw Ardui Delta</t>
  </si>
  <si>
    <t>Venti Pos1</t>
  </si>
  <si>
    <t>Lampe 2</t>
  </si>
  <si>
    <t>Delta V</t>
  </si>
  <si>
    <t>2 resistances en serie entre 0V et 5V (4,4V)</t>
  </si>
  <si>
    <t>avec 0,41V crete a crete a 1kW</t>
  </si>
  <si>
    <t>Pont donne 2,14V</t>
  </si>
  <si>
    <t>avec 0,8V crete a crete a 2kW</t>
  </si>
  <si>
    <t>Premier test du soft done</t>
  </si>
  <si>
    <t>w pour</t>
  </si>
  <si>
    <t>w</t>
  </si>
  <si>
    <t xml:space="preserve">avec enom1.current a </t>
  </si>
  <si>
    <t>WattMetre</t>
  </si>
  <si>
    <t>Arduino</t>
  </si>
  <si>
    <t>Soft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</si>
</sst>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#,##0.0"/>
  </numFmts>
  <fonts count="7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65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51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0" fontId="2" fillId="3" borderId="0" xfId="2"/>
    <xf numFmtId="0" fontId="0" fillId="0" borderId="0" xfId="0" applyAlignment="1">
      <alignment horizontal="left" vertical="top"/>
    </xf>
    <xf numFmtId="164" fontId="0" fillId="0" borderId="0" xfId="0" applyNumberFormat="1"/>
    <xf numFmtId="0" fontId="0" fillId="0" borderId="0" xfId="0" quotePrefix="1"/>
    <xf numFmtId="0" fontId="1" fillId="2" borderId="0" xfId="1"/>
    <xf numFmtId="0" fontId="3" fillId="4" borderId="0" xfId="3"/>
    <xf numFmtId="0" fontId="0" fillId="0" borderId="0" xfId="0" applyAlignment="1">
      <alignment horizontal="center"/>
    </xf>
    <xf numFmtId="165" fontId="0" fillId="0" borderId="0" xfId="0" applyNumberFormat="1"/>
    <xf numFmtId="3" fontId="0" fillId="0" borderId="0" xfId="0" applyNumberFormat="1"/>
    <xf numFmtId="0" fontId="6" fillId="0" borderId="0" xfId="10"/>
  </cellXfs>
  <cellStyles count="51">
    <cellStyle name="Avertissement" xfId="10" builtinId="11"/>
    <cellStyle name="Bon" xfId="1" builtinId="26"/>
    <cellStyle name="Insatisfaisant" xfId="2" builtinId="27"/>
    <cellStyle name="Lien hypertexte" xfId="4" builtinId="8" hidden="1"/>
    <cellStyle name="Lien hypertexte" xfId="6" builtinId="8" hidden="1"/>
    <cellStyle name="Lien hypertexte" xfId="8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 visité" xfId="5" builtinId="9" hidden="1"/>
    <cellStyle name="Lien hypertexte visité" xfId="7" builtinId="9" hidden="1"/>
    <cellStyle name="Lien hypertexte visité" xfId="9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Neutre" xfId="3" builtinId="2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Feuil1!$G$20</c:f>
              <c:strCache>
                <c:ptCount val="1"/>
                <c:pt idx="0">
                  <c:v>mV (crete)</c:v>
                </c:pt>
              </c:strCache>
            </c:strRef>
          </c:tx>
          <c:spPr>
            <a:ln w="47625">
              <a:noFill/>
            </a:ln>
          </c:spPr>
          <c:xVal>
            <c:numRef>
              <c:f>Feuil1!$F$21:$F$25</c:f>
              <c:numCache>
                <c:formatCode>General</c:formatCode>
                <c:ptCount val="5"/>
                <c:pt idx="0">
                  <c:v>28.0</c:v>
                </c:pt>
                <c:pt idx="1">
                  <c:v>500.0</c:v>
                </c:pt>
                <c:pt idx="2">
                  <c:v>1000.0</c:v>
                </c:pt>
                <c:pt idx="3">
                  <c:v>1500.0</c:v>
                </c:pt>
                <c:pt idx="4">
                  <c:v>2000.0</c:v>
                </c:pt>
              </c:numCache>
            </c:numRef>
          </c:xVal>
          <c:yVal>
            <c:numRef>
              <c:f>Feuil1!$G$21:$G$25</c:f>
              <c:numCache>
                <c:formatCode>General</c:formatCode>
                <c:ptCount val="5"/>
                <c:pt idx="0">
                  <c:v>10.0</c:v>
                </c:pt>
                <c:pt idx="1">
                  <c:v>100.0</c:v>
                </c:pt>
                <c:pt idx="2">
                  <c:v>200.0</c:v>
                </c:pt>
                <c:pt idx="3">
                  <c:v>300.0</c:v>
                </c:pt>
                <c:pt idx="4">
                  <c:v>400.0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27784792"/>
        <c:axId val="-2027786600"/>
      </c:scatterChart>
      <c:valAx>
        <c:axId val="-2027784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27786600"/>
        <c:crosses val="autoZero"/>
        <c:crossBetween val="midCat"/>
      </c:valAx>
      <c:valAx>
        <c:axId val="-2027786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277847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101600</xdr:colOff>
      <xdr:row>16</xdr:row>
      <xdr:rowOff>88900</xdr:rowOff>
    </xdr:from>
    <xdr:to>
      <xdr:col>18</xdr:col>
      <xdr:colOff>203200</xdr:colOff>
      <xdr:row>37</xdr:row>
      <xdr:rowOff>12700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50"/>
  <sheetViews>
    <sheetView tabSelected="1" topLeftCell="A3" workbookViewId="0">
      <selection activeCell="E53" sqref="E53"/>
    </sheetView>
  </sheetViews>
  <sheetFormatPr baseColWidth="10" defaultRowHeight="15" x14ac:dyDescent="0"/>
  <cols>
    <col min="2" max="2" width="33.1640625" bestFit="1" customWidth="1"/>
    <col min="3" max="3" width="8.6640625" customWidth="1"/>
    <col min="4" max="4" width="14.33203125" bestFit="1" customWidth="1"/>
    <col min="5" max="5" width="14" bestFit="1" customWidth="1"/>
    <col min="6" max="6" width="14" customWidth="1"/>
    <col min="7" max="7" width="18.1640625" bestFit="1" customWidth="1"/>
    <col min="8" max="8" width="13.83203125" customWidth="1"/>
    <col min="9" max="9" width="11.1640625" customWidth="1"/>
    <col min="11" max="11" width="20.1640625" customWidth="1"/>
  </cols>
  <sheetData>
    <row r="1" spans="2:9">
      <c r="C1" t="s">
        <v>11</v>
      </c>
      <c r="E1" t="s">
        <v>10</v>
      </c>
      <c r="F1" t="s">
        <v>10</v>
      </c>
      <c r="G1" s="5" t="s">
        <v>12</v>
      </c>
      <c r="I1" t="s">
        <v>6</v>
      </c>
    </row>
    <row r="2" spans="2:9">
      <c r="C2" t="s">
        <v>9</v>
      </c>
      <c r="E2" s="1" t="s">
        <v>0</v>
      </c>
      <c r="F2" s="1" t="s">
        <v>1</v>
      </c>
      <c r="G2" s="1" t="s">
        <v>2</v>
      </c>
      <c r="H2" s="1" t="s">
        <v>4</v>
      </c>
      <c r="I2" s="1" t="s">
        <v>5</v>
      </c>
    </row>
    <row r="3" spans="2:9">
      <c r="B3" s="3" t="s">
        <v>3</v>
      </c>
      <c r="C3" s="6">
        <v>0.4</v>
      </c>
      <c r="D3" s="6"/>
      <c r="E3" s="6">
        <v>0.40600000000000003</v>
      </c>
      <c r="F3" s="6">
        <v>2.06</v>
      </c>
      <c r="G3" s="6">
        <v>491</v>
      </c>
      <c r="H3" s="4">
        <f>G3* 5000 / 1023 / 1000</f>
        <v>2.3998044965786902</v>
      </c>
      <c r="I3" s="2">
        <f>((2.5 - H3/200) / 1.037) * 1000</f>
        <v>2399.2294865160143</v>
      </c>
    </row>
    <row r="4" spans="2:9">
      <c r="B4" t="s">
        <v>8</v>
      </c>
      <c r="F4">
        <v>2.1989999999999998</v>
      </c>
      <c r="G4">
        <v>524</v>
      </c>
      <c r="H4" s="4">
        <f>G4* 5000 / 1023 / 1000</f>
        <v>2.5610948191593352</v>
      </c>
    </row>
    <row r="5" spans="2:9">
      <c r="B5" s="3" t="s">
        <v>7</v>
      </c>
      <c r="C5" s="7">
        <v>0.504</v>
      </c>
      <c r="D5" s="7"/>
      <c r="E5" s="7">
        <v>0.115</v>
      </c>
      <c r="F5" s="7">
        <v>2.3570000000000002</v>
      </c>
      <c r="G5" s="7">
        <v>560</v>
      </c>
      <c r="H5" s="4">
        <f>G5* 5000 / 1023 / 1000</f>
        <v>2.7370478983382207</v>
      </c>
    </row>
    <row r="7" spans="2:9">
      <c r="B7" s="3" t="s">
        <v>13</v>
      </c>
      <c r="C7" s="6">
        <v>4</v>
      </c>
      <c r="D7" s="6"/>
      <c r="E7" s="6"/>
      <c r="F7" s="6">
        <v>1.732</v>
      </c>
      <c r="G7" s="6">
        <v>393</v>
      </c>
    </row>
    <row r="8" spans="2:9">
      <c r="B8" t="s">
        <v>8</v>
      </c>
      <c r="F8">
        <v>2.57</v>
      </c>
      <c r="G8">
        <v>613</v>
      </c>
    </row>
    <row r="9" spans="2:9">
      <c r="B9" s="3" t="s">
        <v>7</v>
      </c>
      <c r="C9" s="2">
        <v>7.41</v>
      </c>
      <c r="D9" s="2"/>
      <c r="F9">
        <v>2.29</v>
      </c>
      <c r="G9">
        <v>540</v>
      </c>
    </row>
    <row r="10" spans="2:9">
      <c r="B10" t="s">
        <v>14</v>
      </c>
      <c r="C10" s="6">
        <v>7</v>
      </c>
      <c r="D10" s="6"/>
      <c r="E10" s="6"/>
      <c r="F10" s="6">
        <v>2.4369999999999998</v>
      </c>
      <c r="G10" s="6">
        <v>580</v>
      </c>
    </row>
    <row r="19" spans="2:8">
      <c r="C19" s="11" t="s">
        <v>29</v>
      </c>
    </row>
    <row r="20" spans="2:8">
      <c r="B20" s="1" t="s">
        <v>15</v>
      </c>
      <c r="C20" s="1" t="s">
        <v>20</v>
      </c>
      <c r="D20" s="1" t="s">
        <v>22</v>
      </c>
      <c r="E20" s="1" t="s">
        <v>23</v>
      </c>
      <c r="F20" s="1" t="s">
        <v>16</v>
      </c>
      <c r="G20" s="1" t="s">
        <v>27</v>
      </c>
      <c r="H20" s="1" t="s">
        <v>26</v>
      </c>
    </row>
    <row r="21" spans="2:8">
      <c r="B21" t="s">
        <v>17</v>
      </c>
      <c r="C21" t="s">
        <v>21</v>
      </c>
      <c r="D21">
        <v>220</v>
      </c>
      <c r="E21" s="9">
        <f>F21/D21</f>
        <v>0.12727272727272726</v>
      </c>
      <c r="F21">
        <v>28</v>
      </c>
      <c r="G21">
        <v>10</v>
      </c>
      <c r="H21" s="10">
        <f>E21/(G21/1000/SQRT(2))</f>
        <v>17.999081702930301</v>
      </c>
    </row>
    <row r="22" spans="2:8">
      <c r="B22" t="s">
        <v>24</v>
      </c>
      <c r="C22" t="s">
        <v>21</v>
      </c>
      <c r="D22">
        <v>220</v>
      </c>
      <c r="E22" s="9">
        <f>F22/D22</f>
        <v>2.2727272727272729</v>
      </c>
      <c r="F22">
        <v>500</v>
      </c>
      <c r="G22">
        <v>100</v>
      </c>
      <c r="H22" s="10">
        <f>E22/(G22/1000/SQRT(2))</f>
        <v>32.141217326661256</v>
      </c>
    </row>
    <row r="23" spans="2:8">
      <c r="B23" t="s">
        <v>18</v>
      </c>
      <c r="C23" t="s">
        <v>21</v>
      </c>
      <c r="D23">
        <v>220</v>
      </c>
      <c r="E23" s="9">
        <f>F23/D23</f>
        <v>4.5454545454545459</v>
      </c>
      <c r="F23">
        <v>1000</v>
      </c>
      <c r="G23">
        <v>200</v>
      </c>
      <c r="H23" s="10">
        <f t="shared" ref="H23:H25" si="0">E23/(G23/1000/SQRT(2))</f>
        <v>32.141217326661256</v>
      </c>
    </row>
    <row r="24" spans="2:8">
      <c r="B24" t="s">
        <v>25</v>
      </c>
      <c r="C24" t="s">
        <v>21</v>
      </c>
      <c r="D24">
        <v>221</v>
      </c>
      <c r="E24" s="9">
        <f>F24/D24</f>
        <v>6.7873303167420813</v>
      </c>
      <c r="F24">
        <f>F23+F22</f>
        <v>1500</v>
      </c>
      <c r="G24">
        <v>300</v>
      </c>
      <c r="H24" s="10">
        <f t="shared" si="0"/>
        <v>31.995781954142426</v>
      </c>
    </row>
    <row r="25" spans="2:8">
      <c r="B25" t="s">
        <v>19</v>
      </c>
      <c r="C25" t="s">
        <v>21</v>
      </c>
      <c r="D25">
        <v>220</v>
      </c>
      <c r="E25" s="9">
        <f>F25/D25</f>
        <v>9.0909090909090917</v>
      </c>
      <c r="F25">
        <v>2000</v>
      </c>
      <c r="G25">
        <v>400</v>
      </c>
      <c r="H25" s="10">
        <f t="shared" si="0"/>
        <v>32.141217326661256</v>
      </c>
    </row>
    <row r="27" spans="2:8">
      <c r="E27">
        <v>30</v>
      </c>
      <c r="G27">
        <f>E27/E25*G25</f>
        <v>1320</v>
      </c>
    </row>
    <row r="29" spans="2:8">
      <c r="B29" t="s">
        <v>28</v>
      </c>
      <c r="E29" s="8" t="s">
        <v>42</v>
      </c>
      <c r="F29" s="8" t="s">
        <v>43</v>
      </c>
      <c r="G29" s="8" t="s">
        <v>45</v>
      </c>
      <c r="H29" s="8" t="s">
        <v>46</v>
      </c>
    </row>
    <row r="30" spans="2:8">
      <c r="B30" t="s">
        <v>31</v>
      </c>
      <c r="D30" t="s">
        <v>39</v>
      </c>
      <c r="E30">
        <v>2.5</v>
      </c>
    </row>
    <row r="31" spans="2:8">
      <c r="B31" t="s">
        <v>32</v>
      </c>
      <c r="D31" t="s">
        <v>40</v>
      </c>
      <c r="E31">
        <f>E30+G27/1000</f>
        <v>3.8200000000000003</v>
      </c>
      <c r="F31">
        <f>E30+G25/1000</f>
        <v>2.9</v>
      </c>
      <c r="G31">
        <f>E30+G23/1000</f>
        <v>2.7</v>
      </c>
      <c r="H31">
        <f>E30+G22/1000</f>
        <v>2.6</v>
      </c>
    </row>
    <row r="32" spans="2:8">
      <c r="B32" t="s">
        <v>33</v>
      </c>
      <c r="D32" t="s">
        <v>41</v>
      </c>
      <c r="E32">
        <f>E30-G27/1000</f>
        <v>1.18</v>
      </c>
      <c r="F32">
        <f>E30-G25/1000</f>
        <v>2.1</v>
      </c>
      <c r="G32">
        <f>E30-G23/1000</f>
        <v>2.2999999999999998</v>
      </c>
      <c r="H32">
        <f>E30-G22/1000</f>
        <v>2.4</v>
      </c>
    </row>
    <row r="33" spans="2:10">
      <c r="B33" t="s">
        <v>34</v>
      </c>
      <c r="D33" t="s">
        <v>47</v>
      </c>
      <c r="E33">
        <f>E31-E32</f>
        <v>2.6400000000000006</v>
      </c>
      <c r="F33">
        <f>F31-F32</f>
        <v>0.79999999999999982</v>
      </c>
      <c r="G33">
        <f>G31-G32</f>
        <v>0.40000000000000036</v>
      </c>
      <c r="H33">
        <f>H31-H32</f>
        <v>0.20000000000000018</v>
      </c>
    </row>
    <row r="34" spans="2:10">
      <c r="B34" t="s">
        <v>35</v>
      </c>
      <c r="D34" t="s">
        <v>44</v>
      </c>
      <c r="E34">
        <f>1023/5*E33</f>
        <v>540.14400000000012</v>
      </c>
      <c r="F34">
        <f>1023/5*F33</f>
        <v>163.67999999999995</v>
      </c>
      <c r="G34">
        <f>1023/5*G33</f>
        <v>81.840000000000074</v>
      </c>
      <c r="H34">
        <f>1023/5*H33</f>
        <v>40.920000000000037</v>
      </c>
    </row>
    <row r="35" spans="2:10">
      <c r="B35" t="s">
        <v>36</v>
      </c>
    </row>
    <row r="36" spans="2:10">
      <c r="B36" t="s">
        <v>37</v>
      </c>
    </row>
    <row r="37" spans="2:10">
      <c r="B37" t="s">
        <v>38</v>
      </c>
    </row>
    <row r="39" spans="2:10">
      <c r="B39" t="s">
        <v>48</v>
      </c>
      <c r="D39" t="s">
        <v>50</v>
      </c>
    </row>
    <row r="40" spans="2:10">
      <c r="D40" t="s">
        <v>49</v>
      </c>
    </row>
    <row r="41" spans="2:10">
      <c r="D41" t="s">
        <v>51</v>
      </c>
    </row>
    <row r="43" spans="2:10">
      <c r="C43" t="s">
        <v>57</v>
      </c>
      <c r="E43" t="s">
        <v>56</v>
      </c>
      <c r="G43" t="s">
        <v>56</v>
      </c>
      <c r="J43" t="s">
        <v>58</v>
      </c>
    </row>
    <row r="44" spans="2:10">
      <c r="B44" t="s">
        <v>52</v>
      </c>
      <c r="C44">
        <v>2215</v>
      </c>
      <c r="D44" t="s">
        <v>53</v>
      </c>
      <c r="E44">
        <v>4.22</v>
      </c>
      <c r="F44" t="s">
        <v>30</v>
      </c>
      <c r="G44">
        <v>970</v>
      </c>
      <c r="H44" t="s">
        <v>54</v>
      </c>
      <c r="I44" t="s">
        <v>55</v>
      </c>
      <c r="J44">
        <v>66</v>
      </c>
    </row>
    <row r="45" spans="2:10">
      <c r="C45">
        <v>4310</v>
      </c>
      <c r="E45">
        <v>8.2200000000000006</v>
      </c>
      <c r="F45" t="s">
        <v>30</v>
      </c>
      <c r="G45">
        <v>1855</v>
      </c>
      <c r="H45" t="s">
        <v>54</v>
      </c>
      <c r="J45">
        <v>66</v>
      </c>
    </row>
    <row r="47" spans="2:10">
      <c r="C47">
        <v>1017</v>
      </c>
      <c r="E47">
        <v>4.22</v>
      </c>
      <c r="F47" t="s">
        <v>30</v>
      </c>
      <c r="G47">
        <v>970</v>
      </c>
      <c r="J47">
        <v>30</v>
      </c>
    </row>
    <row r="49" spans="3:10">
      <c r="C49">
        <v>974</v>
      </c>
      <c r="E49">
        <v>4.22</v>
      </c>
      <c r="F49" t="s">
        <v>30</v>
      </c>
      <c r="G49">
        <v>970</v>
      </c>
      <c r="J49">
        <v>29</v>
      </c>
    </row>
    <row r="50" spans="3:10">
      <c r="C50">
        <v>1890</v>
      </c>
      <c r="E50">
        <v>8.2200000000000006</v>
      </c>
      <c r="F50" t="s">
        <v>30</v>
      </c>
      <c r="G50">
        <v>1855</v>
      </c>
      <c r="J50">
        <v>29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dfd</dc:creator>
  <cp:lastModifiedBy>dfd</cp:lastModifiedBy>
  <dcterms:created xsi:type="dcterms:W3CDTF">2016-08-24T16:05:45Z</dcterms:created>
  <dcterms:modified xsi:type="dcterms:W3CDTF">2016-08-25T11:33:12Z</dcterms:modified>
</cp:coreProperties>
</file>