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42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" i="1" l="1"/>
  <c r="L34" i="1"/>
  <c r="L33" i="1"/>
  <c r="L32" i="1"/>
  <c r="G32" i="1"/>
  <c r="G33" i="1"/>
  <c r="G34" i="1"/>
  <c r="L30" i="1"/>
  <c r="L29" i="1"/>
  <c r="L28" i="1"/>
  <c r="G30" i="1"/>
  <c r="G29" i="1"/>
  <c r="G28" i="1"/>
  <c r="A26" i="1"/>
  <c r="G4" i="1"/>
  <c r="L6" i="1"/>
  <c r="L9" i="1"/>
  <c r="L16" i="1"/>
  <c r="L8" i="1"/>
  <c r="L11" i="1"/>
  <c r="L18" i="1"/>
  <c r="L7" i="1"/>
  <c r="L10" i="1"/>
  <c r="L17" i="1"/>
  <c r="G5" i="1"/>
  <c r="G8" i="1"/>
  <c r="G11" i="1"/>
  <c r="G18" i="1"/>
  <c r="G7" i="1"/>
  <c r="G10" i="1"/>
  <c r="G17" i="1"/>
  <c r="G6" i="1"/>
  <c r="G9" i="1"/>
  <c r="G16" i="1"/>
</calcChain>
</file>

<file path=xl/sharedStrings.xml><?xml version="1.0" encoding="utf-8"?>
<sst xmlns="http://schemas.openxmlformats.org/spreadsheetml/2006/main" count="110" uniqueCount="40">
  <si>
    <t>time points</t>
  </si>
  <si>
    <t>deployment time dry season</t>
  </si>
  <si>
    <t>deployment time</t>
  </si>
  <si>
    <t>air temp</t>
  </si>
  <si>
    <t>atm pressure</t>
  </si>
  <si>
    <t>CV co2</t>
  </si>
  <si>
    <t>CV ch4</t>
  </si>
  <si>
    <t>CV n2o</t>
  </si>
  <si>
    <t>precision</t>
  </si>
  <si>
    <t>table 7 a</t>
  </si>
  <si>
    <t>table 7 b</t>
  </si>
  <si>
    <t>based on linear, 4 points</t>
  </si>
  <si>
    <t>theta</t>
  </si>
  <si>
    <t>a*D^-b</t>
  </si>
  <si>
    <t>got from paper</t>
  </si>
  <si>
    <t>mean co2</t>
  </si>
  <si>
    <t>mean ch4</t>
  </si>
  <si>
    <t>mean n2o</t>
  </si>
  <si>
    <t>slope factor</t>
  </si>
  <si>
    <t>using theta for 1 hr deployment</t>
  </si>
  <si>
    <t>flux detection limit (+/-)</t>
  </si>
  <si>
    <t>using theta for 0.75 hr deployment</t>
  </si>
  <si>
    <t>chamber vol L</t>
  </si>
  <si>
    <t>chamber area m2</t>
  </si>
  <si>
    <t>unit conversion (orange above is vol/vol units in vol gas per vol headspace per hour)</t>
  </si>
  <si>
    <t>co2</t>
  </si>
  <si>
    <t>ch4</t>
  </si>
  <si>
    <t>n2o</t>
  </si>
  <si>
    <t>det * vol / area</t>
  </si>
  <si>
    <t>these are muL m^-2 hr^-1</t>
  </si>
  <si>
    <t>muL to muMol trace gas</t>
  </si>
  <si>
    <r>
      <t xml:space="preserve">1 </t>
    </r>
    <r>
      <rPr>
        <sz val="12"/>
        <color theme="1"/>
        <rFont val="SymbolMT"/>
      </rPr>
      <t></t>
    </r>
    <r>
      <rPr>
        <sz val="12"/>
        <color theme="1"/>
        <rFont val="ArialMT"/>
      </rPr>
      <t>L trace gas * 0.965 Atm / ((0.08206 L Atm Mol</t>
    </r>
    <r>
      <rPr>
        <sz val="8"/>
        <color theme="1"/>
        <rFont val="ArialMT"/>
      </rPr>
      <t>-1 o</t>
    </r>
    <r>
      <rPr>
        <sz val="12"/>
        <color theme="1"/>
        <rFont val="ArialMT"/>
      </rPr>
      <t>K</t>
    </r>
    <r>
      <rPr>
        <sz val="8"/>
        <color theme="1"/>
        <rFont val="ArialMT"/>
      </rPr>
      <t>-1</t>
    </r>
    <r>
      <rPr>
        <sz val="12"/>
        <color theme="1"/>
        <rFont val="ArialMT"/>
      </rPr>
      <t>) * (273 + 20)</t>
    </r>
    <r>
      <rPr>
        <sz val="8"/>
        <color theme="1"/>
        <rFont val="ArialMT"/>
      </rPr>
      <t>o</t>
    </r>
    <r>
      <rPr>
        <sz val="12"/>
        <color theme="1"/>
        <rFont val="ArialMT"/>
      </rPr>
      <t>K) * 1 L/10</t>
    </r>
    <r>
      <rPr>
        <sz val="8"/>
        <color theme="1"/>
        <rFont val="ArialMT"/>
      </rPr>
      <t xml:space="preserve">6 </t>
    </r>
    <r>
      <rPr>
        <sz val="12"/>
        <color theme="1"/>
        <rFont val="SymbolMT"/>
      </rPr>
      <t></t>
    </r>
    <r>
      <rPr>
        <sz val="12"/>
        <color theme="1"/>
        <rFont val="ArialMT"/>
      </rPr>
      <t>L * 10</t>
    </r>
    <r>
      <rPr>
        <sz val="8"/>
        <color theme="1"/>
        <rFont val="ArialMT"/>
      </rPr>
      <t xml:space="preserve">6 </t>
    </r>
    <r>
      <rPr>
        <sz val="12"/>
        <color theme="1"/>
        <rFont val="SymbolMT"/>
      </rPr>
      <t></t>
    </r>
    <r>
      <rPr>
        <sz val="12"/>
        <color theme="1"/>
        <rFont val="ArialMT"/>
      </rPr>
      <t xml:space="preserve">Mol/Mol = 0.0401 </t>
    </r>
    <r>
      <rPr>
        <sz val="12"/>
        <color theme="1"/>
        <rFont val="SymbolMT"/>
      </rPr>
      <t></t>
    </r>
    <r>
      <rPr>
        <sz val="12"/>
        <color theme="1"/>
        <rFont val="ArialMT"/>
      </rPr>
      <t xml:space="preserve">Mol trace gas </t>
    </r>
  </si>
  <si>
    <t>mol to g</t>
  </si>
  <si>
    <t>ng m^-2 hr^-1</t>
  </si>
  <si>
    <t>I don't think I have these units right - ng not ug?</t>
  </si>
  <si>
    <t>ug m^-2 hr^-1</t>
  </si>
  <si>
    <t>ng cm^-2 hr^-1</t>
  </si>
  <si>
    <t>ug cm^-2 hr^-1</t>
  </si>
  <si>
    <t>ug/m2/hr</t>
  </si>
  <si>
    <t>ug/cm2/hr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</si>
</sst>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MT"/>
    </font>
    <font>
      <sz val="12"/>
      <color theme="1"/>
      <name val="SymbolMT"/>
    </font>
    <font>
      <sz val="8"/>
      <color theme="1"/>
      <name val="ArialM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4" fillId="0" borderId="0" xfId="0" applyFont="1"/>
    <xf numFmtId="0" fontId="0" fillId="4" borderId="0" xfId="0" applyFill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E43" sqref="E43"/>
    </sheetView>
  </sheetViews>
  <sheetFormatPr baseColWidth="10" defaultRowHeight="15" x14ac:dyDescent="0"/>
  <sheetData>
    <row r="1" spans="1:13">
      <c r="A1" t="s">
        <v>0</v>
      </c>
      <c r="B1">
        <v>4</v>
      </c>
    </row>
    <row r="2" spans="1:13">
      <c r="A2" t="s">
        <v>9</v>
      </c>
      <c r="B2">
        <v>2.2109999999999999</v>
      </c>
      <c r="C2" t="s">
        <v>11</v>
      </c>
    </row>
    <row r="3" spans="1:13">
      <c r="A3" t="s">
        <v>10</v>
      </c>
      <c r="B3">
        <v>0.99750000000000005</v>
      </c>
      <c r="C3" t="s">
        <v>11</v>
      </c>
    </row>
    <row r="4" spans="1:13">
      <c r="A4" s="1" t="s">
        <v>1</v>
      </c>
      <c r="B4" s="1">
        <v>0.75</v>
      </c>
      <c r="F4" t="s">
        <v>12</v>
      </c>
      <c r="G4">
        <f>$B$2*($B$4^(-$B$3))</f>
        <v>2.9458805453787607</v>
      </c>
      <c r="H4" t="s">
        <v>13</v>
      </c>
    </row>
    <row r="5" spans="1:13">
      <c r="A5" t="s">
        <v>2</v>
      </c>
      <c r="B5">
        <v>1</v>
      </c>
      <c r="F5" s="1" t="s">
        <v>12</v>
      </c>
      <c r="G5">
        <f>$B$2*($B$5^(-$B$3))</f>
        <v>2.2109999999999999</v>
      </c>
      <c r="H5" t="s">
        <v>13</v>
      </c>
    </row>
    <row r="6" spans="1:13">
      <c r="A6" t="s">
        <v>15</v>
      </c>
      <c r="B6" s="2">
        <v>385.5</v>
      </c>
      <c r="D6" t="s">
        <v>14</v>
      </c>
      <c r="F6" t="s">
        <v>18</v>
      </c>
      <c r="G6">
        <f>$G$5*B6</f>
        <v>852.34049999999991</v>
      </c>
      <c r="H6" t="s">
        <v>19</v>
      </c>
      <c r="K6" t="s">
        <v>18</v>
      </c>
      <c r="L6">
        <f>$G$4*B6</f>
        <v>1135.6369502435123</v>
      </c>
      <c r="M6" t="s">
        <v>21</v>
      </c>
    </row>
    <row r="7" spans="1:13">
      <c r="A7" t="s">
        <v>16</v>
      </c>
      <c r="B7" s="2">
        <v>1.79</v>
      </c>
      <c r="D7" t="s">
        <v>14</v>
      </c>
      <c r="F7" t="s">
        <v>18</v>
      </c>
      <c r="G7">
        <f>$G$5*B7</f>
        <v>3.9576899999999999</v>
      </c>
      <c r="H7" t="s">
        <v>19</v>
      </c>
      <c r="K7" t="s">
        <v>18</v>
      </c>
      <c r="L7">
        <f>$G$4*B7</f>
        <v>5.273126176227982</v>
      </c>
      <c r="M7" t="s">
        <v>21</v>
      </c>
    </row>
    <row r="8" spans="1:13">
      <c r="A8" t="s">
        <v>17</v>
      </c>
      <c r="B8" s="2">
        <v>323</v>
      </c>
      <c r="D8" t="s">
        <v>14</v>
      </c>
      <c r="F8" t="s">
        <v>18</v>
      </c>
      <c r="G8">
        <f>$G$5*B8</f>
        <v>714.15299999999991</v>
      </c>
      <c r="H8" t="s">
        <v>19</v>
      </c>
      <c r="K8" t="s">
        <v>18</v>
      </c>
      <c r="L8">
        <f>$G$4*B8</f>
        <v>951.51941615733972</v>
      </c>
      <c r="M8" t="s">
        <v>21</v>
      </c>
    </row>
    <row r="9" spans="1:13">
      <c r="A9" t="s">
        <v>5</v>
      </c>
      <c r="B9" s="2">
        <v>1.4E-3</v>
      </c>
      <c r="C9" t="s">
        <v>8</v>
      </c>
      <c r="D9" t="s">
        <v>14</v>
      </c>
      <c r="F9" s="3" t="s">
        <v>20</v>
      </c>
      <c r="G9" s="3">
        <f>G6*$B9</f>
        <v>1.1932766999999997</v>
      </c>
      <c r="H9" s="4" t="s">
        <v>19</v>
      </c>
      <c r="I9" s="4"/>
      <c r="J9" s="4"/>
      <c r="K9" s="3" t="s">
        <v>20</v>
      </c>
      <c r="L9" s="3">
        <f>L6*$B9</f>
        <v>1.5898917303409172</v>
      </c>
      <c r="M9" s="4" t="s">
        <v>21</v>
      </c>
    </row>
    <row r="10" spans="1:13">
      <c r="A10" t="s">
        <v>6</v>
      </c>
      <c r="B10" s="2">
        <v>7.0999999999999994E-2</v>
      </c>
      <c r="C10" t="s">
        <v>8</v>
      </c>
      <c r="D10" t="s">
        <v>14</v>
      </c>
      <c r="F10" s="3" t="s">
        <v>20</v>
      </c>
      <c r="G10" s="3">
        <f>G7*B10</f>
        <v>0.28099598999999997</v>
      </c>
      <c r="H10" s="4" t="s">
        <v>19</v>
      </c>
      <c r="I10" s="4"/>
      <c r="J10" s="4"/>
      <c r="K10" s="3" t="s">
        <v>20</v>
      </c>
      <c r="L10" s="3">
        <f>L7*$B10</f>
        <v>0.37439195851218671</v>
      </c>
      <c r="M10" s="4" t="s">
        <v>21</v>
      </c>
    </row>
    <row r="11" spans="1:13">
      <c r="A11" t="s">
        <v>7</v>
      </c>
      <c r="B11" s="2">
        <v>4.3999999999999997E-2</v>
      </c>
      <c r="C11" t="s">
        <v>8</v>
      </c>
      <c r="D11" t="s">
        <v>14</v>
      </c>
      <c r="F11" s="3" t="s">
        <v>20</v>
      </c>
      <c r="G11" s="3">
        <f>G8*B11</f>
        <v>31.422731999999993</v>
      </c>
      <c r="H11" s="4" t="s">
        <v>19</v>
      </c>
      <c r="I11" s="4"/>
      <c r="J11" s="4"/>
      <c r="K11" s="3" t="s">
        <v>20</v>
      </c>
      <c r="L11" s="3">
        <f>L8*$B11</f>
        <v>41.866854310922946</v>
      </c>
      <c r="M11" s="4" t="s">
        <v>21</v>
      </c>
    </row>
    <row r="12" spans="1:13">
      <c r="F12" s="4"/>
      <c r="G12" s="4"/>
      <c r="H12" s="4"/>
      <c r="I12" s="4"/>
      <c r="J12" s="4"/>
      <c r="K12" s="4"/>
      <c r="L12" s="4"/>
    </row>
    <row r="14" spans="1:13">
      <c r="F14" t="s">
        <v>24</v>
      </c>
    </row>
    <row r="15" spans="1:13">
      <c r="F15" t="s">
        <v>29</v>
      </c>
    </row>
    <row r="16" spans="1:13">
      <c r="A16" t="s">
        <v>22</v>
      </c>
      <c r="B16" s="4">
        <v>18</v>
      </c>
      <c r="E16" t="s">
        <v>25</v>
      </c>
      <c r="F16" t="s">
        <v>28</v>
      </c>
      <c r="G16">
        <f>G9*$B$16/$B$17</f>
        <v>150.72968842105263</v>
      </c>
      <c r="H16" s="4" t="s">
        <v>19</v>
      </c>
      <c r="K16" t="s">
        <v>28</v>
      </c>
      <c r="L16">
        <f>L9*$B$16/$B$17</f>
        <v>200.82842909569482</v>
      </c>
      <c r="M16" s="4" t="s">
        <v>21</v>
      </c>
    </row>
    <row r="17" spans="1:14">
      <c r="A17" t="s">
        <v>23</v>
      </c>
      <c r="B17" s="4">
        <v>0.14249999999999999</v>
      </c>
      <c r="E17" t="s">
        <v>26</v>
      </c>
      <c r="F17" t="s">
        <v>28</v>
      </c>
      <c r="G17">
        <f>G10*$B$16/$B$17</f>
        <v>35.494230315789473</v>
      </c>
      <c r="H17" s="4" t="s">
        <v>19</v>
      </c>
      <c r="K17" t="s">
        <v>28</v>
      </c>
      <c r="L17">
        <f>L10*$B$16/$B$17</f>
        <v>47.291615812065693</v>
      </c>
      <c r="M17" s="4" t="s">
        <v>21</v>
      </c>
    </row>
    <row r="18" spans="1:14">
      <c r="E18" t="s">
        <v>27</v>
      </c>
      <c r="F18" t="s">
        <v>28</v>
      </c>
      <c r="G18">
        <f>G11*$B$16/$B$17</f>
        <v>3969.1871999999989</v>
      </c>
      <c r="H18" s="4" t="s">
        <v>19</v>
      </c>
      <c r="K18" t="s">
        <v>28</v>
      </c>
      <c r="L18">
        <f>L11*$B$16/$B$17</f>
        <v>5288.4447550639516</v>
      </c>
      <c r="M18" s="4" t="s">
        <v>21</v>
      </c>
    </row>
    <row r="21" spans="1:14">
      <c r="A21" t="s">
        <v>30</v>
      </c>
    </row>
    <row r="22" spans="1:14">
      <c r="A22" t="s">
        <v>3</v>
      </c>
      <c r="B22" s="4">
        <v>25</v>
      </c>
    </row>
    <row r="23" spans="1:14">
      <c r="A23" t="s">
        <v>4</v>
      </c>
      <c r="B23" s="2">
        <v>0.96499999999999997</v>
      </c>
      <c r="D23" t="s">
        <v>14</v>
      </c>
    </row>
    <row r="25" spans="1:14" ht="16">
      <c r="A25" s="5" t="s">
        <v>31</v>
      </c>
    </row>
    <row r="26" spans="1:14">
      <c r="A26">
        <f>1*B23/(0.08206*(273+B22))*(1/10^6)*10^6</f>
        <v>3.9462040379686161E-2</v>
      </c>
    </row>
    <row r="28" spans="1:14">
      <c r="A28" t="s">
        <v>25</v>
      </c>
      <c r="B28">
        <v>12</v>
      </c>
      <c r="C28" t="s">
        <v>32</v>
      </c>
      <c r="E28" t="s">
        <v>25</v>
      </c>
      <c r="F28" t="s">
        <v>35</v>
      </c>
      <c r="G28">
        <f>G16*$A$26*B28</f>
        <v>71.377212610669105</v>
      </c>
      <c r="J28" t="s">
        <v>25</v>
      </c>
      <c r="K28" t="s">
        <v>35</v>
      </c>
      <c r="L28">
        <f>L16*$A$26*B28</f>
        <v>95.10119494035898</v>
      </c>
      <c r="N28" s="6" t="s">
        <v>34</v>
      </c>
    </row>
    <row r="29" spans="1:14">
      <c r="A29" t="s">
        <v>26</v>
      </c>
      <c r="B29">
        <v>12</v>
      </c>
      <c r="C29" t="s">
        <v>32</v>
      </c>
      <c r="E29" t="s">
        <v>26</v>
      </c>
      <c r="F29" t="s">
        <v>35</v>
      </c>
      <c r="G29">
        <f>G17*$A$26*B29</f>
        <v>16.808096999610779</v>
      </c>
      <c r="J29" t="s">
        <v>26</v>
      </c>
      <c r="K29" t="s">
        <v>35</v>
      </c>
      <c r="L29">
        <f>L17*$A$26*B29</f>
        <v>22.39468383355609</v>
      </c>
      <c r="N29" s="6" t="s">
        <v>34</v>
      </c>
    </row>
    <row r="30" spans="1:14">
      <c r="A30" t="s">
        <v>27</v>
      </c>
      <c r="B30">
        <v>28</v>
      </c>
      <c r="C30" t="s">
        <v>32</v>
      </c>
      <c r="E30" t="s">
        <v>27</v>
      </c>
      <c r="F30" t="s">
        <v>33</v>
      </c>
      <c r="G30">
        <f>G18*$A$26*B30</f>
        <v>4385.7023157061358</v>
      </c>
      <c r="J30" t="s">
        <v>27</v>
      </c>
      <c r="K30" t="s">
        <v>33</v>
      </c>
      <c r="L30">
        <f>L18*$A$26*B30</f>
        <v>5843.3989731620477</v>
      </c>
    </row>
    <row r="32" spans="1:14">
      <c r="E32" s="3" t="s">
        <v>25</v>
      </c>
      <c r="F32" s="3" t="s">
        <v>37</v>
      </c>
      <c r="G32" s="3">
        <f>G28/10000</f>
        <v>7.1377212610669108E-3</v>
      </c>
      <c r="H32" s="3"/>
      <c r="I32" s="3"/>
      <c r="J32" s="3" t="s">
        <v>25</v>
      </c>
      <c r="K32" s="3" t="s">
        <v>37</v>
      </c>
      <c r="L32" s="3">
        <f>L28/10000</f>
        <v>9.5101194940358982E-3</v>
      </c>
      <c r="N32" s="6" t="s">
        <v>34</v>
      </c>
    </row>
    <row r="33" spans="5:14">
      <c r="E33" s="3" t="s">
        <v>26</v>
      </c>
      <c r="F33" s="3" t="s">
        <v>37</v>
      </c>
      <c r="G33" s="3">
        <f>G29/10000</f>
        <v>1.6808096999610779E-3</v>
      </c>
      <c r="H33" s="3"/>
      <c r="I33" s="3"/>
      <c r="J33" s="3" t="s">
        <v>26</v>
      </c>
      <c r="K33" s="3" t="s">
        <v>37</v>
      </c>
      <c r="L33" s="3">
        <f>L29/10000</f>
        <v>2.2394683833556091E-3</v>
      </c>
      <c r="N33" s="6" t="s">
        <v>34</v>
      </c>
    </row>
    <row r="34" spans="5:14">
      <c r="E34" s="3" t="s">
        <v>27</v>
      </c>
      <c r="F34" s="3" t="s">
        <v>36</v>
      </c>
      <c r="G34" s="3">
        <f>G30/10000</f>
        <v>0.43857023157061359</v>
      </c>
      <c r="H34" s="3"/>
      <c r="I34" s="3"/>
      <c r="J34" s="3" t="s">
        <v>27</v>
      </c>
      <c r="K34" s="3" t="s">
        <v>36</v>
      </c>
      <c r="L34" s="3">
        <f>L30/10000</f>
        <v>0.58433989731620473</v>
      </c>
    </row>
    <row r="42" spans="5:14">
      <c r="E42">
        <v>16.8</v>
      </c>
      <c r="F42" t="s">
        <v>38</v>
      </c>
    </row>
    <row r="43" spans="5:14">
      <c r="E43">
        <f>E42/10000</f>
        <v>1.6800000000000001E-3</v>
      </c>
      <c r="F4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2015-08-04T05:33:04Z</dcterms:created>
  <dcterms:modified xsi:type="dcterms:W3CDTF">2015-08-04T17:10:20Z</dcterms:modified>
</cp:coreProperties>
</file>