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40" yWindow="0" windowWidth="25980" windowHeight="10560" tabRatio="737" activeTab="7"/>
  </bookViews>
  <sheets>
    <sheet name="Sheet1" sheetId="1" r:id="rId1"/>
    <sheet name="est MU temp" sheetId="4" r:id="rId2"/>
    <sheet name="vwc interp" sheetId="5" r:id="rId3"/>
    <sheet name="vwc to copy over" sheetId="6" r:id="rId4"/>
    <sheet name="est K4 vwc" sheetId="8" r:id="rId5"/>
    <sheet name="nagy BD" sheetId="7" r:id="rId6"/>
    <sheet name="concentration dC.dz" sheetId="9" r:id="rId7"/>
    <sheet name="concentration dC.dz R data" sheetId="10" r:id="rId8"/>
    <sheet name="DATASET" sheetId="2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10" i="2" l="1"/>
  <c r="AB110" i="2"/>
  <c r="Z20" i="2"/>
  <c r="AA20" i="2"/>
  <c r="AB20" i="2"/>
  <c r="Z21" i="2"/>
  <c r="AA21" i="2"/>
  <c r="AB21" i="2"/>
  <c r="Z22" i="2"/>
  <c r="AA22" i="2"/>
  <c r="AB22" i="2"/>
  <c r="Z23" i="2"/>
  <c r="AA23" i="2"/>
  <c r="AB23" i="2"/>
  <c r="Z24" i="2"/>
  <c r="AA24" i="2"/>
  <c r="AB24" i="2"/>
  <c r="Z25" i="2"/>
  <c r="AA25" i="2"/>
  <c r="AB25" i="2"/>
  <c r="Z26" i="2"/>
  <c r="AA26" i="2"/>
  <c r="AB26" i="2"/>
  <c r="Z27" i="2"/>
  <c r="AA27" i="2"/>
  <c r="AB27" i="2"/>
  <c r="Z28" i="2"/>
  <c r="AA28" i="2"/>
  <c r="AB28" i="2"/>
  <c r="Z29" i="2"/>
  <c r="AA29" i="2"/>
  <c r="AB29" i="2"/>
  <c r="Z30" i="2"/>
  <c r="AA30" i="2"/>
  <c r="AB30" i="2"/>
  <c r="Z31" i="2"/>
  <c r="AA31" i="2"/>
  <c r="AB31" i="2"/>
  <c r="Z32" i="2"/>
  <c r="AA32" i="2"/>
  <c r="AB32" i="2"/>
  <c r="Z33" i="2"/>
  <c r="AA33" i="2"/>
  <c r="AB33" i="2"/>
  <c r="Z34" i="2"/>
  <c r="AA34" i="2"/>
  <c r="AB34" i="2"/>
  <c r="Z35" i="2"/>
  <c r="AA35" i="2"/>
  <c r="AB35" i="2"/>
  <c r="Z36" i="2"/>
  <c r="AA36" i="2"/>
  <c r="AB36" i="2"/>
  <c r="Z37" i="2"/>
  <c r="AA37" i="2"/>
  <c r="AB37" i="2"/>
  <c r="Z38" i="2"/>
  <c r="AA38" i="2"/>
  <c r="AB38" i="2"/>
  <c r="Z39" i="2"/>
  <c r="AA39" i="2"/>
  <c r="AB39" i="2"/>
  <c r="Z40" i="2"/>
  <c r="AA40" i="2"/>
  <c r="AB40" i="2"/>
  <c r="Z41" i="2"/>
  <c r="AA41" i="2"/>
  <c r="AB41" i="2"/>
  <c r="Z42" i="2"/>
  <c r="AA42" i="2"/>
  <c r="AB42" i="2"/>
  <c r="Z43" i="2"/>
  <c r="AA43" i="2"/>
  <c r="AB43" i="2"/>
  <c r="Z44" i="2"/>
  <c r="AA44" i="2"/>
  <c r="AB44" i="2"/>
  <c r="Z45" i="2"/>
  <c r="AA45" i="2"/>
  <c r="AB45" i="2"/>
  <c r="Z46" i="2"/>
  <c r="AA46" i="2"/>
  <c r="AB46" i="2"/>
  <c r="Z47" i="2"/>
  <c r="AA47" i="2"/>
  <c r="AB47" i="2"/>
  <c r="Z48" i="2"/>
  <c r="AA48" i="2"/>
  <c r="AB48" i="2"/>
  <c r="Z49" i="2"/>
  <c r="AA49" i="2"/>
  <c r="AB49" i="2"/>
  <c r="Z50" i="2"/>
  <c r="AA50" i="2"/>
  <c r="AB50" i="2"/>
  <c r="Z51" i="2"/>
  <c r="AA51" i="2"/>
  <c r="AB51" i="2"/>
  <c r="Z52" i="2"/>
  <c r="AA52" i="2"/>
  <c r="AB52" i="2"/>
  <c r="Z53" i="2"/>
  <c r="AA53" i="2"/>
  <c r="AB53" i="2"/>
  <c r="Z54" i="2"/>
  <c r="AA54" i="2"/>
  <c r="AB54" i="2"/>
  <c r="Z55" i="2"/>
  <c r="AA55" i="2"/>
  <c r="AB55" i="2"/>
  <c r="Z56" i="2"/>
  <c r="AA56" i="2"/>
  <c r="AB56" i="2"/>
  <c r="Z57" i="2"/>
  <c r="AA57" i="2"/>
  <c r="AB57" i="2"/>
  <c r="Z58" i="2"/>
  <c r="AA58" i="2"/>
  <c r="AB58" i="2"/>
  <c r="Z59" i="2"/>
  <c r="AA59" i="2"/>
  <c r="AB59" i="2"/>
  <c r="Z60" i="2"/>
  <c r="AA60" i="2"/>
  <c r="AB60" i="2"/>
  <c r="Z61" i="2"/>
  <c r="AA61" i="2"/>
  <c r="AB61" i="2"/>
  <c r="Z62" i="2"/>
  <c r="AA62" i="2"/>
  <c r="AB62" i="2"/>
  <c r="Z63" i="2"/>
  <c r="AA63" i="2"/>
  <c r="AB63" i="2"/>
  <c r="Z64" i="2"/>
  <c r="AA64" i="2"/>
  <c r="AB64" i="2"/>
  <c r="Z65" i="2"/>
  <c r="AA65" i="2"/>
  <c r="AB65" i="2"/>
  <c r="Z66" i="2"/>
  <c r="AA66" i="2"/>
  <c r="AB66" i="2"/>
  <c r="Z67" i="2"/>
  <c r="AA67" i="2"/>
  <c r="AB67" i="2"/>
  <c r="Z68" i="2"/>
  <c r="AA68" i="2"/>
  <c r="AB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Z77" i="2"/>
  <c r="AA77" i="2"/>
  <c r="AB77" i="2"/>
  <c r="Z78" i="2"/>
  <c r="AA78" i="2"/>
  <c r="AB78" i="2"/>
  <c r="Z79" i="2"/>
  <c r="AA79" i="2"/>
  <c r="AB79" i="2"/>
  <c r="Z80" i="2"/>
  <c r="AA80" i="2"/>
  <c r="AB80" i="2"/>
  <c r="Z81" i="2"/>
  <c r="AA81" i="2"/>
  <c r="AB81" i="2"/>
  <c r="Z82" i="2"/>
  <c r="AA82" i="2"/>
  <c r="AB82" i="2"/>
  <c r="Z83" i="2"/>
  <c r="AA83" i="2"/>
  <c r="AB83" i="2"/>
  <c r="Z84" i="2"/>
  <c r="AA84" i="2"/>
  <c r="AB84" i="2"/>
  <c r="Z85" i="2"/>
  <c r="AA85" i="2"/>
  <c r="AB85" i="2"/>
  <c r="Z86" i="2"/>
  <c r="AA86" i="2"/>
  <c r="AB86" i="2"/>
  <c r="Z87" i="2"/>
  <c r="AA87" i="2"/>
  <c r="AB87" i="2"/>
  <c r="Z88" i="2"/>
  <c r="AA88" i="2"/>
  <c r="AB88" i="2"/>
  <c r="Z89" i="2"/>
  <c r="AA89" i="2"/>
  <c r="AB89" i="2"/>
  <c r="Z90" i="2"/>
  <c r="AA90" i="2"/>
  <c r="AB90" i="2"/>
  <c r="Z91" i="2"/>
  <c r="AA91" i="2"/>
  <c r="AB91" i="2"/>
  <c r="Z92" i="2"/>
  <c r="AA92" i="2"/>
  <c r="AB92" i="2"/>
  <c r="Z93" i="2"/>
  <c r="AA93" i="2"/>
  <c r="AB93" i="2"/>
  <c r="Z94" i="2"/>
  <c r="AA94" i="2"/>
  <c r="AB94" i="2"/>
  <c r="Z95" i="2"/>
  <c r="AA95" i="2"/>
  <c r="AB95" i="2"/>
  <c r="Z96" i="2"/>
  <c r="AA96" i="2"/>
  <c r="AB96" i="2"/>
  <c r="Z97" i="2"/>
  <c r="AA97" i="2"/>
  <c r="AB97" i="2"/>
  <c r="Z98" i="2"/>
  <c r="AA98" i="2"/>
  <c r="AB98" i="2"/>
  <c r="Z99" i="2"/>
  <c r="AA99" i="2"/>
  <c r="AB99" i="2"/>
  <c r="Z100" i="2"/>
  <c r="AA100" i="2"/>
  <c r="AB100" i="2"/>
  <c r="Z101" i="2"/>
  <c r="AA101" i="2"/>
  <c r="AB101" i="2"/>
  <c r="Z102" i="2"/>
  <c r="AA102" i="2"/>
  <c r="AB102" i="2"/>
  <c r="Z103" i="2"/>
  <c r="AA103" i="2"/>
  <c r="AB103" i="2"/>
  <c r="Z104" i="2"/>
  <c r="AA104" i="2"/>
  <c r="AB104" i="2"/>
  <c r="Z105" i="2"/>
  <c r="AA105" i="2"/>
  <c r="AB105" i="2"/>
  <c r="Z106" i="2"/>
  <c r="AA106" i="2"/>
  <c r="AB106" i="2"/>
  <c r="Z107" i="2"/>
  <c r="AA107" i="2"/>
  <c r="AB107" i="2"/>
  <c r="Z108" i="2"/>
  <c r="AA108" i="2"/>
  <c r="AB108" i="2"/>
  <c r="Z109" i="2"/>
  <c r="AA109" i="2"/>
  <c r="AB109" i="2"/>
  <c r="Z110" i="2"/>
  <c r="Z18" i="2"/>
  <c r="AA18" i="2"/>
  <c r="AB18" i="2"/>
  <c r="Z19" i="2"/>
  <c r="AA19" i="2"/>
  <c r="AB19" i="2"/>
  <c r="Z3" i="2"/>
  <c r="AA3" i="2"/>
  <c r="AB3" i="2"/>
  <c r="Z4" i="2"/>
  <c r="AA4" i="2"/>
  <c r="AB4" i="2"/>
  <c r="Z5" i="2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Z15" i="2"/>
  <c r="AA15" i="2"/>
  <c r="AB15" i="2"/>
  <c r="Z16" i="2"/>
  <c r="AA16" i="2"/>
  <c r="AB16" i="2"/>
  <c r="Z17" i="2"/>
  <c r="AA17" i="2"/>
  <c r="AB17" i="2"/>
  <c r="AB2" i="2"/>
  <c r="AA2" i="2"/>
  <c r="Z2" i="2"/>
  <c r="G2" i="2"/>
  <c r="K2" i="2"/>
  <c r="Q2" i="2"/>
  <c r="R2" i="2"/>
  <c r="G8" i="2"/>
  <c r="G3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K110" i="2"/>
  <c r="R110" i="2"/>
  <c r="K3" i="2"/>
  <c r="R3" i="2"/>
  <c r="K4" i="2"/>
  <c r="R4" i="2"/>
  <c r="K5" i="2"/>
  <c r="R5" i="2"/>
  <c r="K6" i="2"/>
  <c r="R6" i="2"/>
  <c r="K7" i="2"/>
  <c r="R7" i="2"/>
  <c r="K8" i="2"/>
  <c r="R8" i="2"/>
  <c r="K9" i="2"/>
  <c r="R9" i="2"/>
  <c r="K10" i="2"/>
  <c r="R10" i="2"/>
  <c r="K11" i="2"/>
  <c r="R11" i="2"/>
  <c r="K12" i="2"/>
  <c r="R12" i="2"/>
  <c r="K13" i="2"/>
  <c r="R13" i="2"/>
  <c r="K14" i="2"/>
  <c r="R14" i="2"/>
  <c r="K15" i="2"/>
  <c r="R15" i="2"/>
  <c r="K16" i="2"/>
  <c r="R16" i="2"/>
  <c r="K17" i="2"/>
  <c r="R17" i="2"/>
  <c r="K18" i="2"/>
  <c r="R18" i="2"/>
  <c r="K19" i="2"/>
  <c r="R19" i="2"/>
  <c r="K20" i="2"/>
  <c r="R20" i="2"/>
  <c r="K21" i="2"/>
  <c r="R21" i="2"/>
  <c r="K22" i="2"/>
  <c r="R22" i="2"/>
  <c r="K23" i="2"/>
  <c r="R23" i="2"/>
  <c r="K24" i="2"/>
  <c r="R24" i="2"/>
  <c r="K25" i="2"/>
  <c r="R25" i="2"/>
  <c r="K26" i="2"/>
  <c r="R26" i="2"/>
  <c r="K27" i="2"/>
  <c r="R27" i="2"/>
  <c r="K28" i="2"/>
  <c r="R28" i="2"/>
  <c r="K29" i="2"/>
  <c r="R29" i="2"/>
  <c r="K30" i="2"/>
  <c r="R30" i="2"/>
  <c r="K31" i="2"/>
  <c r="R31" i="2"/>
  <c r="K32" i="2"/>
  <c r="R32" i="2"/>
  <c r="K33" i="2"/>
  <c r="R33" i="2"/>
  <c r="K34" i="2"/>
  <c r="R34" i="2"/>
  <c r="K35" i="2"/>
  <c r="R35" i="2"/>
  <c r="K36" i="2"/>
  <c r="R36" i="2"/>
  <c r="K37" i="2"/>
  <c r="R37" i="2"/>
  <c r="K38" i="2"/>
  <c r="R38" i="2"/>
  <c r="K39" i="2"/>
  <c r="R39" i="2"/>
  <c r="K40" i="2"/>
  <c r="R40" i="2"/>
  <c r="K41" i="2"/>
  <c r="R41" i="2"/>
  <c r="K42" i="2"/>
  <c r="R42" i="2"/>
  <c r="K43" i="2"/>
  <c r="R43" i="2"/>
  <c r="K44" i="2"/>
  <c r="R44" i="2"/>
  <c r="K45" i="2"/>
  <c r="R45" i="2"/>
  <c r="K46" i="2"/>
  <c r="R46" i="2"/>
  <c r="K47" i="2"/>
  <c r="R47" i="2"/>
  <c r="K48" i="2"/>
  <c r="R48" i="2"/>
  <c r="K49" i="2"/>
  <c r="R49" i="2"/>
  <c r="K50" i="2"/>
  <c r="R50" i="2"/>
  <c r="K51" i="2"/>
  <c r="R51" i="2"/>
  <c r="K52" i="2"/>
  <c r="R52" i="2"/>
  <c r="K53" i="2"/>
  <c r="R53" i="2"/>
  <c r="K54" i="2"/>
  <c r="R54" i="2"/>
  <c r="K55" i="2"/>
  <c r="R55" i="2"/>
  <c r="K56" i="2"/>
  <c r="R56" i="2"/>
  <c r="K57" i="2"/>
  <c r="R57" i="2"/>
  <c r="K58" i="2"/>
  <c r="R58" i="2"/>
  <c r="K59" i="2"/>
  <c r="R59" i="2"/>
  <c r="K60" i="2"/>
  <c r="R60" i="2"/>
  <c r="K61" i="2"/>
  <c r="R61" i="2"/>
  <c r="K62" i="2"/>
  <c r="R62" i="2"/>
  <c r="K63" i="2"/>
  <c r="R63" i="2"/>
  <c r="K64" i="2"/>
  <c r="R64" i="2"/>
  <c r="K65" i="2"/>
  <c r="R65" i="2"/>
  <c r="K66" i="2"/>
  <c r="R66" i="2"/>
  <c r="K67" i="2"/>
  <c r="R67" i="2"/>
  <c r="K68" i="2"/>
  <c r="R68" i="2"/>
  <c r="K69" i="2"/>
  <c r="R69" i="2"/>
  <c r="K70" i="2"/>
  <c r="R70" i="2"/>
  <c r="K71" i="2"/>
  <c r="R71" i="2"/>
  <c r="K72" i="2"/>
  <c r="R72" i="2"/>
  <c r="K73" i="2"/>
  <c r="R73" i="2"/>
  <c r="K74" i="2"/>
  <c r="R74" i="2"/>
  <c r="K75" i="2"/>
  <c r="R75" i="2"/>
  <c r="K76" i="2"/>
  <c r="R76" i="2"/>
  <c r="K77" i="2"/>
  <c r="R77" i="2"/>
  <c r="K78" i="2"/>
  <c r="R78" i="2"/>
  <c r="K79" i="2"/>
  <c r="R79" i="2"/>
  <c r="K80" i="2"/>
  <c r="R80" i="2"/>
  <c r="K81" i="2"/>
  <c r="R81" i="2"/>
  <c r="K82" i="2"/>
  <c r="R82" i="2"/>
  <c r="K83" i="2"/>
  <c r="R83" i="2"/>
  <c r="K84" i="2"/>
  <c r="R84" i="2"/>
  <c r="K85" i="2"/>
  <c r="R85" i="2"/>
  <c r="K86" i="2"/>
  <c r="R86" i="2"/>
  <c r="K87" i="2"/>
  <c r="R87" i="2"/>
  <c r="K88" i="2"/>
  <c r="R88" i="2"/>
  <c r="K89" i="2"/>
  <c r="R89" i="2"/>
  <c r="K90" i="2"/>
  <c r="R90" i="2"/>
  <c r="K91" i="2"/>
  <c r="R91" i="2"/>
  <c r="K92" i="2"/>
  <c r="R92" i="2"/>
  <c r="K93" i="2"/>
  <c r="R93" i="2"/>
  <c r="K94" i="2"/>
  <c r="R94" i="2"/>
  <c r="K95" i="2"/>
  <c r="R95" i="2"/>
  <c r="K96" i="2"/>
  <c r="R96" i="2"/>
  <c r="K97" i="2"/>
  <c r="R97" i="2"/>
  <c r="K98" i="2"/>
  <c r="R98" i="2"/>
  <c r="K99" i="2"/>
  <c r="R99" i="2"/>
  <c r="K100" i="2"/>
  <c r="R100" i="2"/>
  <c r="K101" i="2"/>
  <c r="R101" i="2"/>
  <c r="K102" i="2"/>
  <c r="R102" i="2"/>
  <c r="K103" i="2"/>
  <c r="R103" i="2"/>
  <c r="K104" i="2"/>
  <c r="R104" i="2"/>
  <c r="K105" i="2"/>
  <c r="R105" i="2"/>
  <c r="K106" i="2"/>
  <c r="R106" i="2"/>
  <c r="K107" i="2"/>
  <c r="R107" i="2"/>
  <c r="K108" i="2"/>
  <c r="R108" i="2"/>
  <c r="K109" i="2"/>
  <c r="R109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3" i="2"/>
  <c r="Q4" i="2"/>
  <c r="Q5" i="2"/>
  <c r="Q6" i="2"/>
  <c r="Q7" i="2"/>
  <c r="Q8" i="2"/>
  <c r="Q9" i="2"/>
  <c r="Q10" i="2"/>
  <c r="P105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6" i="2"/>
  <c r="P107" i="2"/>
  <c r="P108" i="2"/>
  <c r="P109" i="2"/>
  <c r="P11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7" i="2"/>
  <c r="N3" i="2"/>
  <c r="N4" i="2"/>
  <c r="N5" i="2"/>
  <c r="N6" i="2"/>
  <c r="N8" i="2"/>
  <c r="N9" i="2"/>
  <c r="N10" i="2"/>
  <c r="N11" i="2"/>
  <c r="N12" i="2"/>
  <c r="N13" i="2"/>
  <c r="N2" i="2"/>
  <c r="E21" i="8"/>
  <c r="E36" i="8"/>
  <c r="E20" i="8"/>
  <c r="E35" i="8"/>
  <c r="E19" i="8"/>
  <c r="E34" i="8"/>
  <c r="E18" i="8"/>
  <c r="E33" i="8"/>
  <c r="E15" i="8"/>
  <c r="E32" i="8"/>
  <c r="E14" i="8"/>
  <c r="E31" i="8"/>
  <c r="E13" i="8"/>
  <c r="E30" i="8"/>
  <c r="E12" i="8"/>
  <c r="E29" i="8"/>
  <c r="E9" i="8"/>
  <c r="E28" i="8"/>
  <c r="E8" i="8"/>
  <c r="E27" i="8"/>
  <c r="E6" i="8"/>
  <c r="E26" i="8"/>
  <c r="E5" i="8"/>
  <c r="E25" i="8"/>
  <c r="E3" i="8"/>
  <c r="E24" i="8"/>
  <c r="E2" i="8"/>
  <c r="E23" i="8"/>
  <c r="C24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E16" i="8"/>
  <c r="E17" i="8"/>
  <c r="E22" i="8"/>
  <c r="E11" i="8"/>
  <c r="E10" i="8"/>
  <c r="E7" i="8"/>
  <c r="E4" i="8"/>
  <c r="AB8" i="7"/>
  <c r="AB9" i="7"/>
  <c r="AB7" i="7"/>
  <c r="AB6" i="7"/>
  <c r="AB5" i="7"/>
  <c r="AB4" i="7"/>
  <c r="AB3" i="7"/>
  <c r="AA9" i="7"/>
  <c r="AA8" i="7"/>
  <c r="AA7" i="7"/>
  <c r="AA6" i="7"/>
  <c r="AA5" i="7"/>
  <c r="AA4" i="7"/>
  <c r="AA3" i="7"/>
  <c r="F164" i="5"/>
  <c r="F162" i="5"/>
  <c r="F160" i="5"/>
  <c r="F158" i="5"/>
  <c r="F156" i="5"/>
  <c r="F154" i="5"/>
  <c r="F152" i="5"/>
  <c r="F149" i="5"/>
  <c r="F147" i="5"/>
  <c r="F145" i="5"/>
  <c r="F143" i="5"/>
  <c r="F141" i="5"/>
  <c r="F139" i="5"/>
  <c r="F137" i="5"/>
  <c r="F134" i="5"/>
  <c r="F122" i="5"/>
  <c r="F132" i="5"/>
  <c r="F130" i="5"/>
  <c r="F128" i="5"/>
  <c r="F126" i="5"/>
  <c r="F124" i="5"/>
  <c r="F119" i="5"/>
  <c r="F117" i="5"/>
  <c r="F115" i="5"/>
  <c r="F113" i="5"/>
  <c r="F111" i="5"/>
  <c r="F109" i="5"/>
  <c r="F107" i="5"/>
  <c r="F104" i="5"/>
  <c r="F102" i="5"/>
  <c r="F100" i="5"/>
  <c r="F98" i="5"/>
  <c r="F96" i="5"/>
  <c r="F94" i="5"/>
  <c r="F92" i="5"/>
  <c r="F87" i="5"/>
  <c r="F89" i="5"/>
  <c r="F85" i="5"/>
  <c r="F83" i="5"/>
  <c r="F81" i="5"/>
  <c r="F79" i="5"/>
  <c r="F77" i="5"/>
  <c r="F72" i="5"/>
  <c r="F74" i="5"/>
  <c r="F70" i="5"/>
  <c r="F68" i="5"/>
  <c r="F66" i="5"/>
  <c r="F64" i="5"/>
  <c r="F62" i="5"/>
  <c r="F59" i="5"/>
  <c r="F57" i="5"/>
  <c r="F55" i="5"/>
  <c r="F53" i="5"/>
  <c r="F51" i="5"/>
  <c r="F49" i="5"/>
  <c r="F47" i="5"/>
  <c r="F44" i="5"/>
  <c r="F42" i="5"/>
  <c r="F40" i="5"/>
  <c r="F38" i="5"/>
  <c r="F36" i="5"/>
  <c r="F34" i="5"/>
  <c r="F32" i="5"/>
  <c r="F29" i="5"/>
  <c r="F27" i="5"/>
  <c r="F25" i="5"/>
  <c r="F23" i="5"/>
  <c r="F21" i="5"/>
  <c r="F19" i="5"/>
  <c r="F17" i="5"/>
  <c r="F5" i="5"/>
  <c r="F11" i="5"/>
  <c r="F9" i="5"/>
  <c r="F7" i="5"/>
  <c r="F3" i="5"/>
  <c r="D19" i="4"/>
  <c r="D18" i="4"/>
  <c r="D28" i="4"/>
  <c r="D27" i="4"/>
  <c r="D26" i="4"/>
  <c r="D25" i="4"/>
  <c r="D24" i="4"/>
  <c r="D23" i="4"/>
  <c r="D22" i="4"/>
  <c r="D21" i="4"/>
  <c r="D20" i="4"/>
  <c r="D17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<sst xmlns="http://schemas.openxmlformats.org/spreadsheetml/2006/main" count="3353" uniqueCount="147">
  <si>
    <t>PitID</t>
  </si>
  <si>
    <t>YearMonth</t>
  </si>
  <si>
    <t>sampledepth</t>
  </si>
  <si>
    <t>meandegC</t>
  </si>
  <si>
    <t>meanVW</t>
  </si>
  <si>
    <t>sddegC</t>
  </si>
  <si>
    <t>sdVW</t>
  </si>
  <si>
    <t>sedegC</t>
  </si>
  <si>
    <t>seVW</t>
  </si>
  <si>
    <t>Year</t>
  </si>
  <si>
    <t>Month</t>
  </si>
  <si>
    <t>LUType</t>
  </si>
  <si>
    <t>2015-1</t>
  </si>
  <si>
    <t>NA</t>
  </si>
  <si>
    <t>Jan</t>
  </si>
  <si>
    <t>Agriculture</t>
  </si>
  <si>
    <t>C2</t>
  </si>
  <si>
    <t>2014-2</t>
  </si>
  <si>
    <t>Feb</t>
  </si>
  <si>
    <t>Forest</t>
  </si>
  <si>
    <t>K4</t>
  </si>
  <si>
    <t>2013-12</t>
  </si>
  <si>
    <t>Dec</t>
  </si>
  <si>
    <t>M8</t>
  </si>
  <si>
    <t>MU</t>
  </si>
  <si>
    <t>pitID</t>
  </si>
  <si>
    <t>SampleDate</t>
  </si>
  <si>
    <t>LUtype</t>
  </si>
  <si>
    <t>LUname</t>
  </si>
  <si>
    <t>color.use</t>
  </si>
  <si>
    <t>N</t>
  </si>
  <si>
    <t>meanngN_cm3_N2O</t>
  </si>
  <si>
    <t>sdngN_cm3_N2O</t>
  </si>
  <si>
    <t>meanngC_cm3_CO2</t>
  </si>
  <si>
    <t>sdngC_cm3_CO2</t>
  </si>
  <si>
    <t>meanngC_cm3_CH4</t>
  </si>
  <si>
    <t>sdngC_cm3_CH4</t>
  </si>
  <si>
    <t>YearMonthOrder</t>
  </si>
  <si>
    <t>ForAgri</t>
  </si>
  <si>
    <t>S</t>
  </si>
  <si>
    <t>Soya SC</t>
  </si>
  <si>
    <t>darkblue</t>
  </si>
  <si>
    <t>F</t>
  </si>
  <si>
    <t>darkgreen</t>
  </si>
  <si>
    <t>ngN_cm3_N2O</t>
  </si>
  <si>
    <t>ngC_cm3_CO2</t>
  </si>
  <si>
    <t>ngC_cm3_CH4</t>
  </si>
  <si>
    <t>sampleorder</t>
  </si>
  <si>
    <t>A</t>
  </si>
  <si>
    <t>B</t>
  </si>
  <si>
    <t>C</t>
  </si>
  <si>
    <t>BD</t>
  </si>
  <si>
    <t>totalporosity</t>
  </si>
  <si>
    <t>VWC</t>
  </si>
  <si>
    <t>waterporosity</t>
  </si>
  <si>
    <t>airporosity</t>
  </si>
  <si>
    <t>degC</t>
  </si>
  <si>
    <t>used C2 temp data from feb</t>
  </si>
  <si>
    <t>MU_temp</t>
  </si>
  <si>
    <t>proportion</t>
  </si>
  <si>
    <t>M8_temp</t>
  </si>
  <si>
    <t>depth</t>
  </si>
  <si>
    <t>vial</t>
  </si>
  <si>
    <t>month</t>
  </si>
  <si>
    <t>see sheet 4; estimated based on M8</t>
  </si>
  <si>
    <t>notes_temp</t>
  </si>
  <si>
    <t>VW</t>
  </si>
  <si>
    <t>Mutum</t>
  </si>
  <si>
    <t>Nov</t>
  </si>
  <si>
    <t>2013-11</t>
  </si>
  <si>
    <t>VW_use</t>
  </si>
  <si>
    <t>land_use</t>
  </si>
  <si>
    <t>year</t>
  </si>
  <si>
    <t>point</t>
  </si>
  <si>
    <t>site</t>
  </si>
  <si>
    <t>depth2</t>
  </si>
  <si>
    <t>forest</t>
  </si>
  <si>
    <t>FP1</t>
  </si>
  <si>
    <t>0-10</t>
  </si>
  <si>
    <t>40-50</t>
  </si>
  <si>
    <t>90-100</t>
  </si>
  <si>
    <t>190-200</t>
  </si>
  <si>
    <t>FP2</t>
  </si>
  <si>
    <t>soy</t>
  </si>
  <si>
    <t>S04P4</t>
  </si>
  <si>
    <t>S04P6</t>
  </si>
  <si>
    <t>S07P1</t>
  </si>
  <si>
    <t>S07P2</t>
  </si>
  <si>
    <t>S07P3</t>
  </si>
  <si>
    <t>S08P1</t>
  </si>
  <si>
    <t>S08P3</t>
  </si>
  <si>
    <t>S08P4</t>
  </si>
  <si>
    <t>S03P6</t>
  </si>
  <si>
    <t>FP4</t>
  </si>
  <si>
    <t>S08P2</t>
  </si>
  <si>
    <t>S07P7</t>
  </si>
  <si>
    <t>FP6</t>
  </si>
  <si>
    <t>S08P7</t>
  </si>
  <si>
    <t>S03P5</t>
  </si>
  <si>
    <t>S07P6</t>
  </si>
  <si>
    <t>S08P6</t>
  </si>
  <si>
    <t>S08P5</t>
  </si>
  <si>
    <t>FP3</t>
  </si>
  <si>
    <t>FP7</t>
  </si>
  <si>
    <t>S07P5</t>
  </si>
  <si>
    <t>S07P4</t>
  </si>
  <si>
    <t>S04P5</t>
  </si>
  <si>
    <t>S04P7</t>
  </si>
  <si>
    <t>FP5</t>
  </si>
  <si>
    <t>S03P4</t>
  </si>
  <si>
    <t>S03P7</t>
  </si>
  <si>
    <t>S03P2</t>
  </si>
  <si>
    <t>S03P3</t>
  </si>
  <si>
    <t>S03P1</t>
  </si>
  <si>
    <t>S04P1</t>
  </si>
  <si>
    <t>S04P3</t>
  </si>
  <si>
    <t>S04P2</t>
  </si>
  <si>
    <t>10-20.</t>
  </si>
  <si>
    <t>Soy</t>
  </si>
  <si>
    <t>Depth</t>
  </si>
  <si>
    <t>y = 2.5551x^-0.139</t>
  </si>
  <si>
    <t>y = 2.2637x^-0.105</t>
  </si>
  <si>
    <t>&lt;50cm</t>
  </si>
  <si>
    <t>&gt;=50cm</t>
  </si>
  <si>
    <t>y = -3E-05x^2 + 0.0048x + 1.2191</t>
  </si>
  <si>
    <t>y = 1.5751e^-0.001x</t>
  </si>
  <si>
    <t>USE THESE NUMBERS IN THE MODEL</t>
  </si>
  <si>
    <t>formulas to use (see charts)</t>
  </si>
  <si>
    <t>K4_VWC</t>
  </si>
  <si>
    <t>M8_VWC</t>
  </si>
  <si>
    <t>temp_kelvin</t>
  </si>
  <si>
    <t>D_P_effective_diffusivity_N2O</t>
  </si>
  <si>
    <t>D_P_effective_diffusivity_CO2</t>
  </si>
  <si>
    <t>notes_vwc</t>
  </si>
  <si>
    <t>see sheet: used M8 VWC data from feb to estimate</t>
  </si>
  <si>
    <t>devdepth</t>
  </si>
  <si>
    <t>derivative_CO2</t>
  </si>
  <si>
    <t>derivative_CH4</t>
  </si>
  <si>
    <t>derivative_N2O</t>
  </si>
  <si>
    <t>derivative_est_depth</t>
  </si>
  <si>
    <t>derivative_dCdz_CO2</t>
  </si>
  <si>
    <t>derivative_dCdz_CH4</t>
  </si>
  <si>
    <t>derivative_dCdz_N2O</t>
  </si>
  <si>
    <t>D_P_effective_diffusivity_CH4</t>
  </si>
  <si>
    <t>flux_N2O</t>
  </si>
  <si>
    <t>flux_CO2</t>
  </si>
  <si>
    <t>flux_CH4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</si>
</sst>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4" fontId="0" fillId="0" borderId="0" xfId="0" applyNumberFormat="1"/>
    <xf numFmtId="17" fontId="0" fillId="0" borderId="0" xfId="0" applyNumberForma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4" fillId="0" borderId="0" xfId="0" applyFont="1"/>
    <xf numFmtId="0" fontId="5" fillId="0" borderId="0" xfId="0" applyFont="1"/>
  </cellXfs>
  <cellStyles count="1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forest BD</c:v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39776559343695"/>
                  <c:y val="-0.217687948242139"/>
                </c:manualLayout>
              </c:layout>
              <c:numFmt formatCode="General" sourceLinked="0"/>
            </c:trendlineLbl>
          </c:trendline>
          <c:xVal>
            <c:numRef>
              <c:f>'nagy BD'!$G$2:$G$32</c:f>
              <c:numCache>
                <c:formatCode>General</c:formatCode>
                <c:ptCount val="3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200.0</c:v>
                </c:pt>
                <c:pt idx="29">
                  <c:v>200.0</c:v>
                </c:pt>
                <c:pt idx="30">
                  <c:v>200.0</c:v>
                </c:pt>
              </c:numCache>
            </c:numRef>
          </c:xVal>
          <c:yVal>
            <c:numRef>
              <c:f>'nagy BD'!$F$2:$F$32</c:f>
              <c:numCache>
                <c:formatCode>General</c:formatCode>
                <c:ptCount val="31"/>
                <c:pt idx="0">
                  <c:v>1.1346</c:v>
                </c:pt>
                <c:pt idx="1">
                  <c:v>1.017</c:v>
                </c:pt>
                <c:pt idx="2">
                  <c:v>1.4094</c:v>
                </c:pt>
                <c:pt idx="3">
                  <c:v>1.0366</c:v>
                </c:pt>
                <c:pt idx="4">
                  <c:v>1.179</c:v>
                </c:pt>
                <c:pt idx="5">
                  <c:v>1.311</c:v>
                </c:pt>
                <c:pt idx="6">
                  <c:v>1.2069</c:v>
                </c:pt>
                <c:pt idx="7">
                  <c:v>1.1565</c:v>
                </c:pt>
                <c:pt idx="8">
                  <c:v>1.2395</c:v>
                </c:pt>
                <c:pt idx="9">
                  <c:v>1.5913</c:v>
                </c:pt>
                <c:pt idx="10">
                  <c:v>1.3098</c:v>
                </c:pt>
                <c:pt idx="11">
                  <c:v>1.4276</c:v>
                </c:pt>
                <c:pt idx="12">
                  <c:v>1.3767</c:v>
                </c:pt>
                <c:pt idx="13">
                  <c:v>1.4076</c:v>
                </c:pt>
                <c:pt idx="14">
                  <c:v>1.2798</c:v>
                </c:pt>
                <c:pt idx="15">
                  <c:v>1.4827</c:v>
                </c:pt>
                <c:pt idx="16">
                  <c:v>1.6769</c:v>
                </c:pt>
                <c:pt idx="17">
                  <c:v>1.3594</c:v>
                </c:pt>
                <c:pt idx="18">
                  <c:v>1.4245</c:v>
                </c:pt>
                <c:pt idx="19">
                  <c:v>1.5185</c:v>
                </c:pt>
                <c:pt idx="20">
                  <c:v>1.5843</c:v>
                </c:pt>
                <c:pt idx="21">
                  <c:v>1.0596</c:v>
                </c:pt>
                <c:pt idx="22">
                  <c:v>1.3778</c:v>
                </c:pt>
                <c:pt idx="23">
                  <c:v>1.6401</c:v>
                </c:pt>
                <c:pt idx="24">
                  <c:v>1.2245</c:v>
                </c:pt>
                <c:pt idx="25">
                  <c:v>1.3874</c:v>
                </c:pt>
                <c:pt idx="26">
                  <c:v>1.3986</c:v>
                </c:pt>
                <c:pt idx="27">
                  <c:v>1.6057</c:v>
                </c:pt>
                <c:pt idx="28">
                  <c:v>1.3179</c:v>
                </c:pt>
                <c:pt idx="29">
                  <c:v>1.1703</c:v>
                </c:pt>
                <c:pt idx="30">
                  <c:v>1.1138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23864"/>
        <c:axId val="2022343480"/>
      </c:scatterChart>
      <c:valAx>
        <c:axId val="212162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343480"/>
        <c:crosses val="autoZero"/>
        <c:crossBetween val="midCat"/>
      </c:valAx>
      <c:valAx>
        <c:axId val="202234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623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soy BD</c:v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21128098828636"/>
                  <c:y val="-0.256887048601683"/>
                </c:manualLayout>
              </c:layout>
              <c:numFmt formatCode="General" sourceLinked="0"/>
            </c:trendlineLbl>
          </c:trendline>
          <c:xVal>
            <c:numRef>
              <c:f>'nagy BD'!$G$33:$G$153</c:f>
              <c:numCache>
                <c:formatCode>General</c:formatCode>
                <c:ptCount val="12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</c:numCache>
            </c:numRef>
          </c:xVal>
          <c:yVal>
            <c:numRef>
              <c:f>'nagy BD'!$F$33:$F$153</c:f>
              <c:numCache>
                <c:formatCode>General</c:formatCode>
                <c:ptCount val="121"/>
                <c:pt idx="0">
                  <c:v>1.5676</c:v>
                </c:pt>
                <c:pt idx="1">
                  <c:v>1.3785</c:v>
                </c:pt>
                <c:pt idx="2">
                  <c:v>1.4373</c:v>
                </c:pt>
                <c:pt idx="3">
                  <c:v>1.4662</c:v>
                </c:pt>
                <c:pt idx="4">
                  <c:v>1.4941</c:v>
                </c:pt>
                <c:pt idx="5">
                  <c:v>1.6672</c:v>
                </c:pt>
                <c:pt idx="6">
                  <c:v>1.4108</c:v>
                </c:pt>
                <c:pt idx="7">
                  <c:v>1.3359</c:v>
                </c:pt>
                <c:pt idx="8">
                  <c:v>1.2241</c:v>
                </c:pt>
                <c:pt idx="9">
                  <c:v>1.5953</c:v>
                </c:pt>
                <c:pt idx="10">
                  <c:v>1.1968</c:v>
                </c:pt>
                <c:pt idx="11">
                  <c:v>1.5647</c:v>
                </c:pt>
                <c:pt idx="12">
                  <c:v>1.4504</c:v>
                </c:pt>
                <c:pt idx="13">
                  <c:v>1.45</c:v>
                </c:pt>
                <c:pt idx="14">
                  <c:v>1.2499</c:v>
                </c:pt>
                <c:pt idx="15">
                  <c:v>1.3144</c:v>
                </c:pt>
                <c:pt idx="16">
                  <c:v>1.4977</c:v>
                </c:pt>
                <c:pt idx="17">
                  <c:v>1.7897</c:v>
                </c:pt>
                <c:pt idx="18">
                  <c:v>1.4251</c:v>
                </c:pt>
                <c:pt idx="19">
                  <c:v>1.754</c:v>
                </c:pt>
                <c:pt idx="20">
                  <c:v>1.6384</c:v>
                </c:pt>
                <c:pt idx="21">
                  <c:v>1.4654</c:v>
                </c:pt>
                <c:pt idx="22">
                  <c:v>1.53</c:v>
                </c:pt>
                <c:pt idx="23">
                  <c:v>1.3607</c:v>
                </c:pt>
                <c:pt idx="24">
                  <c:v>1.5081</c:v>
                </c:pt>
                <c:pt idx="25">
                  <c:v>1.5993</c:v>
                </c:pt>
                <c:pt idx="26">
                  <c:v>1.7669</c:v>
                </c:pt>
                <c:pt idx="27">
                  <c:v>1.4816</c:v>
                </c:pt>
                <c:pt idx="28">
                  <c:v>1.5203</c:v>
                </c:pt>
                <c:pt idx="29">
                  <c:v>1.6933</c:v>
                </c:pt>
                <c:pt idx="30">
                  <c:v>1.6079</c:v>
                </c:pt>
                <c:pt idx="31">
                  <c:v>1.6275</c:v>
                </c:pt>
                <c:pt idx="32">
                  <c:v>1.7215</c:v>
                </c:pt>
                <c:pt idx="33">
                  <c:v>1.334</c:v>
                </c:pt>
                <c:pt idx="34">
                  <c:v>1.8858</c:v>
                </c:pt>
                <c:pt idx="35">
                  <c:v>1.7359</c:v>
                </c:pt>
                <c:pt idx="36">
                  <c:v>1.6575</c:v>
                </c:pt>
                <c:pt idx="37">
                  <c:v>1.7348</c:v>
                </c:pt>
                <c:pt idx="38">
                  <c:v>1.4089</c:v>
                </c:pt>
                <c:pt idx="39">
                  <c:v>1.7034</c:v>
                </c:pt>
                <c:pt idx="40">
                  <c:v>1.3236</c:v>
                </c:pt>
                <c:pt idx="41">
                  <c:v>1.7486</c:v>
                </c:pt>
                <c:pt idx="42">
                  <c:v>1.7559</c:v>
                </c:pt>
                <c:pt idx="43">
                  <c:v>1.7594</c:v>
                </c:pt>
                <c:pt idx="44">
                  <c:v>1.5761</c:v>
                </c:pt>
                <c:pt idx="45">
                  <c:v>1.7227</c:v>
                </c:pt>
                <c:pt idx="46">
                  <c:v>1.533</c:v>
                </c:pt>
                <c:pt idx="47">
                  <c:v>1.9233</c:v>
                </c:pt>
                <c:pt idx="48">
                  <c:v>1.6464</c:v>
                </c:pt>
                <c:pt idx="49">
                  <c:v>1.545</c:v>
                </c:pt>
                <c:pt idx="50">
                  <c:v>1.5899</c:v>
                </c:pt>
                <c:pt idx="51">
                  <c:v>1.545</c:v>
                </c:pt>
                <c:pt idx="52">
                  <c:v>1.734</c:v>
                </c:pt>
                <c:pt idx="53">
                  <c:v>1.6698</c:v>
                </c:pt>
                <c:pt idx="54">
                  <c:v>1.7706</c:v>
                </c:pt>
                <c:pt idx="55">
                  <c:v>1.6177</c:v>
                </c:pt>
                <c:pt idx="56">
                  <c:v>1.4304</c:v>
                </c:pt>
                <c:pt idx="57">
                  <c:v>1.4224</c:v>
                </c:pt>
                <c:pt idx="58">
                  <c:v>1.7359</c:v>
                </c:pt>
                <c:pt idx="59">
                  <c:v>1.3981</c:v>
                </c:pt>
                <c:pt idx="60">
                  <c:v>1.5008</c:v>
                </c:pt>
                <c:pt idx="61">
                  <c:v>1.4908</c:v>
                </c:pt>
                <c:pt idx="62">
                  <c:v>1.6979</c:v>
                </c:pt>
                <c:pt idx="63">
                  <c:v>1.495</c:v>
                </c:pt>
                <c:pt idx="64">
                  <c:v>1.4431</c:v>
                </c:pt>
                <c:pt idx="65">
                  <c:v>1.6287</c:v>
                </c:pt>
                <c:pt idx="66">
                  <c:v>1.0596</c:v>
                </c:pt>
                <c:pt idx="67">
                  <c:v>1.5167</c:v>
                </c:pt>
                <c:pt idx="68">
                  <c:v>1.0516</c:v>
                </c:pt>
                <c:pt idx="69">
                  <c:v>1.559</c:v>
                </c:pt>
                <c:pt idx="70">
                  <c:v>1.6453</c:v>
                </c:pt>
                <c:pt idx="71">
                  <c:v>1.6914</c:v>
                </c:pt>
                <c:pt idx="72">
                  <c:v>1.7721</c:v>
                </c:pt>
                <c:pt idx="73">
                  <c:v>1.8347</c:v>
                </c:pt>
                <c:pt idx="74">
                  <c:v>1.3353</c:v>
                </c:pt>
                <c:pt idx="75">
                  <c:v>1.4966</c:v>
                </c:pt>
                <c:pt idx="76">
                  <c:v>1.3928</c:v>
                </c:pt>
                <c:pt idx="77">
                  <c:v>1.3605</c:v>
                </c:pt>
                <c:pt idx="78">
                  <c:v>1.4378</c:v>
                </c:pt>
                <c:pt idx="79">
                  <c:v>1.5277</c:v>
                </c:pt>
                <c:pt idx="80">
                  <c:v>1.7564</c:v>
                </c:pt>
                <c:pt idx="81">
                  <c:v>1.6318</c:v>
                </c:pt>
                <c:pt idx="82">
                  <c:v>1.4843</c:v>
                </c:pt>
                <c:pt idx="83">
                  <c:v>1.3866</c:v>
                </c:pt>
                <c:pt idx="84">
                  <c:v>1.344</c:v>
                </c:pt>
                <c:pt idx="85">
                  <c:v>1.5134</c:v>
                </c:pt>
                <c:pt idx="86">
                  <c:v>1.3209</c:v>
                </c:pt>
                <c:pt idx="87">
                  <c:v>1.2348</c:v>
                </c:pt>
                <c:pt idx="88">
                  <c:v>1.3202</c:v>
                </c:pt>
                <c:pt idx="89">
                  <c:v>1.5492</c:v>
                </c:pt>
                <c:pt idx="90">
                  <c:v>1.4339</c:v>
                </c:pt>
                <c:pt idx="91">
                  <c:v>1.3728</c:v>
                </c:pt>
                <c:pt idx="92">
                  <c:v>1.5296</c:v>
                </c:pt>
                <c:pt idx="93">
                  <c:v>1.0908</c:v>
                </c:pt>
                <c:pt idx="94">
                  <c:v>1.3773</c:v>
                </c:pt>
                <c:pt idx="95">
                  <c:v>1.2487</c:v>
                </c:pt>
                <c:pt idx="96">
                  <c:v>1.5381</c:v>
                </c:pt>
                <c:pt idx="97">
                  <c:v>1.4943</c:v>
                </c:pt>
                <c:pt idx="98">
                  <c:v>1.5</c:v>
                </c:pt>
                <c:pt idx="99">
                  <c:v>1.7837</c:v>
                </c:pt>
                <c:pt idx="100">
                  <c:v>1.361</c:v>
                </c:pt>
                <c:pt idx="101">
                  <c:v>1.5564</c:v>
                </c:pt>
                <c:pt idx="102">
                  <c:v>1.4205</c:v>
                </c:pt>
                <c:pt idx="103">
                  <c:v>1.2937</c:v>
                </c:pt>
                <c:pt idx="104">
                  <c:v>1.3525</c:v>
                </c:pt>
                <c:pt idx="105">
                  <c:v>1.2798</c:v>
                </c:pt>
                <c:pt idx="106">
                  <c:v>1.4401</c:v>
                </c:pt>
                <c:pt idx="107">
                  <c:v>1.558</c:v>
                </c:pt>
                <c:pt idx="108">
                  <c:v>1.4809</c:v>
                </c:pt>
                <c:pt idx="109">
                  <c:v>1.411</c:v>
                </c:pt>
                <c:pt idx="110">
                  <c:v>1.2875</c:v>
                </c:pt>
                <c:pt idx="111">
                  <c:v>1.299</c:v>
                </c:pt>
                <c:pt idx="112">
                  <c:v>1.1277</c:v>
                </c:pt>
                <c:pt idx="113">
                  <c:v>1.0712</c:v>
                </c:pt>
                <c:pt idx="114">
                  <c:v>1.0573</c:v>
                </c:pt>
                <c:pt idx="115">
                  <c:v>1.6095</c:v>
                </c:pt>
                <c:pt idx="116">
                  <c:v>1.6603</c:v>
                </c:pt>
                <c:pt idx="117">
                  <c:v>1.2937</c:v>
                </c:pt>
                <c:pt idx="118">
                  <c:v>1.228</c:v>
                </c:pt>
                <c:pt idx="119">
                  <c:v>1.326</c:v>
                </c:pt>
                <c:pt idx="120">
                  <c:v>1.372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00408"/>
        <c:axId val="2121837352"/>
      </c:scatterChart>
      <c:valAx>
        <c:axId val="208020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37352"/>
        <c:crosses val="autoZero"/>
        <c:crossBetween val="midCat"/>
      </c:valAx>
      <c:valAx>
        <c:axId val="212183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200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forest BD, &gt;= 50cm</c:v>
          </c:tx>
          <c:spPr>
            <a:ln w="47625">
              <a:noFill/>
            </a:ln>
          </c:spPr>
          <c:trendline>
            <c:trendlineType val="power"/>
            <c:forward val="200.0"/>
            <c:dispRSqr val="1"/>
            <c:dispEq val="1"/>
            <c:trendlineLbl>
              <c:layout>
                <c:manualLayout>
                  <c:x val="0.323777247777213"/>
                  <c:y val="-0.146780303512142"/>
                </c:manualLayout>
              </c:layout>
              <c:numFmt formatCode="General" sourceLinked="0"/>
            </c:trendlineLbl>
          </c:trendline>
          <c:xVal>
            <c:numRef>
              <c:f>'nagy BD'!$G$16:$G$32</c:f>
              <c:numCache>
                <c:formatCode>General</c:formatCode>
                <c:ptCount val="17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200.0</c:v>
                </c:pt>
                <c:pt idx="15">
                  <c:v>200.0</c:v>
                </c:pt>
                <c:pt idx="16">
                  <c:v>200.0</c:v>
                </c:pt>
              </c:numCache>
            </c:numRef>
          </c:xVal>
          <c:yVal>
            <c:numRef>
              <c:f>'nagy BD'!$F$16:$F$32</c:f>
              <c:numCache>
                <c:formatCode>General</c:formatCode>
                <c:ptCount val="17"/>
                <c:pt idx="0">
                  <c:v>1.2798</c:v>
                </c:pt>
                <c:pt idx="1">
                  <c:v>1.4827</c:v>
                </c:pt>
                <c:pt idx="2">
                  <c:v>1.6769</c:v>
                </c:pt>
                <c:pt idx="3">
                  <c:v>1.3594</c:v>
                </c:pt>
                <c:pt idx="4">
                  <c:v>1.4245</c:v>
                </c:pt>
                <c:pt idx="5">
                  <c:v>1.5185</c:v>
                </c:pt>
                <c:pt idx="6">
                  <c:v>1.5843</c:v>
                </c:pt>
                <c:pt idx="7">
                  <c:v>1.0596</c:v>
                </c:pt>
                <c:pt idx="8">
                  <c:v>1.3778</c:v>
                </c:pt>
                <c:pt idx="9">
                  <c:v>1.6401</c:v>
                </c:pt>
                <c:pt idx="10">
                  <c:v>1.2245</c:v>
                </c:pt>
                <c:pt idx="11">
                  <c:v>1.3874</c:v>
                </c:pt>
                <c:pt idx="12">
                  <c:v>1.3986</c:v>
                </c:pt>
                <c:pt idx="13">
                  <c:v>1.6057</c:v>
                </c:pt>
                <c:pt idx="14">
                  <c:v>1.3179</c:v>
                </c:pt>
                <c:pt idx="15">
                  <c:v>1.1703</c:v>
                </c:pt>
                <c:pt idx="16">
                  <c:v>1.1138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76040"/>
        <c:axId val="2122078760"/>
      </c:scatterChart>
      <c:valAx>
        <c:axId val="212207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78760"/>
        <c:crosses val="autoZero"/>
        <c:crossBetween val="midCat"/>
      </c:valAx>
      <c:valAx>
        <c:axId val="212207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76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soy BD, &gt;= 50 cm</c:v>
          </c:tx>
          <c:spPr>
            <a:ln w="47625">
              <a:noFill/>
            </a:ln>
          </c:spPr>
          <c:trendline>
            <c:trendlineType val="power"/>
            <c:forward val="200.0"/>
            <c:dispRSqr val="1"/>
            <c:dispEq val="1"/>
            <c:trendlineLbl>
              <c:layout>
                <c:manualLayout>
                  <c:x val="0.274066045315764"/>
                  <c:y val="-0.269612181329626"/>
                </c:manualLayout>
              </c:layout>
              <c:numFmt formatCode="General" sourceLinked="0"/>
            </c:trendlineLbl>
          </c:trendline>
          <c:xVal>
            <c:numRef>
              <c:f>'nagy BD'!$G$89:$G$153</c:f>
              <c:numCache>
                <c:formatCode>General</c:formatCode>
                <c:ptCount val="65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</c:numCache>
            </c:numRef>
          </c:xVal>
          <c:yVal>
            <c:numRef>
              <c:f>'nagy BD'!$F$89:$F$153</c:f>
              <c:numCache>
                <c:formatCode>General</c:formatCode>
                <c:ptCount val="65"/>
                <c:pt idx="0">
                  <c:v>1.4304</c:v>
                </c:pt>
                <c:pt idx="1">
                  <c:v>1.4224</c:v>
                </c:pt>
                <c:pt idx="2">
                  <c:v>1.7359</c:v>
                </c:pt>
                <c:pt idx="3">
                  <c:v>1.3981</c:v>
                </c:pt>
                <c:pt idx="4">
                  <c:v>1.5008</c:v>
                </c:pt>
                <c:pt idx="5">
                  <c:v>1.4908</c:v>
                </c:pt>
                <c:pt idx="6">
                  <c:v>1.6979</c:v>
                </c:pt>
                <c:pt idx="7">
                  <c:v>1.495</c:v>
                </c:pt>
                <c:pt idx="8">
                  <c:v>1.4431</c:v>
                </c:pt>
                <c:pt idx="9">
                  <c:v>1.6287</c:v>
                </c:pt>
                <c:pt idx="10">
                  <c:v>1.0596</c:v>
                </c:pt>
                <c:pt idx="11">
                  <c:v>1.5167</c:v>
                </c:pt>
                <c:pt idx="12">
                  <c:v>1.0516</c:v>
                </c:pt>
                <c:pt idx="13">
                  <c:v>1.559</c:v>
                </c:pt>
                <c:pt idx="14">
                  <c:v>1.6453</c:v>
                </c:pt>
                <c:pt idx="15">
                  <c:v>1.6914</c:v>
                </c:pt>
                <c:pt idx="16">
                  <c:v>1.7721</c:v>
                </c:pt>
                <c:pt idx="17">
                  <c:v>1.8347</c:v>
                </c:pt>
                <c:pt idx="18">
                  <c:v>1.3353</c:v>
                </c:pt>
                <c:pt idx="19">
                  <c:v>1.4966</c:v>
                </c:pt>
                <c:pt idx="20">
                  <c:v>1.3928</c:v>
                </c:pt>
                <c:pt idx="21">
                  <c:v>1.3605</c:v>
                </c:pt>
                <c:pt idx="22">
                  <c:v>1.4378</c:v>
                </c:pt>
                <c:pt idx="23">
                  <c:v>1.5277</c:v>
                </c:pt>
                <c:pt idx="24">
                  <c:v>1.7564</c:v>
                </c:pt>
                <c:pt idx="25">
                  <c:v>1.6318</c:v>
                </c:pt>
                <c:pt idx="26">
                  <c:v>1.4843</c:v>
                </c:pt>
                <c:pt idx="27">
                  <c:v>1.3866</c:v>
                </c:pt>
                <c:pt idx="28">
                  <c:v>1.344</c:v>
                </c:pt>
                <c:pt idx="29">
                  <c:v>1.5134</c:v>
                </c:pt>
                <c:pt idx="30">
                  <c:v>1.3209</c:v>
                </c:pt>
                <c:pt idx="31">
                  <c:v>1.2348</c:v>
                </c:pt>
                <c:pt idx="32">
                  <c:v>1.3202</c:v>
                </c:pt>
                <c:pt idx="33">
                  <c:v>1.5492</c:v>
                </c:pt>
                <c:pt idx="34">
                  <c:v>1.4339</c:v>
                </c:pt>
                <c:pt idx="35">
                  <c:v>1.3728</c:v>
                </c:pt>
                <c:pt idx="36">
                  <c:v>1.5296</c:v>
                </c:pt>
                <c:pt idx="37">
                  <c:v>1.0908</c:v>
                </c:pt>
                <c:pt idx="38">
                  <c:v>1.3773</c:v>
                </c:pt>
                <c:pt idx="39">
                  <c:v>1.2487</c:v>
                </c:pt>
                <c:pt idx="40">
                  <c:v>1.5381</c:v>
                </c:pt>
                <c:pt idx="41">
                  <c:v>1.4943</c:v>
                </c:pt>
                <c:pt idx="42">
                  <c:v>1.5</c:v>
                </c:pt>
                <c:pt idx="43">
                  <c:v>1.7837</c:v>
                </c:pt>
                <c:pt idx="44">
                  <c:v>1.361</c:v>
                </c:pt>
                <c:pt idx="45">
                  <c:v>1.5564</c:v>
                </c:pt>
                <c:pt idx="46">
                  <c:v>1.4205</c:v>
                </c:pt>
                <c:pt idx="47">
                  <c:v>1.2937</c:v>
                </c:pt>
                <c:pt idx="48">
                  <c:v>1.3525</c:v>
                </c:pt>
                <c:pt idx="49">
                  <c:v>1.2798</c:v>
                </c:pt>
                <c:pt idx="50">
                  <c:v>1.4401</c:v>
                </c:pt>
                <c:pt idx="51">
                  <c:v>1.558</c:v>
                </c:pt>
                <c:pt idx="52">
                  <c:v>1.4809</c:v>
                </c:pt>
                <c:pt idx="53">
                  <c:v>1.411</c:v>
                </c:pt>
                <c:pt idx="54">
                  <c:v>1.2875</c:v>
                </c:pt>
                <c:pt idx="55">
                  <c:v>1.299</c:v>
                </c:pt>
                <c:pt idx="56">
                  <c:v>1.1277</c:v>
                </c:pt>
                <c:pt idx="57">
                  <c:v>1.0712</c:v>
                </c:pt>
                <c:pt idx="58">
                  <c:v>1.0573</c:v>
                </c:pt>
                <c:pt idx="59">
                  <c:v>1.6095</c:v>
                </c:pt>
                <c:pt idx="60">
                  <c:v>1.6603</c:v>
                </c:pt>
                <c:pt idx="61">
                  <c:v>1.2937</c:v>
                </c:pt>
                <c:pt idx="62">
                  <c:v>1.228</c:v>
                </c:pt>
                <c:pt idx="63">
                  <c:v>1.326</c:v>
                </c:pt>
                <c:pt idx="64">
                  <c:v>1.372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7080"/>
        <c:axId val="2121893720"/>
      </c:scatterChart>
      <c:valAx>
        <c:axId val="212209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93720"/>
        <c:crosses val="autoZero"/>
        <c:crossBetween val="midCat"/>
      </c:valAx>
      <c:valAx>
        <c:axId val="212189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97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 dC.dz'!$Q$1</c:f>
              <c:strCache>
                <c:ptCount val="1"/>
                <c:pt idx="0">
                  <c:v>ngC_cm3_CO2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0638451443569"/>
                  <c:y val="-0.119499125109361"/>
                </c:manualLayout>
              </c:layout>
              <c:numFmt formatCode="General" sourceLinked="0"/>
            </c:trendlineLbl>
          </c:trendline>
          <c:xVal>
            <c:numRef>
              <c:f>'concentration dC.dz'!$N$2:$N$110</c:f>
              <c:numCache>
                <c:formatCode>General</c:formatCode>
                <c:ptCount val="109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250.0</c:v>
                </c:pt>
                <c:pt idx="13">
                  <c:v>250.0</c:v>
                </c:pt>
                <c:pt idx="14">
                  <c:v>250.0</c:v>
                </c:pt>
                <c:pt idx="15">
                  <c:v>350.0</c:v>
                </c:pt>
                <c:pt idx="16">
                  <c:v>350.0</c:v>
                </c:pt>
                <c:pt idx="17">
                  <c:v>350.0</c:v>
                </c:pt>
                <c:pt idx="18">
                  <c:v>450.0</c:v>
                </c:pt>
                <c:pt idx="19">
                  <c:v>450.0</c:v>
                </c:pt>
                <c:pt idx="20">
                  <c:v>450.0</c:v>
                </c:pt>
              </c:numCache>
            </c:numRef>
          </c:xVal>
          <c:yVal>
            <c:numRef>
              <c:f>'concentration dC.dz'!$Q$2:$Q$110</c:f>
              <c:numCache>
                <c:formatCode>General</c:formatCode>
                <c:ptCount val="109"/>
                <c:pt idx="0">
                  <c:v>3.20174933922246</c:v>
                </c:pt>
                <c:pt idx="1">
                  <c:v>3.85729400160293</c:v>
                </c:pt>
                <c:pt idx="2">
                  <c:v>3.44689718070526</c:v>
                </c:pt>
                <c:pt idx="3">
                  <c:v>3.43043471293067</c:v>
                </c:pt>
                <c:pt idx="4">
                  <c:v>3.2841468769114</c:v>
                </c:pt>
                <c:pt idx="5">
                  <c:v>3.40205616247674</c:v>
                </c:pt>
                <c:pt idx="6">
                  <c:v>4.2876743516882</c:v>
                </c:pt>
                <c:pt idx="7">
                  <c:v>4.44674201010766</c:v>
                </c:pt>
                <c:pt idx="8">
                  <c:v>4.39514384440317</c:v>
                </c:pt>
                <c:pt idx="9">
                  <c:v>4.9927621255734</c:v>
                </c:pt>
                <c:pt idx="10">
                  <c:v>4.88908398017048</c:v>
                </c:pt>
                <c:pt idx="11">
                  <c:v>5.29399135321648</c:v>
                </c:pt>
                <c:pt idx="12">
                  <c:v>6.33397216968099</c:v>
                </c:pt>
                <c:pt idx="13">
                  <c:v>6.03515054306249</c:v>
                </c:pt>
                <c:pt idx="14">
                  <c:v>5.73680044782221</c:v>
                </c:pt>
                <c:pt idx="15">
                  <c:v>6.71967896127953</c:v>
                </c:pt>
                <c:pt idx="16">
                  <c:v>7.23356002682645</c:v>
                </c:pt>
                <c:pt idx="17">
                  <c:v>7.10809448764887</c:v>
                </c:pt>
                <c:pt idx="18">
                  <c:v>7.382378855259</c:v>
                </c:pt>
                <c:pt idx="19">
                  <c:v>7.67703014672874</c:v>
                </c:pt>
                <c:pt idx="20">
                  <c:v>7.13652445118143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93800"/>
        <c:axId val="2116777368"/>
      </c:scatterChart>
      <c:valAx>
        <c:axId val="211679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777368"/>
        <c:crosses val="autoZero"/>
        <c:crossBetween val="midCat"/>
      </c:valAx>
      <c:valAx>
        <c:axId val="211677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93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 dC.dz'!$P$1</c:f>
              <c:strCache>
                <c:ptCount val="1"/>
                <c:pt idx="0">
                  <c:v>ngN_cm3_N2O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48433070866142"/>
                  <c:y val="-0.0311523038786818"/>
                </c:manualLayout>
              </c:layout>
              <c:numFmt formatCode="General" sourceLinked="0"/>
            </c:trendlineLbl>
          </c:trendline>
          <c:xVal>
            <c:numRef>
              <c:f>'concentration dC.dz'!$N$2:$N$110</c:f>
              <c:numCache>
                <c:formatCode>General</c:formatCode>
                <c:ptCount val="109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250.0</c:v>
                </c:pt>
                <c:pt idx="13">
                  <c:v>250.0</c:v>
                </c:pt>
                <c:pt idx="14">
                  <c:v>250.0</c:v>
                </c:pt>
                <c:pt idx="15">
                  <c:v>350.0</c:v>
                </c:pt>
                <c:pt idx="16">
                  <c:v>350.0</c:v>
                </c:pt>
                <c:pt idx="17">
                  <c:v>350.0</c:v>
                </c:pt>
                <c:pt idx="18">
                  <c:v>450.0</c:v>
                </c:pt>
                <c:pt idx="19">
                  <c:v>450.0</c:v>
                </c:pt>
                <c:pt idx="20">
                  <c:v>450.0</c:v>
                </c:pt>
              </c:numCache>
            </c:numRef>
          </c:xVal>
          <c:yVal>
            <c:numRef>
              <c:f>'concentration dC.dz'!$P$2:$P$110</c:f>
              <c:numCache>
                <c:formatCode>General</c:formatCode>
                <c:ptCount val="109"/>
                <c:pt idx="0">
                  <c:v>0.570749084151038</c:v>
                </c:pt>
                <c:pt idx="1">
                  <c:v>0.628399489439535</c:v>
                </c:pt>
                <c:pt idx="2">
                  <c:v>0.536881083191845</c:v>
                </c:pt>
                <c:pt idx="3">
                  <c:v>0.571948522113416</c:v>
                </c:pt>
                <c:pt idx="4">
                  <c:v>0.595369805335768</c:v>
                </c:pt>
                <c:pt idx="5">
                  <c:v>0.579570756906593</c:v>
                </c:pt>
                <c:pt idx="6">
                  <c:v>0.732608723160129</c:v>
                </c:pt>
                <c:pt idx="7">
                  <c:v>0.734182179411851</c:v>
                </c:pt>
                <c:pt idx="8">
                  <c:v>0.735394514556621</c:v>
                </c:pt>
                <c:pt idx="9">
                  <c:v>0.648080589768449</c:v>
                </c:pt>
                <c:pt idx="10">
                  <c:v>0.667916456286058</c:v>
                </c:pt>
                <c:pt idx="11">
                  <c:v>0.732299190782742</c:v>
                </c:pt>
                <c:pt idx="12">
                  <c:v>0.670263743481249</c:v>
                </c:pt>
                <c:pt idx="13">
                  <c:v>0.677021867054218</c:v>
                </c:pt>
                <c:pt idx="14">
                  <c:v>0.643489192837196</c:v>
                </c:pt>
                <c:pt idx="15">
                  <c:v>0.614393149362732</c:v>
                </c:pt>
                <c:pt idx="16">
                  <c:v>0.688539050929527</c:v>
                </c:pt>
                <c:pt idx="17">
                  <c:v>0.682000179457207</c:v>
                </c:pt>
                <c:pt idx="18">
                  <c:v>0.622028281338301</c:v>
                </c:pt>
                <c:pt idx="19">
                  <c:v>0.702609876918285</c:v>
                </c:pt>
                <c:pt idx="20">
                  <c:v>0.614767167652076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88568"/>
        <c:axId val="2078970168"/>
      </c:scatterChart>
      <c:valAx>
        <c:axId val="207898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970168"/>
        <c:crosses val="autoZero"/>
        <c:crossBetween val="midCat"/>
      </c:valAx>
      <c:valAx>
        <c:axId val="207897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988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 dC.dz'!$R$1</c:f>
              <c:strCache>
                <c:ptCount val="1"/>
                <c:pt idx="0">
                  <c:v>ngC_cm3_CH4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05675634295713"/>
                  <c:y val="-0.0611271507728201"/>
                </c:manualLayout>
              </c:layout>
              <c:numFmt formatCode="General" sourceLinked="0"/>
            </c:trendlineLbl>
          </c:trendline>
          <c:xVal>
            <c:numRef>
              <c:f>'concentration dC.dz'!$N$2:$N$110</c:f>
              <c:numCache>
                <c:formatCode>General</c:formatCode>
                <c:ptCount val="109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150.0</c:v>
                </c:pt>
                <c:pt idx="10">
                  <c:v>150.0</c:v>
                </c:pt>
                <c:pt idx="11">
                  <c:v>150.0</c:v>
                </c:pt>
                <c:pt idx="12">
                  <c:v>250.0</c:v>
                </c:pt>
                <c:pt idx="13">
                  <c:v>250.0</c:v>
                </c:pt>
                <c:pt idx="14">
                  <c:v>250.0</c:v>
                </c:pt>
                <c:pt idx="15">
                  <c:v>350.0</c:v>
                </c:pt>
                <c:pt idx="16">
                  <c:v>350.0</c:v>
                </c:pt>
                <c:pt idx="17">
                  <c:v>350.0</c:v>
                </c:pt>
                <c:pt idx="18">
                  <c:v>450.0</c:v>
                </c:pt>
                <c:pt idx="19">
                  <c:v>450.0</c:v>
                </c:pt>
                <c:pt idx="20">
                  <c:v>450.0</c:v>
                </c:pt>
              </c:numCache>
            </c:numRef>
          </c:xVal>
          <c:yVal>
            <c:numRef>
              <c:f>'concentration dC.dz'!$R$2:$R$110</c:f>
              <c:numCache>
                <c:formatCode>General</c:formatCode>
                <c:ptCount val="109"/>
                <c:pt idx="0">
                  <c:v>0.000293517277477533</c:v>
                </c:pt>
                <c:pt idx="1">
                  <c:v>0.000255435431342234</c:v>
                </c:pt>
                <c:pt idx="2">
                  <c:v>0.000216350551507147</c:v>
                </c:pt>
                <c:pt idx="3">
                  <c:v>0.000156569742999759</c:v>
                </c:pt>
                <c:pt idx="4">
                  <c:v>0.000237481128116022</c:v>
                </c:pt>
                <c:pt idx="5">
                  <c:v>0.000184002714688972</c:v>
                </c:pt>
                <c:pt idx="6">
                  <c:v>0.000261136006202698</c:v>
                </c:pt>
                <c:pt idx="7">
                  <c:v>0.000183150136044152</c:v>
                </c:pt>
                <c:pt idx="8">
                  <c:v>0.000183852259634003</c:v>
                </c:pt>
                <c:pt idx="9">
                  <c:v>0.000280043191443709</c:v>
                </c:pt>
                <c:pt idx="10">
                  <c:v>0.000207289813752392</c:v>
                </c:pt>
                <c:pt idx="11">
                  <c:v>0.000196423615338018</c:v>
                </c:pt>
                <c:pt idx="12">
                  <c:v>0.000190906929989182</c:v>
                </c:pt>
                <c:pt idx="13">
                  <c:v>0.000260835096092762</c:v>
                </c:pt>
                <c:pt idx="14">
                  <c:v>0.000243148268519827</c:v>
                </c:pt>
                <c:pt idx="15">
                  <c:v>0.000216835351128711</c:v>
                </c:pt>
                <c:pt idx="16">
                  <c:v>0.000332200943832705</c:v>
                </c:pt>
                <c:pt idx="17">
                  <c:v>0.000254265225359148</c:v>
                </c:pt>
                <c:pt idx="18">
                  <c:v>0.000237748603769299</c:v>
                </c:pt>
                <c:pt idx="19">
                  <c:v>0.000242212103733357</c:v>
                </c:pt>
                <c:pt idx="20">
                  <c:v>0.000248698388325322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94712"/>
        <c:axId val="2116897496"/>
      </c:scatterChart>
      <c:valAx>
        <c:axId val="211689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897496"/>
        <c:crosses val="autoZero"/>
        <c:crossBetween val="midCat"/>
      </c:valAx>
      <c:valAx>
        <c:axId val="211689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9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</xdr:row>
      <xdr:rowOff>127000</xdr:rowOff>
    </xdr:from>
    <xdr:to>
      <xdr:col>16</xdr:col>
      <xdr:colOff>203200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29</xdr:row>
      <xdr:rowOff>63500</xdr:rowOff>
    </xdr:from>
    <xdr:to>
      <xdr:col>16</xdr:col>
      <xdr:colOff>292100</xdr:colOff>
      <xdr:row>48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2</xdr:row>
      <xdr:rowOff>146050</xdr:rowOff>
    </xdr:from>
    <xdr:to>
      <xdr:col>23</xdr:col>
      <xdr:colOff>457200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711200</xdr:colOff>
      <xdr:row>28</xdr:row>
      <xdr:rowOff>57150</xdr:rowOff>
    </xdr:from>
    <xdr:to>
      <xdr:col>24</xdr:col>
      <xdr:colOff>330200</xdr:colOff>
      <xdr:row>47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450850</xdr:colOff>
      <xdr:row>2</xdr:row>
      <xdr:rowOff>31750</xdr:rowOff>
    </xdr:from>
    <xdr:to>
      <xdr:col>24</xdr:col>
      <xdr:colOff>69850</xdr:colOff>
      <xdr:row>16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425450</xdr:colOff>
      <xdr:row>17</xdr:row>
      <xdr:rowOff>171450</xdr:rowOff>
    </xdr:from>
    <xdr:to>
      <xdr:col>24</xdr:col>
      <xdr:colOff>44450</xdr:colOff>
      <xdr:row>32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33</xdr:row>
      <xdr:rowOff>82550</xdr:rowOff>
    </xdr:from>
    <xdr:to>
      <xdr:col>24</xdr:col>
      <xdr:colOff>19050</xdr:colOff>
      <xdr:row>47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F11" sqref="F11"/>
    </sheetView>
  </sheetViews>
  <sheetFormatPr baseColWidth="10" defaultRowHeight="15" x14ac:dyDescent="0"/>
  <cols>
    <col min="4" max="13" width="10.83203125" customWidth="1"/>
  </cols>
  <sheetData>
    <row r="1" spans="1:23">
      <c r="A1" t="s">
        <v>25</v>
      </c>
      <c r="B1" t="s">
        <v>2</v>
      </c>
      <c r="C1" t="s">
        <v>26</v>
      </c>
      <c r="D1" t="s">
        <v>27</v>
      </c>
      <c r="E1" t="s">
        <v>28</v>
      </c>
      <c r="F1" t="s">
        <v>29</v>
      </c>
      <c r="G1" t="s">
        <v>10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1</v>
      </c>
      <c r="P1" t="s">
        <v>37</v>
      </c>
      <c r="Q1" t="s">
        <v>38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>
      <c r="A2" t="s">
        <v>16</v>
      </c>
      <c r="B2">
        <v>15</v>
      </c>
      <c r="C2" s="2">
        <v>41696</v>
      </c>
      <c r="D2" t="s">
        <v>42</v>
      </c>
      <c r="E2" t="s">
        <v>19</v>
      </c>
      <c r="F2" t="s">
        <v>43</v>
      </c>
      <c r="G2" t="s">
        <v>18</v>
      </c>
      <c r="H2">
        <v>1</v>
      </c>
      <c r="I2">
        <v>0.50994711422663996</v>
      </c>
      <c r="J2" t="s">
        <v>13</v>
      </c>
      <c r="K2">
        <v>5.0517687328249599</v>
      </c>
      <c r="L2" t="s">
        <v>13</v>
      </c>
      <c r="M2">
        <v>3.2000466292568801E-4</v>
      </c>
      <c r="N2" t="s">
        <v>13</v>
      </c>
      <c r="O2" t="s">
        <v>17</v>
      </c>
      <c r="P2" s="3">
        <v>41671</v>
      </c>
      <c r="Q2" t="s">
        <v>19</v>
      </c>
      <c r="R2">
        <v>24.662800000000001</v>
      </c>
      <c r="S2" t="s">
        <v>13</v>
      </c>
      <c r="T2">
        <v>0.655213196855293</v>
      </c>
      <c r="U2" t="s">
        <v>13</v>
      </c>
      <c r="V2">
        <v>0.13104263937105901</v>
      </c>
      <c r="W2" t="s">
        <v>13</v>
      </c>
    </row>
    <row r="3" spans="1:23">
      <c r="A3" t="s">
        <v>16</v>
      </c>
      <c r="B3">
        <v>40</v>
      </c>
      <c r="C3" s="2">
        <v>41696</v>
      </c>
      <c r="D3" t="s">
        <v>42</v>
      </c>
      <c r="E3" t="s">
        <v>19</v>
      </c>
      <c r="F3" t="s">
        <v>43</v>
      </c>
      <c r="G3" t="s">
        <v>18</v>
      </c>
      <c r="H3">
        <v>1</v>
      </c>
      <c r="I3">
        <v>0.47779817583613499</v>
      </c>
      <c r="J3" t="s">
        <v>13</v>
      </c>
      <c r="K3">
        <v>4.9364873081489398</v>
      </c>
      <c r="L3" t="s">
        <v>13</v>
      </c>
      <c r="M3">
        <v>1.8490363354568999E-4</v>
      </c>
      <c r="N3" t="s">
        <v>13</v>
      </c>
      <c r="O3" t="s">
        <v>17</v>
      </c>
      <c r="P3" s="3">
        <v>41671</v>
      </c>
      <c r="Q3" t="s">
        <v>19</v>
      </c>
      <c r="R3">
        <v>18.684000000000001</v>
      </c>
      <c r="S3" t="s">
        <v>13</v>
      </c>
      <c r="T3">
        <v>0.27442363843760498</v>
      </c>
      <c r="U3" t="s">
        <v>13</v>
      </c>
      <c r="V3">
        <v>5.4884727687521E-2</v>
      </c>
      <c r="W3" t="s">
        <v>13</v>
      </c>
    </row>
    <row r="4" spans="1:23">
      <c r="A4" t="s">
        <v>16</v>
      </c>
      <c r="B4">
        <v>75</v>
      </c>
      <c r="C4" s="2">
        <v>41696</v>
      </c>
      <c r="D4" t="s">
        <v>42</v>
      </c>
      <c r="E4" t="s">
        <v>19</v>
      </c>
      <c r="F4" t="s">
        <v>43</v>
      </c>
      <c r="G4" t="s">
        <v>18</v>
      </c>
      <c r="H4">
        <v>1</v>
      </c>
      <c r="I4">
        <v>0.5305192867977</v>
      </c>
      <c r="J4" t="s">
        <v>13</v>
      </c>
      <c r="K4">
        <v>6.6235288955828899</v>
      </c>
      <c r="L4" t="s">
        <v>13</v>
      </c>
      <c r="M4">
        <v>1.9791324153956401E-4</v>
      </c>
      <c r="N4" t="s">
        <v>13</v>
      </c>
      <c r="O4" t="s">
        <v>17</v>
      </c>
      <c r="P4" s="3">
        <v>41671</v>
      </c>
      <c r="Q4" t="s">
        <v>19</v>
      </c>
      <c r="R4">
        <v>25.374400000000001</v>
      </c>
      <c r="S4" t="s">
        <v>13</v>
      </c>
      <c r="T4">
        <v>0.32989998484389199</v>
      </c>
      <c r="U4" t="s">
        <v>13</v>
      </c>
      <c r="V4">
        <v>6.5979996968778404E-2</v>
      </c>
      <c r="W4" t="s">
        <v>13</v>
      </c>
    </row>
    <row r="5" spans="1:23">
      <c r="A5" t="s">
        <v>16</v>
      </c>
      <c r="B5">
        <v>150</v>
      </c>
      <c r="C5" s="2">
        <v>41696</v>
      </c>
      <c r="D5" t="s">
        <v>42</v>
      </c>
      <c r="E5" t="s">
        <v>19</v>
      </c>
      <c r="F5" t="s">
        <v>43</v>
      </c>
      <c r="G5" t="s">
        <v>18</v>
      </c>
      <c r="H5">
        <v>1</v>
      </c>
      <c r="I5">
        <v>0.66700864750921596</v>
      </c>
      <c r="J5" t="s">
        <v>13</v>
      </c>
      <c r="K5">
        <v>7.3928540030154899</v>
      </c>
      <c r="L5" t="s">
        <v>13</v>
      </c>
      <c r="M5">
        <v>2.1327044796842399E-4</v>
      </c>
      <c r="N5" t="s">
        <v>13</v>
      </c>
      <c r="O5" t="s">
        <v>17</v>
      </c>
      <c r="P5" s="3">
        <v>41671</v>
      </c>
      <c r="Q5" t="s">
        <v>19</v>
      </c>
      <c r="R5">
        <v>23.51</v>
      </c>
      <c r="S5" t="s">
        <v>13</v>
      </c>
      <c r="T5">
        <v>8.9814623902050097E-2</v>
      </c>
      <c r="U5" t="s">
        <v>13</v>
      </c>
      <c r="V5">
        <v>1.7962924780409999E-2</v>
      </c>
      <c r="W5" t="s">
        <v>13</v>
      </c>
    </row>
    <row r="6" spans="1:23">
      <c r="A6" t="s">
        <v>16</v>
      </c>
      <c r="B6">
        <v>250</v>
      </c>
      <c r="C6" s="2">
        <v>41696</v>
      </c>
      <c r="D6" t="s">
        <v>42</v>
      </c>
      <c r="E6" t="s">
        <v>19</v>
      </c>
      <c r="F6" t="s">
        <v>43</v>
      </c>
      <c r="G6" t="s">
        <v>18</v>
      </c>
      <c r="H6">
        <v>1</v>
      </c>
      <c r="I6">
        <v>0.71281990096604197</v>
      </c>
      <c r="J6" t="s">
        <v>13</v>
      </c>
      <c r="K6">
        <v>7.8631577684522496</v>
      </c>
      <c r="L6" t="s">
        <v>13</v>
      </c>
      <c r="M6">
        <v>2.01043372786211E-4</v>
      </c>
      <c r="N6" t="s">
        <v>13</v>
      </c>
      <c r="O6" t="s">
        <v>17</v>
      </c>
      <c r="P6" s="3">
        <v>41671</v>
      </c>
      <c r="Q6" t="s">
        <v>19</v>
      </c>
      <c r="R6">
        <v>24.561599999999999</v>
      </c>
      <c r="S6" t="s">
        <v>13</v>
      </c>
      <c r="T6">
        <v>0.11175419455215101</v>
      </c>
      <c r="U6" t="s">
        <v>13</v>
      </c>
      <c r="V6">
        <v>2.2350838910430101E-2</v>
      </c>
      <c r="W6" t="s">
        <v>13</v>
      </c>
    </row>
    <row r="7" spans="1:23">
      <c r="A7" t="s">
        <v>20</v>
      </c>
      <c r="B7">
        <v>15</v>
      </c>
      <c r="C7" s="2">
        <v>41625</v>
      </c>
      <c r="D7" t="s">
        <v>42</v>
      </c>
      <c r="E7" t="s">
        <v>19</v>
      </c>
      <c r="F7" t="s">
        <v>43</v>
      </c>
      <c r="G7" t="s">
        <v>22</v>
      </c>
      <c r="H7">
        <v>3</v>
      </c>
      <c r="I7">
        <v>0.57867655226080605</v>
      </c>
      <c r="J7">
        <v>4.6271354351292197E-2</v>
      </c>
      <c r="K7">
        <v>3.5019801738435499</v>
      </c>
      <c r="L7">
        <v>0.33122545674160597</v>
      </c>
      <c r="M7">
        <v>2.5510108677563798E-4</v>
      </c>
      <c r="N7" s="1">
        <v>3.8584449444874399E-5</v>
      </c>
      <c r="O7" t="s">
        <v>21</v>
      </c>
      <c r="P7" s="3">
        <v>41609</v>
      </c>
      <c r="Q7" t="s">
        <v>19</v>
      </c>
      <c r="R7">
        <v>23.1703571428571</v>
      </c>
      <c r="S7" t="s">
        <v>13</v>
      </c>
      <c r="T7">
        <v>0.38223012404161399</v>
      </c>
      <c r="U7" t="s">
        <v>13</v>
      </c>
      <c r="V7">
        <v>7.2234703700819997E-2</v>
      </c>
      <c r="W7" t="s">
        <v>13</v>
      </c>
    </row>
    <row r="8" spans="1:23">
      <c r="A8" t="s">
        <v>20</v>
      </c>
      <c r="B8">
        <v>40</v>
      </c>
      <c r="C8" s="2">
        <v>41625</v>
      </c>
      <c r="D8" t="s">
        <v>42</v>
      </c>
      <c r="E8" t="s">
        <v>19</v>
      </c>
      <c r="F8" t="s">
        <v>43</v>
      </c>
      <c r="G8" t="s">
        <v>22</v>
      </c>
      <c r="H8">
        <v>3</v>
      </c>
      <c r="I8">
        <v>0.58229636145192598</v>
      </c>
      <c r="J8">
        <v>1.19461632773272E-2</v>
      </c>
      <c r="K8">
        <v>3.3722125841062698</v>
      </c>
      <c r="L8">
        <v>7.7575847525283195E-2</v>
      </c>
      <c r="M8">
        <v>1.9268452860158399E-4</v>
      </c>
      <c r="N8" s="1">
        <v>4.1148432290525702E-5</v>
      </c>
      <c r="O8" t="s">
        <v>21</v>
      </c>
      <c r="P8" s="3">
        <v>41609</v>
      </c>
      <c r="Q8" t="s">
        <v>19</v>
      </c>
      <c r="R8">
        <v>23.2639285714286</v>
      </c>
      <c r="S8" t="s">
        <v>13</v>
      </c>
      <c r="T8">
        <v>0.15056287687932901</v>
      </c>
      <c r="U8" t="s">
        <v>13</v>
      </c>
      <c r="V8">
        <v>2.8453709207224301E-2</v>
      </c>
      <c r="W8" t="s">
        <v>13</v>
      </c>
    </row>
    <row r="9" spans="1:23">
      <c r="A9" t="s">
        <v>20</v>
      </c>
      <c r="B9">
        <v>75</v>
      </c>
      <c r="C9" s="2">
        <v>41625</v>
      </c>
      <c r="D9" t="s">
        <v>42</v>
      </c>
      <c r="E9" t="s">
        <v>19</v>
      </c>
      <c r="F9" t="s">
        <v>43</v>
      </c>
      <c r="G9" t="s">
        <v>22</v>
      </c>
      <c r="H9">
        <v>3</v>
      </c>
      <c r="I9">
        <v>0.73406180570953405</v>
      </c>
      <c r="J9">
        <v>1.3967912504555999E-3</v>
      </c>
      <c r="K9">
        <v>4.3765200687330097</v>
      </c>
      <c r="L9">
        <v>8.1152718709367994E-2</v>
      </c>
      <c r="M9">
        <v>2.0937946729361799E-4</v>
      </c>
      <c r="N9" s="1">
        <v>4.4823852291711999E-5</v>
      </c>
      <c r="O9" t="s">
        <v>21</v>
      </c>
      <c r="P9" s="3">
        <v>41609</v>
      </c>
      <c r="Q9" t="s">
        <v>19</v>
      </c>
      <c r="R9">
        <v>23.472142857142899</v>
      </c>
      <c r="S9" t="s">
        <v>13</v>
      </c>
      <c r="T9">
        <v>8.3015266014959302E-2</v>
      </c>
      <c r="U9" t="s">
        <v>13</v>
      </c>
      <c r="V9">
        <v>1.5688410635532501E-2</v>
      </c>
      <c r="W9" t="s">
        <v>13</v>
      </c>
    </row>
    <row r="10" spans="1:23">
      <c r="A10" t="s">
        <v>20</v>
      </c>
      <c r="B10">
        <v>150</v>
      </c>
      <c r="C10" s="2">
        <v>41625</v>
      </c>
      <c r="D10" t="s">
        <v>42</v>
      </c>
      <c r="E10" t="s">
        <v>19</v>
      </c>
      <c r="F10" t="s">
        <v>43</v>
      </c>
      <c r="G10" t="s">
        <v>22</v>
      </c>
      <c r="H10">
        <v>3</v>
      </c>
      <c r="I10">
        <v>0.68276541227908305</v>
      </c>
      <c r="J10">
        <v>4.4029101850517699E-2</v>
      </c>
      <c r="K10">
        <v>5.0586124863201203</v>
      </c>
      <c r="L10">
        <v>0.21033235056597499</v>
      </c>
      <c r="M10">
        <v>2.2791887351137301E-4</v>
      </c>
      <c r="N10" s="1">
        <v>4.5466767610294997E-5</v>
      </c>
      <c r="O10" t="s">
        <v>21</v>
      </c>
      <c r="P10" s="3">
        <v>41609</v>
      </c>
      <c r="Q10" t="s">
        <v>19</v>
      </c>
      <c r="R10">
        <v>23.6303571428571</v>
      </c>
      <c r="S10" t="s">
        <v>13</v>
      </c>
      <c r="T10">
        <v>4.40102801843478E-2</v>
      </c>
      <c r="U10" t="s">
        <v>13</v>
      </c>
      <c r="V10">
        <v>8.31716117843272E-3</v>
      </c>
      <c r="W10" t="s">
        <v>13</v>
      </c>
    </row>
    <row r="11" spans="1:23">
      <c r="A11" t="s">
        <v>20</v>
      </c>
      <c r="B11">
        <v>250</v>
      </c>
      <c r="C11" s="2">
        <v>41625</v>
      </c>
      <c r="D11" t="s">
        <v>42</v>
      </c>
      <c r="E11" t="s">
        <v>19</v>
      </c>
      <c r="F11" t="s">
        <v>43</v>
      </c>
      <c r="G11" t="s">
        <v>22</v>
      </c>
      <c r="H11">
        <v>3</v>
      </c>
      <c r="I11">
        <v>0.663591601124221</v>
      </c>
      <c r="J11">
        <v>1.77340963333509E-2</v>
      </c>
      <c r="K11">
        <v>6.0353077201885599</v>
      </c>
      <c r="L11">
        <v>0.29858589195645502</v>
      </c>
      <c r="M11">
        <v>2.3163009820059E-4</v>
      </c>
      <c r="N11" s="1">
        <v>3.63591568835098E-5</v>
      </c>
      <c r="O11" t="s">
        <v>21</v>
      </c>
      <c r="P11" s="3">
        <v>41609</v>
      </c>
      <c r="Q11" t="s">
        <v>19</v>
      </c>
      <c r="R11">
        <v>23.5457142857143</v>
      </c>
      <c r="S11" t="s">
        <v>13</v>
      </c>
      <c r="T11">
        <v>4.7565048748360199E-2</v>
      </c>
      <c r="U11" t="s">
        <v>13</v>
      </c>
      <c r="V11">
        <v>8.9889492919160794E-3</v>
      </c>
      <c r="W11" t="s">
        <v>13</v>
      </c>
    </row>
    <row r="12" spans="1:23">
      <c r="A12" t="s">
        <v>20</v>
      </c>
      <c r="B12">
        <v>350</v>
      </c>
      <c r="C12" s="2">
        <v>41625</v>
      </c>
      <c r="D12" t="s">
        <v>42</v>
      </c>
      <c r="E12" t="s">
        <v>19</v>
      </c>
      <c r="F12" t="s">
        <v>43</v>
      </c>
      <c r="G12" t="s">
        <v>22</v>
      </c>
      <c r="H12">
        <v>3</v>
      </c>
      <c r="I12">
        <v>0.66164412658315497</v>
      </c>
      <c r="J12">
        <v>4.1050948177193201E-2</v>
      </c>
      <c r="K12">
        <v>7.0204444919182798</v>
      </c>
      <c r="L12">
        <v>0.26791851129697702</v>
      </c>
      <c r="M12">
        <v>2.6776717344018802E-4</v>
      </c>
      <c r="N12" s="1">
        <v>5.8856027273961403E-5</v>
      </c>
      <c r="O12" t="s">
        <v>21</v>
      </c>
      <c r="P12" s="3">
        <v>41609</v>
      </c>
      <c r="Q12" t="s">
        <v>19</v>
      </c>
      <c r="R12">
        <v>23.521428571428601</v>
      </c>
      <c r="S12" t="s">
        <v>13</v>
      </c>
      <c r="T12">
        <v>4.3861253103502501E-2</v>
      </c>
      <c r="U12" t="s">
        <v>13</v>
      </c>
      <c r="V12">
        <v>8.2889977073948296E-3</v>
      </c>
      <c r="W12" t="s">
        <v>13</v>
      </c>
    </row>
    <row r="13" spans="1:23">
      <c r="A13" t="s">
        <v>20</v>
      </c>
      <c r="B13">
        <v>450</v>
      </c>
      <c r="C13" s="2">
        <v>41625</v>
      </c>
      <c r="D13" t="s">
        <v>42</v>
      </c>
      <c r="E13" t="s">
        <v>19</v>
      </c>
      <c r="F13" t="s">
        <v>43</v>
      </c>
      <c r="G13" t="s">
        <v>22</v>
      </c>
      <c r="H13">
        <v>3</v>
      </c>
      <c r="I13">
        <v>0.646468441969554</v>
      </c>
      <c r="J13">
        <v>4.8755271320832801E-2</v>
      </c>
      <c r="K13">
        <v>7.3986444843897203</v>
      </c>
      <c r="L13">
        <v>0.27061971426345499</v>
      </c>
      <c r="M13">
        <v>2.4288636527599301E-4</v>
      </c>
      <c r="N13" s="1">
        <v>5.50594378165433E-6</v>
      </c>
      <c r="O13" t="s">
        <v>21</v>
      </c>
      <c r="P13" s="3">
        <v>41609</v>
      </c>
      <c r="Q13" t="s">
        <v>19</v>
      </c>
      <c r="R13">
        <v>23.547142857142902</v>
      </c>
      <c r="S13" t="s">
        <v>13</v>
      </c>
      <c r="T13">
        <v>4.3106856278335597E-2</v>
      </c>
      <c r="U13" t="s">
        <v>13</v>
      </c>
      <c r="V13">
        <v>8.1464301081627995E-3</v>
      </c>
      <c r="W13" t="s">
        <v>13</v>
      </c>
    </row>
    <row r="14" spans="1:23">
      <c r="A14" t="s">
        <v>20</v>
      </c>
      <c r="B14">
        <v>15</v>
      </c>
      <c r="C14" s="2">
        <v>41695</v>
      </c>
      <c r="D14" t="s">
        <v>42</v>
      </c>
      <c r="E14" t="s">
        <v>19</v>
      </c>
      <c r="F14" t="s">
        <v>43</v>
      </c>
      <c r="G14" t="s">
        <v>18</v>
      </c>
      <c r="H14">
        <v>1</v>
      </c>
      <c r="I14">
        <v>0.55067434951938599</v>
      </c>
      <c r="J14" t="s">
        <v>13</v>
      </c>
      <c r="K14">
        <v>4.9182610529864101</v>
      </c>
      <c r="L14" t="s">
        <v>13</v>
      </c>
      <c r="M14">
        <v>2.5313071306243799E-4</v>
      </c>
      <c r="N14" t="s">
        <v>13</v>
      </c>
      <c r="O14" t="s">
        <v>17</v>
      </c>
      <c r="P14" s="3">
        <v>41671</v>
      </c>
      <c r="Q14" t="s">
        <v>19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</row>
    <row r="15" spans="1:23">
      <c r="A15" t="s">
        <v>20</v>
      </c>
      <c r="B15">
        <v>40</v>
      </c>
      <c r="C15" s="2">
        <v>41695</v>
      </c>
      <c r="D15" t="s">
        <v>42</v>
      </c>
      <c r="E15" t="s">
        <v>19</v>
      </c>
      <c r="F15" t="s">
        <v>43</v>
      </c>
      <c r="G15" t="s">
        <v>18</v>
      </c>
      <c r="H15">
        <v>1</v>
      </c>
      <c r="I15">
        <v>0.56998732254516304</v>
      </c>
      <c r="J15" t="s">
        <v>13</v>
      </c>
      <c r="K15">
        <v>4.8284971070840497</v>
      </c>
      <c r="L15" t="s">
        <v>13</v>
      </c>
      <c r="M15">
        <v>2.4616943159203102E-4</v>
      </c>
      <c r="N15" t="s">
        <v>13</v>
      </c>
      <c r="O15" t="s">
        <v>17</v>
      </c>
      <c r="P15" s="3">
        <v>41671</v>
      </c>
      <c r="Q15" t="s">
        <v>19</v>
      </c>
      <c r="R15" t="s">
        <v>13</v>
      </c>
      <c r="S15" t="s">
        <v>13</v>
      </c>
      <c r="T15" t="s">
        <v>13</v>
      </c>
      <c r="U15" t="s">
        <v>13</v>
      </c>
      <c r="V15" t="s">
        <v>13</v>
      </c>
      <c r="W15" t="s">
        <v>13</v>
      </c>
    </row>
    <row r="16" spans="1:23">
      <c r="A16" t="s">
        <v>20</v>
      </c>
      <c r="B16">
        <v>75</v>
      </c>
      <c r="C16" s="2">
        <v>41695</v>
      </c>
      <c r="D16" t="s">
        <v>42</v>
      </c>
      <c r="E16" t="s">
        <v>19</v>
      </c>
      <c r="F16" t="s">
        <v>43</v>
      </c>
      <c r="G16" t="s">
        <v>18</v>
      </c>
      <c r="H16">
        <v>1</v>
      </c>
      <c r="I16">
        <v>0.602576980776518</v>
      </c>
      <c r="J16" t="s">
        <v>13</v>
      </c>
      <c r="K16">
        <v>6.1788255867243702</v>
      </c>
      <c r="L16" t="s">
        <v>13</v>
      </c>
      <c r="M16">
        <v>2.1532459659903599E-4</v>
      </c>
      <c r="N16" t="s">
        <v>13</v>
      </c>
      <c r="O16" t="s">
        <v>17</v>
      </c>
      <c r="P16" s="3">
        <v>41671</v>
      </c>
      <c r="Q16" t="s">
        <v>19</v>
      </c>
      <c r="R16" t="s">
        <v>13</v>
      </c>
      <c r="S16" t="s">
        <v>13</v>
      </c>
      <c r="T16" t="s">
        <v>13</v>
      </c>
      <c r="U16" t="s">
        <v>13</v>
      </c>
      <c r="V16" t="s">
        <v>13</v>
      </c>
      <c r="W16" t="s">
        <v>13</v>
      </c>
    </row>
    <row r="17" spans="1:23">
      <c r="A17" t="s">
        <v>20</v>
      </c>
      <c r="B17">
        <v>150</v>
      </c>
      <c r="C17" s="2">
        <v>41695</v>
      </c>
      <c r="D17" t="s">
        <v>42</v>
      </c>
      <c r="E17" t="s">
        <v>19</v>
      </c>
      <c r="F17" t="s">
        <v>43</v>
      </c>
      <c r="G17" t="s">
        <v>18</v>
      </c>
      <c r="H17">
        <v>1</v>
      </c>
      <c r="I17">
        <v>0.68106839743201597</v>
      </c>
      <c r="J17" t="s">
        <v>13</v>
      </c>
      <c r="K17">
        <v>7.0842667632438303</v>
      </c>
      <c r="L17" t="s">
        <v>13</v>
      </c>
      <c r="M17">
        <v>2.5269053835587802E-4</v>
      </c>
      <c r="N17" t="s">
        <v>13</v>
      </c>
      <c r="O17" t="s">
        <v>17</v>
      </c>
      <c r="P17" s="3">
        <v>41671</v>
      </c>
      <c r="Q17" t="s">
        <v>19</v>
      </c>
      <c r="R17" t="s">
        <v>13</v>
      </c>
      <c r="S17" t="s">
        <v>13</v>
      </c>
      <c r="T17" t="s">
        <v>13</v>
      </c>
      <c r="U17" t="s">
        <v>13</v>
      </c>
      <c r="V17" t="s">
        <v>13</v>
      </c>
      <c r="W17" t="s">
        <v>13</v>
      </c>
    </row>
    <row r="18" spans="1:23">
      <c r="A18" t="s">
        <v>20</v>
      </c>
      <c r="B18">
        <v>250</v>
      </c>
      <c r="C18" s="2">
        <v>41695</v>
      </c>
      <c r="D18" t="s">
        <v>42</v>
      </c>
      <c r="E18" t="s">
        <v>19</v>
      </c>
      <c r="F18" t="s">
        <v>43</v>
      </c>
      <c r="G18" t="s">
        <v>18</v>
      </c>
      <c r="H18">
        <v>1</v>
      </c>
      <c r="I18">
        <v>0.64499626545823796</v>
      </c>
      <c r="J18" t="s">
        <v>13</v>
      </c>
      <c r="K18">
        <v>7.0408657637178704</v>
      </c>
      <c r="L18" t="s">
        <v>13</v>
      </c>
      <c r="M18">
        <v>2.4276215330792101E-4</v>
      </c>
      <c r="N18" t="s">
        <v>13</v>
      </c>
      <c r="O18" t="s">
        <v>17</v>
      </c>
      <c r="P18" s="3">
        <v>41671</v>
      </c>
      <c r="Q18" t="s">
        <v>19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  <c r="W18" t="s">
        <v>13</v>
      </c>
    </row>
    <row r="19" spans="1:23">
      <c r="A19" t="s">
        <v>20</v>
      </c>
      <c r="B19">
        <v>350</v>
      </c>
      <c r="C19" s="2">
        <v>41695</v>
      </c>
      <c r="D19" t="s">
        <v>42</v>
      </c>
      <c r="E19" t="s">
        <v>19</v>
      </c>
      <c r="F19" t="s">
        <v>43</v>
      </c>
      <c r="G19" t="s">
        <v>18</v>
      </c>
      <c r="H19">
        <v>1</v>
      </c>
      <c r="I19">
        <v>0.74905730288013805</v>
      </c>
      <c r="J19" t="s">
        <v>13</v>
      </c>
      <c r="K19">
        <v>8.7524886238259896</v>
      </c>
      <c r="L19" t="s">
        <v>13</v>
      </c>
      <c r="M19">
        <v>2.13123723066237E-4</v>
      </c>
      <c r="N19" t="s">
        <v>13</v>
      </c>
      <c r="O19" t="s">
        <v>17</v>
      </c>
      <c r="P19" s="3">
        <v>41671</v>
      </c>
      <c r="Q19" t="s">
        <v>19</v>
      </c>
      <c r="R19" t="s">
        <v>13</v>
      </c>
      <c r="S19" t="s">
        <v>13</v>
      </c>
      <c r="T19" t="s">
        <v>13</v>
      </c>
      <c r="U19" t="s">
        <v>13</v>
      </c>
      <c r="V19" t="s">
        <v>13</v>
      </c>
      <c r="W19" t="s">
        <v>13</v>
      </c>
    </row>
    <row r="20" spans="1:23">
      <c r="A20" t="s">
        <v>20</v>
      </c>
      <c r="B20">
        <v>450</v>
      </c>
      <c r="C20" s="2">
        <v>41695</v>
      </c>
      <c r="D20" t="s">
        <v>42</v>
      </c>
      <c r="E20" t="s">
        <v>19</v>
      </c>
      <c r="F20" t="s">
        <v>43</v>
      </c>
      <c r="G20" t="s">
        <v>18</v>
      </c>
      <c r="H20">
        <v>1</v>
      </c>
      <c r="I20">
        <v>0.71843120893970902</v>
      </c>
      <c r="J20" t="s">
        <v>13</v>
      </c>
      <c r="K20">
        <v>9.2750954641278796</v>
      </c>
      <c r="L20" t="s">
        <v>13</v>
      </c>
      <c r="M20">
        <v>2.7571004523225802E-4</v>
      </c>
      <c r="N20" t="s">
        <v>13</v>
      </c>
      <c r="O20" t="s">
        <v>17</v>
      </c>
      <c r="P20" s="3">
        <v>41671</v>
      </c>
      <c r="Q20" t="s">
        <v>19</v>
      </c>
      <c r="R20" t="s">
        <v>13</v>
      </c>
      <c r="S20" t="s">
        <v>13</v>
      </c>
      <c r="T20" t="s">
        <v>13</v>
      </c>
      <c r="U20" t="s">
        <v>13</v>
      </c>
      <c r="V20" t="s">
        <v>13</v>
      </c>
      <c r="W20" t="s">
        <v>13</v>
      </c>
    </row>
    <row r="21" spans="1:23">
      <c r="A21" t="s">
        <v>23</v>
      </c>
      <c r="B21">
        <v>15</v>
      </c>
      <c r="C21" s="2">
        <v>41626</v>
      </c>
      <c r="D21" t="s">
        <v>42</v>
      </c>
      <c r="E21" t="s">
        <v>19</v>
      </c>
      <c r="F21" t="s">
        <v>43</v>
      </c>
      <c r="G21" t="s">
        <v>22</v>
      </c>
      <c r="H21">
        <v>3</v>
      </c>
      <c r="I21">
        <v>0.79245164945512403</v>
      </c>
      <c r="J21">
        <v>3.1018967761477601E-2</v>
      </c>
      <c r="K21">
        <v>7.8751937790770503</v>
      </c>
      <c r="L21">
        <v>0.26394762433456997</v>
      </c>
      <c r="M21">
        <v>3.04472634443E-4</v>
      </c>
      <c r="N21" s="1">
        <v>8.2934527496352898E-6</v>
      </c>
      <c r="O21" t="s">
        <v>21</v>
      </c>
      <c r="P21" s="3">
        <v>41609</v>
      </c>
      <c r="Q21" t="s">
        <v>19</v>
      </c>
      <c r="R21">
        <v>24.692142857142901</v>
      </c>
      <c r="S21" t="s">
        <v>13</v>
      </c>
      <c r="T21">
        <v>0.65622578060624503</v>
      </c>
      <c r="U21" t="s">
        <v>13</v>
      </c>
      <c r="V21">
        <v>0.12401501567095401</v>
      </c>
      <c r="W21" t="s">
        <v>13</v>
      </c>
    </row>
    <row r="22" spans="1:23">
      <c r="A22" t="s">
        <v>23</v>
      </c>
      <c r="B22">
        <v>40</v>
      </c>
      <c r="C22" s="2">
        <v>41626</v>
      </c>
      <c r="D22" t="s">
        <v>42</v>
      </c>
      <c r="E22" t="s">
        <v>19</v>
      </c>
      <c r="F22" t="s">
        <v>43</v>
      </c>
      <c r="G22" t="s">
        <v>22</v>
      </c>
      <c r="H22">
        <v>3</v>
      </c>
      <c r="I22">
        <v>0.69607530450676303</v>
      </c>
      <c r="J22">
        <v>1.179460786196E-2</v>
      </c>
      <c r="K22">
        <v>5.8745684022413602</v>
      </c>
      <c r="L22">
        <v>0.419508531344849</v>
      </c>
      <c r="M22">
        <v>4.5931317564311001E-4</v>
      </c>
      <c r="N22" s="1">
        <v>4.2447028909983797E-5</v>
      </c>
      <c r="O22" t="s">
        <v>21</v>
      </c>
      <c r="P22" s="3">
        <v>41609</v>
      </c>
      <c r="Q22" t="s">
        <v>19</v>
      </c>
      <c r="R22">
        <v>24.835000000000001</v>
      </c>
      <c r="S22" t="s">
        <v>13</v>
      </c>
      <c r="T22">
        <v>0.18941430193567199</v>
      </c>
      <c r="U22" t="s">
        <v>13</v>
      </c>
      <c r="V22">
        <v>3.5795938405763401E-2</v>
      </c>
      <c r="W22" t="s">
        <v>13</v>
      </c>
    </row>
    <row r="23" spans="1:23">
      <c r="A23" t="s">
        <v>23</v>
      </c>
      <c r="B23">
        <v>75</v>
      </c>
      <c r="C23" s="2">
        <v>41626</v>
      </c>
      <c r="D23" t="s">
        <v>42</v>
      </c>
      <c r="E23" t="s">
        <v>19</v>
      </c>
      <c r="F23" t="s">
        <v>43</v>
      </c>
      <c r="G23" t="s">
        <v>22</v>
      </c>
      <c r="H23">
        <v>3</v>
      </c>
      <c r="I23">
        <v>0.71617341373299104</v>
      </c>
      <c r="J23">
        <v>9.3240860751800294E-3</v>
      </c>
      <c r="K23">
        <v>5.6276798608109404</v>
      </c>
      <c r="L23">
        <v>0.14795952621657499</v>
      </c>
      <c r="M23">
        <v>2.9026299036266401E-4</v>
      </c>
      <c r="N23" s="1">
        <v>5.5388386458993203E-5</v>
      </c>
      <c r="O23" t="s">
        <v>21</v>
      </c>
      <c r="P23" s="3">
        <v>41609</v>
      </c>
      <c r="Q23" t="s">
        <v>19</v>
      </c>
      <c r="R23">
        <v>24.93</v>
      </c>
      <c r="S23" t="s">
        <v>13</v>
      </c>
      <c r="T23">
        <v>0.101105005920687</v>
      </c>
      <c r="U23" t="s">
        <v>13</v>
      </c>
      <c r="V23">
        <v>1.9107050140703599E-2</v>
      </c>
      <c r="W23" t="s">
        <v>13</v>
      </c>
    </row>
    <row r="24" spans="1:23">
      <c r="A24" t="s">
        <v>23</v>
      </c>
      <c r="B24">
        <v>150</v>
      </c>
      <c r="C24" s="2">
        <v>41626</v>
      </c>
      <c r="D24" t="s">
        <v>42</v>
      </c>
      <c r="E24" t="s">
        <v>19</v>
      </c>
      <c r="F24" t="s">
        <v>43</v>
      </c>
      <c r="G24" t="s">
        <v>22</v>
      </c>
      <c r="H24">
        <v>3</v>
      </c>
      <c r="I24">
        <v>0.53851472629472497</v>
      </c>
      <c r="J24">
        <v>3.54513805821202E-3</v>
      </c>
      <c r="K24">
        <v>4.9651337164189702</v>
      </c>
      <c r="L24">
        <v>0.21059471464045501</v>
      </c>
      <c r="M24">
        <v>2.6281887385456499E-4</v>
      </c>
      <c r="N24" s="1">
        <v>4.9774565035535797E-5</v>
      </c>
      <c r="O24" t="s">
        <v>21</v>
      </c>
      <c r="P24" s="3">
        <v>41609</v>
      </c>
      <c r="Q24" t="s">
        <v>19</v>
      </c>
      <c r="R24">
        <v>24.8</v>
      </c>
      <c r="S24" t="s">
        <v>13</v>
      </c>
      <c r="T24">
        <v>2.5239592648000998E-2</v>
      </c>
      <c r="U24" t="s">
        <v>13</v>
      </c>
      <c r="V24">
        <v>4.7698346670846398E-3</v>
      </c>
      <c r="W24" t="s">
        <v>13</v>
      </c>
    </row>
    <row r="25" spans="1:23">
      <c r="A25" t="s">
        <v>23</v>
      </c>
      <c r="B25">
        <v>250</v>
      </c>
      <c r="C25" s="2">
        <v>41626</v>
      </c>
      <c r="D25" t="s">
        <v>42</v>
      </c>
      <c r="E25" t="s">
        <v>19</v>
      </c>
      <c r="F25" t="s">
        <v>43</v>
      </c>
      <c r="G25" t="s">
        <v>22</v>
      </c>
      <c r="H25">
        <v>3</v>
      </c>
      <c r="I25">
        <v>0.50546354688697304</v>
      </c>
      <c r="J25">
        <v>1.1141762331932399E-2</v>
      </c>
      <c r="K25">
        <v>5.1933240556273104</v>
      </c>
      <c r="L25">
        <v>0.27352693535868999</v>
      </c>
      <c r="M25">
        <v>2.5702914044300898E-4</v>
      </c>
      <c r="N25" s="1">
        <v>2.7773210105549502E-5</v>
      </c>
      <c r="O25" t="s">
        <v>21</v>
      </c>
      <c r="P25" s="3">
        <v>41609</v>
      </c>
      <c r="Q25" t="s">
        <v>19</v>
      </c>
      <c r="R25">
        <v>24.6514285714286</v>
      </c>
      <c r="S25" t="s">
        <v>13</v>
      </c>
      <c r="T25">
        <v>3.3412604154752001E-2</v>
      </c>
      <c r="U25" t="s">
        <v>13</v>
      </c>
      <c r="V25">
        <v>6.3143886606083699E-3</v>
      </c>
      <c r="W25" t="s">
        <v>13</v>
      </c>
    </row>
    <row r="26" spans="1:23">
      <c r="A26" t="s">
        <v>23</v>
      </c>
      <c r="B26">
        <v>350</v>
      </c>
      <c r="C26" s="2">
        <v>41626</v>
      </c>
      <c r="D26" t="s">
        <v>42</v>
      </c>
      <c r="E26" t="s">
        <v>19</v>
      </c>
      <c r="F26" t="s">
        <v>43</v>
      </c>
      <c r="G26" t="s">
        <v>22</v>
      </c>
      <c r="H26">
        <v>3</v>
      </c>
      <c r="I26">
        <v>0.50484878119299403</v>
      </c>
      <c r="J26">
        <v>1.4948125567342999E-4</v>
      </c>
      <c r="K26">
        <v>5.8616083892418098</v>
      </c>
      <c r="L26">
        <v>5.1335922310524598E-2</v>
      </c>
      <c r="M26">
        <v>2.27790708094178E-4</v>
      </c>
      <c r="N26" s="1">
        <v>1.98927313938972E-5</v>
      </c>
      <c r="O26" t="s">
        <v>21</v>
      </c>
      <c r="P26" s="3">
        <v>41609</v>
      </c>
      <c r="Q26" t="s">
        <v>19</v>
      </c>
      <c r="R26">
        <v>24.5985714285714</v>
      </c>
      <c r="S26" t="s">
        <v>13</v>
      </c>
      <c r="T26">
        <v>1.0079052613579701E-2</v>
      </c>
      <c r="U26" t="s">
        <v>13</v>
      </c>
      <c r="V26">
        <v>1.9047619047619601E-3</v>
      </c>
      <c r="W26" t="s">
        <v>13</v>
      </c>
    </row>
    <row r="27" spans="1:23">
      <c r="A27" t="s">
        <v>23</v>
      </c>
      <c r="B27">
        <v>450</v>
      </c>
      <c r="C27" s="2">
        <v>41626</v>
      </c>
      <c r="D27" t="s">
        <v>42</v>
      </c>
      <c r="E27" t="s">
        <v>19</v>
      </c>
      <c r="F27" t="s">
        <v>43</v>
      </c>
      <c r="G27" t="s">
        <v>22</v>
      </c>
      <c r="H27">
        <v>3</v>
      </c>
      <c r="I27">
        <v>0.52798202734194299</v>
      </c>
      <c r="J27">
        <v>8.4856403631263407E-3</v>
      </c>
      <c r="K27">
        <v>6.8484246548731598</v>
      </c>
      <c r="L27">
        <v>2.76799925613859E-2</v>
      </c>
      <c r="M27">
        <v>2.4387268174745199E-4</v>
      </c>
      <c r="N27" s="1">
        <v>2.86678646524789E-5</v>
      </c>
      <c r="O27" t="s">
        <v>21</v>
      </c>
      <c r="P27" s="3">
        <v>41609</v>
      </c>
      <c r="Q27" t="s">
        <v>19</v>
      </c>
      <c r="R27">
        <v>24.6175</v>
      </c>
      <c r="S27" t="s">
        <v>13</v>
      </c>
      <c r="T27">
        <v>1.4304881321759701E-2</v>
      </c>
      <c r="U27" t="s">
        <v>13</v>
      </c>
      <c r="V27">
        <v>2.7033684651192099E-3</v>
      </c>
      <c r="W27" t="s">
        <v>13</v>
      </c>
    </row>
    <row r="28" spans="1:23">
      <c r="A28" t="s">
        <v>23</v>
      </c>
      <c r="B28">
        <v>15</v>
      </c>
      <c r="C28" s="2">
        <v>41695</v>
      </c>
      <c r="D28" t="s">
        <v>42</v>
      </c>
      <c r="E28" t="s">
        <v>19</v>
      </c>
      <c r="F28" t="s">
        <v>43</v>
      </c>
      <c r="G28" t="s">
        <v>18</v>
      </c>
      <c r="H28">
        <v>1</v>
      </c>
      <c r="I28">
        <v>0.58515280706866502</v>
      </c>
      <c r="J28" t="s">
        <v>13</v>
      </c>
      <c r="K28">
        <v>10.3187866824042</v>
      </c>
      <c r="L28" t="s">
        <v>13</v>
      </c>
      <c r="M28">
        <v>2.4494672407380998E-4</v>
      </c>
      <c r="N28" t="s">
        <v>13</v>
      </c>
      <c r="O28" t="s">
        <v>17</v>
      </c>
      <c r="P28" s="3">
        <v>41671</v>
      </c>
      <c r="Q28" t="s">
        <v>19</v>
      </c>
      <c r="R28">
        <v>24.095199999999998</v>
      </c>
      <c r="S28" t="s">
        <v>13</v>
      </c>
      <c r="T28">
        <v>0.78481484015870495</v>
      </c>
      <c r="U28" t="s">
        <v>13</v>
      </c>
      <c r="V28">
        <v>0.15696296803174101</v>
      </c>
      <c r="W28" t="s">
        <v>13</v>
      </c>
    </row>
    <row r="29" spans="1:23">
      <c r="A29" t="s">
        <v>23</v>
      </c>
      <c r="B29">
        <v>40</v>
      </c>
      <c r="C29" s="2">
        <v>41695</v>
      </c>
      <c r="D29" t="s">
        <v>42</v>
      </c>
      <c r="E29" t="s">
        <v>19</v>
      </c>
      <c r="F29" t="s">
        <v>43</v>
      </c>
      <c r="G29" t="s">
        <v>18</v>
      </c>
      <c r="H29">
        <v>1</v>
      </c>
      <c r="I29">
        <v>0.59583239321209602</v>
      </c>
      <c r="J29" t="s">
        <v>13</v>
      </c>
      <c r="K29">
        <v>8.7345509871141704</v>
      </c>
      <c r="L29" t="s">
        <v>13</v>
      </c>
      <c r="M29">
        <v>3.78922862537045E-4</v>
      </c>
      <c r="N29" t="s">
        <v>13</v>
      </c>
      <c r="O29" t="s">
        <v>17</v>
      </c>
      <c r="P29" s="3">
        <v>41671</v>
      </c>
      <c r="Q29" t="s">
        <v>19</v>
      </c>
      <c r="R29">
        <v>24.1356</v>
      </c>
      <c r="S29" t="s">
        <v>13</v>
      </c>
      <c r="T29">
        <v>0.197380343499549</v>
      </c>
      <c r="U29" t="s">
        <v>13</v>
      </c>
      <c r="V29">
        <v>3.94760686999098E-2</v>
      </c>
      <c r="W29" t="s">
        <v>13</v>
      </c>
    </row>
    <row r="30" spans="1:23">
      <c r="A30" t="s">
        <v>23</v>
      </c>
      <c r="B30">
        <v>75</v>
      </c>
      <c r="C30" s="2">
        <v>41695</v>
      </c>
      <c r="D30" t="s">
        <v>42</v>
      </c>
      <c r="E30" t="s">
        <v>19</v>
      </c>
      <c r="F30" t="s">
        <v>43</v>
      </c>
      <c r="G30" t="s">
        <v>18</v>
      </c>
      <c r="H30">
        <v>1</v>
      </c>
      <c r="I30">
        <v>0.62941367108536095</v>
      </c>
      <c r="J30" t="s">
        <v>13</v>
      </c>
      <c r="K30">
        <v>9.6170415852060103</v>
      </c>
      <c r="L30" t="s">
        <v>13</v>
      </c>
      <c r="M30">
        <v>3.2227074752612497E-4</v>
      </c>
      <c r="N30" t="s">
        <v>13</v>
      </c>
      <c r="O30" t="s">
        <v>17</v>
      </c>
      <c r="P30" s="3">
        <v>41671</v>
      </c>
      <c r="Q30" t="s">
        <v>19</v>
      </c>
      <c r="R30">
        <v>24.172799999999999</v>
      </c>
      <c r="S30" t="s">
        <v>13</v>
      </c>
      <c r="T30">
        <v>5.8418033745296701E-2</v>
      </c>
      <c r="U30" t="s">
        <v>13</v>
      </c>
      <c r="V30">
        <v>1.16836067490593E-2</v>
      </c>
      <c r="W30" t="s">
        <v>13</v>
      </c>
    </row>
    <row r="31" spans="1:23">
      <c r="A31" t="s">
        <v>23</v>
      </c>
      <c r="B31">
        <v>150</v>
      </c>
      <c r="C31" s="2">
        <v>41695</v>
      </c>
      <c r="D31" t="s">
        <v>42</v>
      </c>
      <c r="E31" t="s">
        <v>19</v>
      </c>
      <c r="F31" t="s">
        <v>43</v>
      </c>
      <c r="G31" t="s">
        <v>18</v>
      </c>
      <c r="H31">
        <v>1</v>
      </c>
      <c r="I31">
        <v>0.48842660699803803</v>
      </c>
      <c r="J31" t="s">
        <v>13</v>
      </c>
      <c r="K31">
        <v>6.6399494815631401</v>
      </c>
      <c r="L31" t="s">
        <v>13</v>
      </c>
      <c r="M31">
        <v>2.7875866264435599E-4</v>
      </c>
      <c r="N31" t="s">
        <v>13</v>
      </c>
      <c r="O31" t="s">
        <v>17</v>
      </c>
      <c r="P31" s="3">
        <v>41671</v>
      </c>
      <c r="Q31" t="s">
        <v>19</v>
      </c>
      <c r="R31">
        <v>24.347999999999999</v>
      </c>
      <c r="S31" t="s">
        <v>13</v>
      </c>
      <c r="T31">
        <v>6.17791766428352E-2</v>
      </c>
      <c r="U31" t="s">
        <v>13</v>
      </c>
      <c r="V31">
        <v>1.2355835328567001E-2</v>
      </c>
      <c r="W31" t="s">
        <v>13</v>
      </c>
    </row>
    <row r="32" spans="1:23">
      <c r="A32" t="s">
        <v>23</v>
      </c>
      <c r="B32">
        <v>250</v>
      </c>
      <c r="C32" s="2">
        <v>41695</v>
      </c>
      <c r="D32" t="s">
        <v>42</v>
      </c>
      <c r="E32" t="s">
        <v>19</v>
      </c>
      <c r="F32" t="s">
        <v>43</v>
      </c>
      <c r="G32" t="s">
        <v>18</v>
      </c>
      <c r="H32">
        <v>1</v>
      </c>
      <c r="I32">
        <v>0.53280945597068397</v>
      </c>
      <c r="J32" t="s">
        <v>13</v>
      </c>
      <c r="K32">
        <v>6.5649790351251296</v>
      </c>
      <c r="L32" t="s">
        <v>13</v>
      </c>
      <c r="M32">
        <v>2.5709228542147503E-4</v>
      </c>
      <c r="N32" t="s">
        <v>13</v>
      </c>
      <c r="O32" t="s">
        <v>17</v>
      </c>
      <c r="P32" s="3">
        <v>41671</v>
      </c>
      <c r="Q32" t="s">
        <v>19</v>
      </c>
      <c r="R32">
        <v>24.4604</v>
      </c>
      <c r="S32" t="s">
        <v>13</v>
      </c>
      <c r="T32">
        <v>5.8486465670842903E-2</v>
      </c>
      <c r="U32" t="s">
        <v>13</v>
      </c>
      <c r="V32">
        <v>1.1697293134168601E-2</v>
      </c>
      <c r="W32" t="s">
        <v>13</v>
      </c>
    </row>
    <row r="33" spans="1:23">
      <c r="A33" t="s">
        <v>23</v>
      </c>
      <c r="B33">
        <v>350</v>
      </c>
      <c r="C33" s="2">
        <v>41695</v>
      </c>
      <c r="D33" t="s">
        <v>42</v>
      </c>
      <c r="E33" t="s">
        <v>19</v>
      </c>
      <c r="F33" t="s">
        <v>43</v>
      </c>
      <c r="G33" t="s">
        <v>18</v>
      </c>
      <c r="H33">
        <v>1</v>
      </c>
      <c r="I33">
        <v>0.54517322150593095</v>
      </c>
      <c r="J33" t="s">
        <v>13</v>
      </c>
      <c r="K33">
        <v>6.8544849875740299</v>
      </c>
      <c r="L33" t="s">
        <v>13</v>
      </c>
      <c r="M33">
        <v>2.3622474377716499E-4</v>
      </c>
      <c r="N33" t="s">
        <v>13</v>
      </c>
      <c r="O33" t="s">
        <v>17</v>
      </c>
      <c r="P33" s="3">
        <v>41671</v>
      </c>
      <c r="Q33" t="s">
        <v>19</v>
      </c>
      <c r="R33">
        <v>24.4984</v>
      </c>
      <c r="S33" t="s">
        <v>13</v>
      </c>
      <c r="T33">
        <v>3.7269290307168898E-2</v>
      </c>
      <c r="U33" t="s">
        <v>13</v>
      </c>
      <c r="V33">
        <v>7.4538580614337798E-3</v>
      </c>
      <c r="W33" t="s">
        <v>13</v>
      </c>
    </row>
    <row r="34" spans="1:23">
      <c r="A34" t="s">
        <v>23</v>
      </c>
      <c r="B34">
        <v>450</v>
      </c>
      <c r="C34" s="2">
        <v>41695</v>
      </c>
      <c r="D34" t="s">
        <v>42</v>
      </c>
      <c r="E34" t="s">
        <v>19</v>
      </c>
      <c r="F34" t="s">
        <v>43</v>
      </c>
      <c r="G34" t="s">
        <v>18</v>
      </c>
      <c r="H34">
        <v>1</v>
      </c>
      <c r="I34">
        <v>0.57728674490922605</v>
      </c>
      <c r="J34" t="s">
        <v>13</v>
      </c>
      <c r="K34">
        <v>7.5904999180637196</v>
      </c>
      <c r="L34" t="s">
        <v>13</v>
      </c>
      <c r="M34">
        <v>2.25627945285914E-4</v>
      </c>
      <c r="N34" t="s">
        <v>13</v>
      </c>
      <c r="O34" t="s">
        <v>17</v>
      </c>
      <c r="P34" s="3">
        <v>41671</v>
      </c>
      <c r="Q34" t="s">
        <v>19</v>
      </c>
      <c r="R34">
        <v>24.515599999999999</v>
      </c>
      <c r="S34" t="s">
        <v>13</v>
      </c>
      <c r="T34">
        <v>3.8952963087977299E-2</v>
      </c>
      <c r="U34" t="s">
        <v>13</v>
      </c>
      <c r="V34">
        <v>7.7905926175954598E-3</v>
      </c>
      <c r="W34" t="s">
        <v>13</v>
      </c>
    </row>
    <row r="35" spans="1:23">
      <c r="A35" t="s">
        <v>24</v>
      </c>
      <c r="B35">
        <v>15</v>
      </c>
      <c r="C35" s="2">
        <v>41626</v>
      </c>
      <c r="D35" t="s">
        <v>39</v>
      </c>
      <c r="E35" t="s">
        <v>40</v>
      </c>
      <c r="F35" t="s">
        <v>41</v>
      </c>
      <c r="G35" t="s">
        <v>22</v>
      </c>
      <c r="H35">
        <v>3</v>
      </c>
      <c r="I35">
        <v>0.99286956475299504</v>
      </c>
      <c r="J35">
        <v>4.5108559319632202E-2</v>
      </c>
      <c r="K35">
        <v>2.6294894573734302</v>
      </c>
      <c r="L35">
        <v>0.155740493187917</v>
      </c>
      <c r="M35">
        <v>4.1288943257123702E-4</v>
      </c>
      <c r="N35" s="1">
        <v>2.0180189789676E-5</v>
      </c>
      <c r="O35" t="s">
        <v>21</v>
      </c>
      <c r="P35" s="3">
        <v>41609</v>
      </c>
      <c r="Q35" t="s">
        <v>15</v>
      </c>
      <c r="R35">
        <v>26.9315217391304</v>
      </c>
      <c r="S35" t="s">
        <v>13</v>
      </c>
      <c r="T35">
        <v>2.7150804918629401</v>
      </c>
      <c r="U35" t="s">
        <v>13</v>
      </c>
      <c r="V35">
        <v>0.40031677883827199</v>
      </c>
      <c r="W35" t="s">
        <v>13</v>
      </c>
    </row>
    <row r="36" spans="1:23">
      <c r="A36" t="s">
        <v>24</v>
      </c>
      <c r="B36">
        <v>40</v>
      </c>
      <c r="C36" s="2">
        <v>41626</v>
      </c>
      <c r="D36" t="s">
        <v>39</v>
      </c>
      <c r="E36" t="s">
        <v>40</v>
      </c>
      <c r="F36" t="s">
        <v>41</v>
      </c>
      <c r="G36" t="s">
        <v>22</v>
      </c>
      <c r="H36">
        <v>3</v>
      </c>
      <c r="I36">
        <v>0.677963361368774</v>
      </c>
      <c r="J36">
        <v>1.9074531622906701E-2</v>
      </c>
      <c r="K36">
        <v>2.48085473672718</v>
      </c>
      <c r="L36">
        <v>3.3982945236945603E-2</v>
      </c>
      <c r="M36">
        <v>3.0792752829782697E-4</v>
      </c>
      <c r="N36" s="1">
        <v>4.7192649708932398E-5</v>
      </c>
      <c r="O36" t="s">
        <v>21</v>
      </c>
      <c r="P36" s="3">
        <v>41609</v>
      </c>
      <c r="Q36" t="s">
        <v>15</v>
      </c>
      <c r="R36">
        <v>26.699347826086999</v>
      </c>
      <c r="S36" t="s">
        <v>13</v>
      </c>
      <c r="T36">
        <v>2.4030169945983499</v>
      </c>
      <c r="U36" t="s">
        <v>13</v>
      </c>
      <c r="V36">
        <v>0.35430552635704299</v>
      </c>
      <c r="W36" t="s">
        <v>13</v>
      </c>
    </row>
    <row r="37" spans="1:23">
      <c r="A37" t="s">
        <v>24</v>
      </c>
      <c r="B37">
        <v>75</v>
      </c>
      <c r="C37" s="2">
        <v>41626</v>
      </c>
      <c r="D37" t="s">
        <v>39</v>
      </c>
      <c r="E37" t="s">
        <v>40</v>
      </c>
      <c r="F37" t="s">
        <v>41</v>
      </c>
      <c r="G37" t="s">
        <v>22</v>
      </c>
      <c r="H37">
        <v>3</v>
      </c>
      <c r="I37">
        <v>0.63028247806864501</v>
      </c>
      <c r="J37">
        <v>1.99018192941739E-3</v>
      </c>
      <c r="K37">
        <v>3.50776977614469</v>
      </c>
      <c r="L37">
        <v>0.12814071150310399</v>
      </c>
      <c r="M37">
        <v>2.3837271362694501E-4</v>
      </c>
      <c r="N37" s="1">
        <v>7.0976416729089394E-5</v>
      </c>
      <c r="O37" t="s">
        <v>21</v>
      </c>
      <c r="P37" s="3">
        <v>41609</v>
      </c>
      <c r="Q37" t="s">
        <v>15</v>
      </c>
      <c r="R37">
        <v>26.66</v>
      </c>
      <c r="S37" t="s">
        <v>13</v>
      </c>
      <c r="T37">
        <v>2.1801080503294101</v>
      </c>
      <c r="U37" t="s">
        <v>13</v>
      </c>
      <c r="V37">
        <v>0.32143939556960699</v>
      </c>
      <c r="W37" t="s">
        <v>13</v>
      </c>
    </row>
    <row r="38" spans="1:23">
      <c r="A38" t="s">
        <v>24</v>
      </c>
      <c r="B38">
        <v>150</v>
      </c>
      <c r="C38" s="2">
        <v>41626</v>
      </c>
      <c r="D38" t="s">
        <v>39</v>
      </c>
      <c r="E38" t="s">
        <v>40</v>
      </c>
      <c r="F38" t="s">
        <v>41</v>
      </c>
      <c r="G38" t="s">
        <v>22</v>
      </c>
      <c r="H38">
        <v>3</v>
      </c>
      <c r="I38">
        <v>0.81705087533586795</v>
      </c>
      <c r="J38">
        <v>2.88051150878606E-2</v>
      </c>
      <c r="K38">
        <v>4.6583396350755697</v>
      </c>
      <c r="L38">
        <v>0.104776270269927</v>
      </c>
      <c r="M38">
        <v>2.1504660769742199E-4</v>
      </c>
      <c r="N38" s="1">
        <v>5.4089294297453401E-5</v>
      </c>
      <c r="O38" t="s">
        <v>21</v>
      </c>
      <c r="P38" s="3">
        <v>41609</v>
      </c>
      <c r="Q38" t="s">
        <v>15</v>
      </c>
      <c r="R38">
        <v>26.7647826086957</v>
      </c>
      <c r="S38" t="s">
        <v>13</v>
      </c>
      <c r="T38">
        <v>2.1829355761150202</v>
      </c>
      <c r="U38" t="s">
        <v>13</v>
      </c>
      <c r="V38">
        <v>0.32185629150251499</v>
      </c>
      <c r="W38" t="s">
        <v>13</v>
      </c>
    </row>
    <row r="39" spans="1:23">
      <c r="A39" t="s">
        <v>24</v>
      </c>
      <c r="B39">
        <v>250</v>
      </c>
      <c r="C39" s="2">
        <v>41626</v>
      </c>
      <c r="D39" t="s">
        <v>39</v>
      </c>
      <c r="E39" t="s">
        <v>40</v>
      </c>
      <c r="F39" t="s">
        <v>41</v>
      </c>
      <c r="G39" t="s">
        <v>22</v>
      </c>
      <c r="H39">
        <v>3</v>
      </c>
      <c r="I39">
        <v>0.87879398650316098</v>
      </c>
      <c r="J39">
        <v>3.4960722606048301E-2</v>
      </c>
      <c r="K39">
        <v>4.0889133483311397</v>
      </c>
      <c r="L39">
        <v>0.15374408818153501</v>
      </c>
      <c r="M39">
        <v>1.98992496091365E-4</v>
      </c>
      <c r="N39" s="1">
        <v>7.7086787610118004E-7</v>
      </c>
      <c r="O39" t="s">
        <v>21</v>
      </c>
      <c r="P39" s="3">
        <v>41609</v>
      </c>
      <c r="Q39" t="s">
        <v>15</v>
      </c>
      <c r="R39">
        <v>26.5336956521739</v>
      </c>
      <c r="S39" t="s">
        <v>13</v>
      </c>
      <c r="T39">
        <v>2.2740022072652799</v>
      </c>
      <c r="U39" t="s">
        <v>13</v>
      </c>
      <c r="V39">
        <v>0.335283333739746</v>
      </c>
      <c r="W39" t="s">
        <v>13</v>
      </c>
    </row>
    <row r="40" spans="1:23">
      <c r="A40" t="s">
        <v>24</v>
      </c>
      <c r="B40">
        <v>15</v>
      </c>
      <c r="C40" s="2">
        <v>41696</v>
      </c>
      <c r="D40" t="s">
        <v>39</v>
      </c>
      <c r="E40" t="s">
        <v>40</v>
      </c>
      <c r="F40" t="s">
        <v>41</v>
      </c>
      <c r="G40" t="s">
        <v>18</v>
      </c>
      <c r="H40">
        <v>1</v>
      </c>
      <c r="I40">
        <v>0.42373129536054699</v>
      </c>
      <c r="J40" t="s">
        <v>13</v>
      </c>
      <c r="K40">
        <v>4.1583088297407098</v>
      </c>
      <c r="L40" t="s">
        <v>13</v>
      </c>
      <c r="M40">
        <v>3.9713305317508698E-4</v>
      </c>
      <c r="N40" t="s">
        <v>13</v>
      </c>
      <c r="O40" t="s">
        <v>17</v>
      </c>
      <c r="P40" s="3">
        <v>41671</v>
      </c>
      <c r="Q40" t="s">
        <v>15</v>
      </c>
      <c r="R40" t="s">
        <v>13</v>
      </c>
      <c r="S40" t="s">
        <v>13</v>
      </c>
      <c r="T40" t="s">
        <v>13</v>
      </c>
      <c r="U40" t="s">
        <v>13</v>
      </c>
      <c r="V40" t="s">
        <v>13</v>
      </c>
      <c r="W40" t="s">
        <v>13</v>
      </c>
    </row>
    <row r="41" spans="1:23">
      <c r="A41" t="s">
        <v>24</v>
      </c>
      <c r="B41">
        <v>40</v>
      </c>
      <c r="C41" s="2">
        <v>41696</v>
      </c>
      <c r="D41" t="s">
        <v>39</v>
      </c>
      <c r="E41" t="s">
        <v>40</v>
      </c>
      <c r="F41" t="s">
        <v>41</v>
      </c>
      <c r="G41" t="s">
        <v>18</v>
      </c>
      <c r="H41">
        <v>1</v>
      </c>
      <c r="I41">
        <v>0.403588037634599</v>
      </c>
      <c r="J41" t="s">
        <v>13</v>
      </c>
      <c r="K41">
        <v>4.5959878870550099</v>
      </c>
      <c r="L41" t="s">
        <v>13</v>
      </c>
      <c r="M41">
        <v>2.6234177636637199E-4</v>
      </c>
      <c r="N41" t="s">
        <v>13</v>
      </c>
      <c r="O41" t="s">
        <v>17</v>
      </c>
      <c r="P41" s="3">
        <v>41671</v>
      </c>
      <c r="Q41" t="s">
        <v>15</v>
      </c>
      <c r="R41" t="s">
        <v>13</v>
      </c>
      <c r="S41" t="s">
        <v>13</v>
      </c>
      <c r="T41" t="s">
        <v>13</v>
      </c>
      <c r="U41" t="s">
        <v>13</v>
      </c>
      <c r="V41" t="s">
        <v>13</v>
      </c>
      <c r="W41" t="s">
        <v>13</v>
      </c>
    </row>
    <row r="42" spans="1:23">
      <c r="A42" t="s">
        <v>24</v>
      </c>
      <c r="B42">
        <v>75</v>
      </c>
      <c r="C42" s="2">
        <v>41696</v>
      </c>
      <c r="D42" t="s">
        <v>39</v>
      </c>
      <c r="E42" t="s">
        <v>40</v>
      </c>
      <c r="F42" t="s">
        <v>41</v>
      </c>
      <c r="G42" t="s">
        <v>18</v>
      </c>
      <c r="H42">
        <v>1</v>
      </c>
      <c r="I42">
        <v>0.39061828231818402</v>
      </c>
      <c r="J42" t="s">
        <v>13</v>
      </c>
      <c r="K42">
        <v>6.2575913657892501</v>
      </c>
      <c r="L42" t="s">
        <v>13</v>
      </c>
      <c r="M42">
        <v>1.9641338698387999E-4</v>
      </c>
      <c r="N42" t="s">
        <v>13</v>
      </c>
      <c r="O42" t="s">
        <v>17</v>
      </c>
      <c r="P42" s="3">
        <v>41671</v>
      </c>
      <c r="Q42" t="s">
        <v>15</v>
      </c>
      <c r="R42" t="s">
        <v>13</v>
      </c>
      <c r="S42" t="s">
        <v>13</v>
      </c>
      <c r="T42" t="s">
        <v>13</v>
      </c>
      <c r="U42" t="s">
        <v>13</v>
      </c>
      <c r="V42" t="s">
        <v>13</v>
      </c>
      <c r="W42" t="s">
        <v>13</v>
      </c>
    </row>
    <row r="43" spans="1:23">
      <c r="A43" t="s">
        <v>24</v>
      </c>
      <c r="B43">
        <v>150</v>
      </c>
      <c r="C43" s="2">
        <v>41696</v>
      </c>
      <c r="D43" t="s">
        <v>39</v>
      </c>
      <c r="E43" t="s">
        <v>40</v>
      </c>
      <c r="F43" t="s">
        <v>41</v>
      </c>
      <c r="G43" t="s">
        <v>18</v>
      </c>
      <c r="H43">
        <v>1</v>
      </c>
      <c r="I43">
        <v>0.486372537739796</v>
      </c>
      <c r="J43" t="s">
        <v>13</v>
      </c>
      <c r="K43">
        <v>6.1364004783348802</v>
      </c>
      <c r="L43" t="s">
        <v>13</v>
      </c>
      <c r="M43">
        <v>2.4998427904888201E-4</v>
      </c>
      <c r="N43" t="s">
        <v>13</v>
      </c>
      <c r="O43" t="s">
        <v>17</v>
      </c>
      <c r="P43" s="3">
        <v>41671</v>
      </c>
      <c r="Q43" t="s">
        <v>15</v>
      </c>
      <c r="R43" t="s">
        <v>13</v>
      </c>
      <c r="S43" t="s">
        <v>13</v>
      </c>
      <c r="T43" t="s">
        <v>13</v>
      </c>
      <c r="U43" t="s">
        <v>13</v>
      </c>
      <c r="V43" t="s">
        <v>13</v>
      </c>
      <c r="W43" t="s">
        <v>13</v>
      </c>
    </row>
    <row r="44" spans="1:23">
      <c r="A44" t="s">
        <v>24</v>
      </c>
      <c r="B44">
        <v>250</v>
      </c>
      <c r="C44" s="2">
        <v>41696</v>
      </c>
      <c r="D44" t="s">
        <v>39</v>
      </c>
      <c r="E44" t="s">
        <v>40</v>
      </c>
      <c r="F44" t="s">
        <v>41</v>
      </c>
      <c r="G44" t="s">
        <v>18</v>
      </c>
      <c r="H44">
        <v>1</v>
      </c>
      <c r="I44">
        <v>0.55150856921813596</v>
      </c>
      <c r="J44" t="s">
        <v>13</v>
      </c>
      <c r="K44">
        <v>5.1800127336686304</v>
      </c>
      <c r="L44" t="s">
        <v>13</v>
      </c>
      <c r="M44">
        <v>1.93332164037962E-4</v>
      </c>
      <c r="N44" t="s">
        <v>13</v>
      </c>
      <c r="O44" t="s">
        <v>17</v>
      </c>
      <c r="P44" s="3">
        <v>41671</v>
      </c>
      <c r="Q44" t="s">
        <v>15</v>
      </c>
      <c r="R44" t="s">
        <v>13</v>
      </c>
      <c r="S44" t="s">
        <v>13</v>
      </c>
      <c r="T44" t="s">
        <v>13</v>
      </c>
      <c r="U44" t="s">
        <v>13</v>
      </c>
      <c r="V44" t="s">
        <v>13</v>
      </c>
      <c r="W44" t="s">
        <v>13</v>
      </c>
    </row>
  </sheetData>
  <sortState ref="A2:Q51">
    <sortCondition ref="A2:A51"/>
    <sortCondition ref="O2:O51"/>
    <sortCondition ref="B2:B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XFD1048576"/>
    </sheetView>
  </sheetViews>
  <sheetFormatPr baseColWidth="10" defaultRowHeight="15" x14ac:dyDescent="0"/>
  <sheetData>
    <row r="1" spans="1:6">
      <c r="A1" t="s">
        <v>61</v>
      </c>
      <c r="B1" t="s">
        <v>62</v>
      </c>
      <c r="C1" t="s">
        <v>63</v>
      </c>
      <c r="D1" t="s">
        <v>58</v>
      </c>
      <c r="E1" t="s">
        <v>60</v>
      </c>
      <c r="F1" t="s">
        <v>59</v>
      </c>
    </row>
    <row r="2" spans="1:6">
      <c r="A2">
        <v>15</v>
      </c>
      <c r="B2" t="s">
        <v>48</v>
      </c>
      <c r="C2" t="s">
        <v>22</v>
      </c>
      <c r="D2">
        <v>26.9315217391304</v>
      </c>
      <c r="E2">
        <v>24.692142857142901</v>
      </c>
      <c r="F2">
        <f>D2/E2</f>
        <v>1.090691962011701</v>
      </c>
    </row>
    <row r="3" spans="1:6">
      <c r="A3">
        <v>15</v>
      </c>
      <c r="B3" t="s">
        <v>49</v>
      </c>
      <c r="C3" t="s">
        <v>22</v>
      </c>
      <c r="D3">
        <v>26.9315217391304</v>
      </c>
      <c r="E3">
        <v>24.692142857142901</v>
      </c>
      <c r="F3">
        <f t="shared" ref="F3:F16" si="0">D3/E3</f>
        <v>1.090691962011701</v>
      </c>
    </row>
    <row r="4" spans="1:6">
      <c r="A4">
        <v>15</v>
      </c>
      <c r="B4" t="s">
        <v>50</v>
      </c>
      <c r="C4" t="s">
        <v>22</v>
      </c>
      <c r="D4">
        <v>26.9315217391304</v>
      </c>
      <c r="E4">
        <v>24.692142857142901</v>
      </c>
      <c r="F4">
        <f t="shared" si="0"/>
        <v>1.090691962011701</v>
      </c>
    </row>
    <row r="5" spans="1:6">
      <c r="A5">
        <v>40</v>
      </c>
      <c r="B5" t="s">
        <v>48</v>
      </c>
      <c r="C5" t="s">
        <v>22</v>
      </c>
      <c r="D5">
        <v>26.699347826086999</v>
      </c>
      <c r="E5">
        <v>24.835000000000001</v>
      </c>
      <c r="F5">
        <f t="shared" si="0"/>
        <v>1.075069370891363</v>
      </c>
    </row>
    <row r="6" spans="1:6">
      <c r="A6">
        <v>40</v>
      </c>
      <c r="B6" t="s">
        <v>49</v>
      </c>
      <c r="C6" t="s">
        <v>22</v>
      </c>
      <c r="D6">
        <v>26.699347826086999</v>
      </c>
      <c r="E6">
        <v>24.835000000000001</v>
      </c>
      <c r="F6">
        <f t="shared" si="0"/>
        <v>1.075069370891363</v>
      </c>
    </row>
    <row r="7" spans="1:6">
      <c r="A7">
        <v>40</v>
      </c>
      <c r="B7" t="s">
        <v>50</v>
      </c>
      <c r="C7" t="s">
        <v>22</v>
      </c>
      <c r="D7">
        <v>26.699347826086999</v>
      </c>
      <c r="E7">
        <v>24.835000000000001</v>
      </c>
      <c r="F7">
        <f t="shared" si="0"/>
        <v>1.075069370891363</v>
      </c>
    </row>
    <row r="8" spans="1:6">
      <c r="A8">
        <v>75</v>
      </c>
      <c r="B8" t="s">
        <v>48</v>
      </c>
      <c r="C8" t="s">
        <v>22</v>
      </c>
      <c r="D8">
        <v>26.66</v>
      </c>
      <c r="E8">
        <v>24.93</v>
      </c>
      <c r="F8">
        <f t="shared" si="0"/>
        <v>1.0693943040513438</v>
      </c>
    </row>
    <row r="9" spans="1:6">
      <c r="A9">
        <v>75</v>
      </c>
      <c r="B9" t="s">
        <v>49</v>
      </c>
      <c r="C9" t="s">
        <v>22</v>
      </c>
      <c r="D9">
        <v>26.66</v>
      </c>
      <c r="E9">
        <v>24.93</v>
      </c>
      <c r="F9">
        <f t="shared" si="0"/>
        <v>1.0693943040513438</v>
      </c>
    </row>
    <row r="10" spans="1:6">
      <c r="A10">
        <v>75</v>
      </c>
      <c r="B10" t="s">
        <v>50</v>
      </c>
      <c r="C10" t="s">
        <v>22</v>
      </c>
      <c r="D10">
        <v>26.66</v>
      </c>
      <c r="E10">
        <v>24.93</v>
      </c>
      <c r="F10">
        <f t="shared" si="0"/>
        <v>1.0693943040513438</v>
      </c>
    </row>
    <row r="11" spans="1:6">
      <c r="A11">
        <v>150</v>
      </c>
      <c r="B11" t="s">
        <v>48</v>
      </c>
      <c r="C11" t="s">
        <v>22</v>
      </c>
      <c r="D11">
        <v>26.7647826086957</v>
      </c>
      <c r="E11">
        <v>24.8</v>
      </c>
      <c r="F11">
        <f t="shared" si="0"/>
        <v>1.0792251051893427</v>
      </c>
    </row>
    <row r="12" spans="1:6">
      <c r="A12">
        <v>150</v>
      </c>
      <c r="B12" t="s">
        <v>49</v>
      </c>
      <c r="C12" t="s">
        <v>22</v>
      </c>
      <c r="D12">
        <v>26.7647826086957</v>
      </c>
      <c r="E12">
        <v>24.8</v>
      </c>
      <c r="F12">
        <f t="shared" si="0"/>
        <v>1.0792251051893427</v>
      </c>
    </row>
    <row r="13" spans="1:6">
      <c r="A13">
        <v>150</v>
      </c>
      <c r="B13" t="s">
        <v>50</v>
      </c>
      <c r="C13" t="s">
        <v>22</v>
      </c>
      <c r="D13">
        <v>26.7647826086957</v>
      </c>
      <c r="E13">
        <v>24.8</v>
      </c>
      <c r="F13">
        <f t="shared" si="0"/>
        <v>1.0792251051893427</v>
      </c>
    </row>
    <row r="14" spans="1:6">
      <c r="A14">
        <v>250</v>
      </c>
      <c r="B14" t="s">
        <v>48</v>
      </c>
      <c r="C14" t="s">
        <v>22</v>
      </c>
      <c r="D14">
        <v>26.5336956521739</v>
      </c>
      <c r="E14">
        <v>24.6514285714286</v>
      </c>
      <c r="F14">
        <f t="shared" si="0"/>
        <v>1.0763552941887871</v>
      </c>
    </row>
    <row r="15" spans="1:6">
      <c r="A15">
        <v>250</v>
      </c>
      <c r="B15" t="s">
        <v>49</v>
      </c>
      <c r="C15" t="s">
        <v>22</v>
      </c>
      <c r="D15">
        <v>26.5336956521739</v>
      </c>
      <c r="E15">
        <v>24.6514285714286</v>
      </c>
      <c r="F15">
        <f t="shared" si="0"/>
        <v>1.0763552941887871</v>
      </c>
    </row>
    <row r="16" spans="1:6">
      <c r="A16">
        <v>250</v>
      </c>
      <c r="B16" t="s">
        <v>50</v>
      </c>
      <c r="C16" t="s">
        <v>22</v>
      </c>
      <c r="D16">
        <v>26.5336956521739</v>
      </c>
      <c r="E16">
        <v>24.6514285714286</v>
      </c>
      <c r="F16">
        <f t="shared" si="0"/>
        <v>1.0763552941887871</v>
      </c>
    </row>
    <row r="17" spans="1:6">
      <c r="A17">
        <v>15</v>
      </c>
      <c r="B17" t="s">
        <v>49</v>
      </c>
      <c r="C17" t="s">
        <v>18</v>
      </c>
      <c r="D17">
        <f>E17*F17</f>
        <v>26.280440963064336</v>
      </c>
      <c r="E17">
        <v>24.095199999999998</v>
      </c>
      <c r="F17">
        <f>F3</f>
        <v>1.090691962011701</v>
      </c>
    </row>
    <row r="18" spans="1:6">
      <c r="A18">
        <v>15</v>
      </c>
      <c r="B18" t="s">
        <v>50</v>
      </c>
      <c r="C18" t="s">
        <v>18</v>
      </c>
      <c r="D18">
        <f>E18*F18</f>
        <v>26.280440963064336</v>
      </c>
      <c r="E18">
        <v>24.095199999999998</v>
      </c>
      <c r="F18">
        <f>F4</f>
        <v>1.090691962011701</v>
      </c>
    </row>
    <row r="19" spans="1:6">
      <c r="A19">
        <v>40</v>
      </c>
      <c r="B19" t="s">
        <v>49</v>
      </c>
      <c r="C19" t="s">
        <v>18</v>
      </c>
      <c r="D19">
        <f>E19*F19</f>
        <v>25.947444308085583</v>
      </c>
      <c r="E19">
        <v>24.1356</v>
      </c>
      <c r="F19">
        <f>F5</f>
        <v>1.075069370891363</v>
      </c>
    </row>
    <row r="20" spans="1:6">
      <c r="A20">
        <v>40</v>
      </c>
      <c r="B20" t="s">
        <v>50</v>
      </c>
      <c r="C20" t="s">
        <v>18</v>
      </c>
      <c r="D20">
        <f t="shared" ref="D20:D28" si="1">E20*F20</f>
        <v>25.947444308085583</v>
      </c>
      <c r="E20">
        <v>24.1356</v>
      </c>
      <c r="F20">
        <f>F6</f>
        <v>1.075069370891363</v>
      </c>
    </row>
    <row r="21" spans="1:6">
      <c r="A21">
        <v>75</v>
      </c>
      <c r="B21" t="s">
        <v>49</v>
      </c>
      <c r="C21" t="s">
        <v>18</v>
      </c>
      <c r="D21">
        <f t="shared" si="1"/>
        <v>25.850254632972323</v>
      </c>
      <c r="E21">
        <v>24.172799999999999</v>
      </c>
      <c r="F21">
        <f>F9</f>
        <v>1.0693943040513438</v>
      </c>
    </row>
    <row r="22" spans="1:6">
      <c r="A22">
        <v>75</v>
      </c>
      <c r="B22" t="s">
        <v>50</v>
      </c>
      <c r="C22" t="s">
        <v>18</v>
      </c>
      <c r="D22">
        <f t="shared" si="1"/>
        <v>25.850254632972323</v>
      </c>
      <c r="E22">
        <v>24.172799999999999</v>
      </c>
      <c r="F22">
        <f>F10</f>
        <v>1.0693943040513438</v>
      </c>
    </row>
    <row r="23" spans="1:6">
      <c r="A23">
        <v>150</v>
      </c>
      <c r="B23" t="s">
        <v>49</v>
      </c>
      <c r="C23" t="s">
        <v>18</v>
      </c>
      <c r="D23">
        <f t="shared" si="1"/>
        <v>26.276972861150114</v>
      </c>
      <c r="E23">
        <v>24.347999999999999</v>
      </c>
      <c r="F23">
        <f>F11</f>
        <v>1.0792251051893427</v>
      </c>
    </row>
    <row r="24" spans="1:6">
      <c r="A24">
        <v>150</v>
      </c>
      <c r="B24" t="s">
        <v>50</v>
      </c>
      <c r="C24" t="s">
        <v>18</v>
      </c>
      <c r="D24">
        <f t="shared" si="1"/>
        <v>26.276972861150114</v>
      </c>
      <c r="E24">
        <v>24.347999999999999</v>
      </c>
      <c r="F24">
        <f>F12</f>
        <v>1.0792251051893427</v>
      </c>
    </row>
    <row r="25" spans="1:6">
      <c r="A25">
        <v>250</v>
      </c>
      <c r="B25" t="s">
        <v>49</v>
      </c>
      <c r="C25" t="s">
        <v>18</v>
      </c>
      <c r="D25">
        <f t="shared" si="1"/>
        <v>26.328081037975409</v>
      </c>
      <c r="E25">
        <v>24.4604</v>
      </c>
      <c r="F25">
        <f>F15</f>
        <v>1.0763552941887871</v>
      </c>
    </row>
    <row r="26" spans="1:6">
      <c r="A26">
        <v>250</v>
      </c>
      <c r="B26" t="s">
        <v>50</v>
      </c>
      <c r="C26" t="s">
        <v>18</v>
      </c>
      <c r="D26">
        <f t="shared" si="1"/>
        <v>26.328081037975409</v>
      </c>
      <c r="E26">
        <v>24.4604</v>
      </c>
      <c r="F26">
        <f>F16</f>
        <v>1.0763552941887871</v>
      </c>
    </row>
    <row r="27" spans="1:6">
      <c r="A27">
        <v>350</v>
      </c>
      <c r="B27" t="s">
        <v>49</v>
      </c>
      <c r="C27" t="s">
        <v>18</v>
      </c>
      <c r="D27">
        <f t="shared" si="1"/>
        <v>26.36898253915458</v>
      </c>
      <c r="E27">
        <v>24.4984</v>
      </c>
      <c r="F27">
        <f>F16</f>
        <v>1.0763552941887871</v>
      </c>
    </row>
    <row r="28" spans="1:6">
      <c r="A28">
        <v>450</v>
      </c>
      <c r="B28" t="s">
        <v>49</v>
      </c>
      <c r="C28" t="s">
        <v>18</v>
      </c>
      <c r="D28">
        <f t="shared" si="1"/>
        <v>26.387495850214627</v>
      </c>
      <c r="E28">
        <v>24.515599999999999</v>
      </c>
      <c r="F28">
        <f>F16</f>
        <v>1.0763552941887871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selection activeCell="E31" sqref="A1:H165"/>
    </sheetView>
  </sheetViews>
  <sheetFormatPr baseColWidth="10" defaultRowHeight="15" x14ac:dyDescent="0"/>
  <sheetData>
    <row r="1" spans="1:8">
      <c r="A1" t="s">
        <v>0</v>
      </c>
      <c r="B1" t="s">
        <v>10</v>
      </c>
      <c r="C1" t="s">
        <v>9</v>
      </c>
      <c r="D1" t="s">
        <v>2</v>
      </c>
      <c r="E1" t="s">
        <v>66</v>
      </c>
      <c r="F1" t="s">
        <v>70</v>
      </c>
      <c r="G1" t="s">
        <v>11</v>
      </c>
      <c r="H1" t="s">
        <v>1</v>
      </c>
    </row>
    <row r="2" spans="1:8">
      <c r="A2" t="s">
        <v>16</v>
      </c>
      <c r="B2" t="s">
        <v>14</v>
      </c>
      <c r="C2">
        <v>2015</v>
      </c>
      <c r="D2">
        <v>0</v>
      </c>
      <c r="E2">
        <v>0.23570933333333299</v>
      </c>
      <c r="F2">
        <v>0.23570933333333299</v>
      </c>
      <c r="G2" t="s">
        <v>19</v>
      </c>
      <c r="H2" t="s">
        <v>12</v>
      </c>
    </row>
    <row r="3" spans="1:8">
      <c r="A3" t="s">
        <v>16</v>
      </c>
      <c r="B3" t="s">
        <v>14</v>
      </c>
      <c r="C3">
        <v>2015</v>
      </c>
      <c r="D3">
        <v>15</v>
      </c>
      <c r="E3" t="s">
        <v>13</v>
      </c>
      <c r="F3">
        <f>AVERAGE(F2,F4)</f>
        <v>0.2402466666666665</v>
      </c>
      <c r="G3" t="s">
        <v>19</v>
      </c>
      <c r="H3" t="s">
        <v>12</v>
      </c>
    </row>
    <row r="4" spans="1:8">
      <c r="A4" t="s">
        <v>16</v>
      </c>
      <c r="B4" t="s">
        <v>14</v>
      </c>
      <c r="C4">
        <v>2015</v>
      </c>
      <c r="D4">
        <v>30</v>
      </c>
      <c r="E4">
        <v>0.244784</v>
      </c>
      <c r="F4">
        <v>0.244784</v>
      </c>
      <c r="G4" t="s">
        <v>19</v>
      </c>
      <c r="H4" t="s">
        <v>12</v>
      </c>
    </row>
    <row r="5" spans="1:8">
      <c r="A5" t="s">
        <v>16</v>
      </c>
      <c r="B5" t="s">
        <v>14</v>
      </c>
      <c r="C5">
        <v>2015</v>
      </c>
      <c r="D5">
        <v>40</v>
      </c>
      <c r="E5" t="s">
        <v>13</v>
      </c>
      <c r="F5">
        <f>AVERAGE(F4,F6)</f>
        <v>0.2462686666666665</v>
      </c>
      <c r="G5" t="s">
        <v>19</v>
      </c>
      <c r="H5" t="s">
        <v>12</v>
      </c>
    </row>
    <row r="6" spans="1:8">
      <c r="A6" t="s">
        <v>16</v>
      </c>
      <c r="B6" t="s">
        <v>14</v>
      </c>
      <c r="C6">
        <v>2015</v>
      </c>
      <c r="D6">
        <v>50</v>
      </c>
      <c r="E6">
        <v>0.24775333333333299</v>
      </c>
      <c r="F6">
        <v>0.24775333333333299</v>
      </c>
      <c r="G6" t="s">
        <v>19</v>
      </c>
      <c r="H6" t="s">
        <v>12</v>
      </c>
    </row>
    <row r="7" spans="1:8">
      <c r="A7" t="s">
        <v>16</v>
      </c>
      <c r="B7" t="s">
        <v>14</v>
      </c>
      <c r="C7">
        <v>2015</v>
      </c>
      <c r="D7">
        <v>75</v>
      </c>
      <c r="E7" t="s">
        <v>13</v>
      </c>
      <c r="F7">
        <f>AVERAGE(F6,F8)</f>
        <v>0.2479366666666665</v>
      </c>
      <c r="G7" t="s">
        <v>19</v>
      </c>
      <c r="H7" t="s">
        <v>12</v>
      </c>
    </row>
    <row r="8" spans="1:8">
      <c r="A8" t="s">
        <v>16</v>
      </c>
      <c r="B8" t="s">
        <v>14</v>
      </c>
      <c r="C8">
        <v>2015</v>
      </c>
      <c r="D8">
        <v>100</v>
      </c>
      <c r="E8">
        <v>0.24812000000000001</v>
      </c>
      <c r="F8">
        <v>0.24812000000000001</v>
      </c>
      <c r="G8" t="s">
        <v>19</v>
      </c>
      <c r="H8" t="s">
        <v>12</v>
      </c>
    </row>
    <row r="9" spans="1:8">
      <c r="A9" t="s">
        <v>16</v>
      </c>
      <c r="B9" t="s">
        <v>14</v>
      </c>
      <c r="C9">
        <v>2015</v>
      </c>
      <c r="D9">
        <v>150</v>
      </c>
      <c r="E9" t="s">
        <v>13</v>
      </c>
      <c r="F9">
        <f>AVERAGE(F8,F10)</f>
        <v>0.24753133333333349</v>
      </c>
      <c r="G9" t="s">
        <v>19</v>
      </c>
      <c r="H9" t="s">
        <v>12</v>
      </c>
    </row>
    <row r="10" spans="1:8">
      <c r="A10" t="s">
        <v>16</v>
      </c>
      <c r="B10" t="s">
        <v>14</v>
      </c>
      <c r="C10">
        <v>2015</v>
      </c>
      <c r="D10">
        <v>200</v>
      </c>
      <c r="E10">
        <v>0.246942666666667</v>
      </c>
      <c r="F10">
        <v>0.246942666666667</v>
      </c>
      <c r="G10" t="s">
        <v>19</v>
      </c>
      <c r="H10" t="s">
        <v>12</v>
      </c>
    </row>
    <row r="11" spans="1:8">
      <c r="A11" t="s">
        <v>16</v>
      </c>
      <c r="B11" t="s">
        <v>14</v>
      </c>
      <c r="C11">
        <v>2015</v>
      </c>
      <c r="D11">
        <v>250</v>
      </c>
      <c r="E11" t="s">
        <v>13</v>
      </c>
      <c r="F11">
        <f>AVERAGE(F10,F12)</f>
        <v>0.2461773333333335</v>
      </c>
      <c r="G11" t="s">
        <v>19</v>
      </c>
      <c r="H11" t="s">
        <v>12</v>
      </c>
    </row>
    <row r="12" spans="1:8">
      <c r="A12" t="s">
        <v>16</v>
      </c>
      <c r="B12" t="s">
        <v>14</v>
      </c>
      <c r="C12">
        <v>2015</v>
      </c>
      <c r="D12">
        <v>300</v>
      </c>
      <c r="E12">
        <v>0.24541199999999999</v>
      </c>
      <c r="F12">
        <v>0.24541199999999999</v>
      </c>
      <c r="G12" t="s">
        <v>19</v>
      </c>
      <c r="H12" t="s">
        <v>12</v>
      </c>
    </row>
    <row r="13" spans="1:8">
      <c r="A13" t="s">
        <v>16</v>
      </c>
      <c r="B13" t="s">
        <v>14</v>
      </c>
      <c r="C13">
        <v>2015</v>
      </c>
      <c r="D13">
        <v>350</v>
      </c>
      <c r="E13" t="s">
        <v>13</v>
      </c>
      <c r="G13" t="s">
        <v>19</v>
      </c>
      <c r="H13" t="s">
        <v>12</v>
      </c>
    </row>
    <row r="14" spans="1:8">
      <c r="A14" t="s">
        <v>16</v>
      </c>
      <c r="B14" t="s">
        <v>14</v>
      </c>
      <c r="C14">
        <v>2015</v>
      </c>
      <c r="D14">
        <v>400</v>
      </c>
      <c r="E14" t="s">
        <v>13</v>
      </c>
      <c r="G14" t="s">
        <v>19</v>
      </c>
      <c r="H14" t="s">
        <v>12</v>
      </c>
    </row>
    <row r="15" spans="1:8">
      <c r="A15" t="s">
        <v>16</v>
      </c>
      <c r="B15" t="s">
        <v>14</v>
      </c>
      <c r="C15">
        <v>2015</v>
      </c>
      <c r="D15">
        <v>450</v>
      </c>
      <c r="E15" t="s">
        <v>13</v>
      </c>
      <c r="G15" t="s">
        <v>19</v>
      </c>
      <c r="H15" t="s">
        <v>12</v>
      </c>
    </row>
    <row r="16" spans="1:8">
      <c r="A16" t="s">
        <v>16</v>
      </c>
      <c r="B16" t="s">
        <v>22</v>
      </c>
      <c r="C16">
        <v>2013</v>
      </c>
      <c r="D16">
        <v>0</v>
      </c>
      <c r="E16">
        <v>0.26610714285714299</v>
      </c>
      <c r="F16">
        <v>0.26610714285714299</v>
      </c>
      <c r="G16" t="s">
        <v>19</v>
      </c>
      <c r="H16" t="s">
        <v>21</v>
      </c>
    </row>
    <row r="17" spans="1:8">
      <c r="A17" t="s">
        <v>16</v>
      </c>
      <c r="B17" t="s">
        <v>22</v>
      </c>
      <c r="C17">
        <v>2013</v>
      </c>
      <c r="D17">
        <v>15</v>
      </c>
      <c r="F17">
        <f>AVERAGE(F16,F18)</f>
        <v>0.2838214285714285</v>
      </c>
      <c r="G17" t="s">
        <v>19</v>
      </c>
      <c r="H17" t="s">
        <v>21</v>
      </c>
    </row>
    <row r="18" spans="1:8">
      <c r="A18" t="s">
        <v>16</v>
      </c>
      <c r="B18" t="s">
        <v>22</v>
      </c>
      <c r="C18">
        <v>2013</v>
      </c>
      <c r="D18">
        <v>30</v>
      </c>
      <c r="E18">
        <v>0.30153571428571402</v>
      </c>
      <c r="F18">
        <v>0.30153571428571402</v>
      </c>
      <c r="G18" t="s">
        <v>19</v>
      </c>
      <c r="H18" t="s">
        <v>21</v>
      </c>
    </row>
    <row r="19" spans="1:8">
      <c r="A19" t="s">
        <v>16</v>
      </c>
      <c r="B19" t="s">
        <v>22</v>
      </c>
      <c r="C19">
        <v>2013</v>
      </c>
      <c r="D19">
        <v>40</v>
      </c>
      <c r="F19">
        <f>AVERAGE(F18,F20)</f>
        <v>0.23703571428571402</v>
      </c>
      <c r="G19" t="s">
        <v>19</v>
      </c>
      <c r="H19" t="s">
        <v>21</v>
      </c>
    </row>
    <row r="20" spans="1:8">
      <c r="A20" t="s">
        <v>16</v>
      </c>
      <c r="B20" t="s">
        <v>22</v>
      </c>
      <c r="C20">
        <v>2013</v>
      </c>
      <c r="D20">
        <v>50</v>
      </c>
      <c r="E20">
        <v>0.17253571428571399</v>
      </c>
      <c r="F20">
        <v>0.17253571428571399</v>
      </c>
      <c r="G20" t="s">
        <v>19</v>
      </c>
      <c r="H20" t="s">
        <v>21</v>
      </c>
    </row>
    <row r="21" spans="1:8">
      <c r="A21" t="s">
        <v>16</v>
      </c>
      <c r="B21" t="s">
        <v>22</v>
      </c>
      <c r="C21">
        <v>2013</v>
      </c>
      <c r="D21">
        <v>75</v>
      </c>
      <c r="F21">
        <f>AVERAGE(F20,F22)</f>
        <v>0.24512499999999998</v>
      </c>
      <c r="G21" t="s">
        <v>19</v>
      </c>
      <c r="H21" t="s">
        <v>21</v>
      </c>
    </row>
    <row r="22" spans="1:8">
      <c r="A22" t="s">
        <v>16</v>
      </c>
      <c r="B22" t="s">
        <v>22</v>
      </c>
      <c r="C22">
        <v>2013</v>
      </c>
      <c r="D22">
        <v>100</v>
      </c>
      <c r="E22">
        <v>0.317714285714286</v>
      </c>
      <c r="F22">
        <v>0.317714285714286</v>
      </c>
      <c r="G22" t="s">
        <v>19</v>
      </c>
      <c r="H22" t="s">
        <v>21</v>
      </c>
    </row>
    <row r="23" spans="1:8">
      <c r="A23" t="s">
        <v>16</v>
      </c>
      <c r="B23" t="s">
        <v>22</v>
      </c>
      <c r="C23">
        <v>2013</v>
      </c>
      <c r="D23">
        <v>150</v>
      </c>
      <c r="F23">
        <f>AVERAGE(F22,F24)</f>
        <v>0.28592857142857153</v>
      </c>
      <c r="G23" t="s">
        <v>19</v>
      </c>
      <c r="H23" t="s">
        <v>21</v>
      </c>
    </row>
    <row r="24" spans="1:8">
      <c r="A24" t="s">
        <v>16</v>
      </c>
      <c r="B24" t="s">
        <v>22</v>
      </c>
      <c r="C24">
        <v>2013</v>
      </c>
      <c r="D24">
        <v>200</v>
      </c>
      <c r="E24">
        <v>0.254142857142857</v>
      </c>
      <c r="F24">
        <v>0.254142857142857</v>
      </c>
      <c r="G24" t="s">
        <v>19</v>
      </c>
      <c r="H24" t="s">
        <v>21</v>
      </c>
    </row>
    <row r="25" spans="1:8">
      <c r="A25" t="s">
        <v>16</v>
      </c>
      <c r="B25" t="s">
        <v>22</v>
      </c>
      <c r="C25">
        <v>2013</v>
      </c>
      <c r="D25">
        <v>250</v>
      </c>
      <c r="F25">
        <f>AVERAGE(F24,F26)</f>
        <v>0.26621428571428551</v>
      </c>
      <c r="G25" t="s">
        <v>19</v>
      </c>
      <c r="H25" t="s">
        <v>21</v>
      </c>
    </row>
    <row r="26" spans="1:8">
      <c r="A26" t="s">
        <v>16</v>
      </c>
      <c r="B26" t="s">
        <v>22</v>
      </c>
      <c r="C26">
        <v>2013</v>
      </c>
      <c r="D26">
        <v>300</v>
      </c>
      <c r="E26">
        <v>0.27828571428571403</v>
      </c>
      <c r="F26">
        <v>0.27828571428571403</v>
      </c>
      <c r="G26" t="s">
        <v>19</v>
      </c>
      <c r="H26" t="s">
        <v>21</v>
      </c>
    </row>
    <row r="27" spans="1:8">
      <c r="A27" t="s">
        <v>16</v>
      </c>
      <c r="B27" t="s">
        <v>22</v>
      </c>
      <c r="C27">
        <v>2013</v>
      </c>
      <c r="D27">
        <v>350</v>
      </c>
      <c r="F27">
        <f>AVERAGE(F26,F28)</f>
        <v>0.28791071428571402</v>
      </c>
      <c r="G27" t="s">
        <v>19</v>
      </c>
      <c r="H27" t="s">
        <v>21</v>
      </c>
    </row>
    <row r="28" spans="1:8">
      <c r="A28" t="s">
        <v>16</v>
      </c>
      <c r="B28" t="s">
        <v>22</v>
      </c>
      <c r="C28">
        <v>2013</v>
      </c>
      <c r="D28">
        <v>400</v>
      </c>
      <c r="E28">
        <v>0.29753571428571401</v>
      </c>
      <c r="F28">
        <v>0.29753571428571401</v>
      </c>
      <c r="G28" t="s">
        <v>19</v>
      </c>
      <c r="H28" t="s">
        <v>21</v>
      </c>
    </row>
    <row r="29" spans="1:8">
      <c r="A29" t="s">
        <v>16</v>
      </c>
      <c r="B29" t="s">
        <v>22</v>
      </c>
      <c r="C29">
        <v>2013</v>
      </c>
      <c r="D29">
        <v>450</v>
      </c>
      <c r="F29">
        <f>AVERAGE(F28,F30)</f>
        <v>0.29876785714285703</v>
      </c>
      <c r="G29" t="s">
        <v>19</v>
      </c>
      <c r="H29" t="s">
        <v>21</v>
      </c>
    </row>
    <row r="30" spans="1:8">
      <c r="A30" t="s">
        <v>16</v>
      </c>
      <c r="B30" t="s">
        <v>22</v>
      </c>
      <c r="C30">
        <v>2013</v>
      </c>
      <c r="D30">
        <v>500</v>
      </c>
      <c r="E30">
        <v>0.3</v>
      </c>
      <c r="F30">
        <v>0.3</v>
      </c>
      <c r="G30" t="s">
        <v>19</v>
      </c>
      <c r="H30" t="s">
        <v>21</v>
      </c>
    </row>
    <row r="31" spans="1:8">
      <c r="A31" t="s">
        <v>16</v>
      </c>
      <c r="B31" t="s">
        <v>18</v>
      </c>
      <c r="C31">
        <v>2014</v>
      </c>
      <c r="D31">
        <v>0</v>
      </c>
      <c r="E31">
        <v>0.26563999999999999</v>
      </c>
      <c r="F31">
        <v>0.26563999999999999</v>
      </c>
      <c r="G31" t="s">
        <v>19</v>
      </c>
      <c r="H31" t="s">
        <v>17</v>
      </c>
    </row>
    <row r="32" spans="1:8">
      <c r="A32" t="s">
        <v>16</v>
      </c>
      <c r="B32" t="s">
        <v>18</v>
      </c>
      <c r="C32">
        <v>2014</v>
      </c>
      <c r="D32">
        <v>15</v>
      </c>
      <c r="F32">
        <f>AVERAGE(F31,F33)</f>
        <v>0.28920000000000001</v>
      </c>
      <c r="G32" t="s">
        <v>19</v>
      </c>
      <c r="H32" t="s">
        <v>17</v>
      </c>
    </row>
    <row r="33" spans="1:8">
      <c r="A33" t="s">
        <v>16</v>
      </c>
      <c r="B33" t="s">
        <v>18</v>
      </c>
      <c r="C33">
        <v>2014</v>
      </c>
      <c r="D33">
        <v>30</v>
      </c>
      <c r="E33">
        <v>0.31275999999999998</v>
      </c>
      <c r="F33">
        <v>0.31275999999999998</v>
      </c>
      <c r="G33" t="s">
        <v>19</v>
      </c>
      <c r="H33" t="s">
        <v>17</v>
      </c>
    </row>
    <row r="34" spans="1:8">
      <c r="A34" t="s">
        <v>16</v>
      </c>
      <c r="B34" t="s">
        <v>18</v>
      </c>
      <c r="C34">
        <v>2014</v>
      </c>
      <c r="D34">
        <v>40</v>
      </c>
      <c r="F34">
        <f>AVERAGE(F33,F35)</f>
        <v>0.22558</v>
      </c>
      <c r="G34" t="s">
        <v>19</v>
      </c>
      <c r="H34" t="s">
        <v>17</v>
      </c>
    </row>
    <row r="35" spans="1:8">
      <c r="A35" t="s">
        <v>16</v>
      </c>
      <c r="B35" t="s">
        <v>18</v>
      </c>
      <c r="C35">
        <v>2014</v>
      </c>
      <c r="D35">
        <v>50</v>
      </c>
      <c r="E35">
        <v>0.1384</v>
      </c>
      <c r="F35">
        <v>0.1384</v>
      </c>
      <c r="G35" t="s">
        <v>19</v>
      </c>
      <c r="H35" t="s">
        <v>17</v>
      </c>
    </row>
    <row r="36" spans="1:8">
      <c r="A36" t="s">
        <v>16</v>
      </c>
      <c r="B36" t="s">
        <v>18</v>
      </c>
      <c r="C36">
        <v>2014</v>
      </c>
      <c r="D36">
        <v>75</v>
      </c>
      <c r="F36">
        <f>AVERAGE(F35,F37)</f>
        <v>0.23271999999999998</v>
      </c>
      <c r="G36" t="s">
        <v>19</v>
      </c>
      <c r="H36" t="s">
        <v>17</v>
      </c>
    </row>
    <row r="37" spans="1:8">
      <c r="A37" t="s">
        <v>16</v>
      </c>
      <c r="B37" t="s">
        <v>18</v>
      </c>
      <c r="C37">
        <v>2014</v>
      </c>
      <c r="D37">
        <v>100</v>
      </c>
      <c r="E37">
        <v>0.32704</v>
      </c>
      <c r="F37">
        <v>0.32704</v>
      </c>
      <c r="G37" t="s">
        <v>19</v>
      </c>
      <c r="H37" t="s">
        <v>17</v>
      </c>
    </row>
    <row r="38" spans="1:8">
      <c r="A38" t="s">
        <v>16</v>
      </c>
      <c r="B38" t="s">
        <v>18</v>
      </c>
      <c r="C38">
        <v>2014</v>
      </c>
      <c r="D38">
        <v>150</v>
      </c>
      <c r="F38">
        <f>AVERAGE(F37,F39)</f>
        <v>0.30752000000000002</v>
      </c>
      <c r="G38" t="s">
        <v>19</v>
      </c>
      <c r="H38" t="s">
        <v>17</v>
      </c>
    </row>
    <row r="39" spans="1:8">
      <c r="A39" t="s">
        <v>16</v>
      </c>
      <c r="B39" t="s">
        <v>18</v>
      </c>
      <c r="C39">
        <v>2014</v>
      </c>
      <c r="D39">
        <v>200</v>
      </c>
      <c r="E39">
        <v>0.28799999999999998</v>
      </c>
      <c r="F39">
        <v>0.28799999999999998</v>
      </c>
      <c r="G39" t="s">
        <v>19</v>
      </c>
      <c r="H39" t="s">
        <v>17</v>
      </c>
    </row>
    <row r="40" spans="1:8">
      <c r="A40" t="s">
        <v>16</v>
      </c>
      <c r="B40" t="s">
        <v>18</v>
      </c>
      <c r="C40">
        <v>2014</v>
      </c>
      <c r="D40">
        <v>250</v>
      </c>
      <c r="F40">
        <f>AVERAGE(F39,F41)</f>
        <v>0.29969999999999997</v>
      </c>
      <c r="G40" t="s">
        <v>19</v>
      </c>
      <c r="H40" t="s">
        <v>17</v>
      </c>
    </row>
    <row r="41" spans="1:8">
      <c r="A41" t="s">
        <v>16</v>
      </c>
      <c r="B41" t="s">
        <v>18</v>
      </c>
      <c r="C41">
        <v>2014</v>
      </c>
      <c r="D41">
        <v>300</v>
      </c>
      <c r="E41">
        <v>0.31140000000000001</v>
      </c>
      <c r="F41">
        <v>0.31140000000000001</v>
      </c>
      <c r="G41" t="s">
        <v>19</v>
      </c>
      <c r="H41" t="s">
        <v>17</v>
      </c>
    </row>
    <row r="42" spans="1:8">
      <c r="A42" t="s">
        <v>16</v>
      </c>
      <c r="B42" t="s">
        <v>18</v>
      </c>
      <c r="C42">
        <v>2014</v>
      </c>
      <c r="D42">
        <v>350</v>
      </c>
      <c r="F42">
        <f>AVERAGE(F41,F43)</f>
        <v>0.32300000000000001</v>
      </c>
      <c r="G42" t="s">
        <v>19</v>
      </c>
      <c r="H42" t="s">
        <v>17</v>
      </c>
    </row>
    <row r="43" spans="1:8">
      <c r="A43" t="s">
        <v>16</v>
      </c>
      <c r="B43" t="s">
        <v>18</v>
      </c>
      <c r="C43">
        <v>2014</v>
      </c>
      <c r="D43">
        <v>400</v>
      </c>
      <c r="E43">
        <v>0.33460000000000001</v>
      </c>
      <c r="F43">
        <v>0.33460000000000001</v>
      </c>
      <c r="G43" t="s">
        <v>19</v>
      </c>
      <c r="H43" t="s">
        <v>17</v>
      </c>
    </row>
    <row r="44" spans="1:8">
      <c r="A44" t="s">
        <v>16</v>
      </c>
      <c r="B44" t="s">
        <v>18</v>
      </c>
      <c r="C44">
        <v>2014</v>
      </c>
      <c r="D44">
        <v>450</v>
      </c>
      <c r="F44">
        <f>AVERAGE(F43,F45)</f>
        <v>0.33679999999999999</v>
      </c>
      <c r="G44" t="s">
        <v>19</v>
      </c>
      <c r="H44" t="s">
        <v>17</v>
      </c>
    </row>
    <row r="45" spans="1:8">
      <c r="A45" t="s">
        <v>16</v>
      </c>
      <c r="B45" t="s">
        <v>18</v>
      </c>
      <c r="C45">
        <v>2014</v>
      </c>
      <c r="D45">
        <v>500</v>
      </c>
      <c r="E45">
        <v>0.33900000000000002</v>
      </c>
      <c r="F45">
        <v>0.33900000000000002</v>
      </c>
      <c r="G45" t="s">
        <v>19</v>
      </c>
      <c r="H45" t="s">
        <v>17</v>
      </c>
    </row>
    <row r="46" spans="1:8">
      <c r="A46" t="s">
        <v>20</v>
      </c>
      <c r="B46" t="s">
        <v>22</v>
      </c>
      <c r="C46">
        <v>2013</v>
      </c>
      <c r="D46">
        <v>0</v>
      </c>
      <c r="E46">
        <v>0.14217857142857099</v>
      </c>
      <c r="F46">
        <v>0.14217857142857099</v>
      </c>
      <c r="G46" t="s">
        <v>19</v>
      </c>
      <c r="H46" t="s">
        <v>21</v>
      </c>
    </row>
    <row r="47" spans="1:8">
      <c r="A47" t="s">
        <v>20</v>
      </c>
      <c r="B47" t="s">
        <v>22</v>
      </c>
      <c r="C47">
        <v>2013</v>
      </c>
      <c r="D47">
        <v>15</v>
      </c>
      <c r="F47">
        <f>AVERAGE(F46,F48)</f>
        <v>0.16430357142857099</v>
      </c>
      <c r="G47" t="s">
        <v>19</v>
      </c>
      <c r="H47" t="s">
        <v>21</v>
      </c>
    </row>
    <row r="48" spans="1:8">
      <c r="A48" t="s">
        <v>20</v>
      </c>
      <c r="B48" t="s">
        <v>22</v>
      </c>
      <c r="C48">
        <v>2013</v>
      </c>
      <c r="D48">
        <v>30</v>
      </c>
      <c r="E48">
        <v>0.186428571428571</v>
      </c>
      <c r="F48">
        <v>0.186428571428571</v>
      </c>
      <c r="G48" t="s">
        <v>19</v>
      </c>
      <c r="H48" t="s">
        <v>21</v>
      </c>
    </row>
    <row r="49" spans="1:8">
      <c r="A49" t="s">
        <v>20</v>
      </c>
      <c r="B49" t="s">
        <v>22</v>
      </c>
      <c r="C49">
        <v>2013</v>
      </c>
      <c r="D49">
        <v>40</v>
      </c>
      <c r="F49">
        <f>AVERAGE(F48,F50)</f>
        <v>0.1692321428571425</v>
      </c>
      <c r="G49" t="s">
        <v>19</v>
      </c>
      <c r="H49" t="s">
        <v>21</v>
      </c>
    </row>
    <row r="50" spans="1:8">
      <c r="A50" t="s">
        <v>20</v>
      </c>
      <c r="B50" t="s">
        <v>22</v>
      </c>
      <c r="C50">
        <v>2013</v>
      </c>
      <c r="D50">
        <v>50</v>
      </c>
      <c r="E50">
        <v>0.152035714285714</v>
      </c>
      <c r="F50">
        <v>0.152035714285714</v>
      </c>
      <c r="G50" t="s">
        <v>19</v>
      </c>
      <c r="H50" t="s">
        <v>21</v>
      </c>
    </row>
    <row r="51" spans="1:8">
      <c r="A51" t="s">
        <v>20</v>
      </c>
      <c r="B51" t="s">
        <v>22</v>
      </c>
      <c r="C51">
        <v>2013</v>
      </c>
      <c r="D51">
        <v>75</v>
      </c>
      <c r="F51">
        <f>AVERAGE(F50,F52)</f>
        <v>0.1614285714285715</v>
      </c>
      <c r="G51" t="s">
        <v>19</v>
      </c>
      <c r="H51" t="s">
        <v>21</v>
      </c>
    </row>
    <row r="52" spans="1:8">
      <c r="A52" t="s">
        <v>20</v>
      </c>
      <c r="B52" t="s">
        <v>22</v>
      </c>
      <c r="C52">
        <v>2013</v>
      </c>
      <c r="D52">
        <v>100</v>
      </c>
      <c r="E52">
        <v>0.17082142857142901</v>
      </c>
      <c r="F52">
        <v>0.17082142857142901</v>
      </c>
      <c r="G52" t="s">
        <v>19</v>
      </c>
      <c r="H52" t="s">
        <v>21</v>
      </c>
    </row>
    <row r="53" spans="1:8">
      <c r="A53" t="s">
        <v>20</v>
      </c>
      <c r="B53" t="s">
        <v>22</v>
      </c>
      <c r="C53">
        <v>2013</v>
      </c>
      <c r="D53">
        <v>150</v>
      </c>
      <c r="F53">
        <f>AVERAGE(F52,F54)</f>
        <v>0.12923214285714307</v>
      </c>
      <c r="G53" t="s">
        <v>19</v>
      </c>
      <c r="H53" t="s">
        <v>21</v>
      </c>
    </row>
    <row r="54" spans="1:8">
      <c r="A54" t="s">
        <v>20</v>
      </c>
      <c r="B54" t="s">
        <v>22</v>
      </c>
      <c r="C54">
        <v>2013</v>
      </c>
      <c r="D54">
        <v>200</v>
      </c>
      <c r="E54">
        <v>8.7642857142857106E-2</v>
      </c>
      <c r="F54">
        <v>8.7642857142857106E-2</v>
      </c>
      <c r="G54" t="s">
        <v>19</v>
      </c>
      <c r="H54" t="s">
        <v>21</v>
      </c>
    </row>
    <row r="55" spans="1:8">
      <c r="A55" t="s">
        <v>20</v>
      </c>
      <c r="B55" t="s">
        <v>22</v>
      </c>
      <c r="C55">
        <v>2013</v>
      </c>
      <c r="D55">
        <v>250</v>
      </c>
      <c r="F55">
        <f>AVERAGE(F54,F56)</f>
        <v>0.10196428571428556</v>
      </c>
      <c r="G55" t="s">
        <v>19</v>
      </c>
      <c r="H55" t="s">
        <v>21</v>
      </c>
    </row>
    <row r="56" spans="1:8">
      <c r="A56" t="s">
        <v>20</v>
      </c>
      <c r="B56" t="s">
        <v>22</v>
      </c>
      <c r="C56">
        <v>2013</v>
      </c>
      <c r="D56">
        <v>300</v>
      </c>
      <c r="E56">
        <v>0.11628571428571401</v>
      </c>
      <c r="F56">
        <v>0.11628571428571401</v>
      </c>
      <c r="G56" t="s">
        <v>19</v>
      </c>
      <c r="H56" t="s">
        <v>21</v>
      </c>
    </row>
    <row r="57" spans="1:8">
      <c r="A57" t="s">
        <v>20</v>
      </c>
      <c r="B57" t="s">
        <v>22</v>
      </c>
      <c r="C57">
        <v>2013</v>
      </c>
      <c r="D57">
        <v>350</v>
      </c>
      <c r="F57">
        <f>AVERAGE(F56,F58)</f>
        <v>9.7874999999999851E-2</v>
      </c>
      <c r="G57" t="s">
        <v>19</v>
      </c>
      <c r="H57" t="s">
        <v>21</v>
      </c>
    </row>
    <row r="58" spans="1:8">
      <c r="A58" t="s">
        <v>20</v>
      </c>
      <c r="B58" t="s">
        <v>22</v>
      </c>
      <c r="C58">
        <v>2013</v>
      </c>
      <c r="D58">
        <v>400</v>
      </c>
      <c r="E58">
        <v>7.9464285714285696E-2</v>
      </c>
      <c r="F58">
        <v>7.9464285714285696E-2</v>
      </c>
      <c r="G58" t="s">
        <v>19</v>
      </c>
      <c r="H58" t="s">
        <v>21</v>
      </c>
    </row>
    <row r="59" spans="1:8">
      <c r="A59" t="s">
        <v>20</v>
      </c>
      <c r="B59" t="s">
        <v>22</v>
      </c>
      <c r="C59">
        <v>2013</v>
      </c>
      <c r="D59">
        <v>450</v>
      </c>
      <c r="F59">
        <f>AVERAGE(F58,F60)</f>
        <v>9.1714285714285845E-2</v>
      </c>
      <c r="G59" t="s">
        <v>19</v>
      </c>
      <c r="H59" t="s">
        <v>21</v>
      </c>
    </row>
    <row r="60" spans="1:8">
      <c r="A60" t="s">
        <v>20</v>
      </c>
      <c r="B60" t="s">
        <v>22</v>
      </c>
      <c r="C60">
        <v>2013</v>
      </c>
      <c r="D60">
        <v>500</v>
      </c>
      <c r="E60">
        <v>0.10396428571428599</v>
      </c>
      <c r="F60">
        <v>0.10396428571428599</v>
      </c>
      <c r="G60" t="s">
        <v>19</v>
      </c>
      <c r="H60" t="s">
        <v>21</v>
      </c>
    </row>
    <row r="61" spans="1:8">
      <c r="A61" t="s">
        <v>20</v>
      </c>
      <c r="B61" t="s">
        <v>14</v>
      </c>
      <c r="C61">
        <v>2015</v>
      </c>
      <c r="D61">
        <v>0</v>
      </c>
      <c r="E61">
        <v>0.13048000000000001</v>
      </c>
      <c r="F61">
        <v>0.13048000000000001</v>
      </c>
      <c r="G61" t="s">
        <v>19</v>
      </c>
      <c r="H61" t="s">
        <v>12</v>
      </c>
    </row>
    <row r="62" spans="1:8">
      <c r="A62" t="s">
        <v>20</v>
      </c>
      <c r="B62" t="s">
        <v>14</v>
      </c>
      <c r="C62">
        <v>2015</v>
      </c>
      <c r="D62">
        <v>15</v>
      </c>
      <c r="F62">
        <f>AVERAGE(F61,F63)</f>
        <v>0.15047333333333351</v>
      </c>
      <c r="G62" t="s">
        <v>19</v>
      </c>
      <c r="H62" t="s">
        <v>12</v>
      </c>
    </row>
    <row r="63" spans="1:8">
      <c r="A63" t="s">
        <v>20</v>
      </c>
      <c r="B63" t="s">
        <v>14</v>
      </c>
      <c r="C63">
        <v>2015</v>
      </c>
      <c r="D63">
        <v>30</v>
      </c>
      <c r="E63">
        <v>0.17046666666666699</v>
      </c>
      <c r="F63">
        <v>0.17046666666666699</v>
      </c>
      <c r="G63" t="s">
        <v>19</v>
      </c>
      <c r="H63" t="s">
        <v>12</v>
      </c>
    </row>
    <row r="64" spans="1:8">
      <c r="A64" t="s">
        <v>20</v>
      </c>
      <c r="B64" t="s">
        <v>14</v>
      </c>
      <c r="C64">
        <v>2015</v>
      </c>
      <c r="D64">
        <v>40</v>
      </c>
      <c r="F64">
        <f>AVERAGE(F63,F65)</f>
        <v>0.15501999999999999</v>
      </c>
      <c r="G64" t="s">
        <v>19</v>
      </c>
      <c r="H64" t="s">
        <v>12</v>
      </c>
    </row>
    <row r="65" spans="1:8">
      <c r="A65" t="s">
        <v>20</v>
      </c>
      <c r="B65" t="s">
        <v>14</v>
      </c>
      <c r="C65">
        <v>2015</v>
      </c>
      <c r="D65">
        <v>50</v>
      </c>
      <c r="E65">
        <v>0.13957333333333299</v>
      </c>
      <c r="F65">
        <v>0.13957333333333299</v>
      </c>
      <c r="G65" t="s">
        <v>19</v>
      </c>
      <c r="H65" t="s">
        <v>12</v>
      </c>
    </row>
    <row r="66" spans="1:8">
      <c r="A66" t="s">
        <v>20</v>
      </c>
      <c r="B66" t="s">
        <v>14</v>
      </c>
      <c r="C66">
        <v>2015</v>
      </c>
      <c r="D66">
        <v>75</v>
      </c>
      <c r="F66">
        <f>AVERAGE(F65,F67)</f>
        <v>0.15379999999999999</v>
      </c>
      <c r="G66" t="s">
        <v>19</v>
      </c>
      <c r="H66" t="s">
        <v>12</v>
      </c>
    </row>
    <row r="67" spans="1:8">
      <c r="A67" t="s">
        <v>20</v>
      </c>
      <c r="B67" t="s">
        <v>14</v>
      </c>
      <c r="C67">
        <v>2015</v>
      </c>
      <c r="D67">
        <v>100</v>
      </c>
      <c r="E67">
        <v>0.16802666666666699</v>
      </c>
      <c r="F67">
        <v>0.16802666666666699</v>
      </c>
      <c r="G67" t="s">
        <v>19</v>
      </c>
      <c r="H67" t="s">
        <v>12</v>
      </c>
    </row>
    <row r="68" spans="1:8">
      <c r="A68" t="s">
        <v>20</v>
      </c>
      <c r="B68" t="s">
        <v>14</v>
      </c>
      <c r="C68">
        <v>2015</v>
      </c>
      <c r="D68">
        <v>150</v>
      </c>
      <c r="F68">
        <f>AVERAGE(F67,F69)</f>
        <v>0.13136666666666685</v>
      </c>
      <c r="G68" t="s">
        <v>19</v>
      </c>
      <c r="H68" t="s">
        <v>12</v>
      </c>
    </row>
    <row r="69" spans="1:8">
      <c r="A69" t="s">
        <v>20</v>
      </c>
      <c r="B69" t="s">
        <v>14</v>
      </c>
      <c r="C69">
        <v>2015</v>
      </c>
      <c r="D69">
        <v>200</v>
      </c>
      <c r="E69">
        <v>9.4706666666666703E-2</v>
      </c>
      <c r="F69">
        <v>9.4706666666666703E-2</v>
      </c>
      <c r="G69" t="s">
        <v>19</v>
      </c>
      <c r="H69" t="s">
        <v>12</v>
      </c>
    </row>
    <row r="70" spans="1:8">
      <c r="A70" t="s">
        <v>20</v>
      </c>
      <c r="B70" t="s">
        <v>14</v>
      </c>
      <c r="C70">
        <v>2015</v>
      </c>
      <c r="D70">
        <v>250</v>
      </c>
      <c r="F70">
        <f>AVERAGE(F69,F71)</f>
        <v>0.12051333333333336</v>
      </c>
      <c r="G70" t="s">
        <v>19</v>
      </c>
      <c r="H70" t="s">
        <v>12</v>
      </c>
    </row>
    <row r="71" spans="1:8">
      <c r="A71" t="s">
        <v>20</v>
      </c>
      <c r="B71" t="s">
        <v>14</v>
      </c>
      <c r="C71">
        <v>2015</v>
      </c>
      <c r="D71">
        <v>300</v>
      </c>
      <c r="E71">
        <v>0.14632000000000001</v>
      </c>
      <c r="F71">
        <v>0.14632000000000001</v>
      </c>
      <c r="G71" t="s">
        <v>19</v>
      </c>
      <c r="H71" t="s">
        <v>12</v>
      </c>
    </row>
    <row r="72" spans="1:8">
      <c r="A72" t="s">
        <v>20</v>
      </c>
      <c r="B72" t="s">
        <v>14</v>
      </c>
      <c r="C72">
        <v>2015</v>
      </c>
      <c r="D72">
        <v>350</v>
      </c>
      <c r="F72">
        <f>AVERAGE(F71,F73)</f>
        <v>0.16064000000000001</v>
      </c>
      <c r="G72" t="s">
        <v>19</v>
      </c>
      <c r="H72" t="s">
        <v>12</v>
      </c>
    </row>
    <row r="73" spans="1:8">
      <c r="A73" t="s">
        <v>20</v>
      </c>
      <c r="B73" t="s">
        <v>14</v>
      </c>
      <c r="C73">
        <v>2015</v>
      </c>
      <c r="D73">
        <v>400</v>
      </c>
      <c r="E73">
        <v>0.17496</v>
      </c>
      <c r="F73">
        <v>0.17496</v>
      </c>
      <c r="G73" t="s">
        <v>19</v>
      </c>
      <c r="H73" t="s">
        <v>12</v>
      </c>
    </row>
    <row r="74" spans="1:8">
      <c r="A74" t="s">
        <v>20</v>
      </c>
      <c r="B74" t="s">
        <v>14</v>
      </c>
      <c r="C74">
        <v>2015</v>
      </c>
      <c r="D74">
        <v>450</v>
      </c>
      <c r="F74">
        <f>AVERAGE(F73,F75)</f>
        <v>0.15363333333333351</v>
      </c>
      <c r="G74" t="s">
        <v>19</v>
      </c>
      <c r="H74" t="s">
        <v>12</v>
      </c>
    </row>
    <row r="75" spans="1:8">
      <c r="A75" t="s">
        <v>20</v>
      </c>
      <c r="B75" t="s">
        <v>14</v>
      </c>
      <c r="C75">
        <v>2015</v>
      </c>
      <c r="D75">
        <v>500</v>
      </c>
      <c r="E75">
        <v>0.13230666666666699</v>
      </c>
      <c r="F75">
        <v>0.13230666666666699</v>
      </c>
      <c r="G75" t="s">
        <v>19</v>
      </c>
      <c r="H75" t="s">
        <v>12</v>
      </c>
    </row>
    <row r="76" spans="1:8">
      <c r="A76" t="s">
        <v>23</v>
      </c>
      <c r="B76" t="s">
        <v>22</v>
      </c>
      <c r="C76">
        <v>2013</v>
      </c>
      <c r="D76">
        <v>0</v>
      </c>
      <c r="E76">
        <v>0.14264285714285699</v>
      </c>
      <c r="F76">
        <v>0.14264285714285699</v>
      </c>
      <c r="G76" t="s">
        <v>19</v>
      </c>
      <c r="H76" t="s">
        <v>21</v>
      </c>
    </row>
    <row r="77" spans="1:8">
      <c r="A77" t="s">
        <v>23</v>
      </c>
      <c r="B77" t="s">
        <v>22</v>
      </c>
      <c r="C77">
        <v>2013</v>
      </c>
      <c r="D77">
        <v>15</v>
      </c>
      <c r="F77">
        <f>AVERAGE(F76,F78)</f>
        <v>0.13228571428571401</v>
      </c>
      <c r="G77" t="s">
        <v>19</v>
      </c>
      <c r="H77" t="s">
        <v>21</v>
      </c>
    </row>
    <row r="78" spans="1:8">
      <c r="A78" t="s">
        <v>23</v>
      </c>
      <c r="B78" t="s">
        <v>22</v>
      </c>
      <c r="C78">
        <v>2013</v>
      </c>
      <c r="D78">
        <v>30</v>
      </c>
      <c r="E78">
        <v>0.121928571428571</v>
      </c>
      <c r="F78">
        <v>0.121928571428571</v>
      </c>
      <c r="G78" t="s">
        <v>19</v>
      </c>
      <c r="H78" t="s">
        <v>21</v>
      </c>
    </row>
    <row r="79" spans="1:8">
      <c r="A79" t="s">
        <v>23</v>
      </c>
      <c r="B79" t="s">
        <v>22</v>
      </c>
      <c r="C79">
        <v>2013</v>
      </c>
      <c r="D79">
        <v>40</v>
      </c>
      <c r="F79">
        <f>AVERAGE(F78,F80)</f>
        <v>0.1117321428571425</v>
      </c>
      <c r="G79" t="s">
        <v>19</v>
      </c>
      <c r="H79" t="s">
        <v>21</v>
      </c>
    </row>
    <row r="80" spans="1:8">
      <c r="A80" t="s">
        <v>23</v>
      </c>
      <c r="B80" t="s">
        <v>22</v>
      </c>
      <c r="C80">
        <v>2013</v>
      </c>
      <c r="D80">
        <v>50</v>
      </c>
      <c r="E80">
        <v>0.10153571428571399</v>
      </c>
      <c r="F80">
        <v>0.10153571428571399</v>
      </c>
      <c r="G80" t="s">
        <v>19</v>
      </c>
      <c r="H80" t="s">
        <v>21</v>
      </c>
    </row>
    <row r="81" spans="1:8">
      <c r="A81" t="s">
        <v>23</v>
      </c>
      <c r="B81" t="s">
        <v>22</v>
      </c>
      <c r="C81">
        <v>2013</v>
      </c>
      <c r="D81">
        <v>75</v>
      </c>
      <c r="F81">
        <f>AVERAGE(F80,F82)</f>
        <v>0.14946428571428549</v>
      </c>
      <c r="G81" t="s">
        <v>19</v>
      </c>
      <c r="H81" t="s">
        <v>21</v>
      </c>
    </row>
    <row r="82" spans="1:8">
      <c r="A82" t="s">
        <v>23</v>
      </c>
      <c r="B82" t="s">
        <v>22</v>
      </c>
      <c r="C82">
        <v>2013</v>
      </c>
      <c r="D82">
        <v>100</v>
      </c>
      <c r="E82">
        <v>0.19739285714285701</v>
      </c>
      <c r="F82">
        <v>0.19739285714285701</v>
      </c>
      <c r="G82" t="s">
        <v>19</v>
      </c>
      <c r="H82" t="s">
        <v>21</v>
      </c>
    </row>
    <row r="83" spans="1:8">
      <c r="A83" t="s">
        <v>23</v>
      </c>
      <c r="B83" t="s">
        <v>22</v>
      </c>
      <c r="C83">
        <v>2013</v>
      </c>
      <c r="D83">
        <v>150</v>
      </c>
      <c r="F83">
        <f>AVERAGE(F82,F84)</f>
        <v>0.1708035714285715</v>
      </c>
      <c r="G83" t="s">
        <v>19</v>
      </c>
      <c r="H83" t="s">
        <v>21</v>
      </c>
    </row>
    <row r="84" spans="1:8">
      <c r="A84" t="s">
        <v>23</v>
      </c>
      <c r="B84" t="s">
        <v>22</v>
      </c>
      <c r="C84">
        <v>2013</v>
      </c>
      <c r="D84">
        <v>200</v>
      </c>
      <c r="E84">
        <v>0.14421428571428599</v>
      </c>
      <c r="F84">
        <v>0.14421428571428599</v>
      </c>
      <c r="G84" t="s">
        <v>19</v>
      </c>
      <c r="H84" t="s">
        <v>21</v>
      </c>
    </row>
    <row r="85" spans="1:8">
      <c r="A85" t="s">
        <v>23</v>
      </c>
      <c r="B85" t="s">
        <v>22</v>
      </c>
      <c r="C85">
        <v>2013</v>
      </c>
      <c r="D85">
        <v>250</v>
      </c>
      <c r="F85">
        <f>AVERAGE(F84,F86)</f>
        <v>0.130607142857143</v>
      </c>
      <c r="G85" t="s">
        <v>19</v>
      </c>
      <c r="H85" t="s">
        <v>21</v>
      </c>
    </row>
    <row r="86" spans="1:8">
      <c r="A86" t="s">
        <v>23</v>
      </c>
      <c r="B86" t="s">
        <v>22</v>
      </c>
      <c r="C86">
        <v>2013</v>
      </c>
      <c r="D86">
        <v>300</v>
      </c>
      <c r="E86">
        <v>0.11700000000000001</v>
      </c>
      <c r="F86">
        <v>0.11700000000000001</v>
      </c>
      <c r="G86" t="s">
        <v>19</v>
      </c>
      <c r="H86" t="s">
        <v>21</v>
      </c>
    </row>
    <row r="87" spans="1:8">
      <c r="A87" t="s">
        <v>23</v>
      </c>
      <c r="B87" t="s">
        <v>22</v>
      </c>
      <c r="C87">
        <v>2013</v>
      </c>
      <c r="D87">
        <v>350</v>
      </c>
      <c r="F87">
        <f>AVERAGE(F86,F88)</f>
        <v>0.151</v>
      </c>
      <c r="G87" t="s">
        <v>19</v>
      </c>
      <c r="H87" t="s">
        <v>21</v>
      </c>
    </row>
    <row r="88" spans="1:8">
      <c r="A88" t="s">
        <v>23</v>
      </c>
      <c r="B88" t="s">
        <v>22</v>
      </c>
      <c r="C88">
        <v>2013</v>
      </c>
      <c r="D88">
        <v>400</v>
      </c>
      <c r="E88">
        <v>0.185</v>
      </c>
      <c r="F88">
        <v>0.185</v>
      </c>
      <c r="G88" t="s">
        <v>19</v>
      </c>
      <c r="H88" t="s">
        <v>21</v>
      </c>
    </row>
    <row r="89" spans="1:8">
      <c r="A89" t="s">
        <v>23</v>
      </c>
      <c r="B89" t="s">
        <v>22</v>
      </c>
      <c r="C89">
        <v>2013</v>
      </c>
      <c r="D89">
        <v>450</v>
      </c>
      <c r="F89">
        <f>AVERAGE(F88,F90)</f>
        <v>0.172517857142857</v>
      </c>
      <c r="G89" t="s">
        <v>19</v>
      </c>
      <c r="H89" t="s">
        <v>21</v>
      </c>
    </row>
    <row r="90" spans="1:8">
      <c r="A90" t="s">
        <v>23</v>
      </c>
      <c r="B90" t="s">
        <v>22</v>
      </c>
      <c r="C90">
        <v>2013</v>
      </c>
      <c r="D90">
        <v>500</v>
      </c>
      <c r="E90">
        <v>0.160035714285714</v>
      </c>
      <c r="F90">
        <v>0.160035714285714</v>
      </c>
      <c r="G90" t="s">
        <v>19</v>
      </c>
      <c r="H90" t="s">
        <v>21</v>
      </c>
    </row>
    <row r="91" spans="1:8">
      <c r="A91" t="s">
        <v>23</v>
      </c>
      <c r="B91" t="s">
        <v>18</v>
      </c>
      <c r="C91">
        <v>2014</v>
      </c>
      <c r="D91">
        <v>0</v>
      </c>
      <c r="E91">
        <v>0.15107999999999999</v>
      </c>
      <c r="F91">
        <v>0.15107999999999999</v>
      </c>
      <c r="G91" t="s">
        <v>19</v>
      </c>
      <c r="H91" t="s">
        <v>17</v>
      </c>
    </row>
    <row r="92" spans="1:8">
      <c r="A92" t="s">
        <v>23</v>
      </c>
      <c r="B92" t="s">
        <v>18</v>
      </c>
      <c r="C92">
        <v>2014</v>
      </c>
      <c r="D92">
        <v>15</v>
      </c>
      <c r="F92">
        <f>AVERAGE(F91,F93)</f>
        <v>0.1406</v>
      </c>
      <c r="G92" t="s">
        <v>19</v>
      </c>
      <c r="H92" t="s">
        <v>17</v>
      </c>
    </row>
    <row r="93" spans="1:8">
      <c r="A93" t="s">
        <v>23</v>
      </c>
      <c r="B93" t="s">
        <v>18</v>
      </c>
      <c r="C93">
        <v>2014</v>
      </c>
      <c r="D93">
        <v>30</v>
      </c>
      <c r="E93">
        <v>0.13012000000000001</v>
      </c>
      <c r="F93">
        <v>0.13012000000000001</v>
      </c>
      <c r="G93" t="s">
        <v>19</v>
      </c>
      <c r="H93" t="s">
        <v>17</v>
      </c>
    </row>
    <row r="94" spans="1:8">
      <c r="A94" t="s">
        <v>23</v>
      </c>
      <c r="B94" t="s">
        <v>18</v>
      </c>
      <c r="C94">
        <v>2014</v>
      </c>
      <c r="D94">
        <v>40</v>
      </c>
      <c r="F94">
        <f>AVERAGE(F93,F95)</f>
        <v>0.12090000000000001</v>
      </c>
      <c r="G94" t="s">
        <v>19</v>
      </c>
      <c r="H94" t="s">
        <v>17</v>
      </c>
    </row>
    <row r="95" spans="1:8">
      <c r="A95" t="s">
        <v>23</v>
      </c>
      <c r="B95" t="s">
        <v>18</v>
      </c>
      <c r="C95">
        <v>2014</v>
      </c>
      <c r="D95">
        <v>50</v>
      </c>
      <c r="E95">
        <v>0.11168</v>
      </c>
      <c r="F95">
        <v>0.11168</v>
      </c>
      <c r="G95" t="s">
        <v>19</v>
      </c>
      <c r="H95" t="s">
        <v>17</v>
      </c>
    </row>
    <row r="96" spans="1:8">
      <c r="A96" t="s">
        <v>23</v>
      </c>
      <c r="B96" t="s">
        <v>18</v>
      </c>
      <c r="C96">
        <v>2014</v>
      </c>
      <c r="D96">
        <v>75</v>
      </c>
      <c r="F96">
        <f>AVERAGE(F95,F97)</f>
        <v>0.16072</v>
      </c>
      <c r="G96" t="s">
        <v>19</v>
      </c>
      <c r="H96" t="s">
        <v>17</v>
      </c>
    </row>
    <row r="97" spans="1:8">
      <c r="A97" t="s">
        <v>23</v>
      </c>
      <c r="B97" t="s">
        <v>18</v>
      </c>
      <c r="C97">
        <v>2014</v>
      </c>
      <c r="D97">
        <v>100</v>
      </c>
      <c r="E97">
        <v>0.20976</v>
      </c>
      <c r="F97">
        <v>0.20976</v>
      </c>
      <c r="G97" t="s">
        <v>19</v>
      </c>
      <c r="H97" t="s">
        <v>17</v>
      </c>
    </row>
    <row r="98" spans="1:8">
      <c r="A98" t="s">
        <v>23</v>
      </c>
      <c r="B98" t="s">
        <v>18</v>
      </c>
      <c r="C98">
        <v>2014</v>
      </c>
      <c r="D98">
        <v>150</v>
      </c>
      <c r="F98">
        <f>AVERAGE(F97,F99)</f>
        <v>0.18859999999999999</v>
      </c>
      <c r="G98" t="s">
        <v>19</v>
      </c>
      <c r="H98" t="s">
        <v>17</v>
      </c>
    </row>
    <row r="99" spans="1:8">
      <c r="A99" t="s">
        <v>23</v>
      </c>
      <c r="B99" t="s">
        <v>18</v>
      </c>
      <c r="C99">
        <v>2014</v>
      </c>
      <c r="D99">
        <v>200</v>
      </c>
      <c r="E99">
        <v>0.16744000000000001</v>
      </c>
      <c r="F99">
        <v>0.16744000000000001</v>
      </c>
      <c r="G99" t="s">
        <v>19</v>
      </c>
      <c r="H99" t="s">
        <v>17</v>
      </c>
    </row>
    <row r="100" spans="1:8">
      <c r="A100" t="s">
        <v>23</v>
      </c>
      <c r="B100" t="s">
        <v>18</v>
      </c>
      <c r="C100">
        <v>2014</v>
      </c>
      <c r="D100">
        <v>250</v>
      </c>
      <c r="F100">
        <f>AVERAGE(F99,F101)</f>
        <v>0.15379999999999999</v>
      </c>
      <c r="G100" t="s">
        <v>19</v>
      </c>
      <c r="H100" t="s">
        <v>17</v>
      </c>
    </row>
    <row r="101" spans="1:8">
      <c r="A101" t="s">
        <v>23</v>
      </c>
      <c r="B101" t="s">
        <v>18</v>
      </c>
      <c r="C101">
        <v>2014</v>
      </c>
      <c r="D101">
        <v>300</v>
      </c>
      <c r="E101">
        <v>0.14016000000000001</v>
      </c>
      <c r="F101">
        <v>0.14016000000000001</v>
      </c>
      <c r="G101" t="s">
        <v>19</v>
      </c>
      <c r="H101" t="s">
        <v>17</v>
      </c>
    </row>
    <row r="102" spans="1:8">
      <c r="A102" t="s">
        <v>23</v>
      </c>
      <c r="B102" t="s">
        <v>18</v>
      </c>
      <c r="C102">
        <v>2014</v>
      </c>
      <c r="D102">
        <v>350</v>
      </c>
      <c r="F102">
        <f>AVERAGE(F101,F103)</f>
        <v>0.19570000000000001</v>
      </c>
      <c r="G102" t="s">
        <v>19</v>
      </c>
      <c r="H102" t="s">
        <v>17</v>
      </c>
    </row>
    <row r="103" spans="1:8">
      <c r="A103" t="s">
        <v>23</v>
      </c>
      <c r="B103" t="s">
        <v>18</v>
      </c>
      <c r="C103">
        <v>2014</v>
      </c>
      <c r="D103">
        <v>400</v>
      </c>
      <c r="E103">
        <v>0.25124000000000002</v>
      </c>
      <c r="F103">
        <v>0.25124000000000002</v>
      </c>
      <c r="G103" t="s">
        <v>19</v>
      </c>
      <c r="H103" t="s">
        <v>17</v>
      </c>
    </row>
    <row r="104" spans="1:8">
      <c r="A104" t="s">
        <v>23</v>
      </c>
      <c r="B104" t="s">
        <v>18</v>
      </c>
      <c r="C104">
        <v>2014</v>
      </c>
      <c r="D104">
        <v>450</v>
      </c>
      <c r="F104">
        <f>AVERAGE(F103,F105)</f>
        <v>0.23554000000000003</v>
      </c>
      <c r="G104" t="s">
        <v>19</v>
      </c>
      <c r="H104" t="s">
        <v>17</v>
      </c>
    </row>
    <row r="105" spans="1:8">
      <c r="A105" t="s">
        <v>23</v>
      </c>
      <c r="B105" t="s">
        <v>18</v>
      </c>
      <c r="C105">
        <v>2014</v>
      </c>
      <c r="D105">
        <v>500</v>
      </c>
      <c r="E105">
        <v>0.21984000000000001</v>
      </c>
      <c r="F105">
        <v>0.21984000000000001</v>
      </c>
      <c r="G105" t="s">
        <v>19</v>
      </c>
      <c r="H105" t="s">
        <v>17</v>
      </c>
    </row>
    <row r="106" spans="1:8">
      <c r="A106" t="s">
        <v>67</v>
      </c>
      <c r="B106" t="s">
        <v>22</v>
      </c>
      <c r="C106">
        <v>2013</v>
      </c>
      <c r="D106">
        <v>0</v>
      </c>
      <c r="E106">
        <v>0.33843478260869603</v>
      </c>
      <c r="F106">
        <v>0.33843478260869603</v>
      </c>
      <c r="G106" t="s">
        <v>40</v>
      </c>
      <c r="H106" t="s">
        <v>21</v>
      </c>
    </row>
    <row r="107" spans="1:8">
      <c r="A107" t="s">
        <v>67</v>
      </c>
      <c r="B107" t="s">
        <v>22</v>
      </c>
      <c r="C107">
        <v>2013</v>
      </c>
      <c r="D107">
        <v>15</v>
      </c>
      <c r="F107">
        <f>AVERAGE(F106,F108)</f>
        <v>0.343108695652174</v>
      </c>
      <c r="G107" t="s">
        <v>40</v>
      </c>
      <c r="H107" t="s">
        <v>21</v>
      </c>
    </row>
    <row r="108" spans="1:8">
      <c r="A108" t="s">
        <v>67</v>
      </c>
      <c r="B108" t="s">
        <v>22</v>
      </c>
      <c r="C108">
        <v>2013</v>
      </c>
      <c r="D108">
        <v>30</v>
      </c>
      <c r="E108">
        <v>0.34778260869565197</v>
      </c>
      <c r="F108">
        <v>0.34778260869565197</v>
      </c>
      <c r="G108" t="s">
        <v>40</v>
      </c>
      <c r="H108" t="s">
        <v>21</v>
      </c>
    </row>
    <row r="109" spans="1:8">
      <c r="A109" t="s">
        <v>67</v>
      </c>
      <c r="B109" t="s">
        <v>22</v>
      </c>
      <c r="C109">
        <v>2013</v>
      </c>
      <c r="D109">
        <v>40</v>
      </c>
      <c r="F109">
        <f>AVERAGE(F108,F110)</f>
        <v>0.33429347826086953</v>
      </c>
      <c r="G109" t="s">
        <v>40</v>
      </c>
      <c r="H109" t="s">
        <v>21</v>
      </c>
    </row>
    <row r="110" spans="1:8">
      <c r="A110" t="s">
        <v>67</v>
      </c>
      <c r="B110" t="s">
        <v>22</v>
      </c>
      <c r="C110">
        <v>2013</v>
      </c>
      <c r="D110">
        <v>50</v>
      </c>
      <c r="E110">
        <v>0.32080434782608702</v>
      </c>
      <c r="F110">
        <v>0.32080434782608702</v>
      </c>
      <c r="G110" t="s">
        <v>40</v>
      </c>
      <c r="H110" t="s">
        <v>21</v>
      </c>
    </row>
    <row r="111" spans="1:8">
      <c r="A111" t="s">
        <v>67</v>
      </c>
      <c r="B111" t="s">
        <v>22</v>
      </c>
      <c r="C111">
        <v>2013</v>
      </c>
      <c r="D111">
        <v>75</v>
      </c>
      <c r="F111">
        <f>AVERAGE(F110,F112)</f>
        <v>0.29849999999999999</v>
      </c>
      <c r="G111" t="s">
        <v>40</v>
      </c>
      <c r="H111" t="s">
        <v>21</v>
      </c>
    </row>
    <row r="112" spans="1:8">
      <c r="A112" t="s">
        <v>67</v>
      </c>
      <c r="B112" t="s">
        <v>22</v>
      </c>
      <c r="C112">
        <v>2013</v>
      </c>
      <c r="D112">
        <v>100</v>
      </c>
      <c r="E112">
        <v>0.27619565217391301</v>
      </c>
      <c r="F112">
        <v>0.27619565217391301</v>
      </c>
      <c r="G112" t="s">
        <v>40</v>
      </c>
      <c r="H112" t="s">
        <v>21</v>
      </c>
    </row>
    <row r="113" spans="1:8">
      <c r="A113" t="s">
        <v>67</v>
      </c>
      <c r="B113" t="s">
        <v>22</v>
      </c>
      <c r="C113">
        <v>2013</v>
      </c>
      <c r="D113">
        <v>150</v>
      </c>
      <c r="F113">
        <f>AVERAGE(F112,F114)</f>
        <v>0.2707608695652175</v>
      </c>
      <c r="G113" t="s">
        <v>40</v>
      </c>
      <c r="H113" t="s">
        <v>21</v>
      </c>
    </row>
    <row r="114" spans="1:8">
      <c r="A114" t="s">
        <v>67</v>
      </c>
      <c r="B114" t="s">
        <v>22</v>
      </c>
      <c r="C114">
        <v>2013</v>
      </c>
      <c r="D114">
        <v>200</v>
      </c>
      <c r="E114">
        <v>0.26532608695652199</v>
      </c>
      <c r="F114">
        <v>0.26532608695652199</v>
      </c>
      <c r="G114" t="s">
        <v>40</v>
      </c>
      <c r="H114" t="s">
        <v>21</v>
      </c>
    </row>
    <row r="115" spans="1:8">
      <c r="A115" t="s">
        <v>67</v>
      </c>
      <c r="B115" t="s">
        <v>22</v>
      </c>
      <c r="C115">
        <v>2013</v>
      </c>
      <c r="D115">
        <v>250</v>
      </c>
      <c r="F115">
        <f>AVERAGE(F114,F116)</f>
        <v>0.28605434782608696</v>
      </c>
      <c r="G115" t="s">
        <v>40</v>
      </c>
      <c r="H115" t="s">
        <v>21</v>
      </c>
    </row>
    <row r="116" spans="1:8">
      <c r="A116" t="s">
        <v>67</v>
      </c>
      <c r="B116" t="s">
        <v>22</v>
      </c>
      <c r="C116">
        <v>2013</v>
      </c>
      <c r="D116">
        <v>300</v>
      </c>
      <c r="E116">
        <v>0.30678260869565199</v>
      </c>
      <c r="F116">
        <v>0.30678260869565199</v>
      </c>
      <c r="G116" t="s">
        <v>40</v>
      </c>
      <c r="H116" t="s">
        <v>21</v>
      </c>
    </row>
    <row r="117" spans="1:8">
      <c r="A117" t="s">
        <v>67</v>
      </c>
      <c r="B117" t="s">
        <v>22</v>
      </c>
      <c r="C117">
        <v>2013</v>
      </c>
      <c r="D117">
        <v>350</v>
      </c>
      <c r="F117">
        <f>AVERAGE(F116,F118)</f>
        <v>0.33588043478260848</v>
      </c>
      <c r="G117" t="s">
        <v>40</v>
      </c>
      <c r="H117" t="s">
        <v>21</v>
      </c>
    </row>
    <row r="118" spans="1:8">
      <c r="A118" t="s">
        <v>67</v>
      </c>
      <c r="B118" t="s">
        <v>22</v>
      </c>
      <c r="C118">
        <v>2013</v>
      </c>
      <c r="D118">
        <v>400</v>
      </c>
      <c r="E118">
        <v>0.36497826086956497</v>
      </c>
      <c r="F118">
        <v>0.36497826086956497</v>
      </c>
      <c r="G118" t="s">
        <v>40</v>
      </c>
      <c r="H118" t="s">
        <v>21</v>
      </c>
    </row>
    <row r="119" spans="1:8">
      <c r="A119" t="s">
        <v>67</v>
      </c>
      <c r="B119" t="s">
        <v>22</v>
      </c>
      <c r="C119">
        <v>2013</v>
      </c>
      <c r="D119">
        <v>450</v>
      </c>
      <c r="F119">
        <f>AVERAGE(F118,F120)</f>
        <v>0.35304347826086946</v>
      </c>
      <c r="G119" t="s">
        <v>40</v>
      </c>
      <c r="H119" t="s">
        <v>21</v>
      </c>
    </row>
    <row r="120" spans="1:8">
      <c r="A120" t="s">
        <v>67</v>
      </c>
      <c r="B120" t="s">
        <v>22</v>
      </c>
      <c r="C120">
        <v>2013</v>
      </c>
      <c r="D120">
        <v>500</v>
      </c>
      <c r="E120">
        <v>0.341108695652174</v>
      </c>
      <c r="F120">
        <v>0.341108695652174</v>
      </c>
      <c r="G120" t="s">
        <v>40</v>
      </c>
      <c r="H120" t="s">
        <v>21</v>
      </c>
    </row>
    <row r="121" spans="1:8">
      <c r="A121" t="s">
        <v>67</v>
      </c>
      <c r="B121" t="s">
        <v>18</v>
      </c>
      <c r="C121">
        <v>2014</v>
      </c>
      <c r="D121">
        <v>0</v>
      </c>
      <c r="E121">
        <v>0.345964285714286</v>
      </c>
      <c r="F121">
        <v>0.345964285714286</v>
      </c>
      <c r="G121" t="s">
        <v>40</v>
      </c>
      <c r="H121" t="s">
        <v>17</v>
      </c>
    </row>
    <row r="122" spans="1:8">
      <c r="A122" t="s">
        <v>67</v>
      </c>
      <c r="B122" t="s">
        <v>18</v>
      </c>
      <c r="C122">
        <v>2014</v>
      </c>
      <c r="D122">
        <v>15</v>
      </c>
      <c r="F122">
        <f>AVERAGE(F121,F123)</f>
        <v>0.34992857142857148</v>
      </c>
      <c r="G122" t="s">
        <v>40</v>
      </c>
      <c r="H122" t="s">
        <v>17</v>
      </c>
    </row>
    <row r="123" spans="1:8">
      <c r="A123" t="s">
        <v>67</v>
      </c>
      <c r="B123" t="s">
        <v>18</v>
      </c>
      <c r="C123">
        <v>2014</v>
      </c>
      <c r="D123">
        <v>30</v>
      </c>
      <c r="E123">
        <v>0.35389285714285701</v>
      </c>
      <c r="F123">
        <v>0.35389285714285701</v>
      </c>
      <c r="G123" t="s">
        <v>40</v>
      </c>
      <c r="H123" t="s">
        <v>17</v>
      </c>
    </row>
    <row r="124" spans="1:8">
      <c r="A124" t="s">
        <v>67</v>
      </c>
      <c r="B124" t="s">
        <v>18</v>
      </c>
      <c r="C124">
        <v>2014</v>
      </c>
      <c r="D124">
        <v>40</v>
      </c>
      <c r="F124">
        <f>AVERAGE(F123,F125)</f>
        <v>0.34380357142857154</v>
      </c>
      <c r="G124" t="s">
        <v>40</v>
      </c>
      <c r="H124" t="s">
        <v>17</v>
      </c>
    </row>
    <row r="125" spans="1:8">
      <c r="A125" t="s">
        <v>67</v>
      </c>
      <c r="B125" t="s">
        <v>18</v>
      </c>
      <c r="C125">
        <v>2014</v>
      </c>
      <c r="D125">
        <v>50</v>
      </c>
      <c r="E125">
        <v>0.33371428571428602</v>
      </c>
      <c r="F125">
        <v>0.33371428571428602</v>
      </c>
      <c r="G125" t="s">
        <v>40</v>
      </c>
      <c r="H125" t="s">
        <v>17</v>
      </c>
    </row>
    <row r="126" spans="1:8">
      <c r="A126" t="s">
        <v>67</v>
      </c>
      <c r="B126" t="s">
        <v>18</v>
      </c>
      <c r="C126">
        <v>2014</v>
      </c>
      <c r="D126">
        <v>75</v>
      </c>
      <c r="F126">
        <f>AVERAGE(F125,F127)</f>
        <v>0.30919642857142848</v>
      </c>
      <c r="G126" t="s">
        <v>40</v>
      </c>
      <c r="H126" t="s">
        <v>17</v>
      </c>
    </row>
    <row r="127" spans="1:8">
      <c r="A127" t="s">
        <v>67</v>
      </c>
      <c r="B127" t="s">
        <v>18</v>
      </c>
      <c r="C127">
        <v>2014</v>
      </c>
      <c r="D127">
        <v>100</v>
      </c>
      <c r="E127">
        <v>0.284678571428571</v>
      </c>
      <c r="F127">
        <v>0.284678571428571</v>
      </c>
      <c r="G127" t="s">
        <v>40</v>
      </c>
      <c r="H127" t="s">
        <v>17</v>
      </c>
    </row>
    <row r="128" spans="1:8">
      <c r="A128" t="s">
        <v>67</v>
      </c>
      <c r="B128" t="s">
        <v>18</v>
      </c>
      <c r="C128">
        <v>2014</v>
      </c>
      <c r="D128">
        <v>150</v>
      </c>
      <c r="F128">
        <f>AVERAGE(F127,F129)</f>
        <v>0.28323214285714249</v>
      </c>
      <c r="G128" t="s">
        <v>40</v>
      </c>
      <c r="H128" t="s">
        <v>17</v>
      </c>
    </row>
    <row r="129" spans="1:8">
      <c r="A129" t="s">
        <v>67</v>
      </c>
      <c r="B129" t="s">
        <v>18</v>
      </c>
      <c r="C129">
        <v>2014</v>
      </c>
      <c r="D129">
        <v>200</v>
      </c>
      <c r="E129">
        <v>0.28178571428571397</v>
      </c>
      <c r="F129">
        <v>0.28178571428571397</v>
      </c>
      <c r="G129" t="s">
        <v>40</v>
      </c>
      <c r="H129" t="s">
        <v>17</v>
      </c>
    </row>
    <row r="130" spans="1:8">
      <c r="A130" t="s">
        <v>67</v>
      </c>
      <c r="B130" t="s">
        <v>18</v>
      </c>
      <c r="C130">
        <v>2014</v>
      </c>
      <c r="D130">
        <v>250</v>
      </c>
      <c r="F130">
        <f>AVERAGE(F129,F131)</f>
        <v>0.30085714285714249</v>
      </c>
      <c r="G130" t="s">
        <v>40</v>
      </c>
      <c r="H130" t="s">
        <v>17</v>
      </c>
    </row>
    <row r="131" spans="1:8">
      <c r="A131" t="s">
        <v>67</v>
      </c>
      <c r="B131" t="s">
        <v>18</v>
      </c>
      <c r="C131">
        <v>2014</v>
      </c>
      <c r="D131">
        <v>300</v>
      </c>
      <c r="E131">
        <v>0.31992857142857101</v>
      </c>
      <c r="F131">
        <v>0.31992857142857101</v>
      </c>
      <c r="G131" t="s">
        <v>40</v>
      </c>
      <c r="H131" t="s">
        <v>17</v>
      </c>
    </row>
    <row r="132" spans="1:8">
      <c r="A132" t="s">
        <v>67</v>
      </c>
      <c r="B132" t="s">
        <v>18</v>
      </c>
      <c r="C132">
        <v>2014</v>
      </c>
      <c r="D132">
        <v>350</v>
      </c>
      <c r="F132">
        <f>AVERAGE(F131,F133)</f>
        <v>0.345392857142857</v>
      </c>
      <c r="G132" t="s">
        <v>40</v>
      </c>
      <c r="H132" t="s">
        <v>17</v>
      </c>
    </row>
    <row r="133" spans="1:8">
      <c r="A133" t="s">
        <v>67</v>
      </c>
      <c r="B133" t="s">
        <v>18</v>
      </c>
      <c r="C133">
        <v>2014</v>
      </c>
      <c r="D133">
        <v>400</v>
      </c>
      <c r="E133">
        <v>0.370857142857143</v>
      </c>
      <c r="F133">
        <v>0.370857142857143</v>
      </c>
      <c r="G133" t="s">
        <v>40</v>
      </c>
      <c r="H133" t="s">
        <v>17</v>
      </c>
    </row>
    <row r="134" spans="1:8">
      <c r="A134" t="s">
        <v>67</v>
      </c>
      <c r="B134" t="s">
        <v>18</v>
      </c>
      <c r="C134">
        <v>2014</v>
      </c>
      <c r="D134">
        <v>450</v>
      </c>
      <c r="F134">
        <f>AVERAGE(F133,F135)</f>
        <v>0.360589285714286</v>
      </c>
      <c r="G134" t="s">
        <v>40</v>
      </c>
      <c r="H134" t="s">
        <v>17</v>
      </c>
    </row>
    <row r="135" spans="1:8">
      <c r="A135" t="s">
        <v>67</v>
      </c>
      <c r="B135" t="s">
        <v>18</v>
      </c>
      <c r="C135">
        <v>2014</v>
      </c>
      <c r="D135">
        <v>500</v>
      </c>
      <c r="E135">
        <v>0.35032142857142901</v>
      </c>
      <c r="F135">
        <v>0.35032142857142901</v>
      </c>
      <c r="G135" t="s">
        <v>40</v>
      </c>
      <c r="H135" t="s">
        <v>17</v>
      </c>
    </row>
    <row r="136" spans="1:8">
      <c r="A136" t="s">
        <v>67</v>
      </c>
      <c r="B136" t="s">
        <v>14</v>
      </c>
      <c r="C136">
        <v>2015</v>
      </c>
      <c r="D136">
        <v>0</v>
      </c>
      <c r="E136">
        <v>0.33435555555555602</v>
      </c>
      <c r="F136">
        <v>0.33435555555555602</v>
      </c>
      <c r="G136" t="s">
        <v>40</v>
      </c>
      <c r="H136" t="s">
        <v>12</v>
      </c>
    </row>
    <row r="137" spans="1:8">
      <c r="A137" t="s">
        <v>67</v>
      </c>
      <c r="B137" t="s">
        <v>14</v>
      </c>
      <c r="C137">
        <v>2015</v>
      </c>
      <c r="D137">
        <v>15</v>
      </c>
      <c r="F137">
        <f>AVERAGE(F136,F138)</f>
        <v>0.3379111111111115</v>
      </c>
      <c r="G137" t="s">
        <v>40</v>
      </c>
      <c r="H137" t="s">
        <v>12</v>
      </c>
    </row>
    <row r="138" spans="1:8">
      <c r="A138" t="s">
        <v>67</v>
      </c>
      <c r="B138" t="s">
        <v>14</v>
      </c>
      <c r="C138">
        <v>2015</v>
      </c>
      <c r="D138">
        <v>30</v>
      </c>
      <c r="E138">
        <v>0.34146666666666697</v>
      </c>
      <c r="F138">
        <v>0.34146666666666697</v>
      </c>
      <c r="G138" t="s">
        <v>40</v>
      </c>
      <c r="H138" t="s">
        <v>12</v>
      </c>
    </row>
    <row r="139" spans="1:8">
      <c r="A139" t="s">
        <v>67</v>
      </c>
      <c r="B139" t="s">
        <v>14</v>
      </c>
      <c r="C139">
        <v>2015</v>
      </c>
      <c r="D139">
        <v>40</v>
      </c>
      <c r="F139">
        <f>AVERAGE(F138,F140)</f>
        <v>0.32865555555555548</v>
      </c>
      <c r="G139" t="s">
        <v>40</v>
      </c>
      <c r="H139" t="s">
        <v>12</v>
      </c>
    </row>
    <row r="140" spans="1:8">
      <c r="A140" t="s">
        <v>67</v>
      </c>
      <c r="B140" t="s">
        <v>14</v>
      </c>
      <c r="C140">
        <v>2015</v>
      </c>
      <c r="D140">
        <v>50</v>
      </c>
      <c r="E140">
        <v>0.31584444444444398</v>
      </c>
      <c r="F140">
        <v>0.31584444444444398</v>
      </c>
      <c r="G140" t="s">
        <v>40</v>
      </c>
      <c r="H140" t="s">
        <v>12</v>
      </c>
    </row>
    <row r="141" spans="1:8">
      <c r="A141" t="s">
        <v>67</v>
      </c>
      <c r="B141" t="s">
        <v>14</v>
      </c>
      <c r="C141">
        <v>2015</v>
      </c>
      <c r="D141">
        <v>75</v>
      </c>
      <c r="F141">
        <f>AVERAGE(F140,F142)</f>
        <v>0.28725555555555549</v>
      </c>
      <c r="G141" t="s">
        <v>40</v>
      </c>
      <c r="H141" t="s">
        <v>12</v>
      </c>
    </row>
    <row r="142" spans="1:8">
      <c r="A142" t="s">
        <v>67</v>
      </c>
      <c r="B142" t="s">
        <v>14</v>
      </c>
      <c r="C142">
        <v>2015</v>
      </c>
      <c r="D142">
        <v>100</v>
      </c>
      <c r="E142">
        <v>0.25866666666666699</v>
      </c>
      <c r="F142">
        <v>0.25866666666666699</v>
      </c>
      <c r="G142" t="s">
        <v>40</v>
      </c>
      <c r="H142" t="s">
        <v>12</v>
      </c>
    </row>
    <row r="143" spans="1:8">
      <c r="A143" t="s">
        <v>67</v>
      </c>
      <c r="B143" t="s">
        <v>14</v>
      </c>
      <c r="C143">
        <v>2015</v>
      </c>
      <c r="D143">
        <v>150</v>
      </c>
      <c r="F143">
        <f>AVERAGE(F142,F144)</f>
        <v>0.2599222222222225</v>
      </c>
      <c r="G143" t="s">
        <v>40</v>
      </c>
      <c r="H143" t="s">
        <v>12</v>
      </c>
    </row>
    <row r="144" spans="1:8">
      <c r="A144" t="s">
        <v>67</v>
      </c>
      <c r="B144" t="s">
        <v>14</v>
      </c>
      <c r="C144">
        <v>2015</v>
      </c>
      <c r="D144">
        <v>200</v>
      </c>
      <c r="E144">
        <v>0.26117777777777801</v>
      </c>
      <c r="F144">
        <v>0.26117777777777801</v>
      </c>
      <c r="G144" t="s">
        <v>40</v>
      </c>
      <c r="H144" t="s">
        <v>12</v>
      </c>
    </row>
    <row r="145" spans="1:8">
      <c r="A145" t="s">
        <v>67</v>
      </c>
      <c r="B145" t="s">
        <v>14</v>
      </c>
      <c r="C145">
        <v>2015</v>
      </c>
      <c r="D145">
        <v>250</v>
      </c>
      <c r="F145">
        <f>AVERAGE(F144,F146)</f>
        <v>0.28218888888888904</v>
      </c>
      <c r="G145" t="s">
        <v>40</v>
      </c>
      <c r="H145" t="s">
        <v>12</v>
      </c>
    </row>
    <row r="146" spans="1:8">
      <c r="A146" t="s">
        <v>67</v>
      </c>
      <c r="B146" t="s">
        <v>14</v>
      </c>
      <c r="C146">
        <v>2015</v>
      </c>
      <c r="D146">
        <v>300</v>
      </c>
      <c r="E146">
        <v>0.30320000000000003</v>
      </c>
      <c r="F146">
        <v>0.30320000000000003</v>
      </c>
      <c r="G146" t="s">
        <v>40</v>
      </c>
      <c r="H146" t="s">
        <v>12</v>
      </c>
    </row>
    <row r="147" spans="1:8">
      <c r="A147" t="s">
        <v>67</v>
      </c>
      <c r="B147" t="s">
        <v>14</v>
      </c>
      <c r="C147">
        <v>2015</v>
      </c>
      <c r="D147">
        <v>350</v>
      </c>
      <c r="F147">
        <f>AVERAGE(F146,F148)</f>
        <v>0.33320000000000005</v>
      </c>
      <c r="G147" t="s">
        <v>40</v>
      </c>
      <c r="H147" t="s">
        <v>12</v>
      </c>
    </row>
    <row r="148" spans="1:8">
      <c r="A148" t="s">
        <v>67</v>
      </c>
      <c r="B148" t="s">
        <v>14</v>
      </c>
      <c r="C148">
        <v>2015</v>
      </c>
      <c r="D148">
        <v>400</v>
      </c>
      <c r="E148">
        <v>0.36320000000000002</v>
      </c>
      <c r="F148">
        <v>0.36320000000000002</v>
      </c>
      <c r="G148" t="s">
        <v>40</v>
      </c>
      <c r="H148" t="s">
        <v>12</v>
      </c>
    </row>
    <row r="149" spans="1:8">
      <c r="A149" t="s">
        <v>67</v>
      </c>
      <c r="B149" t="s">
        <v>14</v>
      </c>
      <c r="C149">
        <v>2015</v>
      </c>
      <c r="D149">
        <v>450</v>
      </c>
      <c r="F149">
        <f>AVERAGE(F148,F150)</f>
        <v>0.35350000000000004</v>
      </c>
      <c r="G149" t="s">
        <v>40</v>
      </c>
      <c r="H149" t="s">
        <v>12</v>
      </c>
    </row>
    <row r="150" spans="1:8">
      <c r="A150" t="s">
        <v>67</v>
      </c>
      <c r="B150" t="s">
        <v>14</v>
      </c>
      <c r="C150">
        <v>2015</v>
      </c>
      <c r="D150">
        <v>500</v>
      </c>
      <c r="E150">
        <v>0.34379999999999999</v>
      </c>
      <c r="F150">
        <v>0.34379999999999999</v>
      </c>
      <c r="G150" t="s">
        <v>40</v>
      </c>
      <c r="H150" t="s">
        <v>12</v>
      </c>
    </row>
    <row r="151" spans="1:8">
      <c r="A151" t="s">
        <v>67</v>
      </c>
      <c r="B151" t="s">
        <v>68</v>
      </c>
      <c r="C151">
        <v>2013</v>
      </c>
      <c r="D151">
        <v>0</v>
      </c>
      <c r="E151">
        <v>0.32860526315789501</v>
      </c>
      <c r="F151">
        <v>0.32860526315789501</v>
      </c>
      <c r="G151" t="s">
        <v>40</v>
      </c>
      <c r="H151" t="s">
        <v>69</v>
      </c>
    </row>
    <row r="152" spans="1:8">
      <c r="A152" t="s">
        <v>67</v>
      </c>
      <c r="B152" t="s">
        <v>68</v>
      </c>
      <c r="C152">
        <v>2013</v>
      </c>
      <c r="D152">
        <v>15</v>
      </c>
      <c r="F152">
        <f>AVERAGE(F151,F153)</f>
        <v>0.3340394736842105</v>
      </c>
      <c r="G152" t="s">
        <v>40</v>
      </c>
      <c r="H152" t="s">
        <v>69</v>
      </c>
    </row>
    <row r="153" spans="1:8">
      <c r="A153" t="s">
        <v>67</v>
      </c>
      <c r="B153" t="s">
        <v>68</v>
      </c>
      <c r="C153">
        <v>2013</v>
      </c>
      <c r="D153">
        <v>30</v>
      </c>
      <c r="E153">
        <v>0.33947368421052598</v>
      </c>
      <c r="F153">
        <v>0.33947368421052598</v>
      </c>
      <c r="G153" t="s">
        <v>40</v>
      </c>
      <c r="H153" t="s">
        <v>69</v>
      </c>
    </row>
    <row r="154" spans="1:8">
      <c r="A154" t="s">
        <v>67</v>
      </c>
      <c r="B154" t="s">
        <v>68</v>
      </c>
      <c r="C154">
        <v>2013</v>
      </c>
      <c r="D154">
        <v>40</v>
      </c>
      <c r="F154">
        <f>AVERAGE(F153,F155)</f>
        <v>0.3255263157894735</v>
      </c>
      <c r="G154" t="s">
        <v>40</v>
      </c>
      <c r="H154" t="s">
        <v>69</v>
      </c>
    </row>
    <row r="155" spans="1:8">
      <c r="A155" t="s">
        <v>67</v>
      </c>
      <c r="B155" t="s">
        <v>68</v>
      </c>
      <c r="C155">
        <v>2013</v>
      </c>
      <c r="D155">
        <v>50</v>
      </c>
      <c r="E155">
        <v>0.31157894736842101</v>
      </c>
      <c r="F155">
        <v>0.31157894736842101</v>
      </c>
      <c r="G155" t="s">
        <v>40</v>
      </c>
      <c r="H155" t="s">
        <v>69</v>
      </c>
    </row>
    <row r="156" spans="1:8">
      <c r="A156" t="s">
        <v>67</v>
      </c>
      <c r="B156" t="s">
        <v>68</v>
      </c>
      <c r="C156">
        <v>2013</v>
      </c>
      <c r="D156">
        <v>75</v>
      </c>
      <c r="F156">
        <f>AVERAGE(F155,F157)</f>
        <v>0.28506578947368399</v>
      </c>
      <c r="G156" t="s">
        <v>40</v>
      </c>
      <c r="H156" t="s">
        <v>69</v>
      </c>
    </row>
    <row r="157" spans="1:8">
      <c r="A157" t="s">
        <v>67</v>
      </c>
      <c r="B157" t="s">
        <v>68</v>
      </c>
      <c r="C157">
        <v>2013</v>
      </c>
      <c r="D157">
        <v>100</v>
      </c>
      <c r="E157">
        <v>0.25855263157894698</v>
      </c>
      <c r="F157">
        <v>0.25855263157894698</v>
      </c>
      <c r="G157" t="s">
        <v>40</v>
      </c>
      <c r="H157" t="s">
        <v>69</v>
      </c>
    </row>
    <row r="158" spans="1:8">
      <c r="A158" t="s">
        <v>67</v>
      </c>
      <c r="B158" t="s">
        <v>68</v>
      </c>
      <c r="C158">
        <v>2013</v>
      </c>
      <c r="D158">
        <v>150</v>
      </c>
      <c r="F158">
        <f>AVERAGE(F157,F159)</f>
        <v>0.25786842105263152</v>
      </c>
      <c r="G158" t="s">
        <v>40</v>
      </c>
      <c r="H158" t="s">
        <v>69</v>
      </c>
    </row>
    <row r="159" spans="1:8">
      <c r="A159" t="s">
        <v>67</v>
      </c>
      <c r="B159" t="s">
        <v>68</v>
      </c>
      <c r="C159">
        <v>2013</v>
      </c>
      <c r="D159">
        <v>200</v>
      </c>
      <c r="E159">
        <v>0.25718421052631601</v>
      </c>
      <c r="F159">
        <v>0.25718421052631601</v>
      </c>
      <c r="G159" t="s">
        <v>40</v>
      </c>
      <c r="H159" t="s">
        <v>69</v>
      </c>
    </row>
    <row r="160" spans="1:8">
      <c r="A160" t="s">
        <v>67</v>
      </c>
      <c r="B160" t="s">
        <v>68</v>
      </c>
      <c r="C160">
        <v>2013</v>
      </c>
      <c r="D160">
        <v>250</v>
      </c>
      <c r="F160">
        <f>AVERAGE(F159,F161)</f>
        <v>0.28140789473684202</v>
      </c>
      <c r="G160" t="s">
        <v>40</v>
      </c>
      <c r="H160" t="s">
        <v>69</v>
      </c>
    </row>
    <row r="161" spans="1:8">
      <c r="A161" t="s">
        <v>67</v>
      </c>
      <c r="B161" t="s">
        <v>68</v>
      </c>
      <c r="C161">
        <v>2013</v>
      </c>
      <c r="D161">
        <v>300</v>
      </c>
      <c r="E161">
        <v>0.30563157894736798</v>
      </c>
      <c r="F161">
        <v>0.30563157894736798</v>
      </c>
      <c r="G161" t="s">
        <v>40</v>
      </c>
      <c r="H161" t="s">
        <v>69</v>
      </c>
    </row>
    <row r="162" spans="1:8">
      <c r="A162" t="s">
        <v>67</v>
      </c>
      <c r="B162" t="s">
        <v>68</v>
      </c>
      <c r="C162">
        <v>2013</v>
      </c>
      <c r="D162">
        <v>350</v>
      </c>
      <c r="F162">
        <f>AVERAGE(F161,F163)</f>
        <v>0.33572368421052601</v>
      </c>
      <c r="G162" t="s">
        <v>40</v>
      </c>
      <c r="H162" t="s">
        <v>69</v>
      </c>
    </row>
    <row r="163" spans="1:8">
      <c r="A163" t="s">
        <v>67</v>
      </c>
      <c r="B163" t="s">
        <v>68</v>
      </c>
      <c r="C163">
        <v>2013</v>
      </c>
      <c r="D163">
        <v>400</v>
      </c>
      <c r="E163">
        <v>0.36581578947368398</v>
      </c>
      <c r="F163">
        <v>0.36581578947368398</v>
      </c>
      <c r="G163" t="s">
        <v>40</v>
      </c>
      <c r="H163" t="s">
        <v>69</v>
      </c>
    </row>
    <row r="164" spans="1:8">
      <c r="A164" t="s">
        <v>67</v>
      </c>
      <c r="B164" t="s">
        <v>68</v>
      </c>
      <c r="C164">
        <v>2013</v>
      </c>
      <c r="D164">
        <v>450</v>
      </c>
      <c r="F164">
        <f>AVERAGE(F163,F165)</f>
        <v>0.35451315789473647</v>
      </c>
      <c r="G164" t="s">
        <v>40</v>
      </c>
      <c r="H164" t="s">
        <v>69</v>
      </c>
    </row>
    <row r="165" spans="1:8">
      <c r="A165" t="s">
        <v>67</v>
      </c>
      <c r="B165" t="s">
        <v>68</v>
      </c>
      <c r="C165">
        <v>2013</v>
      </c>
      <c r="D165">
        <v>500</v>
      </c>
      <c r="E165">
        <v>0.34321052631578902</v>
      </c>
      <c r="F165">
        <v>0.34321052631578902</v>
      </c>
      <c r="G165" t="s">
        <v>40</v>
      </c>
      <c r="H165" t="s">
        <v>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D8" sqref="D2:D8"/>
    </sheetView>
  </sheetViews>
  <sheetFormatPr baseColWidth="10" defaultRowHeight="15" x14ac:dyDescent="0"/>
  <sheetData>
    <row r="1" spans="1:7">
      <c r="A1" t="s">
        <v>0</v>
      </c>
      <c r="B1" t="s">
        <v>10</v>
      </c>
      <c r="C1" t="s">
        <v>9</v>
      </c>
      <c r="D1" t="s">
        <v>2</v>
      </c>
      <c r="E1" t="s">
        <v>70</v>
      </c>
      <c r="F1" t="s">
        <v>11</v>
      </c>
      <c r="G1" t="s">
        <v>1</v>
      </c>
    </row>
    <row r="2" spans="1:7">
      <c r="A2" t="s">
        <v>16</v>
      </c>
      <c r="B2" t="s">
        <v>22</v>
      </c>
      <c r="C2">
        <v>2013</v>
      </c>
      <c r="D2">
        <v>15</v>
      </c>
      <c r="E2">
        <v>0.2838214285714285</v>
      </c>
      <c r="F2" t="s">
        <v>19</v>
      </c>
      <c r="G2" t="s">
        <v>21</v>
      </c>
    </row>
    <row r="3" spans="1:7">
      <c r="A3" t="s">
        <v>16</v>
      </c>
      <c r="B3" t="s">
        <v>22</v>
      </c>
      <c r="C3">
        <v>2013</v>
      </c>
      <c r="D3">
        <v>40</v>
      </c>
      <c r="E3">
        <v>0.23703571428571402</v>
      </c>
      <c r="F3" t="s">
        <v>19</v>
      </c>
      <c r="G3" t="s">
        <v>21</v>
      </c>
    </row>
    <row r="4" spans="1:7">
      <c r="A4" t="s">
        <v>16</v>
      </c>
      <c r="B4" t="s">
        <v>22</v>
      </c>
      <c r="C4">
        <v>2013</v>
      </c>
      <c r="D4">
        <v>75</v>
      </c>
      <c r="E4">
        <v>0.24512499999999998</v>
      </c>
      <c r="F4" t="s">
        <v>19</v>
      </c>
      <c r="G4" t="s">
        <v>21</v>
      </c>
    </row>
    <row r="5" spans="1:7">
      <c r="A5" t="s">
        <v>16</v>
      </c>
      <c r="B5" t="s">
        <v>22</v>
      </c>
      <c r="C5">
        <v>2013</v>
      </c>
      <c r="D5">
        <v>150</v>
      </c>
      <c r="E5">
        <v>0.28592857142857153</v>
      </c>
      <c r="F5" t="s">
        <v>19</v>
      </c>
      <c r="G5" t="s">
        <v>21</v>
      </c>
    </row>
    <row r="6" spans="1:7">
      <c r="A6" t="s">
        <v>16</v>
      </c>
      <c r="B6" t="s">
        <v>22</v>
      </c>
      <c r="C6">
        <v>2013</v>
      </c>
      <c r="D6">
        <v>250</v>
      </c>
      <c r="E6">
        <v>0.26621428571428551</v>
      </c>
      <c r="F6" t="s">
        <v>19</v>
      </c>
      <c r="G6" t="s">
        <v>21</v>
      </c>
    </row>
    <row r="7" spans="1:7">
      <c r="A7" t="s">
        <v>16</v>
      </c>
      <c r="B7" t="s">
        <v>22</v>
      </c>
      <c r="C7">
        <v>2013</v>
      </c>
      <c r="D7">
        <v>350</v>
      </c>
      <c r="E7">
        <v>0.28791071428571402</v>
      </c>
      <c r="F7" t="s">
        <v>19</v>
      </c>
      <c r="G7" t="s">
        <v>21</v>
      </c>
    </row>
    <row r="8" spans="1:7">
      <c r="A8" t="s">
        <v>16</v>
      </c>
      <c r="B8" t="s">
        <v>22</v>
      </c>
      <c r="C8">
        <v>2013</v>
      </c>
      <c r="D8">
        <v>450</v>
      </c>
      <c r="E8">
        <v>0.29876785714285703</v>
      </c>
      <c r="F8" t="s">
        <v>19</v>
      </c>
      <c r="G8" t="s">
        <v>21</v>
      </c>
    </row>
    <row r="9" spans="1:7">
      <c r="A9" t="s">
        <v>16</v>
      </c>
      <c r="B9" t="s">
        <v>18</v>
      </c>
      <c r="C9">
        <v>2014</v>
      </c>
      <c r="D9">
        <v>15</v>
      </c>
      <c r="E9">
        <v>0.28920000000000001</v>
      </c>
      <c r="F9" t="s">
        <v>19</v>
      </c>
      <c r="G9" t="s">
        <v>17</v>
      </c>
    </row>
    <row r="10" spans="1:7">
      <c r="A10" t="s">
        <v>16</v>
      </c>
      <c r="B10" t="s">
        <v>18</v>
      </c>
      <c r="C10">
        <v>2014</v>
      </c>
      <c r="D10">
        <v>40</v>
      </c>
      <c r="E10">
        <v>0.22558</v>
      </c>
      <c r="F10" t="s">
        <v>19</v>
      </c>
      <c r="G10" t="s">
        <v>17</v>
      </c>
    </row>
    <row r="11" spans="1:7">
      <c r="A11" t="s">
        <v>16</v>
      </c>
      <c r="B11" t="s">
        <v>18</v>
      </c>
      <c r="C11">
        <v>2014</v>
      </c>
      <c r="D11">
        <v>75</v>
      </c>
      <c r="E11">
        <v>0.23271999999999998</v>
      </c>
      <c r="F11" t="s">
        <v>19</v>
      </c>
      <c r="G11" t="s">
        <v>17</v>
      </c>
    </row>
    <row r="12" spans="1:7">
      <c r="A12" t="s">
        <v>16</v>
      </c>
      <c r="B12" t="s">
        <v>18</v>
      </c>
      <c r="C12">
        <v>2014</v>
      </c>
      <c r="D12">
        <v>150</v>
      </c>
      <c r="E12">
        <v>0.30752000000000002</v>
      </c>
      <c r="F12" t="s">
        <v>19</v>
      </c>
      <c r="G12" t="s">
        <v>17</v>
      </c>
    </row>
    <row r="13" spans="1:7">
      <c r="A13" t="s">
        <v>16</v>
      </c>
      <c r="B13" t="s">
        <v>18</v>
      </c>
      <c r="C13">
        <v>2014</v>
      </c>
      <c r="D13">
        <v>250</v>
      </c>
      <c r="E13">
        <v>0.29969999999999997</v>
      </c>
      <c r="F13" t="s">
        <v>19</v>
      </c>
      <c r="G13" t="s">
        <v>17</v>
      </c>
    </row>
    <row r="14" spans="1:7">
      <c r="A14" t="s">
        <v>16</v>
      </c>
      <c r="B14" t="s">
        <v>18</v>
      </c>
      <c r="C14">
        <v>2014</v>
      </c>
      <c r="D14">
        <v>350</v>
      </c>
      <c r="E14">
        <v>0.32300000000000001</v>
      </c>
      <c r="F14" t="s">
        <v>19</v>
      </c>
      <c r="G14" t="s">
        <v>17</v>
      </c>
    </row>
    <row r="15" spans="1:7">
      <c r="A15" t="s">
        <v>16</v>
      </c>
      <c r="B15" t="s">
        <v>18</v>
      </c>
      <c r="C15">
        <v>2014</v>
      </c>
      <c r="D15">
        <v>450</v>
      </c>
      <c r="E15">
        <v>0.33679999999999999</v>
      </c>
      <c r="F15" t="s">
        <v>19</v>
      </c>
      <c r="G15" t="s">
        <v>17</v>
      </c>
    </row>
    <row r="16" spans="1:7">
      <c r="A16" t="s">
        <v>16</v>
      </c>
      <c r="B16" t="s">
        <v>14</v>
      </c>
      <c r="C16">
        <v>2015</v>
      </c>
      <c r="D16">
        <v>15</v>
      </c>
      <c r="E16">
        <v>0.2402466666666665</v>
      </c>
      <c r="F16" t="s">
        <v>19</v>
      </c>
      <c r="G16" t="s">
        <v>12</v>
      </c>
    </row>
    <row r="17" spans="1:7">
      <c r="A17" t="s">
        <v>16</v>
      </c>
      <c r="B17" t="s">
        <v>14</v>
      </c>
      <c r="C17">
        <v>2015</v>
      </c>
      <c r="D17">
        <v>40</v>
      </c>
      <c r="E17">
        <v>0.2462686666666665</v>
      </c>
      <c r="F17" t="s">
        <v>19</v>
      </c>
      <c r="G17" t="s">
        <v>12</v>
      </c>
    </row>
    <row r="18" spans="1:7">
      <c r="A18" t="s">
        <v>16</v>
      </c>
      <c r="B18" t="s">
        <v>14</v>
      </c>
      <c r="C18">
        <v>2015</v>
      </c>
      <c r="D18">
        <v>75</v>
      </c>
      <c r="E18">
        <v>0.2479366666666665</v>
      </c>
      <c r="F18" t="s">
        <v>19</v>
      </c>
      <c r="G18" t="s">
        <v>12</v>
      </c>
    </row>
    <row r="19" spans="1:7">
      <c r="A19" t="s">
        <v>16</v>
      </c>
      <c r="B19" t="s">
        <v>14</v>
      </c>
      <c r="C19">
        <v>2015</v>
      </c>
      <c r="D19">
        <v>150</v>
      </c>
      <c r="E19">
        <v>0.24753133333333349</v>
      </c>
      <c r="F19" t="s">
        <v>19</v>
      </c>
      <c r="G19" t="s">
        <v>12</v>
      </c>
    </row>
    <row r="20" spans="1:7">
      <c r="A20" t="s">
        <v>16</v>
      </c>
      <c r="B20" t="s">
        <v>14</v>
      </c>
      <c r="C20">
        <v>2015</v>
      </c>
      <c r="D20">
        <v>250</v>
      </c>
      <c r="E20">
        <v>0.2461773333333335</v>
      </c>
      <c r="F20" t="s">
        <v>19</v>
      </c>
      <c r="G20" t="s">
        <v>12</v>
      </c>
    </row>
    <row r="21" spans="1:7">
      <c r="A21" t="s">
        <v>16</v>
      </c>
      <c r="B21" t="s">
        <v>14</v>
      </c>
      <c r="C21">
        <v>2015</v>
      </c>
      <c r="D21">
        <v>350</v>
      </c>
      <c r="F21" t="s">
        <v>19</v>
      </c>
      <c r="G21" t="s">
        <v>12</v>
      </c>
    </row>
    <row r="22" spans="1:7">
      <c r="A22" t="s">
        <v>16</v>
      </c>
      <c r="B22" t="s">
        <v>14</v>
      </c>
      <c r="C22">
        <v>2015</v>
      </c>
      <c r="D22">
        <v>450</v>
      </c>
      <c r="F22" t="s">
        <v>19</v>
      </c>
      <c r="G22" t="s">
        <v>12</v>
      </c>
    </row>
    <row r="23" spans="1:7">
      <c r="A23" t="s">
        <v>20</v>
      </c>
      <c r="B23" t="s">
        <v>22</v>
      </c>
      <c r="C23">
        <v>2013</v>
      </c>
      <c r="D23">
        <v>15</v>
      </c>
      <c r="E23">
        <v>0.16430357142857099</v>
      </c>
      <c r="F23" t="s">
        <v>19</v>
      </c>
      <c r="G23" t="s">
        <v>21</v>
      </c>
    </row>
    <row r="24" spans="1:7">
      <c r="A24" t="s">
        <v>20</v>
      </c>
      <c r="B24" t="s">
        <v>22</v>
      </c>
      <c r="C24">
        <v>2013</v>
      </c>
      <c r="D24">
        <v>40</v>
      </c>
      <c r="E24">
        <v>0.1692321428571425</v>
      </c>
      <c r="F24" t="s">
        <v>19</v>
      </c>
      <c r="G24" t="s">
        <v>21</v>
      </c>
    </row>
    <row r="25" spans="1:7">
      <c r="A25" t="s">
        <v>20</v>
      </c>
      <c r="B25" t="s">
        <v>22</v>
      </c>
      <c r="C25">
        <v>2013</v>
      </c>
      <c r="D25">
        <v>75</v>
      </c>
      <c r="E25">
        <v>0.1614285714285715</v>
      </c>
      <c r="F25" t="s">
        <v>19</v>
      </c>
      <c r="G25" t="s">
        <v>21</v>
      </c>
    </row>
    <row r="26" spans="1:7">
      <c r="A26" t="s">
        <v>20</v>
      </c>
      <c r="B26" t="s">
        <v>22</v>
      </c>
      <c r="C26">
        <v>2013</v>
      </c>
      <c r="D26">
        <v>150</v>
      </c>
      <c r="E26">
        <v>0.12923214285714307</v>
      </c>
      <c r="F26" t="s">
        <v>19</v>
      </c>
      <c r="G26" t="s">
        <v>21</v>
      </c>
    </row>
    <row r="27" spans="1:7">
      <c r="A27" t="s">
        <v>20</v>
      </c>
      <c r="B27" t="s">
        <v>22</v>
      </c>
      <c r="C27">
        <v>2013</v>
      </c>
      <c r="D27">
        <v>250</v>
      </c>
      <c r="E27">
        <v>0.10196428571428556</v>
      </c>
      <c r="F27" t="s">
        <v>19</v>
      </c>
      <c r="G27" t="s">
        <v>21</v>
      </c>
    </row>
    <row r="28" spans="1:7">
      <c r="A28" t="s">
        <v>20</v>
      </c>
      <c r="B28" t="s">
        <v>22</v>
      </c>
      <c r="C28">
        <v>2013</v>
      </c>
      <c r="D28">
        <v>350</v>
      </c>
      <c r="E28">
        <v>9.7874999999999851E-2</v>
      </c>
      <c r="F28" t="s">
        <v>19</v>
      </c>
      <c r="G28" t="s">
        <v>21</v>
      </c>
    </row>
    <row r="29" spans="1:7">
      <c r="A29" t="s">
        <v>20</v>
      </c>
      <c r="B29" t="s">
        <v>22</v>
      </c>
      <c r="C29">
        <v>2013</v>
      </c>
      <c r="D29">
        <v>450</v>
      </c>
      <c r="E29">
        <v>9.1714285714285845E-2</v>
      </c>
      <c r="F29" t="s">
        <v>19</v>
      </c>
      <c r="G29" t="s">
        <v>21</v>
      </c>
    </row>
    <row r="30" spans="1:7">
      <c r="A30" t="s">
        <v>20</v>
      </c>
      <c r="B30" t="s">
        <v>14</v>
      </c>
      <c r="C30">
        <v>2015</v>
      </c>
      <c r="D30">
        <v>15</v>
      </c>
      <c r="E30">
        <v>0.15047333333333351</v>
      </c>
      <c r="F30" t="s">
        <v>19</v>
      </c>
      <c r="G30" t="s">
        <v>12</v>
      </c>
    </row>
    <row r="31" spans="1:7">
      <c r="A31" t="s">
        <v>20</v>
      </c>
      <c r="B31" t="s">
        <v>14</v>
      </c>
      <c r="C31">
        <v>2015</v>
      </c>
      <c r="D31">
        <v>40</v>
      </c>
      <c r="E31">
        <v>0.15501999999999999</v>
      </c>
      <c r="F31" t="s">
        <v>19</v>
      </c>
      <c r="G31" t="s">
        <v>12</v>
      </c>
    </row>
    <row r="32" spans="1:7">
      <c r="A32" t="s">
        <v>20</v>
      </c>
      <c r="B32" t="s">
        <v>14</v>
      </c>
      <c r="C32">
        <v>2015</v>
      </c>
      <c r="D32">
        <v>75</v>
      </c>
      <c r="E32">
        <v>0.15379999999999999</v>
      </c>
      <c r="F32" t="s">
        <v>19</v>
      </c>
      <c r="G32" t="s">
        <v>12</v>
      </c>
    </row>
    <row r="33" spans="1:7">
      <c r="A33" t="s">
        <v>20</v>
      </c>
      <c r="B33" t="s">
        <v>14</v>
      </c>
      <c r="C33">
        <v>2015</v>
      </c>
      <c r="D33">
        <v>150</v>
      </c>
      <c r="E33">
        <v>0.13136666666666685</v>
      </c>
      <c r="F33" t="s">
        <v>19</v>
      </c>
      <c r="G33" t="s">
        <v>12</v>
      </c>
    </row>
    <row r="34" spans="1:7">
      <c r="A34" t="s">
        <v>20</v>
      </c>
      <c r="B34" t="s">
        <v>14</v>
      </c>
      <c r="C34">
        <v>2015</v>
      </c>
      <c r="D34">
        <v>250</v>
      </c>
      <c r="E34">
        <v>0.12051333333333336</v>
      </c>
      <c r="F34" t="s">
        <v>19</v>
      </c>
      <c r="G34" t="s">
        <v>12</v>
      </c>
    </row>
    <row r="35" spans="1:7">
      <c r="A35" t="s">
        <v>20</v>
      </c>
      <c r="B35" t="s">
        <v>14</v>
      </c>
      <c r="C35">
        <v>2015</v>
      </c>
      <c r="D35">
        <v>350</v>
      </c>
      <c r="E35">
        <v>0.16064000000000001</v>
      </c>
      <c r="F35" t="s">
        <v>19</v>
      </c>
      <c r="G35" t="s">
        <v>12</v>
      </c>
    </row>
    <row r="36" spans="1:7">
      <c r="A36" t="s">
        <v>20</v>
      </c>
      <c r="B36" t="s">
        <v>14</v>
      </c>
      <c r="C36">
        <v>2015</v>
      </c>
      <c r="D36">
        <v>450</v>
      </c>
      <c r="E36">
        <v>0.15363333333333351</v>
      </c>
      <c r="F36" t="s">
        <v>19</v>
      </c>
      <c r="G36" t="s">
        <v>12</v>
      </c>
    </row>
    <row r="37" spans="1:7">
      <c r="A37" t="s">
        <v>23</v>
      </c>
      <c r="B37" t="s">
        <v>22</v>
      </c>
      <c r="C37">
        <v>2013</v>
      </c>
      <c r="D37">
        <v>15</v>
      </c>
      <c r="E37">
        <v>0.13228571428571401</v>
      </c>
      <c r="F37" t="s">
        <v>19</v>
      </c>
      <c r="G37" t="s">
        <v>21</v>
      </c>
    </row>
    <row r="38" spans="1:7">
      <c r="A38" t="s">
        <v>23</v>
      </c>
      <c r="B38" t="s">
        <v>22</v>
      </c>
      <c r="C38">
        <v>2013</v>
      </c>
      <c r="D38">
        <v>40</v>
      </c>
      <c r="E38">
        <v>0.1117321428571425</v>
      </c>
      <c r="F38" t="s">
        <v>19</v>
      </c>
      <c r="G38" t="s">
        <v>21</v>
      </c>
    </row>
    <row r="39" spans="1:7">
      <c r="A39" t="s">
        <v>23</v>
      </c>
      <c r="B39" t="s">
        <v>22</v>
      </c>
      <c r="C39">
        <v>2013</v>
      </c>
      <c r="D39">
        <v>75</v>
      </c>
      <c r="E39">
        <v>0.14946428571428549</v>
      </c>
      <c r="F39" t="s">
        <v>19</v>
      </c>
      <c r="G39" t="s">
        <v>21</v>
      </c>
    </row>
    <row r="40" spans="1:7">
      <c r="A40" t="s">
        <v>23</v>
      </c>
      <c r="B40" t="s">
        <v>22</v>
      </c>
      <c r="C40">
        <v>2013</v>
      </c>
      <c r="D40">
        <v>150</v>
      </c>
      <c r="E40">
        <v>0.1708035714285715</v>
      </c>
      <c r="F40" t="s">
        <v>19</v>
      </c>
      <c r="G40" t="s">
        <v>21</v>
      </c>
    </row>
    <row r="41" spans="1:7">
      <c r="A41" t="s">
        <v>23</v>
      </c>
      <c r="B41" t="s">
        <v>22</v>
      </c>
      <c r="C41">
        <v>2013</v>
      </c>
      <c r="D41">
        <v>250</v>
      </c>
      <c r="E41">
        <v>0.130607142857143</v>
      </c>
      <c r="F41" t="s">
        <v>19</v>
      </c>
      <c r="G41" t="s">
        <v>21</v>
      </c>
    </row>
    <row r="42" spans="1:7">
      <c r="A42" t="s">
        <v>23</v>
      </c>
      <c r="B42" t="s">
        <v>22</v>
      </c>
      <c r="C42">
        <v>2013</v>
      </c>
      <c r="D42">
        <v>350</v>
      </c>
      <c r="E42">
        <v>0.151</v>
      </c>
      <c r="F42" t="s">
        <v>19</v>
      </c>
      <c r="G42" t="s">
        <v>21</v>
      </c>
    </row>
    <row r="43" spans="1:7">
      <c r="A43" t="s">
        <v>23</v>
      </c>
      <c r="B43" t="s">
        <v>22</v>
      </c>
      <c r="C43">
        <v>2013</v>
      </c>
      <c r="D43">
        <v>450</v>
      </c>
      <c r="E43">
        <v>0.172517857142857</v>
      </c>
      <c r="F43" t="s">
        <v>19</v>
      </c>
      <c r="G43" t="s">
        <v>21</v>
      </c>
    </row>
    <row r="44" spans="1:7">
      <c r="A44" t="s">
        <v>23</v>
      </c>
      <c r="B44" t="s">
        <v>18</v>
      </c>
      <c r="C44">
        <v>2014</v>
      </c>
      <c r="D44">
        <v>15</v>
      </c>
      <c r="E44">
        <v>0.1406</v>
      </c>
      <c r="F44" t="s">
        <v>19</v>
      </c>
      <c r="G44" t="s">
        <v>17</v>
      </c>
    </row>
    <row r="45" spans="1:7">
      <c r="A45" t="s">
        <v>23</v>
      </c>
      <c r="B45" t="s">
        <v>18</v>
      </c>
      <c r="C45">
        <v>2014</v>
      </c>
      <c r="D45">
        <v>40</v>
      </c>
      <c r="E45">
        <v>0.12090000000000001</v>
      </c>
      <c r="F45" t="s">
        <v>19</v>
      </c>
      <c r="G45" t="s">
        <v>17</v>
      </c>
    </row>
    <row r="46" spans="1:7">
      <c r="A46" t="s">
        <v>23</v>
      </c>
      <c r="B46" t="s">
        <v>18</v>
      </c>
      <c r="C46">
        <v>2014</v>
      </c>
      <c r="D46">
        <v>75</v>
      </c>
      <c r="E46">
        <v>0.16072</v>
      </c>
      <c r="F46" t="s">
        <v>19</v>
      </c>
      <c r="G46" t="s">
        <v>17</v>
      </c>
    </row>
    <row r="47" spans="1:7">
      <c r="A47" t="s">
        <v>23</v>
      </c>
      <c r="B47" t="s">
        <v>18</v>
      </c>
      <c r="C47">
        <v>2014</v>
      </c>
      <c r="D47">
        <v>150</v>
      </c>
      <c r="E47">
        <v>0.18859999999999999</v>
      </c>
      <c r="F47" t="s">
        <v>19</v>
      </c>
      <c r="G47" t="s">
        <v>17</v>
      </c>
    </row>
    <row r="48" spans="1:7">
      <c r="A48" t="s">
        <v>23</v>
      </c>
      <c r="B48" t="s">
        <v>18</v>
      </c>
      <c r="C48">
        <v>2014</v>
      </c>
      <c r="D48">
        <v>250</v>
      </c>
      <c r="E48">
        <v>0.15379999999999999</v>
      </c>
      <c r="F48" t="s">
        <v>19</v>
      </c>
      <c r="G48" t="s">
        <v>17</v>
      </c>
    </row>
    <row r="49" spans="1:7">
      <c r="A49" t="s">
        <v>23</v>
      </c>
      <c r="B49" t="s">
        <v>18</v>
      </c>
      <c r="C49">
        <v>2014</v>
      </c>
      <c r="D49">
        <v>350</v>
      </c>
      <c r="E49">
        <v>0.19570000000000001</v>
      </c>
      <c r="F49" t="s">
        <v>19</v>
      </c>
      <c r="G49" t="s">
        <v>17</v>
      </c>
    </row>
    <row r="50" spans="1:7">
      <c r="A50" t="s">
        <v>23</v>
      </c>
      <c r="B50" t="s">
        <v>18</v>
      </c>
      <c r="C50">
        <v>2014</v>
      </c>
      <c r="D50">
        <v>450</v>
      </c>
      <c r="E50">
        <v>0.23554000000000003</v>
      </c>
      <c r="F50" t="s">
        <v>19</v>
      </c>
      <c r="G50" t="s">
        <v>17</v>
      </c>
    </row>
    <row r="51" spans="1:7">
      <c r="A51" t="s">
        <v>67</v>
      </c>
      <c r="B51" t="s">
        <v>22</v>
      </c>
      <c r="C51">
        <v>2013</v>
      </c>
      <c r="D51">
        <v>15</v>
      </c>
      <c r="E51">
        <v>0.343108695652174</v>
      </c>
      <c r="F51" t="s">
        <v>40</v>
      </c>
      <c r="G51" t="s">
        <v>21</v>
      </c>
    </row>
    <row r="52" spans="1:7">
      <c r="A52" t="s">
        <v>67</v>
      </c>
      <c r="B52" t="s">
        <v>22</v>
      </c>
      <c r="C52">
        <v>2013</v>
      </c>
      <c r="D52">
        <v>40</v>
      </c>
      <c r="E52">
        <v>0.33429347826086953</v>
      </c>
      <c r="F52" t="s">
        <v>40</v>
      </c>
      <c r="G52" t="s">
        <v>21</v>
      </c>
    </row>
    <row r="53" spans="1:7">
      <c r="A53" t="s">
        <v>67</v>
      </c>
      <c r="B53" t="s">
        <v>22</v>
      </c>
      <c r="C53">
        <v>2013</v>
      </c>
      <c r="D53">
        <v>75</v>
      </c>
      <c r="E53">
        <v>0.29849999999999999</v>
      </c>
      <c r="F53" t="s">
        <v>40</v>
      </c>
      <c r="G53" t="s">
        <v>21</v>
      </c>
    </row>
    <row r="54" spans="1:7">
      <c r="A54" t="s">
        <v>67</v>
      </c>
      <c r="B54" t="s">
        <v>22</v>
      </c>
      <c r="C54">
        <v>2013</v>
      </c>
      <c r="D54">
        <v>150</v>
      </c>
      <c r="E54">
        <v>0.2707608695652175</v>
      </c>
      <c r="F54" t="s">
        <v>40</v>
      </c>
      <c r="G54" t="s">
        <v>21</v>
      </c>
    </row>
    <row r="55" spans="1:7">
      <c r="A55" t="s">
        <v>67</v>
      </c>
      <c r="B55" t="s">
        <v>22</v>
      </c>
      <c r="C55">
        <v>2013</v>
      </c>
      <c r="D55">
        <v>250</v>
      </c>
      <c r="E55">
        <v>0.28605434782608696</v>
      </c>
      <c r="F55" t="s">
        <v>40</v>
      </c>
      <c r="G55" t="s">
        <v>21</v>
      </c>
    </row>
    <row r="56" spans="1:7">
      <c r="A56" t="s">
        <v>67</v>
      </c>
      <c r="B56" t="s">
        <v>22</v>
      </c>
      <c r="C56">
        <v>2013</v>
      </c>
      <c r="D56">
        <v>350</v>
      </c>
      <c r="E56">
        <v>0.33588043478260848</v>
      </c>
      <c r="F56" t="s">
        <v>40</v>
      </c>
      <c r="G56" t="s">
        <v>21</v>
      </c>
    </row>
    <row r="57" spans="1:7">
      <c r="A57" t="s">
        <v>67</v>
      </c>
      <c r="B57" t="s">
        <v>22</v>
      </c>
      <c r="C57">
        <v>2013</v>
      </c>
      <c r="D57">
        <v>450</v>
      </c>
      <c r="E57">
        <v>0.35304347826086946</v>
      </c>
      <c r="F57" t="s">
        <v>40</v>
      </c>
      <c r="G57" t="s">
        <v>21</v>
      </c>
    </row>
    <row r="58" spans="1:7">
      <c r="A58" t="s">
        <v>67</v>
      </c>
      <c r="B58" t="s">
        <v>18</v>
      </c>
      <c r="C58">
        <v>2014</v>
      </c>
      <c r="D58">
        <v>15</v>
      </c>
      <c r="E58">
        <v>0.34992857142857148</v>
      </c>
      <c r="F58" t="s">
        <v>40</v>
      </c>
      <c r="G58" t="s">
        <v>17</v>
      </c>
    </row>
    <row r="59" spans="1:7">
      <c r="A59" t="s">
        <v>67</v>
      </c>
      <c r="B59" t="s">
        <v>18</v>
      </c>
      <c r="C59">
        <v>2014</v>
      </c>
      <c r="D59">
        <v>40</v>
      </c>
      <c r="E59">
        <v>0.34380357142857154</v>
      </c>
      <c r="F59" t="s">
        <v>40</v>
      </c>
      <c r="G59" t="s">
        <v>17</v>
      </c>
    </row>
    <row r="60" spans="1:7">
      <c r="A60" t="s">
        <v>67</v>
      </c>
      <c r="B60" t="s">
        <v>18</v>
      </c>
      <c r="C60">
        <v>2014</v>
      </c>
      <c r="D60">
        <v>75</v>
      </c>
      <c r="E60">
        <v>0.30919642857142848</v>
      </c>
      <c r="F60" t="s">
        <v>40</v>
      </c>
      <c r="G60" t="s">
        <v>17</v>
      </c>
    </row>
    <row r="61" spans="1:7">
      <c r="A61" t="s">
        <v>67</v>
      </c>
      <c r="B61" t="s">
        <v>18</v>
      </c>
      <c r="C61">
        <v>2014</v>
      </c>
      <c r="D61">
        <v>150</v>
      </c>
      <c r="E61">
        <v>0.28323214285714249</v>
      </c>
      <c r="F61" t="s">
        <v>40</v>
      </c>
      <c r="G61" t="s">
        <v>17</v>
      </c>
    </row>
    <row r="62" spans="1:7">
      <c r="A62" t="s">
        <v>67</v>
      </c>
      <c r="B62" t="s">
        <v>18</v>
      </c>
      <c r="C62">
        <v>2014</v>
      </c>
      <c r="D62">
        <v>250</v>
      </c>
      <c r="E62">
        <v>0.30085714285714249</v>
      </c>
      <c r="F62" t="s">
        <v>40</v>
      </c>
      <c r="G62" t="s">
        <v>17</v>
      </c>
    </row>
    <row r="63" spans="1:7">
      <c r="A63" t="s">
        <v>67</v>
      </c>
      <c r="B63" t="s">
        <v>18</v>
      </c>
      <c r="C63">
        <v>2014</v>
      </c>
      <c r="D63">
        <v>350</v>
      </c>
      <c r="E63">
        <v>0.345392857142857</v>
      </c>
      <c r="F63" t="s">
        <v>40</v>
      </c>
      <c r="G63" t="s">
        <v>17</v>
      </c>
    </row>
    <row r="64" spans="1:7">
      <c r="A64" t="s">
        <v>67</v>
      </c>
      <c r="B64" t="s">
        <v>18</v>
      </c>
      <c r="C64">
        <v>2014</v>
      </c>
      <c r="D64">
        <v>450</v>
      </c>
      <c r="E64">
        <v>0.360589285714286</v>
      </c>
      <c r="F64" t="s">
        <v>40</v>
      </c>
      <c r="G64" t="s">
        <v>17</v>
      </c>
    </row>
    <row r="65" spans="1:7">
      <c r="A65" t="s">
        <v>67</v>
      </c>
      <c r="B65" t="s">
        <v>14</v>
      </c>
      <c r="C65">
        <v>2015</v>
      </c>
      <c r="D65">
        <v>15</v>
      </c>
      <c r="E65">
        <v>0.3379111111111115</v>
      </c>
      <c r="F65" t="s">
        <v>40</v>
      </c>
      <c r="G65" t="s">
        <v>12</v>
      </c>
    </row>
    <row r="66" spans="1:7">
      <c r="A66" t="s">
        <v>67</v>
      </c>
      <c r="B66" t="s">
        <v>14</v>
      </c>
      <c r="C66">
        <v>2015</v>
      </c>
      <c r="D66">
        <v>40</v>
      </c>
      <c r="E66">
        <v>0.32865555555555548</v>
      </c>
      <c r="F66" t="s">
        <v>40</v>
      </c>
      <c r="G66" t="s">
        <v>12</v>
      </c>
    </row>
    <row r="67" spans="1:7">
      <c r="A67" t="s">
        <v>67</v>
      </c>
      <c r="B67" t="s">
        <v>14</v>
      </c>
      <c r="C67">
        <v>2015</v>
      </c>
      <c r="D67">
        <v>75</v>
      </c>
      <c r="E67">
        <v>0.28725555555555549</v>
      </c>
      <c r="F67" t="s">
        <v>40</v>
      </c>
      <c r="G67" t="s">
        <v>12</v>
      </c>
    </row>
    <row r="68" spans="1:7">
      <c r="A68" t="s">
        <v>67</v>
      </c>
      <c r="B68" t="s">
        <v>14</v>
      </c>
      <c r="C68">
        <v>2015</v>
      </c>
      <c r="D68">
        <v>150</v>
      </c>
      <c r="E68">
        <v>0.2599222222222225</v>
      </c>
      <c r="F68" t="s">
        <v>40</v>
      </c>
      <c r="G68" t="s">
        <v>12</v>
      </c>
    </row>
    <row r="69" spans="1:7">
      <c r="A69" t="s">
        <v>67</v>
      </c>
      <c r="B69" t="s">
        <v>14</v>
      </c>
      <c r="C69">
        <v>2015</v>
      </c>
      <c r="D69">
        <v>250</v>
      </c>
      <c r="E69">
        <v>0.28218888888888904</v>
      </c>
      <c r="F69" t="s">
        <v>40</v>
      </c>
      <c r="G69" t="s">
        <v>12</v>
      </c>
    </row>
    <row r="70" spans="1:7">
      <c r="A70" t="s">
        <v>67</v>
      </c>
      <c r="B70" t="s">
        <v>14</v>
      </c>
      <c r="C70">
        <v>2015</v>
      </c>
      <c r="D70">
        <v>350</v>
      </c>
      <c r="E70">
        <v>0.33320000000000005</v>
      </c>
      <c r="F70" t="s">
        <v>40</v>
      </c>
      <c r="G70" t="s">
        <v>12</v>
      </c>
    </row>
    <row r="71" spans="1:7">
      <c r="A71" t="s">
        <v>67</v>
      </c>
      <c r="B71" t="s">
        <v>14</v>
      </c>
      <c r="C71">
        <v>2015</v>
      </c>
      <c r="D71">
        <v>450</v>
      </c>
      <c r="E71">
        <v>0.35350000000000004</v>
      </c>
      <c r="F71" t="s">
        <v>40</v>
      </c>
      <c r="G71" t="s">
        <v>12</v>
      </c>
    </row>
    <row r="72" spans="1:7">
      <c r="A72" t="s">
        <v>67</v>
      </c>
      <c r="B72" t="s">
        <v>68</v>
      </c>
      <c r="C72">
        <v>2013</v>
      </c>
      <c r="D72">
        <v>15</v>
      </c>
      <c r="E72">
        <v>0.3340394736842105</v>
      </c>
      <c r="F72" t="s">
        <v>40</v>
      </c>
      <c r="G72" t="s">
        <v>69</v>
      </c>
    </row>
    <row r="73" spans="1:7">
      <c r="A73" t="s">
        <v>67</v>
      </c>
      <c r="B73" t="s">
        <v>68</v>
      </c>
      <c r="C73">
        <v>2013</v>
      </c>
      <c r="D73">
        <v>40</v>
      </c>
      <c r="E73">
        <v>0.3255263157894735</v>
      </c>
      <c r="F73" t="s">
        <v>40</v>
      </c>
      <c r="G73" t="s">
        <v>69</v>
      </c>
    </row>
    <row r="74" spans="1:7">
      <c r="A74" t="s">
        <v>67</v>
      </c>
      <c r="B74" t="s">
        <v>68</v>
      </c>
      <c r="C74">
        <v>2013</v>
      </c>
      <c r="D74">
        <v>75</v>
      </c>
      <c r="E74">
        <v>0.28506578947368399</v>
      </c>
      <c r="F74" t="s">
        <v>40</v>
      </c>
      <c r="G74" t="s">
        <v>69</v>
      </c>
    </row>
    <row r="75" spans="1:7">
      <c r="A75" t="s">
        <v>67</v>
      </c>
      <c r="B75" t="s">
        <v>68</v>
      </c>
      <c r="C75">
        <v>2013</v>
      </c>
      <c r="D75">
        <v>150</v>
      </c>
      <c r="E75">
        <v>0.25786842105263152</v>
      </c>
      <c r="F75" t="s">
        <v>40</v>
      </c>
      <c r="G75" t="s">
        <v>69</v>
      </c>
    </row>
    <row r="76" spans="1:7">
      <c r="A76" t="s">
        <v>67</v>
      </c>
      <c r="B76" t="s">
        <v>68</v>
      </c>
      <c r="C76">
        <v>2013</v>
      </c>
      <c r="D76">
        <v>250</v>
      </c>
      <c r="E76">
        <v>0.28140789473684202</v>
      </c>
      <c r="F76" t="s">
        <v>40</v>
      </c>
      <c r="G76" t="s">
        <v>69</v>
      </c>
    </row>
    <row r="77" spans="1:7">
      <c r="A77" t="s">
        <v>67</v>
      </c>
      <c r="B77" t="s">
        <v>68</v>
      </c>
      <c r="C77">
        <v>2013</v>
      </c>
      <c r="D77">
        <v>350</v>
      </c>
      <c r="E77">
        <v>0.33572368421052601</v>
      </c>
      <c r="F77" t="s">
        <v>40</v>
      </c>
      <c r="G77" t="s">
        <v>69</v>
      </c>
    </row>
    <row r="78" spans="1:7">
      <c r="A78" t="s">
        <v>67</v>
      </c>
      <c r="B78" t="s">
        <v>68</v>
      </c>
      <c r="C78">
        <v>2013</v>
      </c>
      <c r="D78">
        <v>450</v>
      </c>
      <c r="E78">
        <v>0.35451315789473647</v>
      </c>
      <c r="F78" t="s">
        <v>40</v>
      </c>
      <c r="G78" t="s">
        <v>69</v>
      </c>
    </row>
  </sheetData>
  <sortState ref="A2:G78">
    <sortCondition ref="A2:A78"/>
    <sortCondition ref="B2:B78"/>
    <sortCondition ref="D2:D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36" sqref="A23:C36"/>
    </sheetView>
  </sheetViews>
  <sheetFormatPr baseColWidth="10" defaultRowHeight="15" x14ac:dyDescent="0"/>
  <cols>
    <col min="2" max="4" width="10.83203125" customWidth="1"/>
  </cols>
  <sheetData>
    <row r="1" spans="1:5">
      <c r="A1" t="s">
        <v>2</v>
      </c>
      <c r="B1" t="s">
        <v>10</v>
      </c>
      <c r="C1" t="s">
        <v>128</v>
      </c>
      <c r="D1" t="s">
        <v>129</v>
      </c>
      <c r="E1" t="s">
        <v>59</v>
      </c>
    </row>
    <row r="2" spans="1:5">
      <c r="A2">
        <v>15</v>
      </c>
      <c r="B2" t="s">
        <v>22</v>
      </c>
      <c r="C2">
        <v>0.16430357142857099</v>
      </c>
      <c r="D2">
        <v>0.13228571428571401</v>
      </c>
      <c r="E2">
        <f>C2/D2</f>
        <v>1.2420356371490273</v>
      </c>
    </row>
    <row r="3" spans="1:5">
      <c r="A3">
        <v>15</v>
      </c>
      <c r="B3" t="s">
        <v>22</v>
      </c>
      <c r="C3">
        <v>0.16430357142857099</v>
      </c>
      <c r="D3">
        <v>0.13228571428571401</v>
      </c>
      <c r="E3">
        <f t="shared" ref="E3:E22" si="0">C3/D3</f>
        <v>1.2420356371490273</v>
      </c>
    </row>
    <row r="4" spans="1:5">
      <c r="A4">
        <v>15</v>
      </c>
      <c r="B4" t="s">
        <v>22</v>
      </c>
      <c r="C4">
        <v>0.16430357142857099</v>
      </c>
      <c r="D4">
        <v>0.13228571428571401</v>
      </c>
      <c r="E4">
        <f t="shared" si="0"/>
        <v>1.2420356371490273</v>
      </c>
    </row>
    <row r="5" spans="1:5">
      <c r="A5">
        <v>40</v>
      </c>
      <c r="B5" t="s">
        <v>22</v>
      </c>
      <c r="C5">
        <v>0.1692321428571425</v>
      </c>
      <c r="D5">
        <v>0.1117321428571425</v>
      </c>
      <c r="E5">
        <f t="shared" si="0"/>
        <v>1.5146236215438724</v>
      </c>
    </row>
    <row r="6" spans="1:5">
      <c r="A6">
        <v>40</v>
      </c>
      <c r="B6" t="s">
        <v>22</v>
      </c>
      <c r="C6">
        <v>0.1692321428571425</v>
      </c>
      <c r="D6">
        <v>0.1117321428571425</v>
      </c>
      <c r="E6">
        <f t="shared" si="0"/>
        <v>1.5146236215438724</v>
      </c>
    </row>
    <row r="7" spans="1:5">
      <c r="A7">
        <v>40</v>
      </c>
      <c r="B7" t="s">
        <v>22</v>
      </c>
      <c r="C7">
        <v>0.1692321428571425</v>
      </c>
      <c r="D7">
        <v>0.1117321428571425</v>
      </c>
      <c r="E7">
        <f t="shared" si="0"/>
        <v>1.5146236215438724</v>
      </c>
    </row>
    <row r="8" spans="1:5">
      <c r="A8">
        <v>75</v>
      </c>
      <c r="B8" t="s">
        <v>22</v>
      </c>
      <c r="C8">
        <v>0.1614285714285715</v>
      </c>
      <c r="D8">
        <v>0.14946428571428549</v>
      </c>
      <c r="E8">
        <f t="shared" si="0"/>
        <v>1.0800477897252112</v>
      </c>
    </row>
    <row r="9" spans="1:5">
      <c r="A9">
        <v>75</v>
      </c>
      <c r="B9" t="s">
        <v>22</v>
      </c>
      <c r="C9">
        <v>0.1614285714285715</v>
      </c>
      <c r="D9">
        <v>0.14946428571428549</v>
      </c>
      <c r="E9">
        <f t="shared" si="0"/>
        <v>1.0800477897252112</v>
      </c>
    </row>
    <row r="10" spans="1:5">
      <c r="A10">
        <v>75</v>
      </c>
      <c r="B10" t="s">
        <v>22</v>
      </c>
      <c r="C10">
        <v>0.1614285714285715</v>
      </c>
      <c r="D10">
        <v>0.14946428571428549</v>
      </c>
      <c r="E10">
        <f t="shared" si="0"/>
        <v>1.0800477897252112</v>
      </c>
    </row>
    <row r="11" spans="1:5">
      <c r="A11">
        <v>150</v>
      </c>
      <c r="B11" t="s">
        <v>22</v>
      </c>
      <c r="C11">
        <v>0.12923214285714307</v>
      </c>
      <c r="D11">
        <v>0.1708035714285715</v>
      </c>
      <c r="E11">
        <f t="shared" si="0"/>
        <v>0.75661265028750746</v>
      </c>
    </row>
    <row r="12" spans="1:5">
      <c r="A12">
        <v>150</v>
      </c>
      <c r="B12" t="s">
        <v>22</v>
      </c>
      <c r="C12">
        <v>0.12923214285714307</v>
      </c>
      <c r="D12">
        <v>0.1708035714285715</v>
      </c>
      <c r="E12">
        <f t="shared" si="0"/>
        <v>0.75661265028750746</v>
      </c>
    </row>
    <row r="13" spans="1:5">
      <c r="A13">
        <v>150</v>
      </c>
      <c r="B13" t="s">
        <v>22</v>
      </c>
      <c r="C13">
        <v>0.12923214285714307</v>
      </c>
      <c r="D13">
        <v>0.1708035714285715</v>
      </c>
      <c r="E13">
        <f t="shared" si="0"/>
        <v>0.75661265028750746</v>
      </c>
    </row>
    <row r="14" spans="1:5">
      <c r="A14">
        <v>250</v>
      </c>
      <c r="B14" t="s">
        <v>22</v>
      </c>
      <c r="C14">
        <v>0.10196428571428556</v>
      </c>
      <c r="D14">
        <v>0.130607142857143</v>
      </c>
      <c r="E14">
        <f t="shared" si="0"/>
        <v>0.78069455838118473</v>
      </c>
    </row>
    <row r="15" spans="1:5">
      <c r="A15">
        <v>250</v>
      </c>
      <c r="B15" t="s">
        <v>22</v>
      </c>
      <c r="C15">
        <v>0.10196428571428556</v>
      </c>
      <c r="D15">
        <v>0.130607142857143</v>
      </c>
      <c r="E15">
        <f t="shared" si="0"/>
        <v>0.78069455838118473</v>
      </c>
    </row>
    <row r="16" spans="1:5">
      <c r="A16">
        <v>250</v>
      </c>
      <c r="B16" t="s">
        <v>22</v>
      </c>
      <c r="C16">
        <v>0.10196428571428556</v>
      </c>
      <c r="D16">
        <v>0.130607142857143</v>
      </c>
      <c r="E16">
        <f t="shared" si="0"/>
        <v>0.78069455838118473</v>
      </c>
    </row>
    <row r="17" spans="1:5">
      <c r="A17">
        <v>350</v>
      </c>
      <c r="B17" t="s">
        <v>22</v>
      </c>
      <c r="C17">
        <v>9.7874999999999851E-2</v>
      </c>
      <c r="D17">
        <v>0.151</v>
      </c>
      <c r="E17">
        <f t="shared" si="0"/>
        <v>0.64817880794701888</v>
      </c>
    </row>
    <row r="18" spans="1:5">
      <c r="A18">
        <v>350</v>
      </c>
      <c r="B18" t="s">
        <v>22</v>
      </c>
      <c r="C18">
        <v>9.7874999999999851E-2</v>
      </c>
      <c r="D18">
        <v>0.151</v>
      </c>
      <c r="E18">
        <f t="shared" si="0"/>
        <v>0.64817880794701888</v>
      </c>
    </row>
    <row r="19" spans="1:5">
      <c r="A19">
        <v>350</v>
      </c>
      <c r="B19" t="s">
        <v>22</v>
      </c>
      <c r="C19">
        <v>9.7874999999999851E-2</v>
      </c>
      <c r="D19">
        <v>0.151</v>
      </c>
      <c r="E19">
        <f>C19/D19</f>
        <v>0.64817880794701888</v>
      </c>
    </row>
    <row r="20" spans="1:5">
      <c r="A20">
        <v>450</v>
      </c>
      <c r="B20" t="s">
        <v>22</v>
      </c>
      <c r="C20">
        <v>9.1714285714285845E-2</v>
      </c>
      <c r="D20">
        <v>0.172517857142857</v>
      </c>
      <c r="E20">
        <f t="shared" si="0"/>
        <v>0.53162198530172977</v>
      </c>
    </row>
    <row r="21" spans="1:5">
      <c r="A21">
        <v>450</v>
      </c>
      <c r="B21" t="s">
        <v>22</v>
      </c>
      <c r="C21">
        <v>9.1714285714285845E-2</v>
      </c>
      <c r="D21">
        <v>0.172517857142857</v>
      </c>
      <c r="E21">
        <f t="shared" si="0"/>
        <v>0.53162198530172977</v>
      </c>
    </row>
    <row r="22" spans="1:5">
      <c r="A22">
        <v>450</v>
      </c>
      <c r="B22" t="s">
        <v>22</v>
      </c>
      <c r="C22">
        <v>9.1714285714285845E-2</v>
      </c>
      <c r="D22">
        <v>0.172517857142857</v>
      </c>
      <c r="E22">
        <f t="shared" si="0"/>
        <v>0.53162198530172977</v>
      </c>
    </row>
    <row r="23" spans="1:5">
      <c r="A23">
        <v>15</v>
      </c>
      <c r="B23" t="s">
        <v>18</v>
      </c>
      <c r="C23">
        <f>D23*E23</f>
        <v>0.17463021058315326</v>
      </c>
      <c r="D23">
        <v>0.1406</v>
      </c>
      <c r="E23">
        <f>E2</f>
        <v>1.2420356371490273</v>
      </c>
    </row>
    <row r="24" spans="1:5">
      <c r="A24">
        <v>15</v>
      </c>
      <c r="B24" t="s">
        <v>18</v>
      </c>
      <c r="C24">
        <f>D24*E24</f>
        <v>0.17463021058315326</v>
      </c>
      <c r="D24">
        <v>0.1406</v>
      </c>
      <c r="E24">
        <f>E3</f>
        <v>1.2420356371490273</v>
      </c>
    </row>
    <row r="25" spans="1:5">
      <c r="A25">
        <v>40</v>
      </c>
      <c r="B25" t="s">
        <v>18</v>
      </c>
      <c r="C25">
        <f t="shared" ref="C25:C36" si="1">D25*E25</f>
        <v>0.18311799584465419</v>
      </c>
      <c r="D25">
        <v>0.12090000000000001</v>
      </c>
      <c r="E25">
        <f>E5</f>
        <v>1.5146236215438724</v>
      </c>
    </row>
    <row r="26" spans="1:5">
      <c r="A26">
        <v>40</v>
      </c>
      <c r="B26" t="s">
        <v>18</v>
      </c>
      <c r="C26">
        <f t="shared" si="1"/>
        <v>0.18311799584465419</v>
      </c>
      <c r="D26">
        <v>0.12090000000000001</v>
      </c>
      <c r="E26">
        <f>E6</f>
        <v>1.5146236215438724</v>
      </c>
    </row>
    <row r="27" spans="1:5">
      <c r="A27">
        <v>75</v>
      </c>
      <c r="B27" t="s">
        <v>18</v>
      </c>
      <c r="C27">
        <f t="shared" si="1"/>
        <v>0.17358528076463595</v>
      </c>
      <c r="D27">
        <v>0.16072</v>
      </c>
      <c r="E27">
        <f>E8</f>
        <v>1.0800477897252112</v>
      </c>
    </row>
    <row r="28" spans="1:5">
      <c r="A28">
        <v>75</v>
      </c>
      <c r="B28" t="s">
        <v>18</v>
      </c>
      <c r="C28">
        <f t="shared" si="1"/>
        <v>0.17358528076463595</v>
      </c>
      <c r="D28">
        <v>0.16072</v>
      </c>
      <c r="E28">
        <f>E9</f>
        <v>1.0800477897252112</v>
      </c>
    </row>
    <row r="29" spans="1:5">
      <c r="A29">
        <v>150</v>
      </c>
      <c r="B29" t="s">
        <v>18</v>
      </c>
      <c r="C29">
        <f t="shared" si="1"/>
        <v>0.14269714584422391</v>
      </c>
      <c r="D29">
        <v>0.18859999999999999</v>
      </c>
      <c r="E29">
        <f>E12</f>
        <v>0.75661265028750746</v>
      </c>
    </row>
    <row r="30" spans="1:5">
      <c r="A30">
        <v>150</v>
      </c>
      <c r="B30" t="s">
        <v>18</v>
      </c>
      <c r="C30">
        <f t="shared" si="1"/>
        <v>0.14269714584422391</v>
      </c>
      <c r="D30">
        <v>0.18859999999999999</v>
      </c>
      <c r="E30">
        <f>E13</f>
        <v>0.75661265028750746</v>
      </c>
    </row>
    <row r="31" spans="1:5">
      <c r="A31">
        <v>250</v>
      </c>
      <c r="B31" t="s">
        <v>18</v>
      </c>
      <c r="C31">
        <f t="shared" si="1"/>
        <v>0.12007082307902621</v>
      </c>
      <c r="D31">
        <v>0.15379999999999999</v>
      </c>
      <c r="E31">
        <f>E14</f>
        <v>0.78069455838118473</v>
      </c>
    </row>
    <row r="32" spans="1:5">
      <c r="A32">
        <v>250</v>
      </c>
      <c r="B32" t="s">
        <v>18</v>
      </c>
      <c r="C32">
        <f t="shared" si="1"/>
        <v>0.12007082307902621</v>
      </c>
      <c r="D32">
        <v>0.15379999999999999</v>
      </c>
      <c r="E32">
        <f>E15</f>
        <v>0.78069455838118473</v>
      </c>
    </row>
    <row r="33" spans="1:5">
      <c r="A33">
        <v>350</v>
      </c>
      <c r="B33" t="s">
        <v>18</v>
      </c>
      <c r="C33">
        <f t="shared" si="1"/>
        <v>0.12684859271523161</v>
      </c>
      <c r="D33">
        <v>0.19570000000000001</v>
      </c>
      <c r="E33">
        <f>E18</f>
        <v>0.64817880794701888</v>
      </c>
    </row>
    <row r="34" spans="1:5">
      <c r="A34">
        <v>350</v>
      </c>
      <c r="B34" t="s">
        <v>18</v>
      </c>
      <c r="C34">
        <f t="shared" si="1"/>
        <v>0.12684859271523161</v>
      </c>
      <c r="D34">
        <v>0.19570000000000001</v>
      </c>
      <c r="E34">
        <f>E19</f>
        <v>0.64817880794701888</v>
      </c>
    </row>
    <row r="35" spans="1:5">
      <c r="A35">
        <v>450</v>
      </c>
      <c r="B35" t="s">
        <v>18</v>
      </c>
      <c r="C35">
        <f t="shared" si="1"/>
        <v>0.12521824241796944</v>
      </c>
      <c r="D35">
        <v>0.23554000000000003</v>
      </c>
      <c r="E35">
        <f>E20</f>
        <v>0.53162198530172977</v>
      </c>
    </row>
    <row r="36" spans="1:5">
      <c r="A36">
        <v>450</v>
      </c>
      <c r="B36" t="s">
        <v>18</v>
      </c>
      <c r="C36">
        <f t="shared" si="1"/>
        <v>0.12521824241796944</v>
      </c>
      <c r="D36">
        <v>0.23554000000000003</v>
      </c>
      <c r="E36">
        <f>E21</f>
        <v>0.53162198530172977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topLeftCell="M1" workbookViewId="0">
      <selection activeCell="Z2" sqref="Z2:AB9"/>
    </sheetView>
  </sheetViews>
  <sheetFormatPr baseColWidth="10" defaultRowHeight="15" x14ac:dyDescent="0"/>
  <cols>
    <col min="5" max="5" width="10.83203125" style="5"/>
    <col min="12" max="12" width="12.83203125" bestFit="1" customWidth="1"/>
    <col min="14" max="14" width="12.83203125" bestFit="1" customWidth="1"/>
    <col min="15" max="16" width="11" bestFit="1" customWidth="1"/>
    <col min="29" max="29" width="10.83203125" customWidth="1"/>
    <col min="30" max="30" width="28" bestFit="1" customWidth="1"/>
  </cols>
  <sheetData>
    <row r="1" spans="1:31">
      <c r="A1" t="s">
        <v>71</v>
      </c>
      <c r="B1" t="s">
        <v>72</v>
      </c>
      <c r="C1" t="s">
        <v>73</v>
      </c>
      <c r="D1" t="s">
        <v>74</v>
      </c>
      <c r="E1" s="5" t="s">
        <v>61</v>
      </c>
      <c r="F1" t="s">
        <v>51</v>
      </c>
      <c r="G1" t="s">
        <v>75</v>
      </c>
      <c r="Z1" s="8" t="s">
        <v>126</v>
      </c>
      <c r="AD1" s="7" t="s">
        <v>127</v>
      </c>
    </row>
    <row r="2" spans="1:31">
      <c r="A2" t="s">
        <v>76</v>
      </c>
      <c r="B2">
        <v>2020</v>
      </c>
      <c r="C2">
        <v>1</v>
      </c>
      <c r="D2" t="s">
        <v>77</v>
      </c>
      <c r="E2" s="5" t="s">
        <v>78</v>
      </c>
      <c r="F2">
        <v>1.1346000000000001</v>
      </c>
      <c r="G2">
        <v>10</v>
      </c>
      <c r="Z2" t="s">
        <v>119</v>
      </c>
      <c r="AA2" t="s">
        <v>19</v>
      </c>
      <c r="AB2" t="s">
        <v>118</v>
      </c>
      <c r="AD2" t="s">
        <v>122</v>
      </c>
    </row>
    <row r="3" spans="1:31">
      <c r="A3" t="s">
        <v>76</v>
      </c>
      <c r="B3">
        <v>2020</v>
      </c>
      <c r="C3">
        <v>2</v>
      </c>
      <c r="D3" t="s">
        <v>82</v>
      </c>
      <c r="E3" s="5" t="s">
        <v>78</v>
      </c>
      <c r="F3">
        <v>1.0169999999999999</v>
      </c>
      <c r="G3">
        <v>10</v>
      </c>
      <c r="Z3">
        <v>15</v>
      </c>
      <c r="AA3">
        <f>-0.00003*Z3^2 + 0.0048*Z3 + 1.2191</f>
        <v>1.2843500000000001</v>
      </c>
      <c r="AB3">
        <f xml:space="preserve"> 1.5751*EXP(-0.001*Z3)</f>
        <v>1.5516498160687839</v>
      </c>
      <c r="AD3" t="s">
        <v>124</v>
      </c>
      <c r="AE3" t="s">
        <v>76</v>
      </c>
    </row>
    <row r="4" spans="1:31">
      <c r="A4" t="s">
        <v>76</v>
      </c>
      <c r="B4">
        <v>2020</v>
      </c>
      <c r="C4">
        <v>3</v>
      </c>
      <c r="D4" t="s">
        <v>102</v>
      </c>
      <c r="E4" s="5" t="s">
        <v>78</v>
      </c>
      <c r="F4">
        <v>1.4094</v>
      </c>
      <c r="G4">
        <v>10</v>
      </c>
      <c r="Z4">
        <v>40</v>
      </c>
      <c r="AA4">
        <f>-0.00003*Z4^2 + 0.0048*Z4 + 1.2191</f>
        <v>1.3631</v>
      </c>
      <c r="AB4">
        <f xml:space="preserve"> 1.5751*EXP(-0.001*Z4)</f>
        <v>1.5133394456088243</v>
      </c>
      <c r="AD4" t="s">
        <v>125</v>
      </c>
      <c r="AE4" t="s">
        <v>83</v>
      </c>
    </row>
    <row r="5" spans="1:31">
      <c r="A5" t="s">
        <v>76</v>
      </c>
      <c r="B5">
        <v>2020</v>
      </c>
      <c r="C5">
        <v>4</v>
      </c>
      <c r="D5" t="s">
        <v>93</v>
      </c>
      <c r="E5" s="5" t="s">
        <v>78</v>
      </c>
      <c r="F5">
        <v>1.0366</v>
      </c>
      <c r="G5">
        <v>10</v>
      </c>
      <c r="Z5">
        <v>75</v>
      </c>
      <c r="AA5">
        <f xml:space="preserve"> 2.5551*Z5^-0.139</f>
        <v>1.4020851396506104</v>
      </c>
      <c r="AB5">
        <f xml:space="preserve"> 2.2637*Z5^-0.105</f>
        <v>1.4385913286553345</v>
      </c>
    </row>
    <row r="6" spans="1:31">
      <c r="A6" t="s">
        <v>76</v>
      </c>
      <c r="B6">
        <v>2020</v>
      </c>
      <c r="C6">
        <v>5</v>
      </c>
      <c r="D6" t="s">
        <v>108</v>
      </c>
      <c r="E6" s="5" t="s">
        <v>78</v>
      </c>
      <c r="F6">
        <v>1.179</v>
      </c>
      <c r="G6">
        <v>10</v>
      </c>
      <c r="Z6">
        <v>150</v>
      </c>
      <c r="AA6">
        <f xml:space="preserve"> 2.5551*Z6^-0.139</f>
        <v>1.2733014010845438</v>
      </c>
      <c r="AB6">
        <f xml:space="preserve"> 2.2637*Z6^-0.105</f>
        <v>1.3376093277841656</v>
      </c>
      <c r="AD6" t="s">
        <v>123</v>
      </c>
    </row>
    <row r="7" spans="1:31">
      <c r="A7" t="s">
        <v>76</v>
      </c>
      <c r="B7">
        <v>2020</v>
      </c>
      <c r="C7">
        <v>6</v>
      </c>
      <c r="D7" t="s">
        <v>96</v>
      </c>
      <c r="E7" s="5" t="s">
        <v>78</v>
      </c>
      <c r="F7">
        <v>1.3109999999999999</v>
      </c>
      <c r="G7">
        <v>10</v>
      </c>
      <c r="Z7">
        <v>250</v>
      </c>
      <c r="AA7">
        <f xml:space="preserve"> 2.5551*Z7^-0.139</f>
        <v>1.1860260847849506</v>
      </c>
      <c r="AB7">
        <f xml:space="preserve"> 2.2637*Z7^-0.105</f>
        <v>1.2677545267102885</v>
      </c>
      <c r="AD7" t="s">
        <v>120</v>
      </c>
      <c r="AE7" t="s">
        <v>76</v>
      </c>
    </row>
    <row r="8" spans="1:31">
      <c r="A8" t="s">
        <v>76</v>
      </c>
      <c r="B8">
        <v>2020</v>
      </c>
      <c r="C8">
        <v>7</v>
      </c>
      <c r="D8" t="s">
        <v>103</v>
      </c>
      <c r="E8" s="5" t="s">
        <v>78</v>
      </c>
      <c r="F8">
        <v>1.2069000000000001</v>
      </c>
      <c r="G8">
        <v>10</v>
      </c>
      <c r="Z8">
        <v>350</v>
      </c>
      <c r="AA8">
        <f xml:space="preserve"> 2.5551*Z8^-0.139</f>
        <v>1.1318332387756882</v>
      </c>
      <c r="AB8">
        <f xml:space="preserve"> 2.2637*(Z8^-0.105)</f>
        <v>1.2237472424582085</v>
      </c>
      <c r="AD8" t="s">
        <v>121</v>
      </c>
      <c r="AE8" t="s">
        <v>83</v>
      </c>
    </row>
    <row r="9" spans="1:31">
      <c r="A9" t="s">
        <v>76</v>
      </c>
      <c r="B9">
        <v>2020</v>
      </c>
      <c r="C9">
        <v>1</v>
      </c>
      <c r="D9" t="s">
        <v>77</v>
      </c>
      <c r="E9" s="6" t="s">
        <v>117</v>
      </c>
      <c r="F9">
        <v>1.1565000000000001</v>
      </c>
      <c r="G9">
        <v>20</v>
      </c>
      <c r="Z9">
        <v>450</v>
      </c>
      <c r="AA9">
        <f xml:space="preserve"> 2.5551*Z9^-0.139</f>
        <v>1.0929778545517039</v>
      </c>
      <c r="AB9">
        <f xml:space="preserve"> 2.2637*(Z9^-0.105)</f>
        <v>1.1918773231622712</v>
      </c>
    </row>
    <row r="10" spans="1:31">
      <c r="A10" t="s">
        <v>76</v>
      </c>
      <c r="B10">
        <v>2020</v>
      </c>
      <c r="C10">
        <v>2</v>
      </c>
      <c r="D10" t="s">
        <v>82</v>
      </c>
      <c r="E10" s="6" t="s">
        <v>117</v>
      </c>
      <c r="F10">
        <v>1.2395</v>
      </c>
      <c r="G10">
        <v>20</v>
      </c>
    </row>
    <row r="11" spans="1:31">
      <c r="A11" t="s">
        <v>76</v>
      </c>
      <c r="B11">
        <v>2020</v>
      </c>
      <c r="C11">
        <v>3</v>
      </c>
      <c r="D11" t="s">
        <v>102</v>
      </c>
      <c r="E11" s="6" t="s">
        <v>117</v>
      </c>
      <c r="F11">
        <v>1.5912999999999999</v>
      </c>
      <c r="G11">
        <v>20</v>
      </c>
    </row>
    <row r="12" spans="1:31">
      <c r="A12" t="s">
        <v>76</v>
      </c>
      <c r="B12">
        <v>2020</v>
      </c>
      <c r="C12">
        <v>4</v>
      </c>
      <c r="D12" t="s">
        <v>93</v>
      </c>
      <c r="E12" s="6" t="s">
        <v>117</v>
      </c>
      <c r="F12">
        <v>1.3098000000000001</v>
      </c>
      <c r="G12">
        <v>20</v>
      </c>
    </row>
    <row r="13" spans="1:31">
      <c r="A13" t="s">
        <v>76</v>
      </c>
      <c r="B13">
        <v>2020</v>
      </c>
      <c r="C13">
        <v>5</v>
      </c>
      <c r="D13" t="s">
        <v>108</v>
      </c>
      <c r="E13" s="6" t="s">
        <v>117</v>
      </c>
      <c r="F13">
        <v>1.4276</v>
      </c>
      <c r="G13">
        <v>20</v>
      </c>
    </row>
    <row r="14" spans="1:31">
      <c r="A14" t="s">
        <v>76</v>
      </c>
      <c r="B14">
        <v>2020</v>
      </c>
      <c r="C14">
        <v>6</v>
      </c>
      <c r="D14" t="s">
        <v>96</v>
      </c>
      <c r="E14" s="6" t="s">
        <v>117</v>
      </c>
      <c r="F14">
        <v>1.3767</v>
      </c>
      <c r="G14">
        <v>20</v>
      </c>
    </row>
    <row r="15" spans="1:31">
      <c r="A15" t="s">
        <v>76</v>
      </c>
      <c r="B15">
        <v>2020</v>
      </c>
      <c r="C15">
        <v>7</v>
      </c>
      <c r="D15" t="s">
        <v>103</v>
      </c>
      <c r="E15" s="6" t="s">
        <v>117</v>
      </c>
      <c r="F15">
        <v>1.4076</v>
      </c>
      <c r="G15">
        <v>20</v>
      </c>
    </row>
    <row r="16" spans="1:31">
      <c r="A16" t="s">
        <v>76</v>
      </c>
      <c r="B16">
        <v>2020</v>
      </c>
      <c r="C16">
        <v>1</v>
      </c>
      <c r="D16" t="s">
        <v>77</v>
      </c>
      <c r="E16" s="5" t="s">
        <v>79</v>
      </c>
      <c r="F16">
        <v>1.2798</v>
      </c>
      <c r="G16">
        <v>50</v>
      </c>
    </row>
    <row r="17" spans="1:7">
      <c r="A17" t="s">
        <v>76</v>
      </c>
      <c r="B17">
        <v>2020</v>
      </c>
      <c r="C17">
        <v>2</v>
      </c>
      <c r="D17" t="s">
        <v>82</v>
      </c>
      <c r="E17" s="5" t="s">
        <v>79</v>
      </c>
      <c r="F17">
        <v>1.4826999999999999</v>
      </c>
      <c r="G17">
        <v>50</v>
      </c>
    </row>
    <row r="18" spans="1:7">
      <c r="A18" t="s">
        <v>76</v>
      </c>
      <c r="B18">
        <v>2020</v>
      </c>
      <c r="C18">
        <v>3</v>
      </c>
      <c r="D18" t="s">
        <v>102</v>
      </c>
      <c r="E18" s="5" t="s">
        <v>79</v>
      </c>
      <c r="F18">
        <v>1.6769000000000001</v>
      </c>
      <c r="G18">
        <v>50</v>
      </c>
    </row>
    <row r="19" spans="1:7">
      <c r="A19" t="s">
        <v>76</v>
      </c>
      <c r="B19">
        <v>2020</v>
      </c>
      <c r="C19">
        <v>4</v>
      </c>
      <c r="D19" t="s">
        <v>93</v>
      </c>
      <c r="E19" s="5" t="s">
        <v>79</v>
      </c>
      <c r="F19">
        <v>1.3593999999999999</v>
      </c>
      <c r="G19">
        <v>50</v>
      </c>
    </row>
    <row r="20" spans="1:7">
      <c r="A20" t="s">
        <v>76</v>
      </c>
      <c r="B20">
        <v>2020</v>
      </c>
      <c r="C20">
        <v>5</v>
      </c>
      <c r="D20" t="s">
        <v>108</v>
      </c>
      <c r="E20" s="5" t="s">
        <v>79</v>
      </c>
      <c r="F20">
        <v>1.4245000000000001</v>
      </c>
      <c r="G20">
        <v>50</v>
      </c>
    </row>
    <row r="21" spans="1:7">
      <c r="A21" t="s">
        <v>76</v>
      </c>
      <c r="B21">
        <v>2020</v>
      </c>
      <c r="C21">
        <v>6</v>
      </c>
      <c r="D21" t="s">
        <v>96</v>
      </c>
      <c r="E21" s="5" t="s">
        <v>79</v>
      </c>
      <c r="F21">
        <v>1.5185</v>
      </c>
      <c r="G21">
        <v>50</v>
      </c>
    </row>
    <row r="22" spans="1:7">
      <c r="A22" t="s">
        <v>76</v>
      </c>
      <c r="B22">
        <v>2020</v>
      </c>
      <c r="C22">
        <v>7</v>
      </c>
      <c r="D22" t="s">
        <v>103</v>
      </c>
      <c r="E22" s="5" t="s">
        <v>79</v>
      </c>
      <c r="F22">
        <v>1.5843</v>
      </c>
      <c r="G22">
        <v>50</v>
      </c>
    </row>
    <row r="23" spans="1:7">
      <c r="A23" t="s">
        <v>76</v>
      </c>
      <c r="B23">
        <v>2020</v>
      </c>
      <c r="C23">
        <v>1</v>
      </c>
      <c r="D23" t="s">
        <v>77</v>
      </c>
      <c r="E23" s="5" t="s">
        <v>80</v>
      </c>
      <c r="F23">
        <v>1.0596000000000001</v>
      </c>
      <c r="G23">
        <v>100</v>
      </c>
    </row>
    <row r="24" spans="1:7">
      <c r="A24" t="s">
        <v>76</v>
      </c>
      <c r="B24">
        <v>2020</v>
      </c>
      <c r="C24">
        <v>2</v>
      </c>
      <c r="D24" t="s">
        <v>82</v>
      </c>
      <c r="E24" s="5" t="s">
        <v>80</v>
      </c>
      <c r="F24">
        <v>1.3777999999999999</v>
      </c>
      <c r="G24">
        <v>100</v>
      </c>
    </row>
    <row r="25" spans="1:7">
      <c r="A25" t="s">
        <v>76</v>
      </c>
      <c r="B25">
        <v>2020</v>
      </c>
      <c r="C25">
        <v>3</v>
      </c>
      <c r="D25" t="s">
        <v>102</v>
      </c>
      <c r="E25" s="5" t="s">
        <v>80</v>
      </c>
      <c r="F25">
        <v>1.6400999999999999</v>
      </c>
      <c r="G25">
        <v>100</v>
      </c>
    </row>
    <row r="26" spans="1:7">
      <c r="A26" t="s">
        <v>76</v>
      </c>
      <c r="B26">
        <v>2020</v>
      </c>
      <c r="C26">
        <v>4</v>
      </c>
      <c r="D26" t="s">
        <v>93</v>
      </c>
      <c r="E26" s="5" t="s">
        <v>80</v>
      </c>
      <c r="F26">
        <v>1.2244999999999999</v>
      </c>
      <c r="G26">
        <v>100</v>
      </c>
    </row>
    <row r="27" spans="1:7">
      <c r="A27" t="s">
        <v>76</v>
      </c>
      <c r="B27">
        <v>2020</v>
      </c>
      <c r="C27">
        <v>5</v>
      </c>
      <c r="D27" t="s">
        <v>108</v>
      </c>
      <c r="E27" s="5" t="s">
        <v>80</v>
      </c>
      <c r="F27">
        <v>1.3874</v>
      </c>
      <c r="G27">
        <v>100</v>
      </c>
    </row>
    <row r="28" spans="1:7">
      <c r="A28" t="s">
        <v>76</v>
      </c>
      <c r="B28">
        <v>2020</v>
      </c>
      <c r="C28">
        <v>6</v>
      </c>
      <c r="D28" t="s">
        <v>96</v>
      </c>
      <c r="E28" s="5" t="s">
        <v>80</v>
      </c>
      <c r="F28">
        <v>1.3986000000000001</v>
      </c>
      <c r="G28">
        <v>100</v>
      </c>
    </row>
    <row r="29" spans="1:7">
      <c r="A29" t="s">
        <v>76</v>
      </c>
      <c r="B29">
        <v>2020</v>
      </c>
      <c r="C29">
        <v>7</v>
      </c>
      <c r="D29" t="s">
        <v>103</v>
      </c>
      <c r="E29" s="5" t="s">
        <v>80</v>
      </c>
      <c r="F29">
        <v>1.6056999999999999</v>
      </c>
      <c r="G29">
        <v>100</v>
      </c>
    </row>
    <row r="30" spans="1:7">
      <c r="A30" t="s">
        <v>76</v>
      </c>
      <c r="B30">
        <v>2020</v>
      </c>
      <c r="C30">
        <v>1</v>
      </c>
      <c r="D30" t="s">
        <v>77</v>
      </c>
      <c r="E30" s="5" t="s">
        <v>81</v>
      </c>
      <c r="F30">
        <v>1.3179000000000001</v>
      </c>
      <c r="G30">
        <v>200</v>
      </c>
    </row>
    <row r="31" spans="1:7">
      <c r="A31" t="s">
        <v>76</v>
      </c>
      <c r="B31">
        <v>2020</v>
      </c>
      <c r="C31">
        <v>2</v>
      </c>
      <c r="D31" t="s">
        <v>82</v>
      </c>
      <c r="E31" s="5" t="s">
        <v>81</v>
      </c>
      <c r="F31">
        <v>1.1702999999999999</v>
      </c>
      <c r="G31">
        <v>200</v>
      </c>
    </row>
    <row r="32" spans="1:7">
      <c r="A32" t="s">
        <v>76</v>
      </c>
      <c r="B32">
        <v>2020</v>
      </c>
      <c r="C32">
        <v>4</v>
      </c>
      <c r="D32" t="s">
        <v>93</v>
      </c>
      <c r="E32" s="5" t="s">
        <v>81</v>
      </c>
      <c r="F32">
        <v>1.1137999999999999</v>
      </c>
      <c r="G32">
        <v>200</v>
      </c>
    </row>
    <row r="33" spans="1:7">
      <c r="A33" t="s">
        <v>83</v>
      </c>
      <c r="B33">
        <v>2003</v>
      </c>
      <c r="C33">
        <v>1</v>
      </c>
      <c r="D33" t="s">
        <v>113</v>
      </c>
      <c r="E33" s="5" t="s">
        <v>78</v>
      </c>
      <c r="F33">
        <v>1.5676000000000001</v>
      </c>
      <c r="G33">
        <v>10</v>
      </c>
    </row>
    <row r="34" spans="1:7">
      <c r="A34" t="s">
        <v>83</v>
      </c>
      <c r="B34">
        <v>2003</v>
      </c>
      <c r="C34">
        <v>2</v>
      </c>
      <c r="D34" t="s">
        <v>111</v>
      </c>
      <c r="E34" s="5" t="s">
        <v>78</v>
      </c>
      <c r="F34">
        <v>1.3785000000000001</v>
      </c>
      <c r="G34">
        <v>10</v>
      </c>
    </row>
    <row r="35" spans="1:7">
      <c r="A35" t="s">
        <v>83</v>
      </c>
      <c r="B35">
        <v>2003</v>
      </c>
      <c r="C35">
        <v>3</v>
      </c>
      <c r="D35" t="s">
        <v>112</v>
      </c>
      <c r="E35" s="5" t="s">
        <v>78</v>
      </c>
      <c r="F35">
        <v>1.4373</v>
      </c>
      <c r="G35">
        <v>10</v>
      </c>
    </row>
    <row r="36" spans="1:7">
      <c r="A36" t="s">
        <v>83</v>
      </c>
      <c r="B36">
        <v>2003</v>
      </c>
      <c r="C36">
        <v>4</v>
      </c>
      <c r="D36" t="s">
        <v>109</v>
      </c>
      <c r="E36" s="5" t="s">
        <v>78</v>
      </c>
      <c r="F36">
        <v>1.4661999999999999</v>
      </c>
      <c r="G36">
        <v>10</v>
      </c>
    </row>
    <row r="37" spans="1:7">
      <c r="A37" t="s">
        <v>83</v>
      </c>
      <c r="B37">
        <v>2003</v>
      </c>
      <c r="C37">
        <v>5</v>
      </c>
      <c r="D37" t="s">
        <v>98</v>
      </c>
      <c r="E37" s="5" t="s">
        <v>78</v>
      </c>
      <c r="F37">
        <v>1.4941</v>
      </c>
      <c r="G37">
        <v>10</v>
      </c>
    </row>
    <row r="38" spans="1:7">
      <c r="A38" t="s">
        <v>83</v>
      </c>
      <c r="B38">
        <v>2003</v>
      </c>
      <c r="C38">
        <v>6</v>
      </c>
      <c r="D38" t="s">
        <v>92</v>
      </c>
      <c r="E38" s="5" t="s">
        <v>78</v>
      </c>
      <c r="F38">
        <v>1.6672</v>
      </c>
      <c r="G38">
        <v>10</v>
      </c>
    </row>
    <row r="39" spans="1:7">
      <c r="A39" t="s">
        <v>83</v>
      </c>
      <c r="B39">
        <v>2003</v>
      </c>
      <c r="C39">
        <v>7</v>
      </c>
      <c r="D39" t="s">
        <v>110</v>
      </c>
      <c r="E39" s="5" t="s">
        <v>78</v>
      </c>
      <c r="F39">
        <v>1.4108000000000001</v>
      </c>
      <c r="G39">
        <v>10</v>
      </c>
    </row>
    <row r="40" spans="1:7">
      <c r="A40" t="s">
        <v>83</v>
      </c>
      <c r="B40">
        <v>2004</v>
      </c>
      <c r="C40">
        <v>1</v>
      </c>
      <c r="D40" t="s">
        <v>114</v>
      </c>
      <c r="E40" s="5" t="s">
        <v>78</v>
      </c>
      <c r="F40">
        <v>1.3359000000000001</v>
      </c>
      <c r="G40">
        <v>10</v>
      </c>
    </row>
    <row r="41" spans="1:7">
      <c r="A41" t="s">
        <v>83</v>
      </c>
      <c r="B41">
        <v>2004</v>
      </c>
      <c r="C41">
        <v>2</v>
      </c>
      <c r="D41" t="s">
        <v>116</v>
      </c>
      <c r="E41" s="5" t="s">
        <v>78</v>
      </c>
      <c r="F41">
        <v>1.2241</v>
      </c>
      <c r="G41">
        <v>10</v>
      </c>
    </row>
    <row r="42" spans="1:7">
      <c r="A42" t="s">
        <v>83</v>
      </c>
      <c r="B42">
        <v>2004</v>
      </c>
      <c r="C42">
        <v>3</v>
      </c>
      <c r="D42" t="s">
        <v>115</v>
      </c>
      <c r="E42" s="5" t="s">
        <v>78</v>
      </c>
      <c r="F42">
        <v>1.5952999999999999</v>
      </c>
      <c r="G42">
        <v>10</v>
      </c>
    </row>
    <row r="43" spans="1:7">
      <c r="A43" t="s">
        <v>83</v>
      </c>
      <c r="B43">
        <v>2004</v>
      </c>
      <c r="C43">
        <v>4</v>
      </c>
      <c r="D43" t="s">
        <v>84</v>
      </c>
      <c r="E43" s="5" t="s">
        <v>78</v>
      </c>
      <c r="F43">
        <v>1.1968000000000001</v>
      </c>
      <c r="G43">
        <v>10</v>
      </c>
    </row>
    <row r="44" spans="1:7">
      <c r="A44" t="s">
        <v>83</v>
      </c>
      <c r="B44">
        <v>2004</v>
      </c>
      <c r="C44">
        <v>5</v>
      </c>
      <c r="D44" t="s">
        <v>106</v>
      </c>
      <c r="E44" s="5" t="s">
        <v>78</v>
      </c>
      <c r="F44">
        <v>1.5647</v>
      </c>
      <c r="G44">
        <v>10</v>
      </c>
    </row>
    <row r="45" spans="1:7">
      <c r="A45" t="s">
        <v>83</v>
      </c>
      <c r="B45">
        <v>2004</v>
      </c>
      <c r="C45">
        <v>6</v>
      </c>
      <c r="D45" t="s">
        <v>85</v>
      </c>
      <c r="E45" s="5" t="s">
        <v>78</v>
      </c>
      <c r="F45">
        <v>1.4503999999999999</v>
      </c>
      <c r="G45">
        <v>10</v>
      </c>
    </row>
    <row r="46" spans="1:7">
      <c r="A46" t="s">
        <v>83</v>
      </c>
      <c r="B46">
        <v>2004</v>
      </c>
      <c r="C46">
        <v>7</v>
      </c>
      <c r="D46" t="s">
        <v>107</v>
      </c>
      <c r="E46" s="5" t="s">
        <v>78</v>
      </c>
      <c r="F46">
        <v>1.45</v>
      </c>
      <c r="G46">
        <v>10</v>
      </c>
    </row>
    <row r="47" spans="1:7">
      <c r="A47" t="s">
        <v>83</v>
      </c>
      <c r="B47">
        <v>2007</v>
      </c>
      <c r="C47">
        <v>1</v>
      </c>
      <c r="D47" t="s">
        <v>86</v>
      </c>
      <c r="E47" s="5" t="s">
        <v>78</v>
      </c>
      <c r="F47">
        <v>1.2499</v>
      </c>
      <c r="G47">
        <v>10</v>
      </c>
    </row>
    <row r="48" spans="1:7">
      <c r="A48" t="s">
        <v>83</v>
      </c>
      <c r="B48">
        <v>2007</v>
      </c>
      <c r="C48">
        <v>2</v>
      </c>
      <c r="D48" t="s">
        <v>87</v>
      </c>
      <c r="E48" s="5" t="s">
        <v>78</v>
      </c>
      <c r="F48">
        <v>1.3144</v>
      </c>
      <c r="G48">
        <v>10</v>
      </c>
    </row>
    <row r="49" spans="1:7">
      <c r="A49" t="s">
        <v>83</v>
      </c>
      <c r="B49">
        <v>2007</v>
      </c>
      <c r="C49">
        <v>3</v>
      </c>
      <c r="D49" t="s">
        <v>88</v>
      </c>
      <c r="E49" s="5" t="s">
        <v>78</v>
      </c>
      <c r="F49">
        <v>1.4977</v>
      </c>
      <c r="G49">
        <v>10</v>
      </c>
    </row>
    <row r="50" spans="1:7">
      <c r="A50" t="s">
        <v>83</v>
      </c>
      <c r="B50">
        <v>2007</v>
      </c>
      <c r="C50">
        <v>4</v>
      </c>
      <c r="D50" t="s">
        <v>105</v>
      </c>
      <c r="E50" s="5" t="s">
        <v>78</v>
      </c>
      <c r="F50">
        <v>1.7897000000000001</v>
      </c>
      <c r="G50">
        <v>10</v>
      </c>
    </row>
    <row r="51" spans="1:7">
      <c r="A51" t="s">
        <v>83</v>
      </c>
      <c r="B51">
        <v>2007</v>
      </c>
      <c r="C51">
        <v>5</v>
      </c>
      <c r="D51" t="s">
        <v>104</v>
      </c>
      <c r="E51" s="5" t="s">
        <v>78</v>
      </c>
      <c r="F51">
        <v>1.4251</v>
      </c>
      <c r="G51">
        <v>10</v>
      </c>
    </row>
    <row r="52" spans="1:7">
      <c r="A52" t="s">
        <v>83</v>
      </c>
      <c r="B52">
        <v>2007</v>
      </c>
      <c r="C52">
        <v>6</v>
      </c>
      <c r="D52" t="s">
        <v>99</v>
      </c>
      <c r="E52" s="5" t="s">
        <v>78</v>
      </c>
      <c r="F52">
        <v>1.754</v>
      </c>
      <c r="G52">
        <v>10</v>
      </c>
    </row>
    <row r="53" spans="1:7">
      <c r="A53" t="s">
        <v>83</v>
      </c>
      <c r="B53">
        <v>2007</v>
      </c>
      <c r="C53">
        <v>7</v>
      </c>
      <c r="D53" t="s">
        <v>95</v>
      </c>
      <c r="E53" s="5" t="s">
        <v>78</v>
      </c>
      <c r="F53">
        <v>1.6384000000000001</v>
      </c>
      <c r="G53">
        <v>10</v>
      </c>
    </row>
    <row r="54" spans="1:7">
      <c r="A54" t="s">
        <v>83</v>
      </c>
      <c r="B54">
        <v>2008</v>
      </c>
      <c r="C54">
        <v>1</v>
      </c>
      <c r="D54" t="s">
        <v>89</v>
      </c>
      <c r="E54" s="5" t="s">
        <v>78</v>
      </c>
      <c r="F54">
        <v>1.4654</v>
      </c>
      <c r="G54">
        <v>10</v>
      </c>
    </row>
    <row r="55" spans="1:7">
      <c r="A55" t="s">
        <v>83</v>
      </c>
      <c r="B55">
        <v>2008</v>
      </c>
      <c r="C55">
        <v>2</v>
      </c>
      <c r="D55" t="s">
        <v>94</v>
      </c>
      <c r="E55" s="5" t="s">
        <v>78</v>
      </c>
      <c r="F55">
        <v>1.53</v>
      </c>
      <c r="G55">
        <v>10</v>
      </c>
    </row>
    <row r="56" spans="1:7">
      <c r="A56" t="s">
        <v>83</v>
      </c>
      <c r="B56">
        <v>2008</v>
      </c>
      <c r="C56">
        <v>2</v>
      </c>
      <c r="D56" t="s">
        <v>90</v>
      </c>
      <c r="E56" s="5" t="s">
        <v>78</v>
      </c>
      <c r="F56">
        <v>1.3607</v>
      </c>
      <c r="G56">
        <v>10</v>
      </c>
    </row>
    <row r="57" spans="1:7">
      <c r="A57" t="s">
        <v>83</v>
      </c>
      <c r="B57">
        <v>2008</v>
      </c>
      <c r="C57">
        <v>4</v>
      </c>
      <c r="D57" t="s">
        <v>91</v>
      </c>
      <c r="E57" s="5" t="s">
        <v>78</v>
      </c>
      <c r="F57">
        <v>1.5081</v>
      </c>
      <c r="G57">
        <v>10</v>
      </c>
    </row>
    <row r="58" spans="1:7">
      <c r="A58" t="s">
        <v>83</v>
      </c>
      <c r="B58">
        <v>2008</v>
      </c>
      <c r="C58">
        <v>5</v>
      </c>
      <c r="D58" t="s">
        <v>101</v>
      </c>
      <c r="E58" s="5" t="s">
        <v>78</v>
      </c>
      <c r="F58">
        <v>1.5992999999999999</v>
      </c>
      <c r="G58">
        <v>10</v>
      </c>
    </row>
    <row r="59" spans="1:7">
      <c r="A59" t="s">
        <v>83</v>
      </c>
      <c r="B59">
        <v>2008</v>
      </c>
      <c r="C59">
        <v>6</v>
      </c>
      <c r="D59" t="s">
        <v>100</v>
      </c>
      <c r="E59" s="5" t="s">
        <v>78</v>
      </c>
      <c r="F59">
        <v>1.7668999999999999</v>
      </c>
      <c r="G59">
        <v>10</v>
      </c>
    </row>
    <row r="60" spans="1:7">
      <c r="A60" t="s">
        <v>83</v>
      </c>
      <c r="B60">
        <v>2008</v>
      </c>
      <c r="C60">
        <v>7</v>
      </c>
      <c r="D60" t="s">
        <v>97</v>
      </c>
      <c r="E60" s="5" t="s">
        <v>78</v>
      </c>
      <c r="F60">
        <v>1.4816</v>
      </c>
      <c r="G60">
        <v>10</v>
      </c>
    </row>
    <row r="61" spans="1:7">
      <c r="A61" t="s">
        <v>83</v>
      </c>
      <c r="B61">
        <v>2003</v>
      </c>
      <c r="C61">
        <v>1</v>
      </c>
      <c r="D61" t="s">
        <v>113</v>
      </c>
      <c r="E61" s="6" t="s">
        <v>117</v>
      </c>
      <c r="F61">
        <v>1.5203</v>
      </c>
      <c r="G61">
        <v>20</v>
      </c>
    </row>
    <row r="62" spans="1:7">
      <c r="A62" t="s">
        <v>83</v>
      </c>
      <c r="B62">
        <v>2003</v>
      </c>
      <c r="C62">
        <v>2</v>
      </c>
      <c r="D62" t="s">
        <v>111</v>
      </c>
      <c r="E62" s="6" t="s">
        <v>117</v>
      </c>
      <c r="F62">
        <v>1.6933</v>
      </c>
      <c r="G62">
        <v>20</v>
      </c>
    </row>
    <row r="63" spans="1:7">
      <c r="A63" t="s">
        <v>83</v>
      </c>
      <c r="B63">
        <v>2003</v>
      </c>
      <c r="C63">
        <v>3</v>
      </c>
      <c r="D63" t="s">
        <v>112</v>
      </c>
      <c r="E63" s="6" t="s">
        <v>117</v>
      </c>
      <c r="F63">
        <v>1.6079000000000001</v>
      </c>
      <c r="G63">
        <v>20</v>
      </c>
    </row>
    <row r="64" spans="1:7">
      <c r="A64" t="s">
        <v>83</v>
      </c>
      <c r="B64">
        <v>2003</v>
      </c>
      <c r="C64">
        <v>4</v>
      </c>
      <c r="D64" t="s">
        <v>109</v>
      </c>
      <c r="E64" s="6" t="s">
        <v>117</v>
      </c>
      <c r="F64">
        <v>1.6274999999999999</v>
      </c>
      <c r="G64">
        <v>20</v>
      </c>
    </row>
    <row r="65" spans="1:7">
      <c r="A65" t="s">
        <v>83</v>
      </c>
      <c r="B65">
        <v>2003</v>
      </c>
      <c r="C65">
        <v>5</v>
      </c>
      <c r="D65" t="s">
        <v>98</v>
      </c>
      <c r="E65" s="6" t="s">
        <v>117</v>
      </c>
      <c r="F65">
        <v>1.7215</v>
      </c>
      <c r="G65">
        <v>20</v>
      </c>
    </row>
    <row r="66" spans="1:7">
      <c r="A66" t="s">
        <v>83</v>
      </c>
      <c r="B66">
        <v>2003</v>
      </c>
      <c r="C66">
        <v>6</v>
      </c>
      <c r="D66" t="s">
        <v>92</v>
      </c>
      <c r="E66" s="6" t="s">
        <v>117</v>
      </c>
      <c r="F66">
        <v>1.3340000000000001</v>
      </c>
      <c r="G66">
        <v>20</v>
      </c>
    </row>
    <row r="67" spans="1:7">
      <c r="A67" t="s">
        <v>83</v>
      </c>
      <c r="B67">
        <v>2003</v>
      </c>
      <c r="C67">
        <v>7</v>
      </c>
      <c r="D67" t="s">
        <v>110</v>
      </c>
      <c r="E67" s="6" t="s">
        <v>117</v>
      </c>
      <c r="F67">
        <v>1.8857999999999999</v>
      </c>
      <c r="G67">
        <v>20</v>
      </c>
    </row>
    <row r="68" spans="1:7">
      <c r="A68" t="s">
        <v>83</v>
      </c>
      <c r="B68">
        <v>2004</v>
      </c>
      <c r="C68">
        <v>1</v>
      </c>
      <c r="D68" t="s">
        <v>114</v>
      </c>
      <c r="E68" s="6" t="s">
        <v>117</v>
      </c>
      <c r="F68">
        <v>1.7359</v>
      </c>
      <c r="G68">
        <v>20</v>
      </c>
    </row>
    <row r="69" spans="1:7">
      <c r="A69" t="s">
        <v>83</v>
      </c>
      <c r="B69">
        <v>2004</v>
      </c>
      <c r="C69">
        <v>2</v>
      </c>
      <c r="D69" t="s">
        <v>116</v>
      </c>
      <c r="E69" s="6" t="s">
        <v>117</v>
      </c>
      <c r="F69">
        <v>1.6575</v>
      </c>
      <c r="G69">
        <v>20</v>
      </c>
    </row>
    <row r="70" spans="1:7">
      <c r="A70" t="s">
        <v>83</v>
      </c>
      <c r="B70">
        <v>2004</v>
      </c>
      <c r="C70">
        <v>3</v>
      </c>
      <c r="D70" t="s">
        <v>115</v>
      </c>
      <c r="E70" s="6" t="s">
        <v>117</v>
      </c>
      <c r="F70">
        <v>1.7347999999999999</v>
      </c>
      <c r="G70">
        <v>20</v>
      </c>
    </row>
    <row r="71" spans="1:7">
      <c r="A71" t="s">
        <v>83</v>
      </c>
      <c r="B71">
        <v>2004</v>
      </c>
      <c r="C71">
        <v>4</v>
      </c>
      <c r="D71" t="s">
        <v>84</v>
      </c>
      <c r="E71" s="6" t="s">
        <v>117</v>
      </c>
      <c r="F71">
        <v>1.4089</v>
      </c>
      <c r="G71">
        <v>20</v>
      </c>
    </row>
    <row r="72" spans="1:7">
      <c r="A72" t="s">
        <v>83</v>
      </c>
      <c r="B72">
        <v>2004</v>
      </c>
      <c r="C72">
        <v>5</v>
      </c>
      <c r="D72" t="s">
        <v>106</v>
      </c>
      <c r="E72" s="6" t="s">
        <v>117</v>
      </c>
      <c r="F72">
        <v>1.7034</v>
      </c>
      <c r="G72">
        <v>20</v>
      </c>
    </row>
    <row r="73" spans="1:7">
      <c r="A73" t="s">
        <v>83</v>
      </c>
      <c r="B73">
        <v>2004</v>
      </c>
      <c r="C73">
        <v>6</v>
      </c>
      <c r="D73" t="s">
        <v>85</v>
      </c>
      <c r="E73" s="6" t="s">
        <v>117</v>
      </c>
      <c r="F73">
        <v>1.3236000000000001</v>
      </c>
      <c r="G73">
        <v>20</v>
      </c>
    </row>
    <row r="74" spans="1:7">
      <c r="A74" t="s">
        <v>83</v>
      </c>
      <c r="B74">
        <v>2004</v>
      </c>
      <c r="C74">
        <v>7</v>
      </c>
      <c r="D74" t="s">
        <v>107</v>
      </c>
      <c r="E74" s="6" t="s">
        <v>117</v>
      </c>
      <c r="F74">
        <v>1.7485999999999999</v>
      </c>
      <c r="G74">
        <v>20</v>
      </c>
    </row>
    <row r="75" spans="1:7">
      <c r="A75" t="s">
        <v>83</v>
      </c>
      <c r="B75">
        <v>2007</v>
      </c>
      <c r="C75">
        <v>1</v>
      </c>
      <c r="D75" t="s">
        <v>86</v>
      </c>
      <c r="E75" s="6" t="s">
        <v>117</v>
      </c>
      <c r="F75">
        <v>1.7559</v>
      </c>
      <c r="G75">
        <v>20</v>
      </c>
    </row>
    <row r="76" spans="1:7">
      <c r="A76" t="s">
        <v>83</v>
      </c>
      <c r="B76">
        <v>2007</v>
      </c>
      <c r="C76">
        <v>2</v>
      </c>
      <c r="D76" t="s">
        <v>87</v>
      </c>
      <c r="E76" s="6" t="s">
        <v>117</v>
      </c>
      <c r="F76">
        <v>1.7594000000000001</v>
      </c>
      <c r="G76">
        <v>20</v>
      </c>
    </row>
    <row r="77" spans="1:7">
      <c r="A77" t="s">
        <v>83</v>
      </c>
      <c r="B77">
        <v>2007</v>
      </c>
      <c r="C77">
        <v>3</v>
      </c>
      <c r="D77" t="s">
        <v>88</v>
      </c>
      <c r="E77" s="6" t="s">
        <v>117</v>
      </c>
      <c r="F77">
        <v>1.5761000000000001</v>
      </c>
      <c r="G77">
        <v>20</v>
      </c>
    </row>
    <row r="78" spans="1:7">
      <c r="A78" t="s">
        <v>83</v>
      </c>
      <c r="B78">
        <v>2007</v>
      </c>
      <c r="C78">
        <v>4</v>
      </c>
      <c r="D78" t="s">
        <v>105</v>
      </c>
      <c r="E78" s="6" t="s">
        <v>117</v>
      </c>
      <c r="F78">
        <v>1.7226999999999999</v>
      </c>
      <c r="G78">
        <v>20</v>
      </c>
    </row>
    <row r="79" spans="1:7">
      <c r="A79" t="s">
        <v>83</v>
      </c>
      <c r="B79">
        <v>2007</v>
      </c>
      <c r="C79">
        <v>5</v>
      </c>
      <c r="D79" t="s">
        <v>104</v>
      </c>
      <c r="E79" s="6" t="s">
        <v>117</v>
      </c>
      <c r="F79">
        <v>1.5329999999999999</v>
      </c>
      <c r="G79">
        <v>20</v>
      </c>
    </row>
    <row r="80" spans="1:7">
      <c r="A80" t="s">
        <v>83</v>
      </c>
      <c r="B80">
        <v>2007</v>
      </c>
      <c r="C80">
        <v>6</v>
      </c>
      <c r="D80" t="s">
        <v>99</v>
      </c>
      <c r="E80" s="6" t="s">
        <v>117</v>
      </c>
      <c r="F80">
        <v>1.9233</v>
      </c>
      <c r="G80">
        <v>20</v>
      </c>
    </row>
    <row r="81" spans="1:7">
      <c r="A81" t="s">
        <v>83</v>
      </c>
      <c r="B81">
        <v>2007</v>
      </c>
      <c r="C81">
        <v>7</v>
      </c>
      <c r="D81" t="s">
        <v>95</v>
      </c>
      <c r="E81" s="6" t="s">
        <v>117</v>
      </c>
      <c r="F81">
        <v>1.6464000000000001</v>
      </c>
      <c r="G81">
        <v>20</v>
      </c>
    </row>
    <row r="82" spans="1:7">
      <c r="A82" t="s">
        <v>83</v>
      </c>
      <c r="B82">
        <v>2008</v>
      </c>
      <c r="C82">
        <v>1</v>
      </c>
      <c r="D82" t="s">
        <v>89</v>
      </c>
      <c r="E82" s="6" t="s">
        <v>117</v>
      </c>
      <c r="F82">
        <v>1.5449999999999999</v>
      </c>
      <c r="G82">
        <v>20</v>
      </c>
    </row>
    <row r="83" spans="1:7">
      <c r="A83" t="s">
        <v>83</v>
      </c>
      <c r="B83">
        <v>2008</v>
      </c>
      <c r="C83">
        <v>2</v>
      </c>
      <c r="D83" t="s">
        <v>94</v>
      </c>
      <c r="E83" s="6" t="s">
        <v>117</v>
      </c>
      <c r="F83">
        <v>1.5899000000000001</v>
      </c>
      <c r="G83">
        <v>20</v>
      </c>
    </row>
    <row r="84" spans="1:7">
      <c r="A84" t="s">
        <v>83</v>
      </c>
      <c r="B84">
        <v>2008</v>
      </c>
      <c r="C84">
        <v>2</v>
      </c>
      <c r="D84" t="s">
        <v>90</v>
      </c>
      <c r="E84" s="6" t="s">
        <v>117</v>
      </c>
      <c r="F84">
        <v>1.5449999999999999</v>
      </c>
      <c r="G84">
        <v>20</v>
      </c>
    </row>
    <row r="85" spans="1:7">
      <c r="A85" t="s">
        <v>83</v>
      </c>
      <c r="B85">
        <v>2008</v>
      </c>
      <c r="C85">
        <v>4</v>
      </c>
      <c r="D85" t="s">
        <v>91</v>
      </c>
      <c r="E85" s="6" t="s">
        <v>117</v>
      </c>
      <c r="F85">
        <v>1.734</v>
      </c>
      <c r="G85">
        <v>20</v>
      </c>
    </row>
    <row r="86" spans="1:7">
      <c r="A86" t="s">
        <v>83</v>
      </c>
      <c r="B86">
        <v>2008</v>
      </c>
      <c r="C86">
        <v>5</v>
      </c>
      <c r="D86" t="s">
        <v>101</v>
      </c>
      <c r="E86" s="6" t="s">
        <v>117</v>
      </c>
      <c r="F86">
        <v>1.6698</v>
      </c>
      <c r="G86">
        <v>20</v>
      </c>
    </row>
    <row r="87" spans="1:7">
      <c r="A87" t="s">
        <v>83</v>
      </c>
      <c r="B87">
        <v>2008</v>
      </c>
      <c r="C87">
        <v>6</v>
      </c>
      <c r="D87" t="s">
        <v>100</v>
      </c>
      <c r="E87" s="6" t="s">
        <v>117</v>
      </c>
      <c r="F87">
        <v>1.7706</v>
      </c>
      <c r="G87">
        <v>20</v>
      </c>
    </row>
    <row r="88" spans="1:7">
      <c r="A88" t="s">
        <v>83</v>
      </c>
      <c r="B88">
        <v>2008</v>
      </c>
      <c r="C88">
        <v>7</v>
      </c>
      <c r="D88" t="s">
        <v>97</v>
      </c>
      <c r="E88" s="6" t="s">
        <v>117</v>
      </c>
      <c r="F88">
        <v>1.6176999999999999</v>
      </c>
      <c r="G88">
        <v>20</v>
      </c>
    </row>
    <row r="89" spans="1:7">
      <c r="A89" t="s">
        <v>83</v>
      </c>
      <c r="B89">
        <v>2003</v>
      </c>
      <c r="C89">
        <v>1</v>
      </c>
      <c r="D89" t="s">
        <v>113</v>
      </c>
      <c r="E89" s="5" t="s">
        <v>79</v>
      </c>
      <c r="F89">
        <v>1.4303999999999999</v>
      </c>
      <c r="G89">
        <v>50</v>
      </c>
    </row>
    <row r="90" spans="1:7">
      <c r="A90" t="s">
        <v>83</v>
      </c>
      <c r="B90">
        <v>2003</v>
      </c>
      <c r="C90">
        <v>2</v>
      </c>
      <c r="D90" t="s">
        <v>111</v>
      </c>
      <c r="E90" s="5" t="s">
        <v>79</v>
      </c>
      <c r="F90">
        <v>1.4224000000000001</v>
      </c>
      <c r="G90">
        <v>50</v>
      </c>
    </row>
    <row r="91" spans="1:7">
      <c r="A91" t="s">
        <v>83</v>
      </c>
      <c r="B91">
        <v>2003</v>
      </c>
      <c r="C91">
        <v>3</v>
      </c>
      <c r="D91" t="s">
        <v>112</v>
      </c>
      <c r="E91" s="5" t="s">
        <v>79</v>
      </c>
      <c r="F91">
        <v>1.7359</v>
      </c>
      <c r="G91">
        <v>50</v>
      </c>
    </row>
    <row r="92" spans="1:7">
      <c r="A92" t="s">
        <v>83</v>
      </c>
      <c r="B92">
        <v>2003</v>
      </c>
      <c r="C92">
        <v>4</v>
      </c>
      <c r="D92" t="s">
        <v>109</v>
      </c>
      <c r="E92" s="5" t="s">
        <v>79</v>
      </c>
      <c r="F92">
        <v>1.3980999999999999</v>
      </c>
      <c r="G92">
        <v>50</v>
      </c>
    </row>
    <row r="93" spans="1:7">
      <c r="A93" t="s">
        <v>83</v>
      </c>
      <c r="B93">
        <v>2003</v>
      </c>
      <c r="C93">
        <v>5</v>
      </c>
      <c r="D93" t="s">
        <v>98</v>
      </c>
      <c r="E93" s="5" t="s">
        <v>79</v>
      </c>
      <c r="F93">
        <v>1.5007999999999999</v>
      </c>
      <c r="G93">
        <v>50</v>
      </c>
    </row>
    <row r="94" spans="1:7">
      <c r="A94" t="s">
        <v>83</v>
      </c>
      <c r="B94">
        <v>2003</v>
      </c>
      <c r="C94">
        <v>6</v>
      </c>
      <c r="D94" t="s">
        <v>92</v>
      </c>
      <c r="E94" s="5" t="s">
        <v>79</v>
      </c>
      <c r="F94">
        <v>1.4907999999999999</v>
      </c>
      <c r="G94">
        <v>50</v>
      </c>
    </row>
    <row r="95" spans="1:7">
      <c r="A95" t="s">
        <v>83</v>
      </c>
      <c r="B95">
        <v>2003</v>
      </c>
      <c r="C95">
        <v>7</v>
      </c>
      <c r="D95" t="s">
        <v>110</v>
      </c>
      <c r="E95" s="5" t="s">
        <v>79</v>
      </c>
      <c r="F95">
        <v>1.6979</v>
      </c>
      <c r="G95">
        <v>50</v>
      </c>
    </row>
    <row r="96" spans="1:7">
      <c r="A96" t="s">
        <v>83</v>
      </c>
      <c r="B96">
        <v>2004</v>
      </c>
      <c r="C96">
        <v>1</v>
      </c>
      <c r="D96" t="s">
        <v>114</v>
      </c>
      <c r="E96" s="5" t="s">
        <v>79</v>
      </c>
      <c r="F96">
        <v>1.4950000000000001</v>
      </c>
      <c r="G96">
        <v>50</v>
      </c>
    </row>
    <row r="97" spans="1:7">
      <c r="A97" t="s">
        <v>83</v>
      </c>
      <c r="B97">
        <v>2004</v>
      </c>
      <c r="C97">
        <v>2</v>
      </c>
      <c r="D97" t="s">
        <v>116</v>
      </c>
      <c r="E97" s="5" t="s">
        <v>79</v>
      </c>
      <c r="F97">
        <v>1.4431</v>
      </c>
      <c r="G97">
        <v>50</v>
      </c>
    </row>
    <row r="98" spans="1:7">
      <c r="A98" t="s">
        <v>83</v>
      </c>
      <c r="B98">
        <v>2004</v>
      </c>
      <c r="C98">
        <v>3</v>
      </c>
      <c r="D98" t="s">
        <v>115</v>
      </c>
      <c r="E98" s="5" t="s">
        <v>79</v>
      </c>
      <c r="F98">
        <v>1.6287</v>
      </c>
      <c r="G98">
        <v>50</v>
      </c>
    </row>
    <row r="99" spans="1:7">
      <c r="A99" t="s">
        <v>83</v>
      </c>
      <c r="B99">
        <v>2004</v>
      </c>
      <c r="C99">
        <v>4</v>
      </c>
      <c r="D99" t="s">
        <v>84</v>
      </c>
      <c r="E99" s="5" t="s">
        <v>79</v>
      </c>
      <c r="F99">
        <v>1.0596000000000001</v>
      </c>
      <c r="G99">
        <v>50</v>
      </c>
    </row>
    <row r="100" spans="1:7">
      <c r="A100" t="s">
        <v>83</v>
      </c>
      <c r="B100">
        <v>2004</v>
      </c>
      <c r="C100">
        <v>5</v>
      </c>
      <c r="D100" t="s">
        <v>106</v>
      </c>
      <c r="E100" s="5" t="s">
        <v>79</v>
      </c>
      <c r="F100">
        <v>1.5166999999999999</v>
      </c>
      <c r="G100">
        <v>50</v>
      </c>
    </row>
    <row r="101" spans="1:7">
      <c r="A101" t="s">
        <v>83</v>
      </c>
      <c r="B101">
        <v>2004</v>
      </c>
      <c r="C101">
        <v>6</v>
      </c>
      <c r="D101" t="s">
        <v>85</v>
      </c>
      <c r="E101" s="5" t="s">
        <v>79</v>
      </c>
      <c r="F101">
        <v>1.0516000000000001</v>
      </c>
      <c r="G101">
        <v>50</v>
      </c>
    </row>
    <row r="102" spans="1:7">
      <c r="A102" t="s">
        <v>83</v>
      </c>
      <c r="B102">
        <v>2004</v>
      </c>
      <c r="C102">
        <v>7</v>
      </c>
      <c r="D102" t="s">
        <v>107</v>
      </c>
      <c r="E102" s="5" t="s">
        <v>79</v>
      </c>
      <c r="F102">
        <v>1.5589999999999999</v>
      </c>
      <c r="G102">
        <v>50</v>
      </c>
    </row>
    <row r="103" spans="1:7">
      <c r="A103" t="s">
        <v>83</v>
      </c>
      <c r="B103">
        <v>2007</v>
      </c>
      <c r="C103">
        <v>1</v>
      </c>
      <c r="D103" t="s">
        <v>86</v>
      </c>
      <c r="E103" s="5" t="s">
        <v>79</v>
      </c>
      <c r="F103">
        <v>1.6453</v>
      </c>
      <c r="G103">
        <v>50</v>
      </c>
    </row>
    <row r="104" spans="1:7">
      <c r="A104" t="s">
        <v>83</v>
      </c>
      <c r="B104">
        <v>2007</v>
      </c>
      <c r="C104">
        <v>2</v>
      </c>
      <c r="D104" t="s">
        <v>87</v>
      </c>
      <c r="E104" s="5" t="s">
        <v>79</v>
      </c>
      <c r="F104">
        <v>1.6914</v>
      </c>
      <c r="G104">
        <v>50</v>
      </c>
    </row>
    <row r="105" spans="1:7">
      <c r="A105" t="s">
        <v>83</v>
      </c>
      <c r="B105">
        <v>2007</v>
      </c>
      <c r="C105">
        <v>3</v>
      </c>
      <c r="D105" t="s">
        <v>88</v>
      </c>
      <c r="E105" s="5" t="s">
        <v>79</v>
      </c>
      <c r="F105">
        <v>1.7721</v>
      </c>
      <c r="G105">
        <v>50</v>
      </c>
    </row>
    <row r="106" spans="1:7">
      <c r="A106" t="s">
        <v>83</v>
      </c>
      <c r="B106">
        <v>2007</v>
      </c>
      <c r="C106">
        <v>4</v>
      </c>
      <c r="D106" t="s">
        <v>105</v>
      </c>
      <c r="E106" s="5" t="s">
        <v>79</v>
      </c>
      <c r="F106">
        <v>1.8347</v>
      </c>
      <c r="G106">
        <v>50</v>
      </c>
    </row>
    <row r="107" spans="1:7">
      <c r="A107" t="s">
        <v>83</v>
      </c>
      <c r="B107">
        <v>2007</v>
      </c>
      <c r="C107">
        <v>5</v>
      </c>
      <c r="D107" t="s">
        <v>104</v>
      </c>
      <c r="E107" s="5" t="s">
        <v>79</v>
      </c>
      <c r="F107">
        <v>1.3352999999999999</v>
      </c>
      <c r="G107">
        <v>50</v>
      </c>
    </row>
    <row r="108" spans="1:7">
      <c r="A108" t="s">
        <v>83</v>
      </c>
      <c r="B108">
        <v>2007</v>
      </c>
      <c r="C108">
        <v>7</v>
      </c>
      <c r="D108" t="s">
        <v>95</v>
      </c>
      <c r="E108" s="5" t="s">
        <v>79</v>
      </c>
      <c r="F108">
        <v>1.4965999999999999</v>
      </c>
      <c r="G108">
        <v>50</v>
      </c>
    </row>
    <row r="109" spans="1:7">
      <c r="A109" t="s">
        <v>83</v>
      </c>
      <c r="B109">
        <v>2008</v>
      </c>
      <c r="C109">
        <v>1</v>
      </c>
      <c r="D109" t="s">
        <v>89</v>
      </c>
      <c r="E109" s="5" t="s">
        <v>79</v>
      </c>
      <c r="F109">
        <v>1.3928</v>
      </c>
      <c r="G109">
        <v>50</v>
      </c>
    </row>
    <row r="110" spans="1:7">
      <c r="A110" t="s">
        <v>83</v>
      </c>
      <c r="B110">
        <v>2008</v>
      </c>
      <c r="C110">
        <v>2</v>
      </c>
      <c r="D110" t="s">
        <v>94</v>
      </c>
      <c r="E110" s="5" t="s">
        <v>79</v>
      </c>
      <c r="F110">
        <v>1.3605</v>
      </c>
      <c r="G110">
        <v>50</v>
      </c>
    </row>
    <row r="111" spans="1:7">
      <c r="A111" t="s">
        <v>83</v>
      </c>
      <c r="B111">
        <v>2008</v>
      </c>
      <c r="C111">
        <v>2</v>
      </c>
      <c r="D111" t="s">
        <v>90</v>
      </c>
      <c r="E111" s="5" t="s">
        <v>79</v>
      </c>
      <c r="F111">
        <v>1.4378</v>
      </c>
      <c r="G111">
        <v>50</v>
      </c>
    </row>
    <row r="112" spans="1:7">
      <c r="A112" t="s">
        <v>83</v>
      </c>
      <c r="B112">
        <v>2008</v>
      </c>
      <c r="C112">
        <v>4</v>
      </c>
      <c r="D112" t="s">
        <v>91</v>
      </c>
      <c r="E112" s="5" t="s">
        <v>79</v>
      </c>
      <c r="F112">
        <v>1.5277000000000001</v>
      </c>
      <c r="G112">
        <v>50</v>
      </c>
    </row>
    <row r="113" spans="1:7">
      <c r="A113" t="s">
        <v>83</v>
      </c>
      <c r="B113">
        <v>2008</v>
      </c>
      <c r="C113">
        <v>5</v>
      </c>
      <c r="D113" t="s">
        <v>101</v>
      </c>
      <c r="E113" s="5" t="s">
        <v>79</v>
      </c>
      <c r="F113">
        <v>1.7564</v>
      </c>
      <c r="G113">
        <v>50</v>
      </c>
    </row>
    <row r="114" spans="1:7">
      <c r="A114" t="s">
        <v>83</v>
      </c>
      <c r="B114">
        <v>2008</v>
      </c>
      <c r="C114">
        <v>6</v>
      </c>
      <c r="D114" t="s">
        <v>100</v>
      </c>
      <c r="E114" s="5" t="s">
        <v>79</v>
      </c>
      <c r="F114">
        <v>1.6317999999999999</v>
      </c>
      <c r="G114">
        <v>50</v>
      </c>
    </row>
    <row r="115" spans="1:7">
      <c r="A115" t="s">
        <v>83</v>
      </c>
      <c r="B115">
        <v>2008</v>
      </c>
      <c r="C115">
        <v>7</v>
      </c>
      <c r="D115" t="s">
        <v>97</v>
      </c>
      <c r="E115" s="5" t="s">
        <v>79</v>
      </c>
      <c r="F115">
        <v>1.4843</v>
      </c>
      <c r="G115">
        <v>50</v>
      </c>
    </row>
    <row r="116" spans="1:7">
      <c r="A116" t="s">
        <v>83</v>
      </c>
      <c r="B116">
        <v>2003</v>
      </c>
      <c r="C116">
        <v>1</v>
      </c>
      <c r="D116" t="s">
        <v>113</v>
      </c>
      <c r="E116" s="5" t="s">
        <v>80</v>
      </c>
      <c r="F116">
        <v>1.3866000000000001</v>
      </c>
      <c r="G116">
        <v>100</v>
      </c>
    </row>
    <row r="117" spans="1:7">
      <c r="A117" t="s">
        <v>83</v>
      </c>
      <c r="B117">
        <v>2003</v>
      </c>
      <c r="C117">
        <v>2</v>
      </c>
      <c r="D117" t="s">
        <v>111</v>
      </c>
      <c r="E117" s="5" t="s">
        <v>80</v>
      </c>
      <c r="F117">
        <v>1.3440000000000001</v>
      </c>
      <c r="G117">
        <v>100</v>
      </c>
    </row>
    <row r="118" spans="1:7">
      <c r="A118" t="s">
        <v>83</v>
      </c>
      <c r="B118">
        <v>2003</v>
      </c>
      <c r="C118">
        <v>3</v>
      </c>
      <c r="D118" t="s">
        <v>112</v>
      </c>
      <c r="E118" s="5" t="s">
        <v>80</v>
      </c>
      <c r="F118">
        <v>1.5134000000000001</v>
      </c>
      <c r="G118">
        <v>100</v>
      </c>
    </row>
    <row r="119" spans="1:7">
      <c r="A119" t="s">
        <v>83</v>
      </c>
      <c r="B119">
        <v>2003</v>
      </c>
      <c r="C119">
        <v>4</v>
      </c>
      <c r="D119" t="s">
        <v>109</v>
      </c>
      <c r="E119" s="5" t="s">
        <v>80</v>
      </c>
      <c r="F119">
        <v>1.3209</v>
      </c>
      <c r="G119">
        <v>100</v>
      </c>
    </row>
    <row r="120" spans="1:7">
      <c r="A120" t="s">
        <v>83</v>
      </c>
      <c r="B120">
        <v>2003</v>
      </c>
      <c r="C120">
        <v>5</v>
      </c>
      <c r="D120" t="s">
        <v>98</v>
      </c>
      <c r="E120" s="5" t="s">
        <v>80</v>
      </c>
      <c r="F120">
        <v>1.2347999999999999</v>
      </c>
      <c r="G120">
        <v>100</v>
      </c>
    </row>
    <row r="121" spans="1:7">
      <c r="A121" t="s">
        <v>83</v>
      </c>
      <c r="B121">
        <v>2003</v>
      </c>
      <c r="C121">
        <v>6</v>
      </c>
      <c r="D121" t="s">
        <v>92</v>
      </c>
      <c r="E121" s="5" t="s">
        <v>80</v>
      </c>
      <c r="F121">
        <v>1.3202</v>
      </c>
      <c r="G121">
        <v>100</v>
      </c>
    </row>
    <row r="122" spans="1:7">
      <c r="A122" t="s">
        <v>83</v>
      </c>
      <c r="B122">
        <v>2003</v>
      </c>
      <c r="C122">
        <v>7</v>
      </c>
      <c r="D122" t="s">
        <v>110</v>
      </c>
      <c r="E122" s="5" t="s">
        <v>80</v>
      </c>
      <c r="F122">
        <v>1.5491999999999999</v>
      </c>
      <c r="G122">
        <v>100</v>
      </c>
    </row>
    <row r="123" spans="1:7">
      <c r="A123" t="s">
        <v>83</v>
      </c>
      <c r="B123">
        <v>2004</v>
      </c>
      <c r="C123">
        <v>1</v>
      </c>
      <c r="D123" t="s">
        <v>114</v>
      </c>
      <c r="E123" s="5" t="s">
        <v>80</v>
      </c>
      <c r="F123">
        <v>1.4339</v>
      </c>
      <c r="G123">
        <v>100</v>
      </c>
    </row>
    <row r="124" spans="1:7">
      <c r="A124" t="s">
        <v>83</v>
      </c>
      <c r="B124">
        <v>2004</v>
      </c>
      <c r="C124">
        <v>2</v>
      </c>
      <c r="D124" t="s">
        <v>116</v>
      </c>
      <c r="E124" s="5" t="s">
        <v>80</v>
      </c>
      <c r="F124">
        <v>1.3728</v>
      </c>
      <c r="G124">
        <v>100</v>
      </c>
    </row>
    <row r="125" spans="1:7">
      <c r="A125" t="s">
        <v>83</v>
      </c>
      <c r="B125">
        <v>2004</v>
      </c>
      <c r="C125">
        <v>3</v>
      </c>
      <c r="D125" t="s">
        <v>115</v>
      </c>
      <c r="E125" s="5" t="s">
        <v>80</v>
      </c>
      <c r="F125">
        <v>1.5296000000000001</v>
      </c>
      <c r="G125">
        <v>100</v>
      </c>
    </row>
    <row r="126" spans="1:7">
      <c r="A126" t="s">
        <v>83</v>
      </c>
      <c r="B126">
        <v>2004</v>
      </c>
      <c r="C126">
        <v>4</v>
      </c>
      <c r="D126" t="s">
        <v>84</v>
      </c>
      <c r="E126" s="5" t="s">
        <v>80</v>
      </c>
      <c r="F126">
        <v>1.0908</v>
      </c>
      <c r="G126">
        <v>100</v>
      </c>
    </row>
    <row r="127" spans="1:7">
      <c r="A127" t="s">
        <v>83</v>
      </c>
      <c r="B127">
        <v>2004</v>
      </c>
      <c r="C127">
        <v>5</v>
      </c>
      <c r="D127" t="s">
        <v>106</v>
      </c>
      <c r="E127" s="5" t="s">
        <v>80</v>
      </c>
      <c r="F127">
        <v>1.3773</v>
      </c>
      <c r="G127">
        <v>100</v>
      </c>
    </row>
    <row r="128" spans="1:7">
      <c r="A128" t="s">
        <v>83</v>
      </c>
      <c r="B128">
        <v>2004</v>
      </c>
      <c r="C128">
        <v>6</v>
      </c>
      <c r="D128" t="s">
        <v>85</v>
      </c>
      <c r="E128" s="5" t="s">
        <v>80</v>
      </c>
      <c r="F128">
        <v>1.2486999999999999</v>
      </c>
      <c r="G128">
        <v>100</v>
      </c>
    </row>
    <row r="129" spans="1:7">
      <c r="A129" t="s">
        <v>83</v>
      </c>
      <c r="B129">
        <v>2004</v>
      </c>
      <c r="C129">
        <v>7</v>
      </c>
      <c r="D129" t="s">
        <v>107</v>
      </c>
      <c r="E129" s="5" t="s">
        <v>80</v>
      </c>
      <c r="F129">
        <v>1.5381</v>
      </c>
      <c r="G129">
        <v>100</v>
      </c>
    </row>
    <row r="130" spans="1:7">
      <c r="A130" t="s">
        <v>83</v>
      </c>
      <c r="B130">
        <v>2007</v>
      </c>
      <c r="C130">
        <v>1</v>
      </c>
      <c r="D130" t="s">
        <v>86</v>
      </c>
      <c r="E130" s="5" t="s">
        <v>80</v>
      </c>
      <c r="F130">
        <v>1.4943</v>
      </c>
      <c r="G130">
        <v>100</v>
      </c>
    </row>
    <row r="131" spans="1:7">
      <c r="A131" t="s">
        <v>83</v>
      </c>
      <c r="B131">
        <v>2007</v>
      </c>
      <c r="C131">
        <v>3</v>
      </c>
      <c r="D131" t="s">
        <v>88</v>
      </c>
      <c r="E131" s="5" t="s">
        <v>80</v>
      </c>
      <c r="F131">
        <v>1.5</v>
      </c>
      <c r="G131">
        <v>100</v>
      </c>
    </row>
    <row r="132" spans="1:7">
      <c r="A132" t="s">
        <v>83</v>
      </c>
      <c r="B132">
        <v>2007</v>
      </c>
      <c r="C132">
        <v>4</v>
      </c>
      <c r="D132" t="s">
        <v>105</v>
      </c>
      <c r="E132" s="5" t="s">
        <v>80</v>
      </c>
      <c r="F132">
        <v>1.7837000000000001</v>
      </c>
      <c r="G132">
        <v>100</v>
      </c>
    </row>
    <row r="133" spans="1:7">
      <c r="A133" t="s">
        <v>83</v>
      </c>
      <c r="B133">
        <v>2007</v>
      </c>
      <c r="C133">
        <v>5</v>
      </c>
      <c r="D133" t="s">
        <v>104</v>
      </c>
      <c r="E133" s="5" t="s">
        <v>80</v>
      </c>
      <c r="F133">
        <v>1.361</v>
      </c>
      <c r="G133">
        <v>100</v>
      </c>
    </row>
    <row r="134" spans="1:7">
      <c r="A134" t="s">
        <v>83</v>
      </c>
      <c r="B134">
        <v>2007</v>
      </c>
      <c r="C134">
        <v>6</v>
      </c>
      <c r="D134" t="s">
        <v>99</v>
      </c>
      <c r="E134" s="5" t="s">
        <v>80</v>
      </c>
      <c r="F134">
        <v>1.5564</v>
      </c>
      <c r="G134">
        <v>100</v>
      </c>
    </row>
    <row r="135" spans="1:7">
      <c r="A135" t="s">
        <v>83</v>
      </c>
      <c r="B135">
        <v>2007</v>
      </c>
      <c r="C135">
        <v>7</v>
      </c>
      <c r="D135" t="s">
        <v>95</v>
      </c>
      <c r="E135" s="5" t="s">
        <v>80</v>
      </c>
      <c r="F135">
        <v>1.4205000000000001</v>
      </c>
      <c r="G135">
        <v>100</v>
      </c>
    </row>
    <row r="136" spans="1:7">
      <c r="A136" t="s">
        <v>83</v>
      </c>
      <c r="B136">
        <v>2008</v>
      </c>
      <c r="C136">
        <v>1</v>
      </c>
      <c r="D136" t="s">
        <v>89</v>
      </c>
      <c r="E136" s="5" t="s">
        <v>80</v>
      </c>
      <c r="F136">
        <v>1.2937000000000001</v>
      </c>
      <c r="G136">
        <v>100</v>
      </c>
    </row>
    <row r="137" spans="1:7">
      <c r="A137" t="s">
        <v>83</v>
      </c>
      <c r="B137">
        <v>2008</v>
      </c>
      <c r="C137">
        <v>2</v>
      </c>
      <c r="D137" t="s">
        <v>94</v>
      </c>
      <c r="E137" s="5" t="s">
        <v>80</v>
      </c>
      <c r="F137">
        <v>1.3525</v>
      </c>
      <c r="G137">
        <v>100</v>
      </c>
    </row>
    <row r="138" spans="1:7">
      <c r="A138" t="s">
        <v>83</v>
      </c>
      <c r="B138">
        <v>2008</v>
      </c>
      <c r="C138">
        <v>2</v>
      </c>
      <c r="D138" t="s">
        <v>90</v>
      </c>
      <c r="E138" s="5" t="s">
        <v>80</v>
      </c>
      <c r="F138">
        <v>1.2798</v>
      </c>
      <c r="G138">
        <v>100</v>
      </c>
    </row>
    <row r="139" spans="1:7">
      <c r="A139" t="s">
        <v>83</v>
      </c>
      <c r="B139">
        <v>2008</v>
      </c>
      <c r="C139">
        <v>4</v>
      </c>
      <c r="D139" t="s">
        <v>91</v>
      </c>
      <c r="E139" s="5" t="s">
        <v>80</v>
      </c>
      <c r="F139">
        <v>1.4400999999999999</v>
      </c>
      <c r="G139">
        <v>100</v>
      </c>
    </row>
    <row r="140" spans="1:7">
      <c r="A140" t="s">
        <v>83</v>
      </c>
      <c r="B140">
        <v>2008</v>
      </c>
      <c r="C140">
        <v>5</v>
      </c>
      <c r="D140" t="s">
        <v>101</v>
      </c>
      <c r="E140" s="5" t="s">
        <v>80</v>
      </c>
      <c r="F140">
        <v>1.5580000000000001</v>
      </c>
      <c r="G140">
        <v>100</v>
      </c>
    </row>
    <row r="141" spans="1:7">
      <c r="A141" t="s">
        <v>83</v>
      </c>
      <c r="B141">
        <v>2008</v>
      </c>
      <c r="C141">
        <v>6</v>
      </c>
      <c r="D141" t="s">
        <v>100</v>
      </c>
      <c r="E141" s="5" t="s">
        <v>80</v>
      </c>
      <c r="F141">
        <v>1.4809000000000001</v>
      </c>
      <c r="G141">
        <v>100</v>
      </c>
    </row>
    <row r="142" spans="1:7">
      <c r="A142" t="s">
        <v>83</v>
      </c>
      <c r="B142">
        <v>2008</v>
      </c>
      <c r="C142">
        <v>7</v>
      </c>
      <c r="D142" t="s">
        <v>97</v>
      </c>
      <c r="E142" s="5" t="s">
        <v>80</v>
      </c>
      <c r="F142">
        <v>1.411</v>
      </c>
      <c r="G142">
        <v>100</v>
      </c>
    </row>
    <row r="143" spans="1:7">
      <c r="A143" t="s">
        <v>83</v>
      </c>
      <c r="B143">
        <v>2003</v>
      </c>
      <c r="C143">
        <v>1</v>
      </c>
      <c r="D143" t="s">
        <v>113</v>
      </c>
      <c r="E143" s="5" t="s">
        <v>81</v>
      </c>
      <c r="F143">
        <v>1.2875000000000001</v>
      </c>
      <c r="G143">
        <v>200</v>
      </c>
    </row>
    <row r="144" spans="1:7">
      <c r="A144" t="s">
        <v>83</v>
      </c>
      <c r="B144">
        <v>2003</v>
      </c>
      <c r="C144">
        <v>3</v>
      </c>
      <c r="D144" t="s">
        <v>112</v>
      </c>
      <c r="E144" s="5" t="s">
        <v>81</v>
      </c>
      <c r="F144">
        <v>1.2989999999999999</v>
      </c>
      <c r="G144">
        <v>200</v>
      </c>
    </row>
    <row r="145" spans="1:7">
      <c r="A145" t="s">
        <v>83</v>
      </c>
      <c r="B145">
        <v>2003</v>
      </c>
      <c r="C145">
        <v>6</v>
      </c>
      <c r="D145" t="s">
        <v>92</v>
      </c>
      <c r="E145" s="5" t="s">
        <v>81</v>
      </c>
      <c r="F145">
        <v>1.1276999999999999</v>
      </c>
      <c r="G145">
        <v>200</v>
      </c>
    </row>
    <row r="146" spans="1:7">
      <c r="A146" t="s">
        <v>83</v>
      </c>
      <c r="B146">
        <v>2004</v>
      </c>
      <c r="C146">
        <v>4</v>
      </c>
      <c r="D146" t="s">
        <v>84</v>
      </c>
      <c r="E146" s="5" t="s">
        <v>81</v>
      </c>
      <c r="F146">
        <v>1.0711999999999999</v>
      </c>
      <c r="G146">
        <v>200</v>
      </c>
    </row>
    <row r="147" spans="1:7">
      <c r="A147" t="s">
        <v>83</v>
      </c>
      <c r="B147">
        <v>2004</v>
      </c>
      <c r="C147">
        <v>6</v>
      </c>
      <c r="D147" t="s">
        <v>85</v>
      </c>
      <c r="E147" s="5" t="s">
        <v>81</v>
      </c>
      <c r="F147">
        <v>1.0572999999999999</v>
      </c>
      <c r="G147">
        <v>200</v>
      </c>
    </row>
    <row r="148" spans="1:7">
      <c r="A148" t="s">
        <v>83</v>
      </c>
      <c r="B148">
        <v>2007</v>
      </c>
      <c r="C148">
        <v>2</v>
      </c>
      <c r="D148" t="s">
        <v>87</v>
      </c>
      <c r="E148" s="5" t="s">
        <v>81</v>
      </c>
      <c r="F148">
        <v>1.6094999999999999</v>
      </c>
      <c r="G148">
        <v>200</v>
      </c>
    </row>
    <row r="149" spans="1:7">
      <c r="A149" t="s">
        <v>83</v>
      </c>
      <c r="B149">
        <v>2007</v>
      </c>
      <c r="C149">
        <v>3</v>
      </c>
      <c r="D149" t="s">
        <v>88</v>
      </c>
      <c r="E149" s="5" t="s">
        <v>81</v>
      </c>
      <c r="F149">
        <v>1.6603000000000001</v>
      </c>
      <c r="G149">
        <v>200</v>
      </c>
    </row>
    <row r="150" spans="1:7">
      <c r="A150" t="s">
        <v>83</v>
      </c>
      <c r="B150">
        <v>2008</v>
      </c>
      <c r="C150">
        <v>1</v>
      </c>
      <c r="D150" t="s">
        <v>89</v>
      </c>
      <c r="E150" s="5" t="s">
        <v>81</v>
      </c>
      <c r="F150">
        <v>1.2937000000000001</v>
      </c>
      <c r="G150">
        <v>200</v>
      </c>
    </row>
    <row r="151" spans="1:7">
      <c r="A151" t="s">
        <v>83</v>
      </c>
      <c r="B151">
        <v>2008</v>
      </c>
      <c r="C151">
        <v>2</v>
      </c>
      <c r="D151" t="s">
        <v>90</v>
      </c>
      <c r="E151" s="5" t="s">
        <v>81</v>
      </c>
      <c r="F151">
        <v>1.228</v>
      </c>
      <c r="G151">
        <v>200</v>
      </c>
    </row>
    <row r="152" spans="1:7">
      <c r="A152" t="s">
        <v>83</v>
      </c>
      <c r="B152">
        <v>2008</v>
      </c>
      <c r="C152">
        <v>4</v>
      </c>
      <c r="D152" t="s">
        <v>91</v>
      </c>
      <c r="E152" s="5" t="s">
        <v>81</v>
      </c>
      <c r="F152">
        <v>1.3260000000000001</v>
      </c>
      <c r="G152">
        <v>200</v>
      </c>
    </row>
    <row r="153" spans="1:7">
      <c r="A153" t="s">
        <v>83</v>
      </c>
      <c r="B153">
        <v>2004</v>
      </c>
      <c r="C153">
        <v>5</v>
      </c>
      <c r="D153" t="s">
        <v>106</v>
      </c>
      <c r="E153" s="5" t="s">
        <v>81</v>
      </c>
      <c r="F153">
        <v>1.3720000000000001</v>
      </c>
      <c r="G153">
        <v>200</v>
      </c>
    </row>
  </sheetData>
  <sortState ref="A2:G156">
    <sortCondition ref="A2:A156"/>
    <sortCondition ref="G2:G15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I1" workbookViewId="0">
      <selection activeCell="E1" sqref="A1:E1048576"/>
    </sheetView>
  </sheetViews>
  <sheetFormatPr baseColWidth="10" defaultRowHeight="15" x14ac:dyDescent="0"/>
  <cols>
    <col min="1" max="1" width="7" bestFit="1" customWidth="1"/>
    <col min="2" max="2" width="5.1640625" bestFit="1" customWidth="1"/>
    <col min="3" max="3" width="11.83203125" bestFit="1" customWidth="1"/>
    <col min="4" max="4" width="6.83203125" bestFit="1" customWidth="1"/>
    <col min="5" max="5" width="13.6640625" bestFit="1" customWidth="1"/>
    <col min="6" max="7" width="13.1640625" bestFit="1" customWidth="1"/>
  </cols>
  <sheetData>
    <row r="1" spans="1:18">
      <c r="A1" t="s">
        <v>27</v>
      </c>
      <c r="B1" t="s">
        <v>25</v>
      </c>
      <c r="C1" t="s">
        <v>2</v>
      </c>
      <c r="D1" t="s">
        <v>10</v>
      </c>
      <c r="E1" t="s">
        <v>44</v>
      </c>
      <c r="F1" t="s">
        <v>45</v>
      </c>
      <c r="G1" t="s">
        <v>46</v>
      </c>
      <c r="L1" t="s">
        <v>27</v>
      </c>
      <c r="M1" t="s">
        <v>25</v>
      </c>
      <c r="N1" t="s">
        <v>2</v>
      </c>
      <c r="O1" t="s">
        <v>10</v>
      </c>
      <c r="P1" t="s">
        <v>44</v>
      </c>
      <c r="Q1" t="s">
        <v>45</v>
      </c>
      <c r="R1" t="s">
        <v>46</v>
      </c>
    </row>
    <row r="2" spans="1:18">
      <c r="A2" t="s">
        <v>42</v>
      </c>
      <c r="B2" t="s">
        <v>16</v>
      </c>
      <c r="C2">
        <v>15</v>
      </c>
      <c r="D2" t="s">
        <v>18</v>
      </c>
      <c r="E2">
        <v>0.48197320932846299</v>
      </c>
      <c r="F2">
        <v>4.9710114864501502</v>
      </c>
      <c r="G2">
        <v>2.9517554892234102E-4</v>
      </c>
      <c r="L2" t="s">
        <v>42</v>
      </c>
      <c r="M2" t="s">
        <v>20</v>
      </c>
      <c r="N2">
        <v>15</v>
      </c>
      <c r="O2" t="s">
        <v>22</v>
      </c>
      <c r="P2">
        <v>0.57074908415103798</v>
      </c>
      <c r="Q2">
        <v>3.2017493392224599</v>
      </c>
      <c r="R2">
        <v>2.93517277477533E-4</v>
      </c>
    </row>
    <row r="3" spans="1:18">
      <c r="A3" t="s">
        <v>42</v>
      </c>
      <c r="B3" t="s">
        <v>16</v>
      </c>
      <c r="C3">
        <v>15</v>
      </c>
      <c r="D3" t="s">
        <v>18</v>
      </c>
      <c r="E3">
        <v>0.50994711422663996</v>
      </c>
      <c r="F3">
        <v>5.0517687328249599</v>
      </c>
      <c r="G3">
        <v>3.2000466292568801E-4</v>
      </c>
      <c r="L3" t="s">
        <v>42</v>
      </c>
      <c r="M3" t="s">
        <v>20</v>
      </c>
      <c r="N3">
        <v>15</v>
      </c>
      <c r="O3" t="s">
        <v>22</v>
      </c>
      <c r="P3">
        <v>0.62839948943953505</v>
      </c>
      <c r="Q3">
        <v>3.8572940016029298</v>
      </c>
      <c r="R3">
        <v>2.5543543134223399E-4</v>
      </c>
    </row>
    <row r="4" spans="1:18">
      <c r="A4" t="s">
        <v>42</v>
      </c>
      <c r="B4" t="s">
        <v>16</v>
      </c>
      <c r="C4">
        <v>40</v>
      </c>
      <c r="D4" t="s">
        <v>18</v>
      </c>
      <c r="E4">
        <v>0.48758451730212998</v>
      </c>
      <c r="F4">
        <v>3.3176534760797201</v>
      </c>
      <c r="G4">
        <v>3.6925532175964202E-4</v>
      </c>
      <c r="L4" t="s">
        <v>42</v>
      </c>
      <c r="M4" t="s">
        <v>20</v>
      </c>
      <c r="N4">
        <v>15</v>
      </c>
      <c r="O4" t="s">
        <v>22</v>
      </c>
      <c r="P4">
        <v>0.53688108319184502</v>
      </c>
      <c r="Q4">
        <v>3.44689718070526</v>
      </c>
      <c r="R4">
        <v>2.16350551507147E-4</v>
      </c>
    </row>
    <row r="5" spans="1:18">
      <c r="A5" t="s">
        <v>42</v>
      </c>
      <c r="B5" t="s">
        <v>16</v>
      </c>
      <c r="C5">
        <v>40</v>
      </c>
      <c r="D5" t="s">
        <v>18</v>
      </c>
      <c r="E5">
        <v>0.47779817583613499</v>
      </c>
      <c r="F5">
        <v>4.9364873081489398</v>
      </c>
      <c r="G5">
        <v>1.8490363354568999E-4</v>
      </c>
      <c r="L5" t="s">
        <v>42</v>
      </c>
      <c r="M5" t="s">
        <v>20</v>
      </c>
      <c r="N5">
        <v>40</v>
      </c>
      <c r="O5" t="s">
        <v>22</v>
      </c>
      <c r="P5">
        <v>0.57194852211341596</v>
      </c>
      <c r="Q5">
        <v>3.43043471293067</v>
      </c>
      <c r="R5">
        <v>1.5656974299975901E-4</v>
      </c>
    </row>
    <row r="6" spans="1:18">
      <c r="A6" t="s">
        <v>42</v>
      </c>
      <c r="B6" t="s">
        <v>16</v>
      </c>
      <c r="C6">
        <v>75</v>
      </c>
      <c r="D6" t="s">
        <v>18</v>
      </c>
      <c r="E6">
        <v>0.53955404353510605</v>
      </c>
      <c r="F6">
        <v>6.5351142409376104</v>
      </c>
      <c r="G6">
        <v>2.0081513404947599E-4</v>
      </c>
      <c r="L6" t="s">
        <v>42</v>
      </c>
      <c r="M6" t="s">
        <v>20</v>
      </c>
      <c r="N6">
        <v>40</v>
      </c>
      <c r="O6" t="s">
        <v>22</v>
      </c>
      <c r="P6">
        <v>0.595369805335768</v>
      </c>
      <c r="Q6">
        <v>3.2841468769114002</v>
      </c>
      <c r="R6">
        <v>2.3748112811602199E-4</v>
      </c>
    </row>
    <row r="7" spans="1:18">
      <c r="A7" t="s">
        <v>42</v>
      </c>
      <c r="B7" t="s">
        <v>16</v>
      </c>
      <c r="C7">
        <v>75</v>
      </c>
      <c r="D7" t="s">
        <v>18</v>
      </c>
      <c r="E7">
        <v>0.5305192867977</v>
      </c>
      <c r="F7">
        <v>6.6235288955828899</v>
      </c>
      <c r="G7">
        <v>1.9791324153956401E-4</v>
      </c>
      <c r="L7" t="s">
        <v>42</v>
      </c>
      <c r="M7" t="s">
        <v>20</v>
      </c>
      <c r="N7">
        <v>40</v>
      </c>
      <c r="O7" t="s">
        <v>22</v>
      </c>
      <c r="P7">
        <v>0.57957075690659299</v>
      </c>
      <c r="Q7">
        <v>3.40205616247674</v>
      </c>
      <c r="R7">
        <v>1.8400271468897199E-4</v>
      </c>
    </row>
    <row r="8" spans="1:18">
      <c r="A8" t="s">
        <v>42</v>
      </c>
      <c r="B8" t="s">
        <v>16</v>
      </c>
      <c r="C8">
        <v>150</v>
      </c>
      <c r="D8" t="s">
        <v>18</v>
      </c>
      <c r="E8">
        <v>0.63634713858157599</v>
      </c>
      <c r="F8">
        <v>6.9783852807344697</v>
      </c>
      <c r="G8">
        <v>2.4096884894786401E-4</v>
      </c>
      <c r="L8" t="s">
        <v>42</v>
      </c>
      <c r="M8" t="s">
        <v>20</v>
      </c>
      <c r="N8">
        <v>75</v>
      </c>
      <c r="O8" t="s">
        <v>22</v>
      </c>
      <c r="P8">
        <v>0.73260872316012904</v>
      </c>
      <c r="Q8">
        <v>4.2876743516882003</v>
      </c>
      <c r="R8">
        <v>2.61136006202698E-4</v>
      </c>
    </row>
    <row r="9" spans="1:18">
      <c r="A9" t="s">
        <v>42</v>
      </c>
      <c r="B9" t="s">
        <v>16</v>
      </c>
      <c r="C9">
        <v>150</v>
      </c>
      <c r="D9" t="s">
        <v>18</v>
      </c>
      <c r="E9">
        <v>0.66700864750921596</v>
      </c>
      <c r="F9">
        <v>7.3928540030154899</v>
      </c>
      <c r="G9">
        <v>2.1327044796842399E-4</v>
      </c>
      <c r="L9" t="s">
        <v>42</v>
      </c>
      <c r="M9" t="s">
        <v>20</v>
      </c>
      <c r="N9">
        <v>75</v>
      </c>
      <c r="O9" t="s">
        <v>22</v>
      </c>
      <c r="P9">
        <v>0.73418217941185104</v>
      </c>
      <c r="Q9">
        <v>4.44674201010766</v>
      </c>
      <c r="R9">
        <v>1.83150136044152E-4</v>
      </c>
    </row>
    <row r="10" spans="1:18">
      <c r="A10" t="s">
        <v>42</v>
      </c>
      <c r="B10" t="s">
        <v>16</v>
      </c>
      <c r="C10">
        <v>250</v>
      </c>
      <c r="D10" t="s">
        <v>18</v>
      </c>
      <c r="E10">
        <v>0.67448907980791195</v>
      </c>
      <c r="F10">
        <v>7.2020248950000401</v>
      </c>
      <c r="G10">
        <v>2.1972634366463199E-4</v>
      </c>
      <c r="L10" t="s">
        <v>42</v>
      </c>
      <c r="M10" t="s">
        <v>20</v>
      </c>
      <c r="N10">
        <v>75</v>
      </c>
      <c r="O10" t="s">
        <v>22</v>
      </c>
      <c r="P10">
        <v>0.73539451455662097</v>
      </c>
      <c r="Q10">
        <v>4.3951438444031696</v>
      </c>
      <c r="R10">
        <v>1.8385225963400299E-4</v>
      </c>
    </row>
    <row r="11" spans="1:18">
      <c r="A11" t="s">
        <v>42</v>
      </c>
      <c r="B11" t="s">
        <v>16</v>
      </c>
      <c r="C11">
        <v>250</v>
      </c>
      <c r="D11" t="s">
        <v>18</v>
      </c>
      <c r="E11">
        <v>0.71281990096604197</v>
      </c>
      <c r="F11">
        <v>7.8631577684522496</v>
      </c>
      <c r="G11">
        <v>2.01043372786211E-4</v>
      </c>
      <c r="L11" t="s">
        <v>42</v>
      </c>
      <c r="M11" t="s">
        <v>20</v>
      </c>
      <c r="N11">
        <v>150</v>
      </c>
      <c r="O11" t="s">
        <v>22</v>
      </c>
      <c r="P11">
        <v>0.64808058976844896</v>
      </c>
      <c r="Q11">
        <v>4.9927621255733996</v>
      </c>
      <c r="R11">
        <v>2.8004319144370898E-4</v>
      </c>
    </row>
    <row r="12" spans="1:18">
      <c r="A12" t="s">
        <v>42</v>
      </c>
      <c r="B12" t="s">
        <v>16</v>
      </c>
      <c r="C12">
        <v>350</v>
      </c>
      <c r="D12" t="s">
        <v>18</v>
      </c>
      <c r="E12">
        <v>0.780037546692678</v>
      </c>
      <c r="F12">
        <v>7.3520740197950696</v>
      </c>
      <c r="G12">
        <v>2.25807275721919E-4</v>
      </c>
      <c r="L12" t="s">
        <v>42</v>
      </c>
      <c r="M12" t="s">
        <v>20</v>
      </c>
      <c r="N12">
        <v>150</v>
      </c>
      <c r="O12" t="s">
        <v>22</v>
      </c>
      <c r="P12">
        <v>0.667916456286058</v>
      </c>
      <c r="Q12">
        <v>4.8890839801704802</v>
      </c>
      <c r="R12">
        <v>2.0728981375239201E-4</v>
      </c>
    </row>
    <row r="13" spans="1:18">
      <c r="A13" t="s">
        <v>42</v>
      </c>
      <c r="B13" t="s">
        <v>16</v>
      </c>
      <c r="C13">
        <v>450</v>
      </c>
      <c r="D13" t="s">
        <v>18</v>
      </c>
      <c r="E13">
        <v>0.74484291940201897</v>
      </c>
      <c r="F13">
        <v>6.1936605750910099</v>
      </c>
      <c r="G13">
        <v>3.5543057542028602E-4</v>
      </c>
      <c r="L13" t="s">
        <v>42</v>
      </c>
      <c r="M13" t="s">
        <v>20</v>
      </c>
      <c r="N13">
        <v>150</v>
      </c>
      <c r="O13" t="s">
        <v>22</v>
      </c>
      <c r="P13">
        <v>0.73229919078274197</v>
      </c>
      <c r="Q13">
        <v>5.2939913532164802</v>
      </c>
      <c r="R13">
        <v>1.9642361533801799E-4</v>
      </c>
    </row>
    <row r="14" spans="1:18">
      <c r="A14" t="s">
        <v>42</v>
      </c>
      <c r="B14" t="s">
        <v>20</v>
      </c>
      <c r="C14">
        <v>15</v>
      </c>
      <c r="D14" t="s">
        <v>22</v>
      </c>
      <c r="E14">
        <v>0.57074908415103798</v>
      </c>
      <c r="F14">
        <v>3.2017493392224599</v>
      </c>
      <c r="G14">
        <v>2.93517277477533E-4</v>
      </c>
      <c r="L14" t="s">
        <v>42</v>
      </c>
      <c r="M14" t="s">
        <v>20</v>
      </c>
      <c r="N14">
        <v>250</v>
      </c>
      <c r="O14" t="s">
        <v>22</v>
      </c>
      <c r="P14">
        <v>0.67026374348124895</v>
      </c>
      <c r="Q14">
        <v>6.3339721696809903</v>
      </c>
      <c r="R14">
        <v>1.9090692998918201E-4</v>
      </c>
    </row>
    <row r="15" spans="1:18">
      <c r="A15" t="s">
        <v>42</v>
      </c>
      <c r="B15" t="s">
        <v>20</v>
      </c>
      <c r="C15">
        <v>15</v>
      </c>
      <c r="D15" t="s">
        <v>22</v>
      </c>
      <c r="E15">
        <v>0.62839948943953505</v>
      </c>
      <c r="F15">
        <v>3.8572940016029298</v>
      </c>
      <c r="G15">
        <v>2.5543543134223399E-4</v>
      </c>
      <c r="L15" t="s">
        <v>42</v>
      </c>
      <c r="M15" t="s">
        <v>20</v>
      </c>
      <c r="N15">
        <v>250</v>
      </c>
      <c r="O15" t="s">
        <v>22</v>
      </c>
      <c r="P15">
        <v>0.67702186705421796</v>
      </c>
      <c r="Q15">
        <v>6.0351505430624899</v>
      </c>
      <c r="R15">
        <v>2.6083509609276201E-4</v>
      </c>
    </row>
    <row r="16" spans="1:18">
      <c r="A16" t="s">
        <v>42</v>
      </c>
      <c r="B16" t="s">
        <v>20</v>
      </c>
      <c r="C16">
        <v>15</v>
      </c>
      <c r="D16" t="s">
        <v>22</v>
      </c>
      <c r="E16">
        <v>0.53688108319184502</v>
      </c>
      <c r="F16">
        <v>3.44689718070526</v>
      </c>
      <c r="G16">
        <v>2.16350551507147E-4</v>
      </c>
      <c r="L16" t="s">
        <v>42</v>
      </c>
      <c r="M16" t="s">
        <v>20</v>
      </c>
      <c r="N16">
        <v>250</v>
      </c>
      <c r="O16" t="s">
        <v>22</v>
      </c>
      <c r="P16">
        <v>0.64348919283719597</v>
      </c>
      <c r="Q16">
        <v>5.7368004478222101</v>
      </c>
      <c r="R16">
        <v>2.43148268519827E-4</v>
      </c>
    </row>
    <row r="17" spans="1:18">
      <c r="A17" t="s">
        <v>42</v>
      </c>
      <c r="B17" t="s">
        <v>20</v>
      </c>
      <c r="C17">
        <v>40</v>
      </c>
      <c r="D17" t="s">
        <v>22</v>
      </c>
      <c r="E17">
        <v>0.57194852211341596</v>
      </c>
      <c r="F17">
        <v>3.43043471293067</v>
      </c>
      <c r="G17">
        <v>1.5656974299975901E-4</v>
      </c>
      <c r="L17" t="s">
        <v>42</v>
      </c>
      <c r="M17" t="s">
        <v>20</v>
      </c>
      <c r="N17">
        <v>350</v>
      </c>
      <c r="O17" t="s">
        <v>22</v>
      </c>
      <c r="P17">
        <v>0.61439314936273204</v>
      </c>
      <c r="Q17">
        <v>6.7196789612795298</v>
      </c>
      <c r="R17">
        <v>2.1683535112871101E-4</v>
      </c>
    </row>
    <row r="18" spans="1:18">
      <c r="A18" t="s">
        <v>42</v>
      </c>
      <c r="B18" t="s">
        <v>20</v>
      </c>
      <c r="C18">
        <v>40</v>
      </c>
      <c r="D18" t="s">
        <v>22</v>
      </c>
      <c r="E18">
        <v>0.595369805335768</v>
      </c>
      <c r="F18">
        <v>3.2841468769114002</v>
      </c>
      <c r="G18">
        <v>2.3748112811602199E-4</v>
      </c>
      <c r="L18" t="s">
        <v>42</v>
      </c>
      <c r="M18" t="s">
        <v>20</v>
      </c>
      <c r="N18">
        <v>350</v>
      </c>
      <c r="O18" t="s">
        <v>22</v>
      </c>
      <c r="P18">
        <v>0.68853905092952705</v>
      </c>
      <c r="Q18">
        <v>7.2335600268264502</v>
      </c>
      <c r="R18">
        <v>3.3220094383270502E-4</v>
      </c>
    </row>
    <row r="19" spans="1:18">
      <c r="A19" t="s">
        <v>42</v>
      </c>
      <c r="B19" t="s">
        <v>20</v>
      </c>
      <c r="C19">
        <v>40</v>
      </c>
      <c r="D19" t="s">
        <v>22</v>
      </c>
      <c r="E19">
        <v>0.57957075690659299</v>
      </c>
      <c r="F19">
        <v>3.40205616247674</v>
      </c>
      <c r="G19">
        <v>1.8400271468897199E-4</v>
      </c>
      <c r="L19" t="s">
        <v>42</v>
      </c>
      <c r="M19" t="s">
        <v>20</v>
      </c>
      <c r="N19">
        <v>350</v>
      </c>
      <c r="O19" t="s">
        <v>22</v>
      </c>
      <c r="P19">
        <v>0.68200017945720703</v>
      </c>
      <c r="Q19">
        <v>7.1080944876488701</v>
      </c>
      <c r="R19">
        <v>2.54265225359148E-4</v>
      </c>
    </row>
    <row r="20" spans="1:18">
      <c r="A20" t="s">
        <v>42</v>
      </c>
      <c r="B20" t="s">
        <v>20</v>
      </c>
      <c r="C20">
        <v>75</v>
      </c>
      <c r="D20" t="s">
        <v>22</v>
      </c>
      <c r="E20">
        <v>0.73260872316012904</v>
      </c>
      <c r="F20">
        <v>4.2876743516882003</v>
      </c>
      <c r="G20">
        <v>2.61136006202698E-4</v>
      </c>
      <c r="L20" t="s">
        <v>42</v>
      </c>
      <c r="M20" t="s">
        <v>20</v>
      </c>
      <c r="N20">
        <v>450</v>
      </c>
      <c r="O20" t="s">
        <v>22</v>
      </c>
      <c r="P20">
        <v>0.62202828133830101</v>
      </c>
      <c r="Q20">
        <v>7.3823788552589997</v>
      </c>
      <c r="R20">
        <v>2.3774860376929899E-4</v>
      </c>
    </row>
    <row r="21" spans="1:18">
      <c r="A21" t="s">
        <v>42</v>
      </c>
      <c r="B21" t="s">
        <v>20</v>
      </c>
      <c r="C21">
        <v>75</v>
      </c>
      <c r="D21" t="s">
        <v>22</v>
      </c>
      <c r="E21">
        <v>0.73418217941185104</v>
      </c>
      <c r="F21">
        <v>4.44674201010766</v>
      </c>
      <c r="G21">
        <v>1.83150136044152E-4</v>
      </c>
      <c r="L21" t="s">
        <v>42</v>
      </c>
      <c r="M21" t="s">
        <v>20</v>
      </c>
      <c r="N21">
        <v>450</v>
      </c>
      <c r="O21" t="s">
        <v>22</v>
      </c>
      <c r="P21">
        <v>0.70260987691828503</v>
      </c>
      <c r="Q21">
        <v>7.6770301467287396</v>
      </c>
      <c r="R21">
        <v>2.4221210373335701E-4</v>
      </c>
    </row>
    <row r="22" spans="1:18">
      <c r="A22" t="s">
        <v>42</v>
      </c>
      <c r="B22" t="s">
        <v>20</v>
      </c>
      <c r="C22">
        <v>75</v>
      </c>
      <c r="D22" t="s">
        <v>22</v>
      </c>
      <c r="E22">
        <v>0.73539451455662097</v>
      </c>
      <c r="F22">
        <v>4.3951438444031696</v>
      </c>
      <c r="G22">
        <v>1.8385225963400299E-4</v>
      </c>
      <c r="L22" t="s">
        <v>42</v>
      </c>
      <c r="M22" t="s">
        <v>20</v>
      </c>
      <c r="N22">
        <v>450</v>
      </c>
      <c r="O22" t="s">
        <v>22</v>
      </c>
      <c r="P22">
        <v>0.61476716765207595</v>
      </c>
      <c r="Q22">
        <v>7.1365244511814296</v>
      </c>
      <c r="R22">
        <v>2.4869838832532198E-4</v>
      </c>
    </row>
    <row r="23" spans="1:18">
      <c r="A23" t="s">
        <v>42</v>
      </c>
      <c r="B23" t="s">
        <v>20</v>
      </c>
      <c r="C23">
        <v>150</v>
      </c>
      <c r="D23" t="s">
        <v>22</v>
      </c>
      <c r="E23">
        <v>0.64808058976844896</v>
      </c>
      <c r="F23">
        <v>4.9927621255733996</v>
      </c>
      <c r="G23">
        <v>2.8004319144370898E-4</v>
      </c>
    </row>
    <row r="24" spans="1:18">
      <c r="A24" t="s">
        <v>42</v>
      </c>
      <c r="B24" t="s">
        <v>20</v>
      </c>
      <c r="C24">
        <v>150</v>
      </c>
      <c r="D24" t="s">
        <v>22</v>
      </c>
      <c r="E24">
        <v>0.667916456286058</v>
      </c>
      <c r="F24">
        <v>4.8890839801704802</v>
      </c>
      <c r="G24">
        <v>2.0728981375239201E-4</v>
      </c>
    </row>
    <row r="25" spans="1:18">
      <c r="A25" t="s">
        <v>42</v>
      </c>
      <c r="B25" t="s">
        <v>20</v>
      </c>
      <c r="C25">
        <v>150</v>
      </c>
      <c r="D25" t="s">
        <v>22</v>
      </c>
      <c r="E25">
        <v>0.73229919078274197</v>
      </c>
      <c r="F25">
        <v>5.2939913532164802</v>
      </c>
      <c r="G25">
        <v>1.9642361533801799E-4</v>
      </c>
    </row>
    <row r="26" spans="1:18">
      <c r="A26" t="s">
        <v>42</v>
      </c>
      <c r="B26" t="s">
        <v>20</v>
      </c>
      <c r="C26">
        <v>250</v>
      </c>
      <c r="D26" t="s">
        <v>22</v>
      </c>
      <c r="E26">
        <v>0.67026374348124895</v>
      </c>
      <c r="F26">
        <v>6.3339721696809903</v>
      </c>
      <c r="G26">
        <v>1.9090692998918201E-4</v>
      </c>
    </row>
    <row r="27" spans="1:18">
      <c r="A27" t="s">
        <v>42</v>
      </c>
      <c r="B27" t="s">
        <v>20</v>
      </c>
      <c r="C27">
        <v>250</v>
      </c>
      <c r="D27" t="s">
        <v>22</v>
      </c>
      <c r="E27">
        <v>0.67702186705421796</v>
      </c>
      <c r="F27">
        <v>6.0351505430624899</v>
      </c>
      <c r="G27">
        <v>2.6083509609276201E-4</v>
      </c>
    </row>
    <row r="28" spans="1:18">
      <c r="A28" t="s">
        <v>42</v>
      </c>
      <c r="B28" t="s">
        <v>20</v>
      </c>
      <c r="C28">
        <v>250</v>
      </c>
      <c r="D28" t="s">
        <v>22</v>
      </c>
      <c r="E28">
        <v>0.64348919283719597</v>
      </c>
      <c r="F28">
        <v>5.7368004478222101</v>
      </c>
      <c r="G28">
        <v>2.43148268519827E-4</v>
      </c>
    </row>
    <row r="29" spans="1:18">
      <c r="A29" t="s">
        <v>42</v>
      </c>
      <c r="B29" t="s">
        <v>20</v>
      </c>
      <c r="C29">
        <v>350</v>
      </c>
      <c r="D29" t="s">
        <v>22</v>
      </c>
      <c r="E29">
        <v>0.61439314936273204</v>
      </c>
      <c r="F29">
        <v>6.7196789612795298</v>
      </c>
      <c r="G29">
        <v>2.1683535112871101E-4</v>
      </c>
    </row>
    <row r="30" spans="1:18">
      <c r="A30" t="s">
        <v>42</v>
      </c>
      <c r="B30" t="s">
        <v>20</v>
      </c>
      <c r="C30">
        <v>350</v>
      </c>
      <c r="D30" t="s">
        <v>22</v>
      </c>
      <c r="E30">
        <v>0.68853905092952705</v>
      </c>
      <c r="F30">
        <v>7.2335600268264502</v>
      </c>
      <c r="G30">
        <v>3.3220094383270502E-4</v>
      </c>
    </row>
    <row r="31" spans="1:18">
      <c r="A31" t="s">
        <v>42</v>
      </c>
      <c r="B31" t="s">
        <v>20</v>
      </c>
      <c r="C31">
        <v>350</v>
      </c>
      <c r="D31" t="s">
        <v>22</v>
      </c>
      <c r="E31">
        <v>0.68200017945720703</v>
      </c>
      <c r="F31">
        <v>7.1080944876488701</v>
      </c>
      <c r="G31">
        <v>2.54265225359148E-4</v>
      </c>
    </row>
    <row r="32" spans="1:18">
      <c r="A32" t="s">
        <v>42</v>
      </c>
      <c r="B32" t="s">
        <v>20</v>
      </c>
      <c r="C32">
        <v>450</v>
      </c>
      <c r="D32" t="s">
        <v>22</v>
      </c>
      <c r="E32">
        <v>0.62202828133830101</v>
      </c>
      <c r="F32">
        <v>7.3823788552589997</v>
      </c>
      <c r="G32">
        <v>2.3774860376929899E-4</v>
      </c>
    </row>
    <row r="33" spans="1:7">
      <c r="A33" t="s">
        <v>42</v>
      </c>
      <c r="B33" t="s">
        <v>20</v>
      </c>
      <c r="C33">
        <v>450</v>
      </c>
      <c r="D33" t="s">
        <v>22</v>
      </c>
      <c r="E33">
        <v>0.70260987691828503</v>
      </c>
      <c r="F33">
        <v>7.6770301467287396</v>
      </c>
      <c r="G33">
        <v>2.4221210373335701E-4</v>
      </c>
    </row>
    <row r="34" spans="1:7">
      <c r="A34" t="s">
        <v>42</v>
      </c>
      <c r="B34" t="s">
        <v>20</v>
      </c>
      <c r="C34">
        <v>450</v>
      </c>
      <c r="D34" t="s">
        <v>22</v>
      </c>
      <c r="E34">
        <v>0.61476716765207595</v>
      </c>
      <c r="F34">
        <v>7.1365244511814296</v>
      </c>
      <c r="G34">
        <v>2.4869838832532198E-4</v>
      </c>
    </row>
    <row r="35" spans="1:7">
      <c r="A35" t="s">
        <v>42</v>
      </c>
      <c r="B35" t="s">
        <v>20</v>
      </c>
      <c r="C35">
        <v>15</v>
      </c>
      <c r="D35" t="s">
        <v>18</v>
      </c>
      <c r="E35">
        <v>0.541647462779139</v>
      </c>
      <c r="F35">
        <v>4.89456547818288</v>
      </c>
      <c r="G35">
        <v>2.3860494774596901E-4</v>
      </c>
    </row>
    <row r="36" spans="1:7">
      <c r="A36" t="s">
        <v>42</v>
      </c>
      <c r="B36" t="s">
        <v>20</v>
      </c>
      <c r="C36">
        <v>15</v>
      </c>
      <c r="D36" t="s">
        <v>18</v>
      </c>
      <c r="E36">
        <v>0.55067434951938599</v>
      </c>
      <c r="F36">
        <v>4.9182610529864101</v>
      </c>
      <c r="G36">
        <v>2.5313071306243799E-4</v>
      </c>
    </row>
    <row r="37" spans="1:7">
      <c r="A37" t="s">
        <v>42</v>
      </c>
      <c r="B37" t="s">
        <v>20</v>
      </c>
      <c r="C37">
        <v>40</v>
      </c>
      <c r="D37" t="s">
        <v>18</v>
      </c>
      <c r="E37">
        <v>0.55262217381599599</v>
      </c>
      <c r="F37">
        <v>4.7260123029665104</v>
      </c>
      <c r="G37">
        <v>2.26997377706322E-4</v>
      </c>
    </row>
    <row r="38" spans="1:7">
      <c r="A38" t="s">
        <v>42</v>
      </c>
      <c r="B38" t="s">
        <v>20</v>
      </c>
      <c r="C38">
        <v>40</v>
      </c>
      <c r="D38" t="s">
        <v>18</v>
      </c>
      <c r="E38">
        <v>0.56998732254516304</v>
      </c>
      <c r="F38">
        <v>4.8284971070840497</v>
      </c>
      <c r="G38">
        <v>2.4616943159203102E-4</v>
      </c>
    </row>
    <row r="39" spans="1:7">
      <c r="A39" t="s">
        <v>42</v>
      </c>
      <c r="B39" t="s">
        <v>20</v>
      </c>
      <c r="C39">
        <v>75</v>
      </c>
      <c r="D39" t="s">
        <v>18</v>
      </c>
      <c r="E39">
        <v>0.60358040541416602</v>
      </c>
      <c r="F39">
        <v>6.0259353740551296</v>
      </c>
      <c r="G39">
        <v>2.72889666556894E-4</v>
      </c>
    </row>
    <row r="40" spans="1:7">
      <c r="A40" t="s">
        <v>42</v>
      </c>
      <c r="B40" t="s">
        <v>20</v>
      </c>
      <c r="C40">
        <v>75</v>
      </c>
      <c r="D40" t="s">
        <v>18</v>
      </c>
      <c r="E40">
        <v>0.602576980776518</v>
      </c>
      <c r="F40">
        <v>6.1788255867243702</v>
      </c>
      <c r="G40">
        <v>2.1532459659903599E-4</v>
      </c>
    </row>
    <row r="41" spans="1:7">
      <c r="A41" t="s">
        <v>42</v>
      </c>
      <c r="B41" t="s">
        <v>20</v>
      </c>
      <c r="C41">
        <v>150</v>
      </c>
      <c r="D41" t="s">
        <v>18</v>
      </c>
      <c r="E41">
        <v>0.57603541536110103</v>
      </c>
      <c r="F41">
        <v>5.2439940325957402</v>
      </c>
      <c r="G41">
        <v>2.4424570509669699E-4</v>
      </c>
    </row>
    <row r="42" spans="1:7">
      <c r="A42" t="s">
        <v>42</v>
      </c>
      <c r="B42" t="s">
        <v>20</v>
      </c>
      <c r="C42">
        <v>150</v>
      </c>
      <c r="D42" t="s">
        <v>18</v>
      </c>
      <c r="E42">
        <v>0.68106839743201597</v>
      </c>
      <c r="F42">
        <v>7.0842667632438303</v>
      </c>
      <c r="G42">
        <v>2.5269053835587802E-4</v>
      </c>
    </row>
    <row r="43" spans="1:7">
      <c r="A43" t="s">
        <v>42</v>
      </c>
      <c r="B43" t="s">
        <v>20</v>
      </c>
      <c r="C43">
        <v>250</v>
      </c>
      <c r="D43" t="s">
        <v>18</v>
      </c>
      <c r="E43">
        <v>0.23106589493509599</v>
      </c>
      <c r="F43">
        <v>3.6619915225681301</v>
      </c>
      <c r="G43">
        <v>-1.64990624009236E-4</v>
      </c>
    </row>
    <row r="44" spans="1:7">
      <c r="A44" t="s">
        <v>42</v>
      </c>
      <c r="B44" t="s">
        <v>20</v>
      </c>
      <c r="C44">
        <v>250</v>
      </c>
      <c r="D44" t="s">
        <v>18</v>
      </c>
      <c r="E44">
        <v>0.64499626545823796</v>
      </c>
      <c r="F44">
        <v>7.0408657637178704</v>
      </c>
      <c r="G44">
        <v>2.4276215330792101E-4</v>
      </c>
    </row>
    <row r="45" spans="1:7">
      <c r="A45" t="s">
        <v>42</v>
      </c>
      <c r="B45" t="s">
        <v>20</v>
      </c>
      <c r="C45">
        <v>350</v>
      </c>
      <c r="D45" t="s">
        <v>18</v>
      </c>
      <c r="E45">
        <v>0.68499159101528795</v>
      </c>
      <c r="F45">
        <v>7.8428895377509402</v>
      </c>
      <c r="G45">
        <v>1.97570883434462E-4</v>
      </c>
    </row>
    <row r="46" spans="1:7">
      <c r="A46" t="s">
        <v>42</v>
      </c>
      <c r="B46" t="s">
        <v>20</v>
      </c>
      <c r="C46">
        <v>350</v>
      </c>
      <c r="D46" t="s">
        <v>18</v>
      </c>
      <c r="E46">
        <v>0.74905730288013805</v>
      </c>
      <c r="F46">
        <v>8.7524886238259896</v>
      </c>
      <c r="G46">
        <v>2.13123723066237E-4</v>
      </c>
    </row>
    <row r="47" spans="1:7">
      <c r="A47" t="s">
        <v>42</v>
      </c>
      <c r="B47" t="s">
        <v>20</v>
      </c>
      <c r="C47">
        <v>450</v>
      </c>
      <c r="D47" t="s">
        <v>18</v>
      </c>
      <c r="E47">
        <v>0.63670128845368701</v>
      </c>
      <c r="F47">
        <v>6.9296286050824696</v>
      </c>
      <c r="G47">
        <v>3.22335958593763E-4</v>
      </c>
    </row>
    <row r="48" spans="1:7">
      <c r="A48" t="s">
        <v>42</v>
      </c>
      <c r="B48" t="s">
        <v>20</v>
      </c>
      <c r="C48">
        <v>450</v>
      </c>
      <c r="D48" t="s">
        <v>18</v>
      </c>
      <c r="E48">
        <v>0.71843120893970902</v>
      </c>
      <c r="F48">
        <v>9.2750954641278796</v>
      </c>
      <c r="G48">
        <v>2.7571004523225802E-4</v>
      </c>
    </row>
    <row r="49" spans="1:7">
      <c r="A49" t="s">
        <v>42</v>
      </c>
      <c r="B49" t="s">
        <v>23</v>
      </c>
      <c r="C49">
        <v>15</v>
      </c>
      <c r="D49" t="s">
        <v>22</v>
      </c>
      <c r="E49">
        <v>0.80680621345648795</v>
      </c>
      <c r="F49">
        <v>8.1300748508154506</v>
      </c>
      <c r="G49">
        <v>2.9776345347330398E-4</v>
      </c>
    </row>
    <row r="50" spans="1:7">
      <c r="A50" t="s">
        <v>42</v>
      </c>
      <c r="B50" t="s">
        <v>23</v>
      </c>
      <c r="C50">
        <v>15</v>
      </c>
      <c r="D50" t="s">
        <v>22</v>
      </c>
      <c r="E50">
        <v>0.75685542605551503</v>
      </c>
      <c r="F50">
        <v>7.6030290992512297</v>
      </c>
      <c r="G50">
        <v>3.1374512375659898E-4</v>
      </c>
    </row>
    <row r="51" spans="1:7">
      <c r="A51" t="s">
        <v>42</v>
      </c>
      <c r="B51" t="s">
        <v>23</v>
      </c>
      <c r="C51">
        <v>15</v>
      </c>
      <c r="D51" t="s">
        <v>22</v>
      </c>
      <c r="E51">
        <v>0.81369330885336899</v>
      </c>
      <c r="F51">
        <v>7.8924773871644804</v>
      </c>
      <c r="G51">
        <v>3.0190932609909602E-4</v>
      </c>
    </row>
    <row r="52" spans="1:7">
      <c r="A52" t="s">
        <v>42</v>
      </c>
      <c r="B52" t="s">
        <v>23</v>
      </c>
      <c r="C52">
        <v>40</v>
      </c>
      <c r="D52" t="s">
        <v>22</v>
      </c>
      <c r="E52">
        <v>0.68669475384759004</v>
      </c>
      <c r="F52">
        <v>5.53340002618003</v>
      </c>
      <c r="G52">
        <v>5.0718017276078905E-4</v>
      </c>
    </row>
    <row r="53" spans="1:7">
      <c r="A53" t="s">
        <v>42</v>
      </c>
      <c r="B53" t="s">
        <v>23</v>
      </c>
      <c r="C53">
        <v>40</v>
      </c>
      <c r="D53" t="s">
        <v>22</v>
      </c>
      <c r="E53">
        <v>0.69221474791100801</v>
      </c>
      <c r="F53">
        <v>5.7473430668298198</v>
      </c>
      <c r="G53">
        <v>4.4450728375234499E-4</v>
      </c>
    </row>
    <row r="54" spans="1:7">
      <c r="A54" t="s">
        <v>42</v>
      </c>
      <c r="B54" t="s">
        <v>23</v>
      </c>
      <c r="C54">
        <v>40</v>
      </c>
      <c r="D54" t="s">
        <v>22</v>
      </c>
      <c r="E54">
        <v>0.70931641176169002</v>
      </c>
      <c r="F54">
        <v>6.3429621137142203</v>
      </c>
      <c r="G54">
        <v>4.26252070416196E-4</v>
      </c>
    </row>
    <row r="55" spans="1:7">
      <c r="A55" t="s">
        <v>42</v>
      </c>
      <c r="B55" t="s">
        <v>23</v>
      </c>
      <c r="C55">
        <v>75</v>
      </c>
      <c r="D55" t="s">
        <v>22</v>
      </c>
      <c r="E55">
        <v>0.71009024270515897</v>
      </c>
      <c r="F55">
        <v>5.7768585807938404</v>
      </c>
      <c r="G55">
        <v>2.4824702316041802E-4</v>
      </c>
    </row>
    <row r="56" spans="1:7">
      <c r="A56" t="s">
        <v>42</v>
      </c>
      <c r="B56" t="s">
        <v>23</v>
      </c>
      <c r="C56">
        <v>75</v>
      </c>
      <c r="D56" t="s">
        <v>22</v>
      </c>
      <c r="E56">
        <v>0.711521829950579</v>
      </c>
      <c r="F56">
        <v>5.4809704375469801</v>
      </c>
      <c r="G56">
        <v>2.6951133759593098E-4</v>
      </c>
    </row>
    <row r="57" spans="1:7">
      <c r="A57" t="s">
        <v>42</v>
      </c>
      <c r="B57" t="s">
        <v>23</v>
      </c>
      <c r="C57">
        <v>75</v>
      </c>
      <c r="D57" t="s">
        <v>22</v>
      </c>
      <c r="E57">
        <v>0.72690816854323603</v>
      </c>
      <c r="F57">
        <v>5.6252105640920096</v>
      </c>
      <c r="G57">
        <v>3.53030610331644E-4</v>
      </c>
    </row>
    <row r="58" spans="1:7">
      <c r="A58" t="s">
        <v>42</v>
      </c>
      <c r="B58" t="s">
        <v>23</v>
      </c>
      <c r="C58">
        <v>150</v>
      </c>
      <c r="D58" t="s">
        <v>22</v>
      </c>
      <c r="E58">
        <v>0.54007958442485304</v>
      </c>
      <c r="F58">
        <v>4.7280244321907201</v>
      </c>
      <c r="G58">
        <v>2.99919975927849E-4</v>
      </c>
    </row>
    <row r="59" spans="1:7">
      <c r="A59" t="s">
        <v>42</v>
      </c>
      <c r="B59" t="s">
        <v>23</v>
      </c>
      <c r="C59">
        <v>150</v>
      </c>
      <c r="D59" t="s">
        <v>22</v>
      </c>
      <c r="E59">
        <v>0.54100818155701702</v>
      </c>
      <c r="F59">
        <v>5.1304272538353004</v>
      </c>
      <c r="G59">
        <v>2.06253345595944E-4</v>
      </c>
    </row>
    <row r="60" spans="1:7">
      <c r="A60" t="s">
        <v>42</v>
      </c>
      <c r="B60" t="s">
        <v>23</v>
      </c>
      <c r="C60">
        <v>150</v>
      </c>
      <c r="D60" t="s">
        <v>22</v>
      </c>
      <c r="E60">
        <v>0.53445641290230606</v>
      </c>
      <c r="F60">
        <v>5.0369494632308802</v>
      </c>
      <c r="G60">
        <v>2.8228330003990301E-4</v>
      </c>
    </row>
    <row r="61" spans="1:7">
      <c r="A61" t="s">
        <v>42</v>
      </c>
      <c r="B61" t="s">
        <v>23</v>
      </c>
      <c r="C61">
        <v>250</v>
      </c>
      <c r="D61" t="s">
        <v>22</v>
      </c>
      <c r="E61">
        <v>0.506830648220436</v>
      </c>
      <c r="F61">
        <v>5.0223936862005996</v>
      </c>
      <c r="G61">
        <v>2.24959924096997E-4</v>
      </c>
    </row>
    <row r="62" spans="1:7">
      <c r="A62" t="s">
        <v>42</v>
      </c>
      <c r="B62" t="s">
        <v>23</v>
      </c>
      <c r="C62">
        <v>250</v>
      </c>
      <c r="D62" t="s">
        <v>22</v>
      </c>
      <c r="E62">
        <v>0.49370131654623201</v>
      </c>
      <c r="F62">
        <v>5.0487803470942296</v>
      </c>
      <c r="G62">
        <v>2.7290493494688199E-4</v>
      </c>
    </row>
    <row r="63" spans="1:7">
      <c r="A63" t="s">
        <v>42</v>
      </c>
      <c r="B63" t="s">
        <v>23</v>
      </c>
      <c r="C63">
        <v>250</v>
      </c>
      <c r="D63" t="s">
        <v>22</v>
      </c>
      <c r="E63">
        <v>0.51585867589425005</v>
      </c>
      <c r="F63">
        <v>5.5087981335871099</v>
      </c>
      <c r="G63">
        <v>2.7322256228514802E-4</v>
      </c>
    </row>
    <row r="64" spans="1:7">
      <c r="A64" t="s">
        <v>42</v>
      </c>
      <c r="B64" t="s">
        <v>23</v>
      </c>
      <c r="C64">
        <v>350</v>
      </c>
      <c r="D64" t="s">
        <v>22</v>
      </c>
      <c r="E64">
        <v>0.50494765959132604</v>
      </c>
      <c r="F64">
        <v>5.8043983635937</v>
      </c>
      <c r="G64">
        <v>2.5018622164667498E-4</v>
      </c>
    </row>
    <row r="65" spans="1:7">
      <c r="A65" t="s">
        <v>42</v>
      </c>
      <c r="B65" t="s">
        <v>23</v>
      </c>
      <c r="C65">
        <v>350</v>
      </c>
      <c r="D65" t="s">
        <v>22</v>
      </c>
      <c r="E65">
        <v>0.50492186522654403</v>
      </c>
      <c r="F65">
        <v>5.8767732888416697</v>
      </c>
      <c r="G65">
        <v>2.2101465821116299E-4</v>
      </c>
    </row>
    <row r="66" spans="1:7">
      <c r="A66" t="s">
        <v>42</v>
      </c>
      <c r="B66" t="s">
        <v>23</v>
      </c>
      <c r="C66">
        <v>350</v>
      </c>
      <c r="D66" t="s">
        <v>22</v>
      </c>
      <c r="E66">
        <v>0.50467681876111203</v>
      </c>
      <c r="F66">
        <v>5.9036535152900598</v>
      </c>
      <c r="G66">
        <v>2.1217124442469499E-4</v>
      </c>
    </row>
    <row r="67" spans="1:7">
      <c r="A67" t="s">
        <v>42</v>
      </c>
      <c r="B67" t="s">
        <v>23</v>
      </c>
      <c r="C67">
        <v>450</v>
      </c>
      <c r="D67" t="s">
        <v>22</v>
      </c>
      <c r="E67">
        <v>0.52976183851192304</v>
      </c>
      <c r="F67">
        <v>6.8440119437823403</v>
      </c>
      <c r="G67">
        <v>2.17537474718563E-4</v>
      </c>
    </row>
    <row r="68" spans="1:7">
      <c r="A68" t="s">
        <v>42</v>
      </c>
      <c r="B68" t="s">
        <v>23</v>
      </c>
      <c r="C68">
        <v>450</v>
      </c>
      <c r="D68" t="s">
        <v>22</v>
      </c>
      <c r="E68">
        <v>0.51874764474987001</v>
      </c>
      <c r="F68">
        <v>6.8780459328846302</v>
      </c>
      <c r="G68">
        <v>2.7440948549656502E-4</v>
      </c>
    </row>
    <row r="69" spans="1:7">
      <c r="A69" t="s">
        <v>42</v>
      </c>
      <c r="B69" t="s">
        <v>23</v>
      </c>
      <c r="C69">
        <v>450</v>
      </c>
      <c r="D69" t="s">
        <v>22</v>
      </c>
      <c r="E69">
        <v>0.53543659876403504</v>
      </c>
      <c r="F69">
        <v>6.8232160879525097</v>
      </c>
      <c r="G69">
        <v>2.3967108502722699E-4</v>
      </c>
    </row>
    <row r="70" spans="1:7">
      <c r="A70" t="s">
        <v>42</v>
      </c>
      <c r="B70" t="s">
        <v>23</v>
      </c>
      <c r="C70">
        <v>15</v>
      </c>
      <c r="D70" t="s">
        <v>18</v>
      </c>
      <c r="E70">
        <v>0.61778968528296796</v>
      </c>
      <c r="F70">
        <v>10.326220411375299</v>
      </c>
      <c r="G70">
        <v>2.4082212404567699E-4</v>
      </c>
    </row>
    <row r="71" spans="1:7">
      <c r="A71" t="s">
        <v>42</v>
      </c>
      <c r="B71" t="s">
        <v>23</v>
      </c>
      <c r="C71">
        <v>15</v>
      </c>
      <c r="D71" t="s">
        <v>18</v>
      </c>
      <c r="E71">
        <v>0.58515280706866502</v>
      </c>
      <c r="F71">
        <v>10.3187866824042</v>
      </c>
      <c r="G71">
        <v>2.4494672407380998E-4</v>
      </c>
    </row>
    <row r="72" spans="1:7">
      <c r="A72" t="s">
        <v>42</v>
      </c>
      <c r="B72" t="s">
        <v>23</v>
      </c>
      <c r="C72">
        <v>40</v>
      </c>
      <c r="D72" t="s">
        <v>18</v>
      </c>
      <c r="E72">
        <v>0.59257027939009799</v>
      </c>
      <c r="F72">
        <v>8.6971081547301203</v>
      </c>
      <c r="G72">
        <v>3.7013567117276098E-4</v>
      </c>
    </row>
    <row r="73" spans="1:7">
      <c r="A73" t="s">
        <v>42</v>
      </c>
      <c r="B73" t="s">
        <v>23</v>
      </c>
      <c r="C73">
        <v>40</v>
      </c>
      <c r="D73" t="s">
        <v>18</v>
      </c>
      <c r="E73">
        <v>0.59583239321209602</v>
      </c>
      <c r="F73">
        <v>8.7345509871141704</v>
      </c>
      <c r="G73">
        <v>3.78922862537045E-4</v>
      </c>
    </row>
    <row r="74" spans="1:7">
      <c r="A74" t="s">
        <v>42</v>
      </c>
      <c r="B74" t="s">
        <v>23</v>
      </c>
      <c r="C74">
        <v>75</v>
      </c>
      <c r="D74" t="s">
        <v>18</v>
      </c>
      <c r="E74">
        <v>0.62035136935790303</v>
      </c>
      <c r="F74">
        <v>9.2968951764833001</v>
      </c>
      <c r="G74">
        <v>3.5168093903107398E-4</v>
      </c>
    </row>
    <row r="75" spans="1:7">
      <c r="A75" t="s">
        <v>42</v>
      </c>
      <c r="B75" t="s">
        <v>23</v>
      </c>
      <c r="C75">
        <v>75</v>
      </c>
      <c r="D75" t="s">
        <v>18</v>
      </c>
      <c r="E75">
        <v>0.62941367108536095</v>
      </c>
      <c r="F75">
        <v>9.6170415852060103</v>
      </c>
      <c r="G75">
        <v>3.2227074752612497E-4</v>
      </c>
    </row>
    <row r="76" spans="1:7">
      <c r="A76" t="s">
        <v>42</v>
      </c>
      <c r="B76" t="s">
        <v>23</v>
      </c>
      <c r="C76">
        <v>150</v>
      </c>
      <c r="D76" t="s">
        <v>18</v>
      </c>
      <c r="E76">
        <v>0.47993094506595702</v>
      </c>
      <c r="F76">
        <v>4.8573138555224196</v>
      </c>
      <c r="G76">
        <v>3.8607977721036697E-4</v>
      </c>
    </row>
    <row r="77" spans="1:7">
      <c r="A77" t="s">
        <v>42</v>
      </c>
      <c r="B77" t="s">
        <v>23</v>
      </c>
      <c r="C77">
        <v>150</v>
      </c>
      <c r="D77" t="s">
        <v>18</v>
      </c>
      <c r="E77">
        <v>0.48842660699803803</v>
      </c>
      <c r="F77">
        <v>6.6399494815631401</v>
      </c>
      <c r="G77">
        <v>2.7875866264435599E-4</v>
      </c>
    </row>
    <row r="78" spans="1:7">
      <c r="A78" t="s">
        <v>42</v>
      </c>
      <c r="B78" t="s">
        <v>23</v>
      </c>
      <c r="C78">
        <v>250</v>
      </c>
      <c r="D78" t="s">
        <v>18</v>
      </c>
      <c r="E78">
        <v>0.505236920927566</v>
      </c>
      <c r="F78">
        <v>4.5424816340234599</v>
      </c>
      <c r="G78">
        <v>3.6433188615293702E-4</v>
      </c>
    </row>
    <row r="79" spans="1:7">
      <c r="A79" t="s">
        <v>42</v>
      </c>
      <c r="B79" t="s">
        <v>23</v>
      </c>
      <c r="C79">
        <v>250</v>
      </c>
      <c r="D79" t="s">
        <v>18</v>
      </c>
      <c r="E79">
        <v>0.53280945597068397</v>
      </c>
      <c r="F79">
        <v>6.5649790351251296</v>
      </c>
      <c r="G79">
        <v>2.5709228542147503E-4</v>
      </c>
    </row>
    <row r="80" spans="1:7">
      <c r="A80" t="s">
        <v>42</v>
      </c>
      <c r="B80" t="s">
        <v>23</v>
      </c>
      <c r="C80">
        <v>350</v>
      </c>
      <c r="D80" t="s">
        <v>18</v>
      </c>
      <c r="E80">
        <v>0.53687037450422104</v>
      </c>
      <c r="F80">
        <v>5.1563351975182599</v>
      </c>
      <c r="G80">
        <v>3.7310277475031099E-4</v>
      </c>
    </row>
    <row r="81" spans="1:7">
      <c r="A81" t="s">
        <v>42</v>
      </c>
      <c r="B81" t="s">
        <v>23</v>
      </c>
      <c r="C81">
        <v>350</v>
      </c>
      <c r="D81" t="s">
        <v>18</v>
      </c>
      <c r="E81">
        <v>0.54517322150593095</v>
      </c>
      <c r="F81">
        <v>6.8544849875740299</v>
      </c>
      <c r="G81">
        <v>2.3622474377716499E-4</v>
      </c>
    </row>
    <row r="82" spans="1:7">
      <c r="A82" t="s">
        <v>42</v>
      </c>
      <c r="B82" t="s">
        <v>23</v>
      </c>
      <c r="C82">
        <v>450</v>
      </c>
      <c r="D82" t="s">
        <v>18</v>
      </c>
      <c r="E82">
        <v>0.48312616391211299</v>
      </c>
      <c r="F82">
        <v>4.9342847885969299</v>
      </c>
      <c r="G82">
        <v>3.2569432857714402E-4</v>
      </c>
    </row>
    <row r="83" spans="1:7">
      <c r="A83" t="s">
        <v>42</v>
      </c>
      <c r="B83" t="s">
        <v>23</v>
      </c>
      <c r="C83">
        <v>450</v>
      </c>
      <c r="D83" t="s">
        <v>18</v>
      </c>
      <c r="E83">
        <v>0.57728674490922605</v>
      </c>
      <c r="F83">
        <v>7.5904999180637196</v>
      </c>
      <c r="G83">
        <v>2.25627945285914E-4</v>
      </c>
    </row>
    <row r="84" spans="1:7">
      <c r="A84" t="s">
        <v>39</v>
      </c>
      <c r="B84" t="s">
        <v>24</v>
      </c>
      <c r="C84">
        <v>15</v>
      </c>
      <c r="D84" t="s">
        <v>22</v>
      </c>
      <c r="E84">
        <v>1.0305465335783801</v>
      </c>
      <c r="F84">
        <v>2.7646794131359802</v>
      </c>
      <c r="G84">
        <v>4.36081800674122E-4</v>
      </c>
    </row>
    <row r="85" spans="1:7">
      <c r="A85" t="s">
        <v>39</v>
      </c>
      <c r="B85" t="s">
        <v>24</v>
      </c>
      <c r="C85">
        <v>15</v>
      </c>
      <c r="D85" t="s">
        <v>22</v>
      </c>
      <c r="E85">
        <v>0.94288438486564596</v>
      </c>
      <c r="F85">
        <v>2.45919171363794</v>
      </c>
      <c r="G85">
        <v>3.9933733280520802E-4</v>
      </c>
    </row>
    <row r="86" spans="1:7">
      <c r="A86" t="s">
        <v>39</v>
      </c>
      <c r="B86" t="s">
        <v>24</v>
      </c>
      <c r="C86">
        <v>15</v>
      </c>
      <c r="D86" t="s">
        <v>22</v>
      </c>
      <c r="E86">
        <v>1.00517777581496</v>
      </c>
      <c r="F86">
        <v>2.6645972453463602</v>
      </c>
      <c r="G86">
        <v>4.0324916423438201E-4</v>
      </c>
    </row>
    <row r="87" spans="1:7">
      <c r="A87" t="s">
        <v>39</v>
      </c>
      <c r="B87" t="s">
        <v>24</v>
      </c>
      <c r="C87">
        <v>40</v>
      </c>
      <c r="D87" t="s">
        <v>22</v>
      </c>
      <c r="E87">
        <v>0.65610263721575302</v>
      </c>
      <c r="F87">
        <v>2.4420344348294099</v>
      </c>
      <c r="G87">
        <v>3.4019177897435301E-4</v>
      </c>
    </row>
    <row r="88" spans="1:7">
      <c r="A88" t="s">
        <v>39</v>
      </c>
      <c r="B88" t="s">
        <v>24</v>
      </c>
      <c r="C88">
        <v>40</v>
      </c>
      <c r="D88" t="s">
        <v>22</v>
      </c>
      <c r="E88">
        <v>0.68656578202367902</v>
      </c>
      <c r="F88">
        <v>2.5052225774002799</v>
      </c>
      <c r="G88">
        <v>3.2982709740987301E-4</v>
      </c>
    </row>
    <row r="89" spans="1:7">
      <c r="A89" t="s">
        <v>39</v>
      </c>
      <c r="B89" t="s">
        <v>24</v>
      </c>
      <c r="C89">
        <v>40</v>
      </c>
      <c r="D89" t="s">
        <v>22</v>
      </c>
      <c r="E89">
        <v>0.69122166486688896</v>
      </c>
      <c r="F89">
        <v>2.4953071979518602</v>
      </c>
      <c r="G89">
        <v>2.5376370850925398E-4</v>
      </c>
    </row>
    <row r="90" spans="1:7">
      <c r="A90" t="s">
        <v>39</v>
      </c>
      <c r="B90" t="s">
        <v>24</v>
      </c>
      <c r="C90">
        <v>75</v>
      </c>
      <c r="D90" t="s">
        <v>22</v>
      </c>
      <c r="E90">
        <v>0.63257817653427195</v>
      </c>
      <c r="F90">
        <v>3.5105274757522702</v>
      </c>
      <c r="G90">
        <v>2.2821978362131E-4</v>
      </c>
    </row>
    <row r="91" spans="1:7">
      <c r="A91" t="s">
        <v>39</v>
      </c>
      <c r="B91" t="s">
        <v>24</v>
      </c>
      <c r="C91">
        <v>75</v>
      </c>
      <c r="D91" t="s">
        <v>22</v>
      </c>
      <c r="E91">
        <v>0.62904434855909297</v>
      </c>
      <c r="F91">
        <v>3.6345093803753499</v>
      </c>
      <c r="G91">
        <v>1.73019495676289E-4</v>
      </c>
    </row>
    <row r="92" spans="1:7">
      <c r="A92" t="s">
        <v>39</v>
      </c>
      <c r="B92" t="s">
        <v>24</v>
      </c>
      <c r="C92">
        <v>75</v>
      </c>
      <c r="D92" t="s">
        <v>22</v>
      </c>
      <c r="E92">
        <v>0.62922490911257001</v>
      </c>
      <c r="F92">
        <v>3.3782724723064499</v>
      </c>
      <c r="G92">
        <v>3.1387886158323701E-4</v>
      </c>
    </row>
    <row r="93" spans="1:7">
      <c r="A93" t="s">
        <v>39</v>
      </c>
      <c r="B93" t="s">
        <v>24</v>
      </c>
      <c r="C93">
        <v>150</v>
      </c>
      <c r="D93" t="s">
        <v>22</v>
      </c>
      <c r="E93">
        <v>0.784042686536086</v>
      </c>
      <c r="F93">
        <v>4.5375345690629301</v>
      </c>
      <c r="G93">
        <v>2.7730156599762098E-4</v>
      </c>
    </row>
    <row r="94" spans="1:7">
      <c r="A94" t="s">
        <v>39</v>
      </c>
      <c r="B94" t="s">
        <v>24</v>
      </c>
      <c r="C94">
        <v>150</v>
      </c>
      <c r="D94" t="s">
        <v>22</v>
      </c>
      <c r="E94">
        <v>0.83000824457819</v>
      </c>
      <c r="F94">
        <v>4.7130265026842899</v>
      </c>
      <c r="G94">
        <v>1.88265607913072E-4</v>
      </c>
    </row>
    <row r="95" spans="1:7">
      <c r="A95" t="s">
        <v>39</v>
      </c>
      <c r="B95" t="s">
        <v>24</v>
      </c>
      <c r="C95">
        <v>150</v>
      </c>
      <c r="D95" t="s">
        <v>22</v>
      </c>
      <c r="E95">
        <v>0.83710169489332897</v>
      </c>
      <c r="F95">
        <v>4.7244578334794998</v>
      </c>
      <c r="G95">
        <v>1.7957264918157299E-4</v>
      </c>
    </row>
    <row r="96" spans="1:7">
      <c r="A96" t="s">
        <v>39</v>
      </c>
      <c r="B96" t="s">
        <v>24</v>
      </c>
      <c r="C96">
        <v>250</v>
      </c>
      <c r="D96" t="s">
        <v>22</v>
      </c>
      <c r="E96">
        <v>0.83885571169852802</v>
      </c>
      <c r="F96">
        <v>3.9132343690332698</v>
      </c>
      <c r="G96">
        <v>1.9841296550926501E-4</v>
      </c>
    </row>
    <row r="97" spans="1:7">
      <c r="A97" t="s">
        <v>39</v>
      </c>
      <c r="B97" t="s">
        <v>24</v>
      </c>
      <c r="C97">
        <v>250</v>
      </c>
      <c r="D97" t="s">
        <v>22</v>
      </c>
      <c r="E97">
        <v>0.90385751094998701</v>
      </c>
      <c r="F97">
        <v>4.1546187731609896</v>
      </c>
      <c r="G97">
        <v>1.9986736437395801E-4</v>
      </c>
    </row>
    <row r="98" spans="1:7">
      <c r="A98" t="s">
        <v>39</v>
      </c>
      <c r="B98" t="s">
        <v>24</v>
      </c>
      <c r="C98">
        <v>250</v>
      </c>
      <c r="D98" t="s">
        <v>22</v>
      </c>
      <c r="E98">
        <v>0.89366873686096804</v>
      </c>
      <c r="F98">
        <v>4.1988869027991598</v>
      </c>
      <c r="G98">
        <v>1.9869715839087099E-4</v>
      </c>
    </row>
    <row r="99" spans="1:7">
      <c r="A99" t="s">
        <v>39</v>
      </c>
      <c r="B99" t="s">
        <v>24</v>
      </c>
      <c r="C99">
        <v>15</v>
      </c>
      <c r="D99" t="s">
        <v>18</v>
      </c>
      <c r="E99">
        <v>0.39066943729971099</v>
      </c>
      <c r="F99">
        <v>4.0447753505568196</v>
      </c>
      <c r="G99">
        <v>3.8795459540497303E-4</v>
      </c>
    </row>
    <row r="100" spans="1:7">
      <c r="A100" t="s">
        <v>39</v>
      </c>
      <c r="B100" t="s">
        <v>24</v>
      </c>
      <c r="C100">
        <v>15</v>
      </c>
      <c r="D100" t="s">
        <v>18</v>
      </c>
      <c r="E100">
        <v>0.42373129536054699</v>
      </c>
      <c r="F100">
        <v>4.1583088297407098</v>
      </c>
      <c r="G100">
        <v>3.9713305317508698E-4</v>
      </c>
    </row>
    <row r="101" spans="1:7">
      <c r="A101" t="s">
        <v>39</v>
      </c>
      <c r="B101" t="s">
        <v>24</v>
      </c>
      <c r="C101">
        <v>40</v>
      </c>
      <c r="D101" t="s">
        <v>18</v>
      </c>
      <c r="E101">
        <v>0.401022418561085</v>
      </c>
      <c r="F101">
        <v>4.5623115254527598</v>
      </c>
      <c r="G101">
        <v>2.5040815098853199E-4</v>
      </c>
    </row>
    <row r="102" spans="1:7">
      <c r="A102" t="s">
        <v>39</v>
      </c>
      <c r="B102" t="s">
        <v>24</v>
      </c>
      <c r="C102">
        <v>40</v>
      </c>
      <c r="D102" t="s">
        <v>18</v>
      </c>
      <c r="E102">
        <v>0.403588037634599</v>
      </c>
      <c r="F102">
        <v>4.5959878870550099</v>
      </c>
      <c r="G102">
        <v>2.6234177636637199E-4</v>
      </c>
    </row>
    <row r="103" spans="1:7">
      <c r="A103" t="s">
        <v>39</v>
      </c>
      <c r="B103" t="s">
        <v>24</v>
      </c>
      <c r="C103">
        <v>75</v>
      </c>
      <c r="D103" t="s">
        <v>18</v>
      </c>
      <c r="E103">
        <v>0.42618673447384903</v>
      </c>
      <c r="F103">
        <v>6.0865163868597802</v>
      </c>
      <c r="G103">
        <v>2.36126927175707E-4</v>
      </c>
    </row>
    <row r="104" spans="1:7">
      <c r="A104" t="s">
        <v>39</v>
      </c>
      <c r="B104" t="s">
        <v>24</v>
      </c>
      <c r="C104">
        <v>75</v>
      </c>
      <c r="D104" t="s">
        <v>18</v>
      </c>
      <c r="E104">
        <v>0.39061828231818402</v>
      </c>
      <c r="F104">
        <v>6.2575913657892501</v>
      </c>
      <c r="G104">
        <v>1.9641338698387999E-4</v>
      </c>
    </row>
    <row r="105" spans="1:7">
      <c r="A105" t="s">
        <v>39</v>
      </c>
      <c r="B105" t="s">
        <v>24</v>
      </c>
      <c r="C105">
        <v>150</v>
      </c>
      <c r="D105" t="s">
        <v>18</v>
      </c>
      <c r="E105">
        <v>0.46221558146325797</v>
      </c>
      <c r="F105">
        <v>4.3984069111581903</v>
      </c>
      <c r="G105">
        <v>3.6312548140162598E-4</v>
      </c>
    </row>
    <row r="106" spans="1:7">
      <c r="A106" t="s">
        <v>39</v>
      </c>
      <c r="B106" t="s">
        <v>24</v>
      </c>
      <c r="C106">
        <v>150</v>
      </c>
      <c r="D106" t="s">
        <v>18</v>
      </c>
      <c r="E106">
        <v>0.486372537739796</v>
      </c>
      <c r="F106">
        <v>6.1364004783348802</v>
      </c>
      <c r="G106">
        <v>2.4998427904888201E-4</v>
      </c>
    </row>
    <row r="107" spans="1:7">
      <c r="A107" t="s">
        <v>39</v>
      </c>
      <c r="B107" t="s">
        <v>24</v>
      </c>
      <c r="C107">
        <v>250</v>
      </c>
      <c r="D107" t="s">
        <v>18</v>
      </c>
      <c r="E107">
        <v>0.53670510456390297</v>
      </c>
      <c r="F107">
        <v>4.4640658048300699</v>
      </c>
      <c r="G107">
        <v>1.9977175696726099E-4</v>
      </c>
    </row>
    <row r="108" spans="1:7">
      <c r="A108" t="s">
        <v>39</v>
      </c>
      <c r="B108" t="s">
        <v>24</v>
      </c>
      <c r="C108">
        <v>250</v>
      </c>
      <c r="D108" t="s">
        <v>18</v>
      </c>
      <c r="E108">
        <v>0.55150856921813596</v>
      </c>
      <c r="F108">
        <v>5.1800127336686304</v>
      </c>
      <c r="G108">
        <v>1.93332164037962E-4</v>
      </c>
    </row>
    <row r="109" spans="1:7">
      <c r="A109" t="s">
        <v>39</v>
      </c>
      <c r="B109" t="s">
        <v>24</v>
      </c>
      <c r="C109">
        <v>350</v>
      </c>
      <c r="D109" t="s">
        <v>18</v>
      </c>
      <c r="E109">
        <v>0.49328633024311502</v>
      </c>
      <c r="F109">
        <v>3.1554048101461198</v>
      </c>
      <c r="G109">
        <v>3.0133799481417601E-4</v>
      </c>
    </row>
    <row r="110" spans="1:7">
      <c r="A110" t="s">
        <v>39</v>
      </c>
      <c r="B110" t="s">
        <v>24</v>
      </c>
      <c r="C110">
        <v>450</v>
      </c>
      <c r="D110" t="s">
        <v>18</v>
      </c>
      <c r="E110">
        <v>0.53724419936922696</v>
      </c>
      <c r="F110">
        <v>4.0512367961221596</v>
      </c>
      <c r="G110">
        <v>2.10580491428337E-4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workbookViewId="0">
      <selection activeCell="G3" sqref="G3"/>
    </sheetView>
  </sheetViews>
  <sheetFormatPr baseColWidth="10" defaultRowHeight="15" x14ac:dyDescent="0"/>
  <cols>
    <col min="1" max="1" width="11.83203125" bestFit="1" customWidth="1"/>
    <col min="5" max="6" width="13.6640625" bestFit="1" customWidth="1"/>
    <col min="7" max="7" width="10.83203125" customWidth="1"/>
  </cols>
  <sheetData>
    <row r="1" spans="1:7">
      <c r="A1" s="4" t="s">
        <v>2</v>
      </c>
      <c r="B1" s="4" t="s">
        <v>10</v>
      </c>
      <c r="C1" s="4" t="s">
        <v>25</v>
      </c>
      <c r="D1" s="4" t="s">
        <v>135</v>
      </c>
      <c r="E1" s="4" t="s">
        <v>136</v>
      </c>
      <c r="F1" t="s">
        <v>137</v>
      </c>
      <c r="G1" t="s">
        <v>138</v>
      </c>
    </row>
    <row r="2" spans="1:7">
      <c r="A2">
        <v>15</v>
      </c>
      <c r="B2" t="s">
        <v>18</v>
      </c>
      <c r="C2" t="s">
        <v>16</v>
      </c>
      <c r="D2">
        <v>18</v>
      </c>
      <c r="E2">
        <v>2.5214443600000001E-2</v>
      </c>
      <c r="F2" s="1">
        <v>-2.572649E-6</v>
      </c>
      <c r="G2">
        <v>1.4798900000000001E-4</v>
      </c>
    </row>
    <row r="3" spans="1:7">
      <c r="A3">
        <v>15</v>
      </c>
      <c r="B3" t="s">
        <v>18</v>
      </c>
      <c r="C3" t="s">
        <v>16</v>
      </c>
      <c r="D3">
        <v>18</v>
      </c>
      <c r="E3">
        <v>2.5214443600000001E-2</v>
      </c>
      <c r="F3" s="1">
        <v>-2.572649E-6</v>
      </c>
      <c r="G3">
        <v>1.4798900000000001E-4</v>
      </c>
    </row>
    <row r="4" spans="1:7">
      <c r="A4">
        <v>15</v>
      </c>
      <c r="B4" t="s">
        <v>18</v>
      </c>
      <c r="C4" t="s">
        <v>16</v>
      </c>
      <c r="D4">
        <v>18</v>
      </c>
      <c r="E4">
        <v>2.5214443600000001E-2</v>
      </c>
      <c r="F4" s="1">
        <v>-2.572649E-6</v>
      </c>
      <c r="G4">
        <v>1.4798900000000001E-4</v>
      </c>
    </row>
    <row r="5" spans="1:7">
      <c r="A5">
        <v>40</v>
      </c>
      <c r="B5" t="s">
        <v>18</v>
      </c>
      <c r="C5" t="s">
        <v>16</v>
      </c>
      <c r="D5">
        <v>40</v>
      </c>
      <c r="E5">
        <v>2.41972365E-2</v>
      </c>
      <c r="F5" s="1">
        <v>-1.947095E-6</v>
      </c>
      <c r="G5">
        <v>5.1311379999999999E-4</v>
      </c>
    </row>
    <row r="6" spans="1:7">
      <c r="A6">
        <v>40</v>
      </c>
      <c r="B6" t="s">
        <v>18</v>
      </c>
      <c r="C6" t="s">
        <v>16</v>
      </c>
      <c r="D6">
        <v>40</v>
      </c>
      <c r="E6">
        <v>2.41972365E-2</v>
      </c>
      <c r="F6" s="1">
        <v>-1.947095E-6</v>
      </c>
      <c r="G6">
        <v>5.1311379999999999E-4</v>
      </c>
    </row>
    <row r="7" spans="1:7">
      <c r="A7">
        <v>40</v>
      </c>
      <c r="B7" t="s">
        <v>18</v>
      </c>
      <c r="C7" t="s">
        <v>16</v>
      </c>
      <c r="D7">
        <v>40</v>
      </c>
      <c r="E7">
        <v>2.41972365E-2</v>
      </c>
      <c r="F7" s="1">
        <v>-1.947095E-6</v>
      </c>
      <c r="G7">
        <v>5.1311379999999999E-4</v>
      </c>
    </row>
    <row r="8" spans="1:7">
      <c r="A8">
        <v>75</v>
      </c>
      <c r="B8" t="s">
        <v>18</v>
      </c>
      <c r="C8" t="s">
        <v>16</v>
      </c>
      <c r="D8">
        <v>75</v>
      </c>
      <c r="E8">
        <v>2.1907340300000001E-2</v>
      </c>
      <c r="F8" s="1">
        <v>-9.402563E-7</v>
      </c>
      <c r="G8">
        <v>1.0843774E-3</v>
      </c>
    </row>
    <row r="9" spans="1:7">
      <c r="A9">
        <v>75</v>
      </c>
      <c r="B9" t="s">
        <v>18</v>
      </c>
      <c r="C9" t="s">
        <v>16</v>
      </c>
      <c r="D9">
        <v>75</v>
      </c>
      <c r="E9">
        <v>2.1907340300000001E-2</v>
      </c>
      <c r="F9" s="1">
        <v>-9.402563E-7</v>
      </c>
      <c r="G9">
        <v>1.0843774E-3</v>
      </c>
    </row>
    <row r="10" spans="1:7">
      <c r="A10">
        <v>75</v>
      </c>
      <c r="B10" t="s">
        <v>18</v>
      </c>
      <c r="C10" t="s">
        <v>16</v>
      </c>
      <c r="D10">
        <v>75</v>
      </c>
      <c r="E10">
        <v>2.1907340300000001E-2</v>
      </c>
      <c r="F10" s="1">
        <v>-9.402563E-7</v>
      </c>
      <c r="G10">
        <v>1.0843774E-3</v>
      </c>
    </row>
    <row r="11" spans="1:7">
      <c r="A11">
        <v>150</v>
      </c>
      <c r="B11" t="s">
        <v>18</v>
      </c>
      <c r="C11" t="s">
        <v>16</v>
      </c>
      <c r="D11">
        <v>150</v>
      </c>
      <c r="E11">
        <v>9.2595064000000008E-3</v>
      </c>
      <c r="F11" s="1">
        <v>4.5831230000000002E-8</v>
      </c>
      <c r="G11">
        <v>1.087623E-3</v>
      </c>
    </row>
    <row r="12" spans="1:7">
      <c r="A12">
        <v>150</v>
      </c>
      <c r="B12" t="s">
        <v>18</v>
      </c>
      <c r="C12" t="s">
        <v>16</v>
      </c>
      <c r="D12">
        <v>150</v>
      </c>
      <c r="E12">
        <v>9.2595064000000008E-3</v>
      </c>
      <c r="F12" s="1">
        <v>4.5831230000000002E-8</v>
      </c>
      <c r="G12">
        <v>1.087623E-3</v>
      </c>
    </row>
    <row r="13" spans="1:7">
      <c r="A13">
        <v>150</v>
      </c>
      <c r="B13" t="s">
        <v>18</v>
      </c>
      <c r="C13" t="s">
        <v>16</v>
      </c>
      <c r="D13">
        <v>150</v>
      </c>
      <c r="E13">
        <v>9.2595064000000008E-3</v>
      </c>
      <c r="F13" s="1">
        <v>4.5831230000000002E-8</v>
      </c>
      <c r="G13">
        <v>1.087623E-3</v>
      </c>
    </row>
    <row r="14" spans="1:7">
      <c r="A14">
        <v>250</v>
      </c>
      <c r="B14" t="s">
        <v>18</v>
      </c>
      <c r="C14" t="s">
        <v>16</v>
      </c>
      <c r="D14">
        <v>250</v>
      </c>
      <c r="E14">
        <v>7.4405249999999999E-4</v>
      </c>
      <c r="F14" s="1">
        <v>1.227521E-8</v>
      </c>
      <c r="G14">
        <v>6.5460349999999997E-4</v>
      </c>
    </row>
    <row r="15" spans="1:7">
      <c r="A15">
        <v>250</v>
      </c>
      <c r="B15" t="s">
        <v>18</v>
      </c>
      <c r="C15" t="s">
        <v>16</v>
      </c>
      <c r="D15">
        <v>250</v>
      </c>
      <c r="E15">
        <v>7.4405249999999999E-4</v>
      </c>
      <c r="F15" s="1">
        <v>1.227521E-8</v>
      </c>
      <c r="G15">
        <v>6.5460349999999997E-4</v>
      </c>
    </row>
    <row r="16" spans="1:7">
      <c r="A16">
        <v>250</v>
      </c>
      <c r="B16" t="s">
        <v>18</v>
      </c>
      <c r="C16" t="s">
        <v>16</v>
      </c>
      <c r="D16">
        <v>250</v>
      </c>
      <c r="E16">
        <v>7.4405249999999999E-4</v>
      </c>
      <c r="F16" s="1">
        <v>1.227521E-8</v>
      </c>
      <c r="G16">
        <v>6.5460349999999997E-4</v>
      </c>
    </row>
    <row r="17" spans="1:7">
      <c r="A17">
        <v>350</v>
      </c>
      <c r="B17" t="s">
        <v>18</v>
      </c>
      <c r="C17" t="s">
        <v>16</v>
      </c>
      <c r="D17">
        <v>350</v>
      </c>
      <c r="E17">
        <v>-6.6646858000000003E-3</v>
      </c>
      <c r="F17" s="1">
        <v>7.1248409999999998E-7</v>
      </c>
      <c r="G17">
        <v>2.2750759999999999E-4</v>
      </c>
    </row>
    <row r="18" spans="1:7">
      <c r="A18">
        <v>350</v>
      </c>
      <c r="B18" t="s">
        <v>18</v>
      </c>
      <c r="C18" t="s">
        <v>16</v>
      </c>
      <c r="D18">
        <v>350</v>
      </c>
      <c r="E18">
        <v>-6.6646858000000003E-3</v>
      </c>
      <c r="F18" s="1">
        <v>7.1248409999999998E-7</v>
      </c>
      <c r="G18">
        <v>2.2750759999999999E-4</v>
      </c>
    </row>
    <row r="19" spans="1:7">
      <c r="A19">
        <v>350</v>
      </c>
      <c r="B19" t="s">
        <v>18</v>
      </c>
      <c r="C19" t="s">
        <v>16</v>
      </c>
      <c r="D19">
        <v>350</v>
      </c>
      <c r="E19">
        <v>-6.6646858000000003E-3</v>
      </c>
      <c r="F19" s="1">
        <v>7.1248409999999998E-7</v>
      </c>
      <c r="G19">
        <v>2.2750759999999999E-4</v>
      </c>
    </row>
    <row r="20" spans="1:7">
      <c r="A20">
        <v>450</v>
      </c>
      <c r="B20" t="s">
        <v>18</v>
      </c>
      <c r="C20" t="s">
        <v>16</v>
      </c>
      <c r="D20">
        <v>450</v>
      </c>
      <c r="E20">
        <v>-1.41485489E-2</v>
      </c>
      <c r="F20" s="1">
        <v>1.403125E-6</v>
      </c>
      <c r="G20">
        <v>-1.9654389999999999E-4</v>
      </c>
    </row>
    <row r="21" spans="1:7">
      <c r="A21">
        <v>450</v>
      </c>
      <c r="B21" t="s">
        <v>18</v>
      </c>
      <c r="C21" t="s">
        <v>16</v>
      </c>
      <c r="D21">
        <v>450</v>
      </c>
      <c r="E21">
        <v>-1.41485489E-2</v>
      </c>
      <c r="F21" s="1">
        <v>1.403125E-6</v>
      </c>
      <c r="G21">
        <v>-1.9654389999999999E-4</v>
      </c>
    </row>
    <row r="22" spans="1:7">
      <c r="A22">
        <v>450</v>
      </c>
      <c r="B22" t="s">
        <v>18</v>
      </c>
      <c r="C22" t="s">
        <v>16</v>
      </c>
      <c r="D22">
        <v>450</v>
      </c>
      <c r="E22">
        <v>-1.41485489E-2</v>
      </c>
      <c r="F22" s="1">
        <v>1.403125E-6</v>
      </c>
      <c r="G22">
        <v>-1.9654389999999999E-4</v>
      </c>
    </row>
    <row r="23" spans="1:7">
      <c r="A23">
        <v>15</v>
      </c>
      <c r="B23" t="s">
        <v>22</v>
      </c>
      <c r="C23" t="s">
        <v>20</v>
      </c>
      <c r="D23">
        <v>18</v>
      </c>
      <c r="E23">
        <v>1.4156782E-2</v>
      </c>
      <c r="F23" s="1">
        <v>-1.3773980000000001E-6</v>
      </c>
      <c r="G23" s="1">
        <v>3.5457879999999998E-3</v>
      </c>
    </row>
    <row r="24" spans="1:7">
      <c r="A24">
        <v>15</v>
      </c>
      <c r="B24" t="s">
        <v>22</v>
      </c>
      <c r="C24" t="s">
        <v>20</v>
      </c>
      <c r="D24">
        <v>18</v>
      </c>
      <c r="E24">
        <v>1.4156782E-2</v>
      </c>
      <c r="F24" s="1">
        <v>-1.3773980000000001E-6</v>
      </c>
      <c r="G24" s="1">
        <v>3.5457879999999998E-3</v>
      </c>
    </row>
    <row r="25" spans="1:7">
      <c r="A25">
        <v>15</v>
      </c>
      <c r="B25" t="s">
        <v>22</v>
      </c>
      <c r="C25" t="s">
        <v>20</v>
      </c>
      <c r="D25">
        <v>18</v>
      </c>
      <c r="E25">
        <v>1.4156782E-2</v>
      </c>
      <c r="F25" s="1">
        <v>-1.3773980000000001E-6</v>
      </c>
      <c r="G25" s="1">
        <v>3.5457879999999998E-3</v>
      </c>
    </row>
    <row r="26" spans="1:7">
      <c r="A26">
        <v>40</v>
      </c>
      <c r="B26" t="s">
        <v>22</v>
      </c>
      <c r="C26" t="s">
        <v>20</v>
      </c>
      <c r="D26">
        <v>40</v>
      </c>
      <c r="E26">
        <v>1.3928044000000001E-2</v>
      </c>
      <c r="F26" s="1">
        <v>-9.3916360000000004E-7</v>
      </c>
      <c r="G26" s="1">
        <v>2.7191960000000001E-3</v>
      </c>
    </row>
    <row r="27" spans="1:7">
      <c r="A27">
        <v>40</v>
      </c>
      <c r="B27" t="s">
        <v>22</v>
      </c>
      <c r="C27" t="s">
        <v>20</v>
      </c>
      <c r="D27">
        <v>40</v>
      </c>
      <c r="E27">
        <v>1.3928044000000001E-2</v>
      </c>
      <c r="F27" s="1">
        <v>-9.3916360000000004E-7</v>
      </c>
      <c r="G27" s="1">
        <v>2.7191960000000001E-3</v>
      </c>
    </row>
    <row r="28" spans="1:7">
      <c r="A28">
        <v>40</v>
      </c>
      <c r="B28" t="s">
        <v>22</v>
      </c>
      <c r="C28" t="s">
        <v>20</v>
      </c>
      <c r="D28">
        <v>40</v>
      </c>
      <c r="E28">
        <v>1.3928044000000001E-2</v>
      </c>
      <c r="F28" s="1">
        <v>-9.3916360000000004E-7</v>
      </c>
      <c r="G28" s="1">
        <v>2.7191960000000001E-3</v>
      </c>
    </row>
    <row r="29" spans="1:7">
      <c r="A29">
        <v>75</v>
      </c>
      <c r="B29" t="s">
        <v>22</v>
      </c>
      <c r="C29" t="s">
        <v>20</v>
      </c>
      <c r="D29">
        <v>75</v>
      </c>
      <c r="E29">
        <v>1.3349138999999999E-2</v>
      </c>
      <c r="F29" s="1">
        <v>-2.5692019999999998E-7</v>
      </c>
      <c r="G29" s="1">
        <v>1.3707420000000001E-3</v>
      </c>
    </row>
    <row r="30" spans="1:7">
      <c r="A30">
        <v>75</v>
      </c>
      <c r="B30" t="s">
        <v>22</v>
      </c>
      <c r="C30" t="s">
        <v>20</v>
      </c>
      <c r="D30">
        <v>75</v>
      </c>
      <c r="E30">
        <v>1.3349138999999999E-2</v>
      </c>
      <c r="F30" s="1">
        <v>-2.5692019999999998E-7</v>
      </c>
      <c r="G30" s="1">
        <v>1.3707420000000001E-3</v>
      </c>
    </row>
    <row r="31" spans="1:7">
      <c r="A31">
        <v>75</v>
      </c>
      <c r="B31" t="s">
        <v>22</v>
      </c>
      <c r="C31" t="s">
        <v>20</v>
      </c>
      <c r="D31">
        <v>75</v>
      </c>
      <c r="E31">
        <v>1.3349138999999999E-2</v>
      </c>
      <c r="F31" s="1">
        <v>-2.5692019999999998E-7</v>
      </c>
      <c r="G31" s="1">
        <v>1.3707420000000001E-3</v>
      </c>
    </row>
    <row r="32" spans="1:7">
      <c r="A32">
        <v>150</v>
      </c>
      <c r="B32" t="s">
        <v>22</v>
      </c>
      <c r="C32" t="s">
        <v>20</v>
      </c>
      <c r="D32">
        <v>150</v>
      </c>
      <c r="E32">
        <v>1.0391078999999999E-2</v>
      </c>
      <c r="F32" s="1">
        <v>1.9839420000000001E-7</v>
      </c>
      <c r="G32" s="1">
        <v>-2.661079E-4</v>
      </c>
    </row>
    <row r="33" spans="1:7">
      <c r="A33">
        <v>150</v>
      </c>
      <c r="B33" t="s">
        <v>22</v>
      </c>
      <c r="C33" t="s">
        <v>20</v>
      </c>
      <c r="D33">
        <v>150</v>
      </c>
      <c r="E33">
        <v>1.0391078999999999E-2</v>
      </c>
      <c r="F33" s="1">
        <v>1.9839420000000001E-7</v>
      </c>
      <c r="G33" s="1">
        <v>-2.661079E-4</v>
      </c>
    </row>
    <row r="34" spans="1:7">
      <c r="A34">
        <v>150</v>
      </c>
      <c r="B34" t="s">
        <v>22</v>
      </c>
      <c r="C34" t="s">
        <v>20</v>
      </c>
      <c r="D34">
        <v>150</v>
      </c>
      <c r="E34">
        <v>1.0391078999999999E-2</v>
      </c>
      <c r="F34" s="1">
        <v>1.9839420000000001E-7</v>
      </c>
      <c r="G34" s="1">
        <v>-2.661079E-4</v>
      </c>
    </row>
    <row r="35" spans="1:7">
      <c r="A35">
        <v>250</v>
      </c>
      <c r="B35" t="s">
        <v>22</v>
      </c>
      <c r="C35" t="s">
        <v>20</v>
      </c>
      <c r="D35">
        <v>250</v>
      </c>
      <c r="E35">
        <v>9.7599100000000001E-3</v>
      </c>
      <c r="F35" s="1">
        <v>2.030153E-7</v>
      </c>
      <c r="G35" s="1">
        <v>-1.227302E-4</v>
      </c>
    </row>
    <row r="36" spans="1:7">
      <c r="A36">
        <v>250</v>
      </c>
      <c r="B36" t="s">
        <v>22</v>
      </c>
      <c r="C36" t="s">
        <v>20</v>
      </c>
      <c r="D36">
        <v>250</v>
      </c>
      <c r="E36">
        <v>9.7599100000000001E-3</v>
      </c>
      <c r="F36" s="1">
        <v>2.030153E-7</v>
      </c>
      <c r="G36" s="1">
        <v>-1.227302E-4</v>
      </c>
    </row>
    <row r="37" spans="1:7">
      <c r="A37">
        <v>250</v>
      </c>
      <c r="B37" t="s">
        <v>22</v>
      </c>
      <c r="C37" t="s">
        <v>20</v>
      </c>
      <c r="D37">
        <v>250</v>
      </c>
      <c r="E37">
        <v>9.7599100000000001E-3</v>
      </c>
      <c r="F37" s="1">
        <v>2.030153E-7</v>
      </c>
      <c r="G37" s="1">
        <v>-1.227302E-4</v>
      </c>
    </row>
    <row r="38" spans="1:7">
      <c r="A38">
        <v>350</v>
      </c>
      <c r="B38" t="s">
        <v>22</v>
      </c>
      <c r="C38" t="s">
        <v>20</v>
      </c>
      <c r="D38">
        <v>350</v>
      </c>
      <c r="E38">
        <v>6.5953829999999998E-3</v>
      </c>
      <c r="F38" s="1">
        <v>1.9283229999999999E-8</v>
      </c>
      <c r="G38" s="1">
        <v>-9.7176380000000006E-5</v>
      </c>
    </row>
    <row r="39" spans="1:7">
      <c r="A39">
        <v>350</v>
      </c>
      <c r="B39" t="s">
        <v>22</v>
      </c>
      <c r="C39" t="s">
        <v>20</v>
      </c>
      <c r="D39">
        <v>350</v>
      </c>
      <c r="E39">
        <v>6.5953829999999998E-3</v>
      </c>
      <c r="F39" s="1">
        <v>1.9283229999999999E-8</v>
      </c>
      <c r="G39" s="1">
        <v>-9.7176380000000006E-5</v>
      </c>
    </row>
    <row r="40" spans="1:7">
      <c r="A40">
        <v>350</v>
      </c>
      <c r="B40" t="s">
        <v>22</v>
      </c>
      <c r="C40" t="s">
        <v>20</v>
      </c>
      <c r="D40">
        <v>350</v>
      </c>
      <c r="E40">
        <v>6.5953829999999998E-3</v>
      </c>
      <c r="F40" s="1">
        <v>1.9283229999999999E-8</v>
      </c>
      <c r="G40" s="1">
        <v>-9.7176380000000006E-5</v>
      </c>
    </row>
    <row r="41" spans="1:7">
      <c r="A41">
        <v>450</v>
      </c>
      <c r="B41" t="s">
        <v>22</v>
      </c>
      <c r="C41" t="s">
        <v>20</v>
      </c>
      <c r="D41">
        <v>450</v>
      </c>
      <c r="E41">
        <v>2.6534330000000002E-3</v>
      </c>
      <c r="F41" s="1">
        <v>-2.6601650000000001E-7</v>
      </c>
      <c r="G41" s="1">
        <v>-1.2440810000000001E-4</v>
      </c>
    </row>
    <row r="42" spans="1:7">
      <c r="A42">
        <v>450</v>
      </c>
      <c r="B42" t="s">
        <v>22</v>
      </c>
      <c r="C42" t="s">
        <v>20</v>
      </c>
      <c r="D42">
        <v>450</v>
      </c>
      <c r="E42">
        <v>2.6534330000000002E-3</v>
      </c>
      <c r="F42" s="1">
        <v>-2.6601650000000001E-7</v>
      </c>
      <c r="G42" s="1">
        <v>-1.2440810000000001E-4</v>
      </c>
    </row>
    <row r="43" spans="1:7">
      <c r="A43">
        <v>450</v>
      </c>
      <c r="B43" t="s">
        <v>22</v>
      </c>
      <c r="C43" t="s">
        <v>20</v>
      </c>
      <c r="D43">
        <v>450</v>
      </c>
      <c r="E43">
        <v>2.6534330000000002E-3</v>
      </c>
      <c r="F43" s="1">
        <v>-2.6601650000000001E-7</v>
      </c>
      <c r="G43" s="1">
        <v>-1.2440810000000001E-4</v>
      </c>
    </row>
    <row r="44" spans="1:7">
      <c r="A44">
        <v>15</v>
      </c>
      <c r="B44" t="s">
        <v>18</v>
      </c>
      <c r="C44" t="s">
        <v>20</v>
      </c>
      <c r="D44">
        <v>18</v>
      </c>
      <c r="E44">
        <v>2.4118230000000001E-2</v>
      </c>
      <c r="F44" s="1">
        <v>-1.073874E-7</v>
      </c>
      <c r="G44">
        <v>1.1408995000000001E-3</v>
      </c>
    </row>
    <row r="45" spans="1:7">
      <c r="A45">
        <v>15</v>
      </c>
      <c r="B45" t="s">
        <v>18</v>
      </c>
      <c r="C45" t="s">
        <v>20</v>
      </c>
      <c r="D45">
        <v>18</v>
      </c>
      <c r="E45">
        <v>2.4118230000000001E-2</v>
      </c>
      <c r="F45" s="1">
        <v>-1.073874E-7</v>
      </c>
      <c r="G45">
        <v>1.1408995000000001E-3</v>
      </c>
    </row>
    <row r="46" spans="1:7">
      <c r="A46">
        <v>15</v>
      </c>
      <c r="B46" t="s">
        <v>18</v>
      </c>
      <c r="C46" t="s">
        <v>20</v>
      </c>
      <c r="D46">
        <v>18</v>
      </c>
      <c r="E46">
        <v>2.4118230000000001E-2</v>
      </c>
      <c r="F46" s="1">
        <v>-1.073874E-7</v>
      </c>
      <c r="G46">
        <v>1.1408995000000001E-3</v>
      </c>
    </row>
    <row r="47" spans="1:7">
      <c r="A47">
        <v>40</v>
      </c>
      <c r="B47" t="s">
        <v>18</v>
      </c>
      <c r="C47" t="s">
        <v>20</v>
      </c>
      <c r="D47">
        <v>40</v>
      </c>
      <c r="E47">
        <v>2.0091258000000001E-2</v>
      </c>
      <c r="F47" s="1">
        <v>-5.5268680000000001E-8</v>
      </c>
      <c r="G47">
        <v>9.7888269999999995E-4</v>
      </c>
    </row>
    <row r="48" spans="1:7">
      <c r="A48">
        <v>40</v>
      </c>
      <c r="B48" t="s">
        <v>18</v>
      </c>
      <c r="C48" t="s">
        <v>20</v>
      </c>
      <c r="D48">
        <v>40</v>
      </c>
      <c r="E48">
        <v>2.0091258000000001E-2</v>
      </c>
      <c r="F48" s="1">
        <v>-5.5268680000000001E-8</v>
      </c>
      <c r="G48">
        <v>9.7888269999999995E-4</v>
      </c>
    </row>
    <row r="49" spans="1:7">
      <c r="A49">
        <v>40</v>
      </c>
      <c r="B49" t="s">
        <v>18</v>
      </c>
      <c r="C49" t="s">
        <v>20</v>
      </c>
      <c r="D49">
        <v>40</v>
      </c>
      <c r="E49">
        <v>2.0091258000000001E-2</v>
      </c>
      <c r="F49" s="1">
        <v>-5.5268680000000001E-8</v>
      </c>
      <c r="G49">
        <v>9.7888269999999995E-4</v>
      </c>
    </row>
    <row r="50" spans="1:7">
      <c r="A50">
        <v>75</v>
      </c>
      <c r="B50" t="s">
        <v>18</v>
      </c>
      <c r="C50" t="s">
        <v>20</v>
      </c>
      <c r="D50">
        <v>75</v>
      </c>
      <c r="E50">
        <v>1.3379742E-2</v>
      </c>
      <c r="F50" s="1">
        <v>2.4406490000000001E-8</v>
      </c>
      <c r="G50">
        <v>7.1604730000000003E-4</v>
      </c>
    </row>
    <row r="51" spans="1:7">
      <c r="A51">
        <v>75</v>
      </c>
      <c r="B51" t="s">
        <v>18</v>
      </c>
      <c r="C51" t="s">
        <v>20</v>
      </c>
      <c r="D51">
        <v>75</v>
      </c>
      <c r="E51">
        <v>1.3379742E-2</v>
      </c>
      <c r="F51" s="1">
        <v>2.4406490000000001E-8</v>
      </c>
      <c r="G51">
        <v>7.1604730000000003E-4</v>
      </c>
    </row>
    <row r="52" spans="1:7">
      <c r="A52">
        <v>75</v>
      </c>
      <c r="B52" t="s">
        <v>18</v>
      </c>
      <c r="C52" t="s">
        <v>20</v>
      </c>
      <c r="D52">
        <v>75</v>
      </c>
      <c r="E52">
        <v>1.3379742E-2</v>
      </c>
      <c r="F52" s="1">
        <v>2.4406490000000001E-8</v>
      </c>
      <c r="G52">
        <v>7.1604730000000003E-4</v>
      </c>
    </row>
    <row r="53" spans="1:7">
      <c r="A53">
        <v>150</v>
      </c>
      <c r="B53" t="s">
        <v>18</v>
      </c>
      <c r="C53" t="s">
        <v>20</v>
      </c>
      <c r="D53">
        <v>150</v>
      </c>
      <c r="E53">
        <v>-1.3747620000000001E-3</v>
      </c>
      <c r="F53" s="1">
        <v>-8.5827289999999995E-7</v>
      </c>
      <c r="G53">
        <v>-5.9410699999999997E-4</v>
      </c>
    </row>
    <row r="54" spans="1:7">
      <c r="A54">
        <v>150</v>
      </c>
      <c r="B54" t="s">
        <v>18</v>
      </c>
      <c r="C54" t="s">
        <v>20</v>
      </c>
      <c r="D54">
        <v>150</v>
      </c>
      <c r="E54">
        <v>-1.3747620000000001E-3</v>
      </c>
      <c r="F54" s="1">
        <v>-8.5827289999999995E-7</v>
      </c>
      <c r="G54">
        <v>-5.9410699999999997E-4</v>
      </c>
    </row>
    <row r="55" spans="1:7">
      <c r="A55">
        <v>150</v>
      </c>
      <c r="B55" t="s">
        <v>18</v>
      </c>
      <c r="C55" t="s">
        <v>20</v>
      </c>
      <c r="D55">
        <v>150</v>
      </c>
      <c r="E55">
        <v>-1.3747620000000001E-3</v>
      </c>
      <c r="F55" s="1">
        <v>-8.5827289999999995E-7</v>
      </c>
      <c r="G55">
        <v>-5.9410699999999997E-4</v>
      </c>
    </row>
    <row r="56" spans="1:7">
      <c r="A56">
        <v>250</v>
      </c>
      <c r="B56" t="s">
        <v>18</v>
      </c>
      <c r="C56" t="s">
        <v>20</v>
      </c>
      <c r="D56">
        <v>250</v>
      </c>
      <c r="E56">
        <v>1.0845825999999999E-2</v>
      </c>
      <c r="F56" s="1">
        <v>-1.712017E-7</v>
      </c>
      <c r="G56">
        <v>4.8959709999999996E-4</v>
      </c>
    </row>
    <row r="57" spans="1:7">
      <c r="A57">
        <v>250</v>
      </c>
      <c r="B57" t="s">
        <v>18</v>
      </c>
      <c r="C57" t="s">
        <v>20</v>
      </c>
      <c r="D57">
        <v>250</v>
      </c>
      <c r="E57">
        <v>1.0845825999999999E-2</v>
      </c>
      <c r="F57" s="1">
        <v>-1.712017E-7</v>
      </c>
      <c r="G57">
        <v>4.8959709999999996E-4</v>
      </c>
    </row>
    <row r="58" spans="1:7">
      <c r="A58">
        <v>250</v>
      </c>
      <c r="B58" t="s">
        <v>18</v>
      </c>
      <c r="C58" t="s">
        <v>20</v>
      </c>
      <c r="D58">
        <v>250</v>
      </c>
      <c r="E58">
        <v>1.0845825999999999E-2</v>
      </c>
      <c r="F58" s="1">
        <v>-1.712017E-7</v>
      </c>
      <c r="G58">
        <v>4.8959709999999996E-4</v>
      </c>
    </row>
    <row r="59" spans="1:7">
      <c r="A59">
        <v>350</v>
      </c>
      <c r="B59" t="s">
        <v>18</v>
      </c>
      <c r="C59" t="s">
        <v>20</v>
      </c>
      <c r="D59">
        <v>350</v>
      </c>
      <c r="E59">
        <v>1.0913199E-2</v>
      </c>
      <c r="F59" s="1">
        <v>1.1010389999999999E-6</v>
      </c>
      <c r="G59">
        <v>8.6722450000000005E-4</v>
      </c>
    </row>
    <row r="60" spans="1:7">
      <c r="A60">
        <v>350</v>
      </c>
      <c r="B60" t="s">
        <v>18</v>
      </c>
      <c r="C60" t="s">
        <v>20</v>
      </c>
      <c r="D60">
        <v>350</v>
      </c>
      <c r="E60">
        <v>1.0913199E-2</v>
      </c>
      <c r="F60" s="1">
        <v>1.1010389999999999E-6</v>
      </c>
      <c r="G60">
        <v>8.6722450000000005E-4</v>
      </c>
    </row>
    <row r="61" spans="1:7">
      <c r="A61">
        <v>350</v>
      </c>
      <c r="B61" t="s">
        <v>18</v>
      </c>
      <c r="C61" t="s">
        <v>20</v>
      </c>
      <c r="D61">
        <v>350</v>
      </c>
      <c r="E61">
        <v>1.0913199E-2</v>
      </c>
      <c r="F61" s="1">
        <v>1.1010389999999999E-6</v>
      </c>
      <c r="G61">
        <v>8.6722450000000005E-4</v>
      </c>
    </row>
    <row r="62" spans="1:7">
      <c r="A62">
        <v>450</v>
      </c>
      <c r="B62" t="s">
        <v>18</v>
      </c>
      <c r="C62" t="s">
        <v>20</v>
      </c>
      <c r="D62">
        <v>450</v>
      </c>
      <c r="E62">
        <v>3.5294279999999998E-3</v>
      </c>
      <c r="F62" s="1">
        <v>1.9445300000000002E-6</v>
      </c>
      <c r="G62">
        <v>4.3087570000000002E-4</v>
      </c>
    </row>
    <row r="63" spans="1:7">
      <c r="A63">
        <v>450</v>
      </c>
      <c r="B63" t="s">
        <v>18</v>
      </c>
      <c r="C63" t="s">
        <v>20</v>
      </c>
      <c r="D63">
        <v>450</v>
      </c>
      <c r="E63">
        <v>3.5294279999999998E-3</v>
      </c>
      <c r="F63" s="1">
        <v>1.9445300000000002E-6</v>
      </c>
      <c r="G63">
        <v>4.3087570000000002E-4</v>
      </c>
    </row>
    <row r="64" spans="1:7">
      <c r="A64">
        <v>450</v>
      </c>
      <c r="B64" t="s">
        <v>18</v>
      </c>
      <c r="C64" t="s">
        <v>20</v>
      </c>
      <c r="D64">
        <v>450</v>
      </c>
      <c r="E64">
        <v>3.5294279999999998E-3</v>
      </c>
      <c r="F64" s="1">
        <v>1.9445300000000002E-6</v>
      </c>
      <c r="G64">
        <v>4.3087570000000002E-4</v>
      </c>
    </row>
    <row r="65" spans="1:7">
      <c r="A65">
        <v>15</v>
      </c>
      <c r="B65" t="s">
        <v>22</v>
      </c>
      <c r="C65" t="s">
        <v>23</v>
      </c>
      <c r="D65">
        <v>18</v>
      </c>
      <c r="E65">
        <v>-5.4057636999999999E-2</v>
      </c>
      <c r="F65" s="1">
        <v>6.4191170000000003E-7</v>
      </c>
      <c r="G65">
        <v>-1.1781191999999999E-3</v>
      </c>
    </row>
    <row r="66" spans="1:7">
      <c r="A66">
        <v>15</v>
      </c>
      <c r="B66" t="s">
        <v>22</v>
      </c>
      <c r="C66" t="s">
        <v>23</v>
      </c>
      <c r="D66">
        <v>18</v>
      </c>
      <c r="E66">
        <v>-5.4057636999999999E-2</v>
      </c>
      <c r="F66" s="1">
        <v>6.4191170000000003E-7</v>
      </c>
      <c r="G66">
        <v>-1.1781191999999999E-3</v>
      </c>
    </row>
    <row r="67" spans="1:7">
      <c r="A67">
        <v>15</v>
      </c>
      <c r="B67" t="s">
        <v>22</v>
      </c>
      <c r="C67" t="s">
        <v>23</v>
      </c>
      <c r="D67">
        <v>18</v>
      </c>
      <c r="E67">
        <v>-5.4057636999999999E-2</v>
      </c>
      <c r="F67" s="1">
        <v>6.4191170000000003E-7</v>
      </c>
      <c r="G67">
        <v>-1.1781191999999999E-3</v>
      </c>
    </row>
    <row r="68" spans="1:7">
      <c r="A68">
        <v>40</v>
      </c>
      <c r="B68" t="s">
        <v>22</v>
      </c>
      <c r="C68" t="s">
        <v>23</v>
      </c>
      <c r="D68">
        <v>40</v>
      </c>
      <c r="E68">
        <v>-4.2116881000000002E-2</v>
      </c>
      <c r="F68" s="1">
        <v>1.2823419999999999E-7</v>
      </c>
      <c r="G68">
        <v>-1.3251984E-3</v>
      </c>
    </row>
    <row r="69" spans="1:7">
      <c r="A69">
        <v>40</v>
      </c>
      <c r="B69" t="s">
        <v>22</v>
      </c>
      <c r="C69" t="s">
        <v>23</v>
      </c>
      <c r="D69">
        <v>40</v>
      </c>
      <c r="E69">
        <v>-4.2116881000000002E-2</v>
      </c>
      <c r="F69" s="1">
        <v>1.2823419999999999E-7</v>
      </c>
      <c r="G69">
        <v>-1.3251984E-3</v>
      </c>
    </row>
    <row r="70" spans="1:7">
      <c r="A70">
        <v>40</v>
      </c>
      <c r="B70" t="s">
        <v>22</v>
      </c>
      <c r="C70" t="s">
        <v>23</v>
      </c>
      <c r="D70">
        <v>40</v>
      </c>
      <c r="E70">
        <v>-4.2116881000000002E-2</v>
      </c>
      <c r="F70" s="1">
        <v>1.2823419999999999E-7</v>
      </c>
      <c r="G70">
        <v>-1.3251984E-3</v>
      </c>
    </row>
    <row r="71" spans="1:7">
      <c r="A71">
        <v>75</v>
      </c>
      <c r="B71" t="s">
        <v>22</v>
      </c>
      <c r="C71" t="s">
        <v>23</v>
      </c>
      <c r="D71">
        <v>75</v>
      </c>
      <c r="E71">
        <v>-2.3476865E-2</v>
      </c>
      <c r="F71" s="1">
        <v>-6.2406580000000001E-7</v>
      </c>
      <c r="G71">
        <v>-1.5882943E-3</v>
      </c>
    </row>
    <row r="72" spans="1:7">
      <c r="A72">
        <v>75</v>
      </c>
      <c r="B72" t="s">
        <v>22</v>
      </c>
      <c r="C72" t="s">
        <v>23</v>
      </c>
      <c r="D72">
        <v>75</v>
      </c>
      <c r="E72">
        <v>-2.3476865E-2</v>
      </c>
      <c r="F72" s="1">
        <v>-6.2406580000000001E-7</v>
      </c>
      <c r="G72">
        <v>-1.5882943E-3</v>
      </c>
    </row>
    <row r="73" spans="1:7">
      <c r="A73">
        <v>75</v>
      </c>
      <c r="B73" t="s">
        <v>22</v>
      </c>
      <c r="C73" t="s">
        <v>23</v>
      </c>
      <c r="D73">
        <v>75</v>
      </c>
      <c r="E73">
        <v>-2.3476865E-2</v>
      </c>
      <c r="F73" s="1">
        <v>-6.2406580000000001E-7</v>
      </c>
      <c r="G73">
        <v>-1.5882943E-3</v>
      </c>
    </row>
    <row r="74" spans="1:7">
      <c r="A74">
        <v>150</v>
      </c>
      <c r="B74" t="s">
        <v>22</v>
      </c>
      <c r="C74" t="s">
        <v>23</v>
      </c>
      <c r="D74">
        <v>150</v>
      </c>
      <c r="E74">
        <v>-3.1410750000000001E-3</v>
      </c>
      <c r="F74" s="1">
        <v>-5.0089299999999996E-7</v>
      </c>
      <c r="G74">
        <v>-1.3469794E-3</v>
      </c>
    </row>
    <row r="75" spans="1:7">
      <c r="A75">
        <v>150</v>
      </c>
      <c r="B75" t="s">
        <v>22</v>
      </c>
      <c r="C75" t="s">
        <v>23</v>
      </c>
      <c r="D75">
        <v>150</v>
      </c>
      <c r="E75">
        <v>-3.1410750000000001E-3</v>
      </c>
      <c r="F75" s="1">
        <v>-5.0089299999999996E-7</v>
      </c>
      <c r="G75">
        <v>-1.3469794E-3</v>
      </c>
    </row>
    <row r="76" spans="1:7">
      <c r="A76">
        <v>150</v>
      </c>
      <c r="B76" t="s">
        <v>22</v>
      </c>
      <c r="C76" t="s">
        <v>23</v>
      </c>
      <c r="D76">
        <v>150</v>
      </c>
      <c r="E76">
        <v>-3.1410750000000001E-3</v>
      </c>
      <c r="F76" s="1">
        <v>-5.0089299999999996E-7</v>
      </c>
      <c r="G76">
        <v>-1.3469794E-3</v>
      </c>
    </row>
    <row r="77" spans="1:7">
      <c r="A77">
        <v>250</v>
      </c>
      <c r="B77" t="s">
        <v>22</v>
      </c>
      <c r="C77" t="s">
        <v>23</v>
      </c>
      <c r="D77">
        <v>250</v>
      </c>
      <c r="E77">
        <v>4.3196720000000001E-3</v>
      </c>
      <c r="F77" s="1">
        <v>-1.7172249999999999E-7</v>
      </c>
      <c r="G77">
        <v>-2.048319E-4</v>
      </c>
    </row>
    <row r="78" spans="1:7">
      <c r="A78">
        <v>250</v>
      </c>
      <c r="B78" t="s">
        <v>22</v>
      </c>
      <c r="C78" t="s">
        <v>23</v>
      </c>
      <c r="D78">
        <v>250</v>
      </c>
      <c r="E78">
        <v>4.3196720000000001E-3</v>
      </c>
      <c r="F78" s="1">
        <v>-1.7172249999999999E-7</v>
      </c>
      <c r="G78">
        <v>-2.048319E-4</v>
      </c>
    </row>
    <row r="79" spans="1:7">
      <c r="A79">
        <v>250</v>
      </c>
      <c r="B79" t="s">
        <v>22</v>
      </c>
      <c r="C79" t="s">
        <v>23</v>
      </c>
      <c r="D79">
        <v>250</v>
      </c>
      <c r="E79">
        <v>4.3196720000000001E-3</v>
      </c>
      <c r="F79" s="1">
        <v>-1.7172249999999999E-7</v>
      </c>
      <c r="G79">
        <v>-2.048319E-4</v>
      </c>
    </row>
    <row r="80" spans="1:7">
      <c r="A80">
        <v>350</v>
      </c>
      <c r="B80" t="s">
        <v>22</v>
      </c>
      <c r="C80" t="s">
        <v>23</v>
      </c>
      <c r="D80">
        <v>350</v>
      </c>
      <c r="E80">
        <v>8.2139880000000002E-3</v>
      </c>
      <c r="F80" s="1">
        <v>-3.8294010000000002E-8</v>
      </c>
      <c r="G80">
        <v>1.105331E-4</v>
      </c>
    </row>
    <row r="81" spans="1:7">
      <c r="A81">
        <v>350</v>
      </c>
      <c r="B81" t="s">
        <v>22</v>
      </c>
      <c r="C81" t="s">
        <v>23</v>
      </c>
      <c r="D81">
        <v>350</v>
      </c>
      <c r="E81">
        <v>8.2139880000000002E-3</v>
      </c>
      <c r="F81" s="1">
        <v>-3.8294010000000002E-8</v>
      </c>
      <c r="G81">
        <v>1.105331E-4</v>
      </c>
    </row>
    <row r="82" spans="1:7">
      <c r="A82">
        <v>350</v>
      </c>
      <c r="B82" t="s">
        <v>22</v>
      </c>
      <c r="C82" t="s">
        <v>23</v>
      </c>
      <c r="D82">
        <v>350</v>
      </c>
      <c r="E82">
        <v>8.2139880000000002E-3</v>
      </c>
      <c r="F82" s="1">
        <v>-3.8294010000000002E-8</v>
      </c>
      <c r="G82">
        <v>1.105331E-4</v>
      </c>
    </row>
    <row r="83" spans="1:7">
      <c r="A83">
        <v>450</v>
      </c>
      <c r="B83" t="s">
        <v>22</v>
      </c>
      <c r="C83" t="s">
        <v>23</v>
      </c>
      <c r="D83">
        <v>450</v>
      </c>
      <c r="E83">
        <v>1.1815387E-2</v>
      </c>
      <c r="F83" s="1">
        <v>1.7553399999999999E-7</v>
      </c>
      <c r="G83">
        <v>3.7536509999999999E-4</v>
      </c>
    </row>
    <row r="84" spans="1:7">
      <c r="A84">
        <v>450</v>
      </c>
      <c r="B84" t="s">
        <v>22</v>
      </c>
      <c r="C84" t="s">
        <v>23</v>
      </c>
      <c r="D84">
        <v>450</v>
      </c>
      <c r="E84">
        <v>1.1815387E-2</v>
      </c>
      <c r="F84" s="1">
        <v>1.7553399999999999E-7</v>
      </c>
      <c r="G84">
        <v>3.7536509999999999E-4</v>
      </c>
    </row>
    <row r="85" spans="1:7">
      <c r="A85">
        <v>450</v>
      </c>
      <c r="B85" t="s">
        <v>22</v>
      </c>
      <c r="C85" t="s">
        <v>23</v>
      </c>
      <c r="D85">
        <v>450</v>
      </c>
      <c r="E85">
        <v>1.1815387E-2</v>
      </c>
      <c r="F85" s="1">
        <v>1.7553399999999999E-7</v>
      </c>
      <c r="G85">
        <v>3.7536509999999999E-4</v>
      </c>
    </row>
    <row r="86" spans="1:7">
      <c r="A86">
        <v>15</v>
      </c>
      <c r="B86" t="s">
        <v>18</v>
      </c>
      <c r="C86" t="s">
        <v>23</v>
      </c>
      <c r="D86">
        <v>18</v>
      </c>
      <c r="E86">
        <v>-7.2511813999999999E-3</v>
      </c>
      <c r="F86" s="1">
        <v>2.6771249999999998E-6</v>
      </c>
      <c r="G86" s="1">
        <v>1.182352E-3</v>
      </c>
    </row>
    <row r="87" spans="1:7">
      <c r="A87">
        <v>15</v>
      </c>
      <c r="B87" t="s">
        <v>18</v>
      </c>
      <c r="C87" t="s">
        <v>23</v>
      </c>
      <c r="D87">
        <v>18</v>
      </c>
      <c r="E87">
        <v>-7.2511813999999999E-3</v>
      </c>
      <c r="F87" s="1">
        <v>2.6771249999999998E-6</v>
      </c>
      <c r="G87" s="1">
        <v>1.182352E-3</v>
      </c>
    </row>
    <row r="88" spans="1:7">
      <c r="A88">
        <v>15</v>
      </c>
      <c r="B88" t="s">
        <v>18</v>
      </c>
      <c r="C88" t="s">
        <v>23</v>
      </c>
      <c r="D88">
        <v>18</v>
      </c>
      <c r="E88">
        <v>-7.2511813999999999E-3</v>
      </c>
      <c r="F88" s="1">
        <v>2.6771249999999998E-6</v>
      </c>
      <c r="G88" s="1">
        <v>1.182352E-3</v>
      </c>
    </row>
    <row r="89" spans="1:7">
      <c r="A89">
        <v>40</v>
      </c>
      <c r="B89" t="s">
        <v>18</v>
      </c>
      <c r="C89" t="s">
        <v>23</v>
      </c>
      <c r="D89">
        <v>40</v>
      </c>
      <c r="E89">
        <v>-1.43472915E-2</v>
      </c>
      <c r="F89" s="1">
        <v>1.903613E-6</v>
      </c>
      <c r="G89" s="1">
        <v>5.3558109999999996E-4</v>
      </c>
    </row>
    <row r="90" spans="1:7">
      <c r="A90">
        <v>40</v>
      </c>
      <c r="B90" t="s">
        <v>18</v>
      </c>
      <c r="C90" t="s">
        <v>23</v>
      </c>
      <c r="D90">
        <v>40</v>
      </c>
      <c r="E90">
        <v>-1.43472915E-2</v>
      </c>
      <c r="F90" s="1">
        <v>1.903613E-6</v>
      </c>
      <c r="G90" s="1">
        <v>5.3558109999999996E-4</v>
      </c>
    </row>
    <row r="91" spans="1:7">
      <c r="A91">
        <v>40</v>
      </c>
      <c r="B91" t="s">
        <v>18</v>
      </c>
      <c r="C91" t="s">
        <v>23</v>
      </c>
      <c r="D91">
        <v>40</v>
      </c>
      <c r="E91">
        <v>-1.43472915E-2</v>
      </c>
      <c r="F91" s="1">
        <v>1.903613E-6</v>
      </c>
      <c r="G91" s="1">
        <v>5.3558109999999996E-4</v>
      </c>
    </row>
    <row r="92" spans="1:7">
      <c r="A92">
        <v>75</v>
      </c>
      <c r="B92" t="s">
        <v>18</v>
      </c>
      <c r="C92" t="s">
        <v>23</v>
      </c>
      <c r="D92">
        <v>75</v>
      </c>
      <c r="E92">
        <v>-2.6234459500000001E-2</v>
      </c>
      <c r="F92" s="1">
        <v>7.0626320000000004E-7</v>
      </c>
      <c r="G92" s="1">
        <v>-5.0624459999999997E-4</v>
      </c>
    </row>
    <row r="93" spans="1:7">
      <c r="A93">
        <v>75</v>
      </c>
      <c r="B93" t="s">
        <v>18</v>
      </c>
      <c r="C93" t="s">
        <v>23</v>
      </c>
      <c r="D93">
        <v>75</v>
      </c>
      <c r="E93">
        <v>-2.6234459500000001E-2</v>
      </c>
      <c r="F93" s="1">
        <v>7.0626320000000004E-7</v>
      </c>
      <c r="G93" s="1">
        <v>-5.0624459999999997E-4</v>
      </c>
    </row>
    <row r="94" spans="1:7">
      <c r="A94">
        <v>75</v>
      </c>
      <c r="B94" t="s">
        <v>18</v>
      </c>
      <c r="C94" t="s">
        <v>23</v>
      </c>
      <c r="D94">
        <v>75</v>
      </c>
      <c r="E94">
        <v>-2.6234459500000001E-2</v>
      </c>
      <c r="F94" s="1">
        <v>7.0626320000000004E-7</v>
      </c>
      <c r="G94" s="1">
        <v>-5.0624459999999997E-4</v>
      </c>
    </row>
    <row r="95" spans="1:7">
      <c r="A95">
        <v>150</v>
      </c>
      <c r="B95" t="s">
        <v>18</v>
      </c>
      <c r="C95" t="s">
        <v>23</v>
      </c>
      <c r="D95">
        <v>150</v>
      </c>
      <c r="E95">
        <v>-2.5777031799999999E-2</v>
      </c>
      <c r="F95" s="1">
        <v>-2.3339549999999999E-7</v>
      </c>
      <c r="G95" s="1">
        <v>-8.1784100000000003E-4</v>
      </c>
    </row>
    <row r="96" spans="1:7">
      <c r="A96">
        <v>150</v>
      </c>
      <c r="B96" t="s">
        <v>18</v>
      </c>
      <c r="C96" t="s">
        <v>23</v>
      </c>
      <c r="D96">
        <v>150</v>
      </c>
      <c r="E96">
        <v>-2.5777031799999999E-2</v>
      </c>
      <c r="F96" s="1">
        <v>-2.3339549999999999E-7</v>
      </c>
      <c r="G96" s="1">
        <v>-8.1784100000000003E-4</v>
      </c>
    </row>
    <row r="97" spans="1:7">
      <c r="A97">
        <v>150</v>
      </c>
      <c r="B97" t="s">
        <v>18</v>
      </c>
      <c r="C97" t="s">
        <v>23</v>
      </c>
      <c r="D97">
        <v>150</v>
      </c>
      <c r="E97">
        <v>-2.5777031799999999E-2</v>
      </c>
      <c r="F97" s="1">
        <v>-2.3339549999999999E-7</v>
      </c>
      <c r="G97" s="1">
        <v>-8.1784100000000003E-4</v>
      </c>
    </row>
    <row r="98" spans="1:7">
      <c r="A98">
        <v>250</v>
      </c>
      <c r="B98" t="s">
        <v>18</v>
      </c>
      <c r="C98" t="s">
        <v>23</v>
      </c>
      <c r="D98">
        <v>250</v>
      </c>
      <c r="E98">
        <v>4.2596609999999999E-4</v>
      </c>
      <c r="F98" s="1">
        <v>-1.338642E-7</v>
      </c>
      <c r="G98" s="1">
        <v>2.4384229999999999E-4</v>
      </c>
    </row>
    <row r="99" spans="1:7">
      <c r="A99">
        <v>250</v>
      </c>
      <c r="B99" t="s">
        <v>18</v>
      </c>
      <c r="C99" t="s">
        <v>23</v>
      </c>
      <c r="D99">
        <v>250</v>
      </c>
      <c r="E99">
        <v>4.2596609999999999E-4</v>
      </c>
      <c r="F99" s="1">
        <v>-1.338642E-7</v>
      </c>
      <c r="G99" s="1">
        <v>2.4384229999999999E-4</v>
      </c>
    </row>
    <row r="100" spans="1:7">
      <c r="A100">
        <v>250</v>
      </c>
      <c r="B100" t="s">
        <v>18</v>
      </c>
      <c r="C100" t="s">
        <v>23</v>
      </c>
      <c r="D100">
        <v>250</v>
      </c>
      <c r="E100">
        <v>4.2596609999999999E-4</v>
      </c>
      <c r="F100" s="1">
        <v>-1.338642E-7</v>
      </c>
      <c r="G100" s="1">
        <v>2.4384229999999999E-4</v>
      </c>
    </row>
    <row r="101" spans="1:7">
      <c r="A101">
        <v>350</v>
      </c>
      <c r="B101" t="s">
        <v>18</v>
      </c>
      <c r="C101" t="s">
        <v>23</v>
      </c>
      <c r="D101">
        <v>350</v>
      </c>
      <c r="E101">
        <v>3.2747868999999999E-3</v>
      </c>
      <c r="F101" s="1">
        <v>-1.9088179999999999E-7</v>
      </c>
      <c r="G101" s="1">
        <v>5.4203789999999997E-5</v>
      </c>
    </row>
    <row r="102" spans="1:7">
      <c r="A102">
        <v>350</v>
      </c>
      <c r="B102" t="s">
        <v>18</v>
      </c>
      <c r="C102" t="s">
        <v>23</v>
      </c>
      <c r="D102">
        <v>350</v>
      </c>
      <c r="E102">
        <v>3.2747868999999999E-3</v>
      </c>
      <c r="F102" s="1">
        <v>-1.9088179999999999E-7</v>
      </c>
      <c r="G102" s="1">
        <v>5.4203789999999997E-5</v>
      </c>
    </row>
    <row r="103" spans="1:7">
      <c r="A103">
        <v>350</v>
      </c>
      <c r="B103" t="s">
        <v>18</v>
      </c>
      <c r="C103" t="s">
        <v>23</v>
      </c>
      <c r="D103">
        <v>350</v>
      </c>
      <c r="E103">
        <v>3.2747868999999999E-3</v>
      </c>
      <c r="F103" s="1">
        <v>-1.9088179999999999E-7</v>
      </c>
      <c r="G103" s="1">
        <v>5.4203789999999997E-5</v>
      </c>
    </row>
    <row r="104" spans="1:7">
      <c r="A104">
        <v>450</v>
      </c>
      <c r="B104" t="s">
        <v>18</v>
      </c>
      <c r="C104" t="s">
        <v>23</v>
      </c>
      <c r="D104">
        <v>450</v>
      </c>
      <c r="E104">
        <v>4.1703492000000003E-3</v>
      </c>
      <c r="F104" s="1">
        <v>-2.8595580000000001E-7</v>
      </c>
      <c r="G104" s="1">
        <v>-2.0971499999999999E-4</v>
      </c>
    </row>
    <row r="105" spans="1:7">
      <c r="A105">
        <v>450</v>
      </c>
      <c r="B105" t="s">
        <v>18</v>
      </c>
      <c r="C105" t="s">
        <v>23</v>
      </c>
      <c r="D105">
        <v>450</v>
      </c>
      <c r="E105">
        <v>4.1703492000000003E-3</v>
      </c>
      <c r="F105" s="1">
        <v>-2.8595580000000001E-7</v>
      </c>
      <c r="G105" s="1">
        <v>-2.0971499999999999E-4</v>
      </c>
    </row>
    <row r="106" spans="1:7">
      <c r="A106">
        <v>450</v>
      </c>
      <c r="B106" t="s">
        <v>18</v>
      </c>
      <c r="C106" t="s">
        <v>23</v>
      </c>
      <c r="D106">
        <v>450</v>
      </c>
      <c r="E106">
        <v>4.1703492000000003E-3</v>
      </c>
      <c r="F106" s="1">
        <v>-2.8595580000000001E-7</v>
      </c>
      <c r="G106" s="1">
        <v>-2.0971499999999999E-4</v>
      </c>
    </row>
    <row r="107" spans="1:7">
      <c r="A107">
        <v>15</v>
      </c>
      <c r="B107" t="s">
        <v>22</v>
      </c>
      <c r="C107" t="s">
        <v>24</v>
      </c>
      <c r="D107">
        <v>18</v>
      </c>
      <c r="E107">
        <v>-1.8840299000000001E-2</v>
      </c>
      <c r="F107" s="1">
        <v>-5.0065240000000001E-6</v>
      </c>
      <c r="G107">
        <v>-1.6701597499999998E-2</v>
      </c>
    </row>
    <row r="108" spans="1:7">
      <c r="A108">
        <v>15</v>
      </c>
      <c r="B108" t="s">
        <v>22</v>
      </c>
      <c r="C108" t="s">
        <v>24</v>
      </c>
      <c r="D108">
        <v>18</v>
      </c>
      <c r="E108">
        <v>-1.8840299000000001E-2</v>
      </c>
      <c r="F108" s="1">
        <v>-5.0065240000000001E-6</v>
      </c>
      <c r="G108">
        <v>-1.6701597499999998E-2</v>
      </c>
    </row>
    <row r="109" spans="1:7">
      <c r="A109">
        <v>15</v>
      </c>
      <c r="B109" t="s">
        <v>22</v>
      </c>
      <c r="C109" t="s">
        <v>24</v>
      </c>
      <c r="D109">
        <v>18</v>
      </c>
      <c r="E109">
        <v>-1.8840299000000001E-2</v>
      </c>
      <c r="F109" s="1">
        <v>-5.0065240000000001E-6</v>
      </c>
      <c r="G109">
        <v>-1.6701597499999998E-2</v>
      </c>
    </row>
    <row r="110" spans="1:7">
      <c r="A110">
        <v>40</v>
      </c>
      <c r="B110" t="s">
        <v>22</v>
      </c>
      <c r="C110" t="s">
        <v>24</v>
      </c>
      <c r="D110">
        <v>40</v>
      </c>
      <c r="E110">
        <v>7.0935989999999999E-3</v>
      </c>
      <c r="F110" s="1">
        <v>-3.3813799999999998E-6</v>
      </c>
      <c r="G110">
        <v>-8.4450289999999997E-3</v>
      </c>
    </row>
    <row r="111" spans="1:7">
      <c r="A111">
        <v>40</v>
      </c>
      <c r="B111" t="s">
        <v>22</v>
      </c>
      <c r="C111" t="s">
        <v>24</v>
      </c>
      <c r="D111">
        <v>40</v>
      </c>
      <c r="E111">
        <v>7.0935989999999999E-3</v>
      </c>
      <c r="F111" s="1">
        <v>-3.3813799999999998E-6</v>
      </c>
      <c r="G111">
        <v>-8.4450289999999997E-3</v>
      </c>
    </row>
    <row r="112" spans="1:7">
      <c r="A112">
        <v>40</v>
      </c>
      <c r="B112" t="s">
        <v>22</v>
      </c>
      <c r="C112" t="s">
        <v>24</v>
      </c>
      <c r="D112">
        <v>40</v>
      </c>
      <c r="E112">
        <v>7.0935989999999999E-3</v>
      </c>
      <c r="F112" s="1">
        <v>-3.3813799999999998E-6</v>
      </c>
      <c r="G112">
        <v>-8.4450289999999997E-3</v>
      </c>
    </row>
    <row r="113" spans="1:7">
      <c r="A113">
        <v>75</v>
      </c>
      <c r="B113" t="s">
        <v>22</v>
      </c>
      <c r="C113" t="s">
        <v>24</v>
      </c>
      <c r="D113">
        <v>75</v>
      </c>
      <c r="E113">
        <v>4.8352072000000003E-2</v>
      </c>
      <c r="F113" s="1">
        <v>-7.9592369999999997E-7</v>
      </c>
      <c r="G113">
        <v>4.6904210000000002E-3</v>
      </c>
    </row>
    <row r="114" spans="1:7">
      <c r="A114">
        <v>75</v>
      </c>
      <c r="B114" t="s">
        <v>22</v>
      </c>
      <c r="C114" t="s">
        <v>24</v>
      </c>
      <c r="D114">
        <v>75</v>
      </c>
      <c r="E114">
        <v>4.8352072000000003E-2</v>
      </c>
      <c r="F114" s="1">
        <v>-7.9592369999999997E-7</v>
      </c>
      <c r="G114">
        <v>4.6904210000000002E-3</v>
      </c>
    </row>
    <row r="115" spans="1:7">
      <c r="A115">
        <v>75</v>
      </c>
      <c r="B115" t="s">
        <v>22</v>
      </c>
      <c r="C115" t="s">
        <v>24</v>
      </c>
      <c r="D115">
        <v>75</v>
      </c>
      <c r="E115">
        <v>4.8352072000000003E-2</v>
      </c>
      <c r="F115" s="1">
        <v>-7.9592369999999997E-7</v>
      </c>
      <c r="G115">
        <v>4.6904210000000002E-3</v>
      </c>
    </row>
    <row r="116" spans="1:7">
      <c r="A116">
        <v>150</v>
      </c>
      <c r="B116" t="s">
        <v>22</v>
      </c>
      <c r="C116" t="s">
        <v>24</v>
      </c>
      <c r="D116">
        <v>150</v>
      </c>
      <c r="E116">
        <v>5.8295120000000002E-3</v>
      </c>
      <c r="F116" s="1">
        <v>-2.3874669999999998E-7</v>
      </c>
      <c r="G116">
        <v>1.6549271999999999E-3</v>
      </c>
    </row>
    <row r="117" spans="1:7">
      <c r="A117">
        <v>150</v>
      </c>
      <c r="B117" t="s">
        <v>22</v>
      </c>
      <c r="C117" t="s">
        <v>24</v>
      </c>
      <c r="D117">
        <v>150</v>
      </c>
      <c r="E117">
        <v>5.8295120000000002E-3</v>
      </c>
      <c r="F117" s="1">
        <v>-2.3874669999999998E-7</v>
      </c>
      <c r="G117">
        <v>1.6549271999999999E-3</v>
      </c>
    </row>
    <row r="118" spans="1:7">
      <c r="A118">
        <v>150</v>
      </c>
      <c r="B118" t="s">
        <v>22</v>
      </c>
      <c r="C118" t="s">
        <v>24</v>
      </c>
      <c r="D118">
        <v>150</v>
      </c>
      <c r="E118">
        <v>5.8295120000000002E-3</v>
      </c>
      <c r="F118" s="1">
        <v>-2.3874669999999998E-7</v>
      </c>
      <c r="G118">
        <v>1.6549271999999999E-3</v>
      </c>
    </row>
    <row r="119" spans="1:7">
      <c r="A119">
        <v>250</v>
      </c>
      <c r="B119" t="s">
        <v>22</v>
      </c>
      <c r="C119" t="s">
        <v>24</v>
      </c>
      <c r="D119">
        <v>250</v>
      </c>
      <c r="E119">
        <v>-1.7486821999999999E-2</v>
      </c>
      <c r="F119" s="1">
        <v>-7.6195909999999994E-8</v>
      </c>
      <c r="G119">
        <v>-4.3248890000000001E-4</v>
      </c>
    </row>
    <row r="120" spans="1:7">
      <c r="A120">
        <v>250</v>
      </c>
      <c r="B120" t="s">
        <v>22</v>
      </c>
      <c r="C120" t="s">
        <v>24</v>
      </c>
      <c r="D120">
        <v>250</v>
      </c>
      <c r="E120">
        <v>-1.7486821999999999E-2</v>
      </c>
      <c r="F120" s="1">
        <v>-7.6195909999999994E-8</v>
      </c>
      <c r="G120">
        <v>-4.3248890000000001E-4</v>
      </c>
    </row>
    <row r="121" spans="1:7">
      <c r="A121">
        <v>250</v>
      </c>
      <c r="B121" t="s">
        <v>22</v>
      </c>
      <c r="C121" t="s">
        <v>24</v>
      </c>
      <c r="D121">
        <v>250</v>
      </c>
      <c r="E121">
        <v>-1.7486821999999999E-2</v>
      </c>
      <c r="F121" s="1">
        <v>-7.6195909999999994E-8</v>
      </c>
      <c r="G121">
        <v>-4.3248890000000001E-4</v>
      </c>
    </row>
    <row r="122" spans="1:7">
      <c r="A122">
        <v>350</v>
      </c>
      <c r="B122" t="s">
        <v>22</v>
      </c>
      <c r="C122" t="s">
        <v>24</v>
      </c>
      <c r="D122">
        <v>350</v>
      </c>
      <c r="E122" t="s">
        <v>13</v>
      </c>
      <c r="F122" t="s">
        <v>13</v>
      </c>
      <c r="G122" t="s">
        <v>13</v>
      </c>
    </row>
    <row r="123" spans="1:7">
      <c r="A123">
        <v>350</v>
      </c>
      <c r="B123" t="s">
        <v>22</v>
      </c>
      <c r="C123" t="s">
        <v>24</v>
      </c>
      <c r="D123">
        <v>350</v>
      </c>
      <c r="E123" t="s">
        <v>13</v>
      </c>
      <c r="F123" t="s">
        <v>13</v>
      </c>
      <c r="G123" t="s">
        <v>13</v>
      </c>
    </row>
    <row r="124" spans="1:7">
      <c r="A124">
        <v>350</v>
      </c>
      <c r="B124" t="s">
        <v>22</v>
      </c>
      <c r="C124" t="s">
        <v>24</v>
      </c>
      <c r="D124">
        <v>350</v>
      </c>
      <c r="E124" t="s">
        <v>13</v>
      </c>
      <c r="F124" t="s">
        <v>13</v>
      </c>
      <c r="G124" t="s">
        <v>13</v>
      </c>
    </row>
    <row r="125" spans="1:7">
      <c r="A125">
        <v>450</v>
      </c>
      <c r="B125" t="s">
        <v>22</v>
      </c>
      <c r="C125" t="s">
        <v>24</v>
      </c>
      <c r="D125">
        <v>450</v>
      </c>
      <c r="E125" t="s">
        <v>13</v>
      </c>
      <c r="F125" t="s">
        <v>13</v>
      </c>
      <c r="G125" t="s">
        <v>13</v>
      </c>
    </row>
    <row r="126" spans="1:7">
      <c r="A126">
        <v>450</v>
      </c>
      <c r="B126" t="s">
        <v>22</v>
      </c>
      <c r="C126" t="s">
        <v>24</v>
      </c>
      <c r="D126">
        <v>450</v>
      </c>
      <c r="E126" t="s">
        <v>13</v>
      </c>
      <c r="F126" t="s">
        <v>13</v>
      </c>
      <c r="G126" t="s">
        <v>13</v>
      </c>
    </row>
    <row r="127" spans="1:7">
      <c r="A127">
        <v>450</v>
      </c>
      <c r="B127" t="s">
        <v>22</v>
      </c>
      <c r="C127" t="s">
        <v>24</v>
      </c>
      <c r="D127">
        <v>450</v>
      </c>
      <c r="E127" t="s">
        <v>13</v>
      </c>
      <c r="F127" t="s">
        <v>13</v>
      </c>
      <c r="G127" t="s">
        <v>13</v>
      </c>
    </row>
    <row r="128" spans="1:7">
      <c r="A128">
        <v>15</v>
      </c>
      <c r="B128" t="s">
        <v>18</v>
      </c>
      <c r="C128" t="s">
        <v>24</v>
      </c>
      <c r="D128">
        <v>18</v>
      </c>
      <c r="E128">
        <v>5.0605552999999998E-2</v>
      </c>
      <c r="F128" s="1">
        <v>-4.8692809999999998E-6</v>
      </c>
      <c r="G128" s="1">
        <v>-3.4111420000000001E-4</v>
      </c>
    </row>
    <row r="129" spans="1:7">
      <c r="A129">
        <v>15</v>
      </c>
      <c r="B129" t="s">
        <v>18</v>
      </c>
      <c r="C129" t="s">
        <v>24</v>
      </c>
      <c r="D129">
        <v>18</v>
      </c>
      <c r="E129">
        <v>5.0605552999999998E-2</v>
      </c>
      <c r="F129" s="1">
        <v>-4.8692809999999998E-6</v>
      </c>
      <c r="G129" s="1">
        <v>-3.4111420000000001E-4</v>
      </c>
    </row>
    <row r="130" spans="1:7">
      <c r="A130">
        <v>15</v>
      </c>
      <c r="B130" t="s">
        <v>18</v>
      </c>
      <c r="C130" t="s">
        <v>24</v>
      </c>
      <c r="D130">
        <v>18</v>
      </c>
      <c r="E130">
        <v>5.0605552999999998E-2</v>
      </c>
      <c r="F130" s="1">
        <v>-4.8692809999999998E-6</v>
      </c>
      <c r="G130" s="1">
        <v>-3.4111420000000001E-4</v>
      </c>
    </row>
    <row r="131" spans="1:7">
      <c r="A131">
        <v>40</v>
      </c>
      <c r="B131" t="s">
        <v>18</v>
      </c>
      <c r="C131" t="s">
        <v>24</v>
      </c>
      <c r="D131">
        <v>40</v>
      </c>
      <c r="E131">
        <v>3.7418545999999997E-2</v>
      </c>
      <c r="F131" s="1">
        <v>-3.4106119999999999E-6</v>
      </c>
      <c r="G131" s="1">
        <v>-6.1174269999999999E-5</v>
      </c>
    </row>
    <row r="132" spans="1:7">
      <c r="A132">
        <v>40</v>
      </c>
      <c r="B132" t="s">
        <v>18</v>
      </c>
      <c r="C132" t="s">
        <v>24</v>
      </c>
      <c r="D132">
        <v>40</v>
      </c>
      <c r="E132">
        <v>3.7418545999999997E-2</v>
      </c>
      <c r="F132" s="1">
        <v>-3.4106119999999999E-6</v>
      </c>
      <c r="G132" s="1">
        <v>-6.1174269999999999E-5</v>
      </c>
    </row>
    <row r="133" spans="1:7">
      <c r="A133">
        <v>40</v>
      </c>
      <c r="B133" t="s">
        <v>18</v>
      </c>
      <c r="C133" t="s">
        <v>24</v>
      </c>
      <c r="D133">
        <v>40</v>
      </c>
      <c r="E133">
        <v>3.7418545999999997E-2</v>
      </c>
      <c r="F133" s="1">
        <v>-3.4106119999999999E-6</v>
      </c>
      <c r="G133" s="1">
        <v>-6.1174269999999999E-5</v>
      </c>
    </row>
    <row r="134" spans="1:7">
      <c r="A134">
        <v>75</v>
      </c>
      <c r="B134" t="s">
        <v>18</v>
      </c>
      <c r="C134" t="s">
        <v>24</v>
      </c>
      <c r="D134">
        <v>75</v>
      </c>
      <c r="E134">
        <v>1.6160381000000001E-2</v>
      </c>
      <c r="F134" s="1">
        <v>-1.1045660000000001E-6</v>
      </c>
      <c r="G134" s="1">
        <v>3.8425310000000002E-4</v>
      </c>
    </row>
    <row r="135" spans="1:7">
      <c r="A135">
        <v>75</v>
      </c>
      <c r="B135" t="s">
        <v>18</v>
      </c>
      <c r="C135" t="s">
        <v>24</v>
      </c>
      <c r="D135">
        <v>75</v>
      </c>
      <c r="E135">
        <v>1.6160381000000001E-2</v>
      </c>
      <c r="F135" s="1">
        <v>-1.1045660000000001E-6</v>
      </c>
      <c r="G135" s="1">
        <v>3.8425310000000002E-4</v>
      </c>
    </row>
    <row r="136" spans="1:7">
      <c r="A136">
        <v>75</v>
      </c>
      <c r="B136" t="s">
        <v>18</v>
      </c>
      <c r="C136" t="s">
        <v>24</v>
      </c>
      <c r="D136">
        <v>75</v>
      </c>
      <c r="E136">
        <v>1.6160381000000001E-2</v>
      </c>
      <c r="F136" s="1">
        <v>-1.1045660000000001E-6</v>
      </c>
      <c r="G136" s="1">
        <v>3.8425310000000002E-4</v>
      </c>
    </row>
    <row r="137" spans="1:7">
      <c r="A137">
        <v>150</v>
      </c>
      <c r="B137" t="s">
        <v>18</v>
      </c>
      <c r="C137" t="s">
        <v>24</v>
      </c>
      <c r="D137">
        <v>150</v>
      </c>
      <c r="E137">
        <v>-6.6754800000000001E-3</v>
      </c>
      <c r="F137" s="1">
        <v>1.8751779999999999E-7</v>
      </c>
      <c r="G137" s="1">
        <v>7.8306760000000002E-4</v>
      </c>
    </row>
    <row r="138" spans="1:7">
      <c r="A138">
        <v>150</v>
      </c>
      <c r="B138" t="s">
        <v>18</v>
      </c>
      <c r="C138" t="s">
        <v>24</v>
      </c>
      <c r="D138">
        <v>150</v>
      </c>
      <c r="E138">
        <v>-6.6754800000000001E-3</v>
      </c>
      <c r="F138" s="1">
        <v>1.8751779999999999E-7</v>
      </c>
      <c r="G138" s="1">
        <v>7.8306760000000002E-4</v>
      </c>
    </row>
    <row r="139" spans="1:7">
      <c r="A139">
        <v>150</v>
      </c>
      <c r="B139" t="s">
        <v>18</v>
      </c>
      <c r="C139" t="s">
        <v>24</v>
      </c>
      <c r="D139">
        <v>150</v>
      </c>
      <c r="E139">
        <v>-6.6754800000000001E-3</v>
      </c>
      <c r="F139" s="1">
        <v>1.8751779999999999E-7</v>
      </c>
      <c r="G139" s="1">
        <v>7.8306760000000002E-4</v>
      </c>
    </row>
    <row r="140" spans="1:7">
      <c r="A140">
        <v>250</v>
      </c>
      <c r="B140" t="s">
        <v>18</v>
      </c>
      <c r="C140" t="s">
        <v>24</v>
      </c>
      <c r="D140">
        <v>250</v>
      </c>
      <c r="E140">
        <v>-1.0673472999999999E-2</v>
      </c>
      <c r="F140" s="1">
        <v>5.6574610000000003E-9</v>
      </c>
      <c r="G140" s="1">
        <v>1.0455349999999999E-4</v>
      </c>
    </row>
    <row r="141" spans="1:7">
      <c r="A141">
        <v>250</v>
      </c>
      <c r="B141" t="s">
        <v>18</v>
      </c>
      <c r="C141" t="s">
        <v>24</v>
      </c>
      <c r="D141">
        <v>250</v>
      </c>
      <c r="E141">
        <v>-1.0673472999999999E-2</v>
      </c>
      <c r="F141" s="1">
        <v>5.6574610000000003E-9</v>
      </c>
      <c r="G141" s="1">
        <v>1.0455349999999999E-4</v>
      </c>
    </row>
    <row r="142" spans="1:7">
      <c r="A142">
        <v>250</v>
      </c>
      <c r="B142" t="s">
        <v>18</v>
      </c>
      <c r="C142" t="s">
        <v>24</v>
      </c>
      <c r="D142">
        <v>250</v>
      </c>
      <c r="E142">
        <v>-1.0673472999999999E-2</v>
      </c>
      <c r="F142" s="1">
        <v>5.6574610000000003E-9</v>
      </c>
      <c r="G142" s="1">
        <v>1.0455349999999999E-4</v>
      </c>
    </row>
    <row r="143" spans="1:7">
      <c r="A143">
        <v>350</v>
      </c>
      <c r="B143" t="s">
        <v>18</v>
      </c>
      <c r="C143" t="s">
        <v>24</v>
      </c>
      <c r="D143">
        <v>350</v>
      </c>
      <c r="E143">
        <v>-3.4301269999999998E-3</v>
      </c>
      <c r="F143" s="1">
        <v>-1.3806320000000001E-8</v>
      </c>
      <c r="G143" s="1">
        <v>-8.9044010000000001E-6</v>
      </c>
    </row>
    <row r="144" spans="1:7">
      <c r="A144">
        <v>350</v>
      </c>
      <c r="B144" t="s">
        <v>18</v>
      </c>
      <c r="C144" t="s">
        <v>24</v>
      </c>
      <c r="D144">
        <v>350</v>
      </c>
      <c r="E144">
        <v>-3.4301269999999998E-3</v>
      </c>
      <c r="F144" s="1">
        <v>-1.3806320000000001E-8</v>
      </c>
      <c r="G144" s="1">
        <v>-8.9044010000000001E-6</v>
      </c>
    </row>
    <row r="145" spans="1:7">
      <c r="A145">
        <v>350</v>
      </c>
      <c r="B145" t="s">
        <v>18</v>
      </c>
      <c r="C145" t="s">
        <v>24</v>
      </c>
      <c r="D145">
        <v>350</v>
      </c>
      <c r="E145">
        <v>-3.4301269999999998E-3</v>
      </c>
      <c r="F145" s="1">
        <v>-1.3806320000000001E-8</v>
      </c>
      <c r="G145" s="1">
        <v>-8.9044010000000001E-6</v>
      </c>
    </row>
    <row r="146" spans="1:7">
      <c r="A146">
        <v>450</v>
      </c>
      <c r="B146" t="s">
        <v>18</v>
      </c>
      <c r="C146" t="s">
        <v>24</v>
      </c>
      <c r="D146">
        <v>450</v>
      </c>
      <c r="E146">
        <v>3.5012519999999998E-3</v>
      </c>
      <c r="F146" s="1">
        <v>-2.5860979999999999E-8</v>
      </c>
      <c r="G146" s="1">
        <v>-1.3296719999999999E-4</v>
      </c>
    </row>
    <row r="147" spans="1:7">
      <c r="A147">
        <v>450</v>
      </c>
      <c r="B147" t="s">
        <v>18</v>
      </c>
      <c r="C147" t="s">
        <v>24</v>
      </c>
      <c r="D147">
        <v>450</v>
      </c>
      <c r="E147">
        <v>3.5012519999999998E-3</v>
      </c>
      <c r="F147" s="1">
        <v>-2.5860979999999999E-8</v>
      </c>
      <c r="G147" s="1">
        <v>-1.3296719999999999E-4</v>
      </c>
    </row>
    <row r="148" spans="1:7">
      <c r="A148">
        <v>450</v>
      </c>
      <c r="B148" t="s">
        <v>18</v>
      </c>
      <c r="C148" t="s">
        <v>24</v>
      </c>
      <c r="D148">
        <v>450</v>
      </c>
      <c r="E148">
        <v>3.5012519999999998E-3</v>
      </c>
      <c r="F148" s="1">
        <v>-2.5860979999999999E-8</v>
      </c>
      <c r="G148" s="1">
        <v>-1.3296719999999999E-4</v>
      </c>
    </row>
  </sheetData>
  <sortState ref="L1:P167">
    <sortCondition ref="O1:O167"/>
    <sortCondition ref="N1:N167"/>
    <sortCondition ref="L1:L1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workbookViewId="0">
      <selection activeCell="G8" sqref="G8"/>
    </sheetView>
  </sheetViews>
  <sheetFormatPr baseColWidth="10" defaultRowHeight="15" x14ac:dyDescent="0"/>
  <cols>
    <col min="1" max="1" width="7" bestFit="1" customWidth="1"/>
    <col min="2" max="2" width="11.1640625" bestFit="1" customWidth="1"/>
    <col min="3" max="3" width="5.1640625" bestFit="1" customWidth="1"/>
    <col min="4" max="4" width="11.83203125" bestFit="1" customWidth="1"/>
    <col min="5" max="5" width="11.5" bestFit="1" customWidth="1"/>
    <col min="6" max="6" width="6.83203125" bestFit="1" customWidth="1"/>
    <col min="7" max="8" width="12.1640625" bestFit="1" customWidth="1"/>
    <col min="9" max="9" width="12.6640625" bestFit="1" customWidth="1"/>
    <col min="10" max="10" width="42.83203125" bestFit="1" customWidth="1"/>
    <col min="11" max="12" width="12.1640625" bestFit="1" customWidth="1"/>
    <col min="13" max="13" width="30.6640625" bestFit="1" customWidth="1"/>
    <col min="14" max="15" width="12.1640625" bestFit="1" customWidth="1"/>
    <col min="16" max="16" width="26.1640625" bestFit="1" customWidth="1"/>
    <col min="17" max="17" width="26" bestFit="1" customWidth="1"/>
    <col min="18" max="18" width="26.1640625" bestFit="1" customWidth="1"/>
    <col min="19" max="19" width="13.6640625" bestFit="1" customWidth="1"/>
    <col min="20" max="21" width="13.1640625" bestFit="1" customWidth="1"/>
    <col min="22" max="22" width="18.5" bestFit="1" customWidth="1"/>
    <col min="23" max="23" width="19" bestFit="1" customWidth="1"/>
    <col min="24" max="25" width="18.6640625" bestFit="1" customWidth="1"/>
    <col min="26" max="26" width="12.1640625" bestFit="1" customWidth="1"/>
    <col min="28" max="28" width="12.83203125" bestFit="1" customWidth="1"/>
  </cols>
  <sheetData>
    <row r="1" spans="1:28">
      <c r="A1" t="s">
        <v>27</v>
      </c>
      <c r="B1" t="s">
        <v>26</v>
      </c>
      <c r="C1" t="s">
        <v>25</v>
      </c>
      <c r="D1" t="s">
        <v>2</v>
      </c>
      <c r="E1" t="s">
        <v>47</v>
      </c>
      <c r="F1" t="s">
        <v>10</v>
      </c>
      <c r="G1" t="s">
        <v>52</v>
      </c>
      <c r="H1" t="s">
        <v>53</v>
      </c>
      <c r="I1" t="s">
        <v>54</v>
      </c>
      <c r="J1" t="s">
        <v>133</v>
      </c>
      <c r="K1" t="s">
        <v>55</v>
      </c>
      <c r="L1" t="s">
        <v>56</v>
      </c>
      <c r="M1" t="s">
        <v>65</v>
      </c>
      <c r="N1" t="s">
        <v>130</v>
      </c>
      <c r="O1" t="s">
        <v>51</v>
      </c>
      <c r="P1" t="s">
        <v>131</v>
      </c>
      <c r="Q1" t="s">
        <v>132</v>
      </c>
      <c r="R1" t="s">
        <v>143</v>
      </c>
      <c r="S1" t="s">
        <v>44</v>
      </c>
      <c r="T1" t="s">
        <v>45</v>
      </c>
      <c r="U1" t="s">
        <v>46</v>
      </c>
      <c r="V1" s="4" t="s">
        <v>139</v>
      </c>
      <c r="W1" t="s">
        <v>142</v>
      </c>
      <c r="X1" s="4" t="s">
        <v>140</v>
      </c>
      <c r="Y1" t="s">
        <v>141</v>
      </c>
      <c r="Z1" s="4" t="s">
        <v>144</v>
      </c>
      <c r="AA1" s="4" t="s">
        <v>145</v>
      </c>
      <c r="AB1" s="4" t="s">
        <v>146</v>
      </c>
    </row>
    <row r="2" spans="1:28">
      <c r="A2" t="s">
        <v>42</v>
      </c>
      <c r="B2" s="2">
        <v>41696</v>
      </c>
      <c r="C2" t="s">
        <v>16</v>
      </c>
      <c r="D2">
        <v>15</v>
      </c>
      <c r="E2" t="s">
        <v>49</v>
      </c>
      <c r="F2" t="s">
        <v>18</v>
      </c>
      <c r="G2">
        <f>1-(O2/2.65)</f>
        <v>0.51533962264150945</v>
      </c>
      <c r="H2">
        <v>0.28920000000000001</v>
      </c>
      <c r="I2">
        <v>0.28920000000000001</v>
      </c>
      <c r="K2">
        <f>G2-I2</f>
        <v>0.22613962264150944</v>
      </c>
      <c r="L2">
        <v>24.662800000000001</v>
      </c>
      <c r="N2">
        <f>273.15+L2</f>
        <v>297.81279999999998</v>
      </c>
      <c r="O2">
        <v>1.2843500000000001</v>
      </c>
      <c r="P2">
        <f t="shared" ref="P2:P33" si="0">(($K2^(4/3))*($K2/$G2)^2)*0.122</f>
        <v>3.2366442765145854E-3</v>
      </c>
      <c r="Q2">
        <f>(($K2^(4/3))*($K2/$G2)^2)*0.136</f>
        <v>3.6080624721801938E-3</v>
      </c>
      <c r="R2">
        <f>(($K2^(4/3))*($K2/$G2)^2)*0.81</f>
        <v>2.148919560636733E-2</v>
      </c>
      <c r="S2">
        <v>0.48197320932846299</v>
      </c>
      <c r="T2">
        <v>4.9710114864501502</v>
      </c>
      <c r="U2">
        <v>2.9517554892234102E-4</v>
      </c>
      <c r="V2">
        <v>18</v>
      </c>
      <c r="W2">
        <v>1.4798900000000001E-4</v>
      </c>
      <c r="X2">
        <v>2.5214443600000001E-2</v>
      </c>
      <c r="Y2" s="1">
        <v>-2.572649E-6</v>
      </c>
      <c r="Z2">
        <f>P2*W2*(52700/$N2)</f>
        <v>8.4760139310385813E-5</v>
      </c>
      <c r="AA2">
        <f>Q2*X2*(52700/$N2)</f>
        <v>1.6098695765663452E-2</v>
      </c>
      <c r="AB2">
        <f>R2*Y2*(52700/$N2)</f>
        <v>-9.7829076012266219E-6</v>
      </c>
    </row>
    <row r="3" spans="1:28">
      <c r="A3" t="s">
        <v>42</v>
      </c>
      <c r="B3" s="2">
        <v>41696</v>
      </c>
      <c r="C3" t="s">
        <v>16</v>
      </c>
      <c r="D3">
        <v>15</v>
      </c>
      <c r="E3" t="s">
        <v>50</v>
      </c>
      <c r="F3" t="s">
        <v>18</v>
      </c>
      <c r="G3">
        <f t="shared" ref="G3:G66" si="1">1-(O3/2.65)</f>
        <v>0.51533962264150945</v>
      </c>
      <c r="H3">
        <v>0.28920000000000001</v>
      </c>
      <c r="I3">
        <v>0.28920000000000001</v>
      </c>
      <c r="K3">
        <f t="shared" ref="K3:K66" si="2">G3-I3</f>
        <v>0.22613962264150944</v>
      </c>
      <c r="L3">
        <v>24.662800000000001</v>
      </c>
      <c r="N3">
        <f t="shared" ref="N3:N66" si="3">273.15+L3</f>
        <v>297.81279999999998</v>
      </c>
      <c r="O3">
        <v>1.2843500000000001</v>
      </c>
      <c r="P3">
        <f t="shared" si="0"/>
        <v>3.2366442765145854E-3</v>
      </c>
      <c r="Q3">
        <f t="shared" ref="Q3:Q66" si="4">(($K3^(4/3))*($K3/$G3)^2)*0.136</f>
        <v>3.6080624721801938E-3</v>
      </c>
      <c r="R3">
        <f t="shared" ref="R3:R66" si="5">(($K3^(4/3))*($K3/$G3)^2)*0.81</f>
        <v>2.148919560636733E-2</v>
      </c>
      <c r="S3">
        <v>0.50994711422663996</v>
      </c>
      <c r="T3">
        <v>5.0517687328249599</v>
      </c>
      <c r="U3">
        <v>3.2000466292568801E-4</v>
      </c>
      <c r="V3">
        <v>18</v>
      </c>
      <c r="W3">
        <v>1.4798900000000001E-4</v>
      </c>
      <c r="X3">
        <v>2.5214443600000001E-2</v>
      </c>
      <c r="Y3" s="1">
        <v>-2.572649E-6</v>
      </c>
      <c r="Z3">
        <f t="shared" ref="Z3:Z17" si="6">P3*W3*(52700/$N3)</f>
        <v>8.4760139310385813E-5</v>
      </c>
      <c r="AA3">
        <f t="shared" ref="AA3:AA17" si="7">Q3*X3*(52700/$N3)</f>
        <v>1.6098695765663452E-2</v>
      </c>
      <c r="AB3">
        <f t="shared" ref="AB3:AB17" si="8">R3*Y3*(52700/$N3)</f>
        <v>-9.7829076012266219E-6</v>
      </c>
    </row>
    <row r="4" spans="1:28">
      <c r="A4" t="s">
        <v>42</v>
      </c>
      <c r="B4" s="2">
        <v>41696</v>
      </c>
      <c r="C4" t="s">
        <v>16</v>
      </c>
      <c r="D4">
        <v>40</v>
      </c>
      <c r="E4" t="s">
        <v>49</v>
      </c>
      <c r="F4" t="s">
        <v>18</v>
      </c>
      <c r="G4">
        <f t="shared" si="1"/>
        <v>0.48562264150943391</v>
      </c>
      <c r="H4">
        <v>0.22558</v>
      </c>
      <c r="I4">
        <v>0.22558</v>
      </c>
      <c r="K4">
        <f t="shared" si="2"/>
        <v>0.2600426415094339</v>
      </c>
      <c r="L4">
        <v>18.684000000000001</v>
      </c>
      <c r="N4">
        <f t="shared" si="3"/>
        <v>291.834</v>
      </c>
      <c r="O4">
        <v>1.3631</v>
      </c>
      <c r="P4">
        <f t="shared" si="0"/>
        <v>5.8064479853870213E-3</v>
      </c>
      <c r="Q4">
        <f t="shared" si="4"/>
        <v>6.472761688628155E-3</v>
      </c>
      <c r="R4">
        <f t="shared" si="5"/>
        <v>3.855100711609416E-2</v>
      </c>
      <c r="S4">
        <v>0.48758451730212998</v>
      </c>
      <c r="T4">
        <v>3.3176534760797201</v>
      </c>
      <c r="U4">
        <v>3.6925532175964202E-4</v>
      </c>
      <c r="V4">
        <v>40</v>
      </c>
      <c r="W4">
        <v>5.1311379999999999E-4</v>
      </c>
      <c r="X4">
        <v>2.41972365E-2</v>
      </c>
      <c r="Y4" s="1">
        <v>-1.947095E-6</v>
      </c>
      <c r="Z4">
        <f t="shared" si="6"/>
        <v>5.3802067171056667E-4</v>
      </c>
      <c r="AA4">
        <f t="shared" si="7"/>
        <v>2.8283302226406116E-2</v>
      </c>
      <c r="AB4">
        <f t="shared" si="8"/>
        <v>-1.3554939923646623E-5</v>
      </c>
    </row>
    <row r="5" spans="1:28">
      <c r="A5" t="s">
        <v>42</v>
      </c>
      <c r="B5" s="2">
        <v>41696</v>
      </c>
      <c r="C5" t="s">
        <v>16</v>
      </c>
      <c r="D5">
        <v>40</v>
      </c>
      <c r="E5" t="s">
        <v>50</v>
      </c>
      <c r="F5" t="s">
        <v>18</v>
      </c>
      <c r="G5">
        <f t="shared" si="1"/>
        <v>0.48562264150943391</v>
      </c>
      <c r="H5">
        <v>0.22558</v>
      </c>
      <c r="I5">
        <v>0.22558</v>
      </c>
      <c r="K5">
        <f t="shared" si="2"/>
        <v>0.2600426415094339</v>
      </c>
      <c r="L5">
        <v>18.684000000000001</v>
      </c>
      <c r="N5">
        <f t="shared" si="3"/>
        <v>291.834</v>
      </c>
      <c r="O5">
        <v>1.3631</v>
      </c>
      <c r="P5">
        <f t="shared" si="0"/>
        <v>5.8064479853870213E-3</v>
      </c>
      <c r="Q5">
        <f t="shared" si="4"/>
        <v>6.472761688628155E-3</v>
      </c>
      <c r="R5">
        <f t="shared" si="5"/>
        <v>3.855100711609416E-2</v>
      </c>
      <c r="S5">
        <v>0.47779817583613499</v>
      </c>
      <c r="T5">
        <v>4.9364873081489398</v>
      </c>
      <c r="U5">
        <v>1.8490363354568999E-4</v>
      </c>
      <c r="V5">
        <v>40</v>
      </c>
      <c r="W5">
        <v>5.1311379999999999E-4</v>
      </c>
      <c r="X5">
        <v>2.41972365E-2</v>
      </c>
      <c r="Y5" s="1">
        <v>-1.947095E-6</v>
      </c>
      <c r="Z5">
        <f t="shared" si="6"/>
        <v>5.3802067171056667E-4</v>
      </c>
      <c r="AA5">
        <f t="shared" si="7"/>
        <v>2.8283302226406116E-2</v>
      </c>
      <c r="AB5">
        <f t="shared" si="8"/>
        <v>-1.3554939923646623E-5</v>
      </c>
    </row>
    <row r="6" spans="1:28">
      <c r="A6" t="s">
        <v>42</v>
      </c>
      <c r="B6" s="2">
        <v>41696</v>
      </c>
      <c r="C6" t="s">
        <v>16</v>
      </c>
      <c r="D6">
        <v>75</v>
      </c>
      <c r="E6" t="s">
        <v>49</v>
      </c>
      <c r="F6" t="s">
        <v>18</v>
      </c>
      <c r="G6">
        <f t="shared" si="1"/>
        <v>0.4709112680563734</v>
      </c>
      <c r="H6">
        <v>0.23271999999999998</v>
      </c>
      <c r="I6">
        <v>0.23271999999999998</v>
      </c>
      <c r="K6">
        <f t="shared" si="2"/>
        <v>0.23819126805637342</v>
      </c>
      <c r="L6">
        <v>25.374400000000001</v>
      </c>
      <c r="N6">
        <f t="shared" si="3"/>
        <v>298.52439999999996</v>
      </c>
      <c r="O6">
        <v>1.4020851396506104</v>
      </c>
      <c r="P6">
        <f t="shared" si="0"/>
        <v>4.6085869673494718E-3</v>
      </c>
      <c r="Q6">
        <f t="shared" si="4"/>
        <v>5.1374412095043301E-3</v>
      </c>
      <c r="R6">
        <f t="shared" si="5"/>
        <v>3.0597995438959611E-2</v>
      </c>
      <c r="S6">
        <v>0.53955404353510605</v>
      </c>
      <c r="T6">
        <v>6.5351142409376104</v>
      </c>
      <c r="U6">
        <v>2.0081513404947599E-4</v>
      </c>
      <c r="V6">
        <v>75</v>
      </c>
      <c r="W6">
        <v>1.0843774E-3</v>
      </c>
      <c r="X6">
        <v>2.1907340300000001E-2</v>
      </c>
      <c r="Y6" s="1">
        <v>-9.402563E-7</v>
      </c>
      <c r="Z6">
        <f t="shared" si="6"/>
        <v>8.8222432089437826E-4</v>
      </c>
      <c r="AA6">
        <f t="shared" si="7"/>
        <v>1.9868601558472129E-2</v>
      </c>
      <c r="AB6">
        <f t="shared" si="8"/>
        <v>-5.0789040543605661E-6</v>
      </c>
    </row>
    <row r="7" spans="1:28">
      <c r="A7" t="s">
        <v>42</v>
      </c>
      <c r="B7" s="2">
        <v>41696</v>
      </c>
      <c r="C7" t="s">
        <v>16</v>
      </c>
      <c r="D7">
        <v>75</v>
      </c>
      <c r="E7" t="s">
        <v>50</v>
      </c>
      <c r="F7" t="s">
        <v>18</v>
      </c>
      <c r="G7">
        <f t="shared" si="1"/>
        <v>0.4709112680563734</v>
      </c>
      <c r="H7">
        <v>0.23271999999999998</v>
      </c>
      <c r="I7">
        <v>0.23271999999999998</v>
      </c>
      <c r="K7">
        <f t="shared" si="2"/>
        <v>0.23819126805637342</v>
      </c>
      <c r="L7">
        <v>25.374400000000001</v>
      </c>
      <c r="N7">
        <f>273.15+L7</f>
        <v>298.52439999999996</v>
      </c>
      <c r="O7">
        <v>1.4020851396506104</v>
      </c>
      <c r="P7">
        <f t="shared" si="0"/>
        <v>4.6085869673494718E-3</v>
      </c>
      <c r="Q7">
        <f t="shared" si="4"/>
        <v>5.1374412095043301E-3</v>
      </c>
      <c r="R7">
        <f t="shared" si="5"/>
        <v>3.0597995438959611E-2</v>
      </c>
      <c r="S7">
        <v>0.5305192867977</v>
      </c>
      <c r="T7">
        <v>6.6235288955828899</v>
      </c>
      <c r="U7">
        <v>1.9791324153956401E-4</v>
      </c>
      <c r="V7">
        <v>75</v>
      </c>
      <c r="W7">
        <v>1.0843774E-3</v>
      </c>
      <c r="X7">
        <v>2.1907340300000001E-2</v>
      </c>
      <c r="Y7" s="1">
        <v>-9.402563E-7</v>
      </c>
      <c r="Z7">
        <f t="shared" si="6"/>
        <v>8.8222432089437826E-4</v>
      </c>
      <c r="AA7">
        <f t="shared" si="7"/>
        <v>1.9868601558472129E-2</v>
      </c>
      <c r="AB7">
        <f t="shared" si="8"/>
        <v>-5.0789040543605661E-6</v>
      </c>
    </row>
    <row r="8" spans="1:28">
      <c r="A8" t="s">
        <v>42</v>
      </c>
      <c r="B8" s="2">
        <v>41696</v>
      </c>
      <c r="C8" t="s">
        <v>16</v>
      </c>
      <c r="D8">
        <v>150</v>
      </c>
      <c r="E8" t="s">
        <v>49</v>
      </c>
      <c r="F8" t="s">
        <v>18</v>
      </c>
      <c r="G8">
        <f>1-(O8/2.65)</f>
        <v>0.51950890525111548</v>
      </c>
      <c r="H8">
        <v>0.30752000000000002</v>
      </c>
      <c r="I8">
        <v>0.30752000000000002</v>
      </c>
      <c r="K8">
        <f t="shared" si="2"/>
        <v>0.21198890525111547</v>
      </c>
      <c r="L8">
        <v>23.51</v>
      </c>
      <c r="N8">
        <f t="shared" si="3"/>
        <v>296.65999999999997</v>
      </c>
      <c r="O8">
        <v>1.2733014010845438</v>
      </c>
      <c r="P8">
        <f t="shared" si="0"/>
        <v>2.5677393975650008E-3</v>
      </c>
      <c r="Q8">
        <f t="shared" si="4"/>
        <v>2.862398016957706E-3</v>
      </c>
      <c r="R8">
        <f t="shared" si="5"/>
        <v>1.704810583629222E-2</v>
      </c>
      <c r="S8">
        <v>0.63634713858157599</v>
      </c>
      <c r="T8">
        <v>6.9783852807344697</v>
      </c>
      <c r="U8">
        <v>2.4096884894786401E-4</v>
      </c>
      <c r="V8">
        <v>150</v>
      </c>
      <c r="W8">
        <v>1.087623E-3</v>
      </c>
      <c r="X8">
        <v>9.2595064000000008E-3</v>
      </c>
      <c r="Y8" s="1">
        <v>4.5831230000000002E-8</v>
      </c>
      <c r="Z8">
        <f t="shared" si="6"/>
        <v>4.9611339207256166E-4</v>
      </c>
      <c r="AA8">
        <f t="shared" si="7"/>
        <v>4.7083580473041564E-3</v>
      </c>
      <c r="AB8">
        <f t="shared" si="8"/>
        <v>1.3879993684157179E-7</v>
      </c>
    </row>
    <row r="9" spans="1:28">
      <c r="A9" t="s">
        <v>42</v>
      </c>
      <c r="B9" s="2">
        <v>41696</v>
      </c>
      <c r="C9" t="s">
        <v>16</v>
      </c>
      <c r="D9">
        <v>150</v>
      </c>
      <c r="E9" t="s">
        <v>50</v>
      </c>
      <c r="F9" t="s">
        <v>18</v>
      </c>
      <c r="G9">
        <f t="shared" si="1"/>
        <v>0.51950890525111548</v>
      </c>
      <c r="H9">
        <v>0.30752000000000002</v>
      </c>
      <c r="I9">
        <v>0.30752000000000002</v>
      </c>
      <c r="K9">
        <f t="shared" si="2"/>
        <v>0.21198890525111547</v>
      </c>
      <c r="L9">
        <v>23.51</v>
      </c>
      <c r="N9">
        <f t="shared" si="3"/>
        <v>296.65999999999997</v>
      </c>
      <c r="O9">
        <v>1.2733014010845438</v>
      </c>
      <c r="P9">
        <f t="shared" si="0"/>
        <v>2.5677393975650008E-3</v>
      </c>
      <c r="Q9">
        <f t="shared" si="4"/>
        <v>2.862398016957706E-3</v>
      </c>
      <c r="R9">
        <f t="shared" si="5"/>
        <v>1.704810583629222E-2</v>
      </c>
      <c r="S9">
        <v>0.66700864750921596</v>
      </c>
      <c r="T9">
        <v>7.3928540030154899</v>
      </c>
      <c r="U9">
        <v>2.1327044796842399E-4</v>
      </c>
      <c r="V9">
        <v>150</v>
      </c>
      <c r="W9">
        <v>1.087623E-3</v>
      </c>
      <c r="X9">
        <v>9.2595064000000008E-3</v>
      </c>
      <c r="Y9" s="1">
        <v>4.5831230000000002E-8</v>
      </c>
      <c r="Z9">
        <f t="shared" si="6"/>
        <v>4.9611339207256166E-4</v>
      </c>
      <c r="AA9">
        <f t="shared" si="7"/>
        <v>4.7083580473041564E-3</v>
      </c>
      <c r="AB9">
        <f t="shared" si="8"/>
        <v>1.3879993684157179E-7</v>
      </c>
    </row>
    <row r="10" spans="1:28">
      <c r="A10" t="s">
        <v>42</v>
      </c>
      <c r="B10" s="2">
        <v>41696</v>
      </c>
      <c r="C10" t="s">
        <v>16</v>
      </c>
      <c r="D10">
        <v>250</v>
      </c>
      <c r="E10" t="s">
        <v>49</v>
      </c>
      <c r="F10" t="s">
        <v>18</v>
      </c>
      <c r="G10">
        <f t="shared" si="1"/>
        <v>0.55244298687360349</v>
      </c>
      <c r="H10">
        <v>0.29969999999999997</v>
      </c>
      <c r="I10">
        <v>0.29969999999999997</v>
      </c>
      <c r="K10">
        <f t="shared" si="2"/>
        <v>0.25274298687360353</v>
      </c>
      <c r="L10">
        <v>24.561599999999999</v>
      </c>
      <c r="N10">
        <f t="shared" si="3"/>
        <v>297.71159999999998</v>
      </c>
      <c r="O10">
        <v>1.1860260847849506</v>
      </c>
      <c r="P10">
        <f t="shared" si="0"/>
        <v>4.0805178310914497E-3</v>
      </c>
      <c r="Q10">
        <f t="shared" si="4"/>
        <v>4.5487739756429274E-3</v>
      </c>
      <c r="R10">
        <f t="shared" si="5"/>
        <v>2.709196264904979E-2</v>
      </c>
      <c r="S10">
        <v>0.67448907980791195</v>
      </c>
      <c r="T10">
        <v>7.2020248950000401</v>
      </c>
      <c r="U10">
        <v>2.1972634366463199E-4</v>
      </c>
      <c r="V10">
        <v>250</v>
      </c>
      <c r="W10">
        <v>6.5460349999999997E-4</v>
      </c>
      <c r="X10">
        <v>7.4405249999999999E-4</v>
      </c>
      <c r="Y10" s="1">
        <v>1.227521E-8</v>
      </c>
      <c r="Z10">
        <f t="shared" si="6"/>
        <v>4.7283374275024806E-4</v>
      </c>
      <c r="AA10">
        <f t="shared" si="7"/>
        <v>5.991185912023097E-4</v>
      </c>
      <c r="AB10">
        <f t="shared" si="8"/>
        <v>5.8868674498074919E-8</v>
      </c>
    </row>
    <row r="11" spans="1:28">
      <c r="A11" t="s">
        <v>42</v>
      </c>
      <c r="B11" s="2">
        <v>41696</v>
      </c>
      <c r="C11" t="s">
        <v>16</v>
      </c>
      <c r="D11">
        <v>250</v>
      </c>
      <c r="E11" t="s">
        <v>50</v>
      </c>
      <c r="F11" t="s">
        <v>18</v>
      </c>
      <c r="G11">
        <f t="shared" si="1"/>
        <v>0.55244298687360349</v>
      </c>
      <c r="H11">
        <v>0.29969999999999997</v>
      </c>
      <c r="I11">
        <v>0.29969999999999997</v>
      </c>
      <c r="K11">
        <f t="shared" si="2"/>
        <v>0.25274298687360353</v>
      </c>
      <c r="L11">
        <v>24.561599999999999</v>
      </c>
      <c r="N11">
        <f t="shared" si="3"/>
        <v>297.71159999999998</v>
      </c>
      <c r="O11">
        <v>1.1860260847849506</v>
      </c>
      <c r="P11">
        <f t="shared" si="0"/>
        <v>4.0805178310914497E-3</v>
      </c>
      <c r="Q11">
        <f t="shared" si="4"/>
        <v>4.5487739756429274E-3</v>
      </c>
      <c r="R11">
        <f t="shared" si="5"/>
        <v>2.709196264904979E-2</v>
      </c>
      <c r="S11">
        <v>0.71281990096604197</v>
      </c>
      <c r="T11">
        <v>7.8631577684522496</v>
      </c>
      <c r="U11">
        <v>2.01043372786211E-4</v>
      </c>
      <c r="V11">
        <v>250</v>
      </c>
      <c r="W11">
        <v>6.5460349999999997E-4</v>
      </c>
      <c r="X11">
        <v>7.4405249999999999E-4</v>
      </c>
      <c r="Y11" s="1">
        <v>1.227521E-8</v>
      </c>
      <c r="Z11">
        <f t="shared" si="6"/>
        <v>4.7283374275024806E-4</v>
      </c>
      <c r="AA11">
        <f t="shared" si="7"/>
        <v>5.991185912023097E-4</v>
      </c>
      <c r="AB11">
        <f t="shared" si="8"/>
        <v>5.8868674498074919E-8</v>
      </c>
    </row>
    <row r="12" spans="1:28">
      <c r="A12" t="s">
        <v>42</v>
      </c>
      <c r="B12" s="2">
        <v>41696</v>
      </c>
      <c r="C12" t="s">
        <v>16</v>
      </c>
      <c r="D12">
        <v>350</v>
      </c>
      <c r="E12" t="s">
        <v>49</v>
      </c>
      <c r="F12" t="s">
        <v>18</v>
      </c>
      <c r="G12">
        <f t="shared" si="1"/>
        <v>0.57289311744313653</v>
      </c>
      <c r="H12">
        <v>0.32300000000000001</v>
      </c>
      <c r="I12">
        <v>0.32300000000000001</v>
      </c>
      <c r="K12">
        <f t="shared" si="2"/>
        <v>0.24989311744313653</v>
      </c>
      <c r="L12">
        <v>25.794</v>
      </c>
      <c r="N12">
        <f t="shared" si="3"/>
        <v>298.94399999999996</v>
      </c>
      <c r="O12">
        <v>1.1318332387756882</v>
      </c>
      <c r="P12">
        <f t="shared" si="0"/>
        <v>3.6536499632799872E-3</v>
      </c>
      <c r="Q12">
        <f t="shared" si="4"/>
        <v>4.0729212705416257E-3</v>
      </c>
      <c r="R12">
        <f t="shared" si="5"/>
        <v>2.4257839920137622E-2</v>
      </c>
      <c r="S12">
        <v>0.780037546692678</v>
      </c>
      <c r="T12">
        <v>7.3520740197950696</v>
      </c>
      <c r="U12">
        <v>2.25807275721919E-4</v>
      </c>
      <c r="V12">
        <v>350</v>
      </c>
      <c r="W12">
        <v>2.2750759999999999E-4</v>
      </c>
      <c r="X12">
        <v>-6.6646858000000003E-3</v>
      </c>
      <c r="Y12" s="1">
        <v>7.1248409999999998E-7</v>
      </c>
      <c r="Z12">
        <f t="shared" si="6"/>
        <v>1.4653575981500846E-4</v>
      </c>
      <c r="AA12">
        <f t="shared" si="7"/>
        <v>-4.7852702423090551E-3</v>
      </c>
      <c r="AB12">
        <f t="shared" si="8"/>
        <v>3.0468289724144437E-6</v>
      </c>
    </row>
    <row r="13" spans="1:28">
      <c r="A13" t="s">
        <v>42</v>
      </c>
      <c r="B13" s="2">
        <v>41696</v>
      </c>
      <c r="C13" t="s">
        <v>16</v>
      </c>
      <c r="D13">
        <v>450</v>
      </c>
      <c r="E13" t="s">
        <v>49</v>
      </c>
      <c r="F13" t="s">
        <v>18</v>
      </c>
      <c r="G13">
        <f t="shared" si="1"/>
        <v>0.58755552658426269</v>
      </c>
      <c r="H13">
        <v>0.33679999999999999</v>
      </c>
      <c r="I13">
        <v>0.33679999999999999</v>
      </c>
      <c r="K13">
        <f t="shared" si="2"/>
        <v>0.2507555265842627</v>
      </c>
      <c r="L13">
        <v>26.066400000000002</v>
      </c>
      <c r="N13">
        <f t="shared" si="3"/>
        <v>299.21639999999996</v>
      </c>
      <c r="O13">
        <v>1.0929778545517039</v>
      </c>
      <c r="P13">
        <f t="shared" si="0"/>
        <v>3.5136921728043942E-3</v>
      </c>
      <c r="Q13">
        <f t="shared" si="4"/>
        <v>3.9169027500114565E-3</v>
      </c>
      <c r="R13">
        <f t="shared" si="5"/>
        <v>2.3328611966979995E-2</v>
      </c>
      <c r="S13">
        <v>0.74484291940201897</v>
      </c>
      <c r="T13">
        <v>6.1936605750910099</v>
      </c>
      <c r="U13">
        <v>3.5543057542028602E-4</v>
      </c>
      <c r="V13">
        <v>450</v>
      </c>
      <c r="W13">
        <v>-1.9654389999999999E-4</v>
      </c>
      <c r="X13">
        <v>-1.41485489E-2</v>
      </c>
      <c r="Y13" s="1">
        <v>1.403125E-6</v>
      </c>
      <c r="Z13">
        <f t="shared" si="6"/>
        <v>-1.2163218330391347E-4</v>
      </c>
      <c r="AA13">
        <f t="shared" si="7"/>
        <v>-9.7606763132328279E-3</v>
      </c>
      <c r="AB13">
        <f t="shared" si="8"/>
        <v>5.7651483063999713E-6</v>
      </c>
    </row>
    <row r="14" spans="1:28">
      <c r="A14" t="s">
        <v>42</v>
      </c>
      <c r="B14" s="2">
        <v>41625</v>
      </c>
      <c r="C14" t="s">
        <v>20</v>
      </c>
      <c r="D14">
        <v>15</v>
      </c>
      <c r="E14" t="s">
        <v>48</v>
      </c>
      <c r="F14" t="s">
        <v>22</v>
      </c>
      <c r="G14">
        <f t="shared" si="1"/>
        <v>0.51533962264150945</v>
      </c>
      <c r="H14">
        <v>0.16430357142857099</v>
      </c>
      <c r="I14">
        <v>0.16430357142857099</v>
      </c>
      <c r="K14">
        <f t="shared" si="2"/>
        <v>0.35103605121293846</v>
      </c>
      <c r="L14">
        <v>23.1703571428571</v>
      </c>
      <c r="N14">
        <f t="shared" si="3"/>
        <v>296.32035714285706</v>
      </c>
      <c r="O14">
        <v>1.2843500000000001</v>
      </c>
      <c r="P14">
        <f t="shared" si="0"/>
        <v>1.4017755983833664E-2</v>
      </c>
      <c r="Q14">
        <f t="shared" si="4"/>
        <v>1.5626350932798183E-2</v>
      </c>
      <c r="R14">
        <f t="shared" si="5"/>
        <v>9.3068707761518599E-2</v>
      </c>
      <c r="S14">
        <v>0.57074908415103798</v>
      </c>
      <c r="T14">
        <v>3.2017493392224599</v>
      </c>
      <c r="U14">
        <v>2.93517277477533E-4</v>
      </c>
      <c r="V14">
        <v>18</v>
      </c>
      <c r="W14" s="1">
        <v>3.5457879999999998E-3</v>
      </c>
      <c r="X14">
        <v>1.4156782E-2</v>
      </c>
      <c r="Y14" s="1">
        <v>-1.3773980000000001E-6</v>
      </c>
      <c r="Z14">
        <f t="shared" si="6"/>
        <v>8.8397582554017827E-3</v>
      </c>
      <c r="AA14">
        <f t="shared" si="7"/>
        <v>3.9343341681670481E-2</v>
      </c>
      <c r="AB14">
        <f t="shared" si="8"/>
        <v>-2.2798814168639616E-5</v>
      </c>
    </row>
    <row r="15" spans="1:28">
      <c r="A15" t="s">
        <v>42</v>
      </c>
      <c r="B15" s="2">
        <v>41625</v>
      </c>
      <c r="C15" t="s">
        <v>20</v>
      </c>
      <c r="D15">
        <v>15</v>
      </c>
      <c r="E15" t="s">
        <v>49</v>
      </c>
      <c r="F15" t="s">
        <v>22</v>
      </c>
      <c r="G15">
        <f t="shared" si="1"/>
        <v>0.51533962264150945</v>
      </c>
      <c r="H15">
        <v>0.16430357142857099</v>
      </c>
      <c r="I15">
        <v>0.16430357142857099</v>
      </c>
      <c r="K15">
        <f t="shared" si="2"/>
        <v>0.35103605121293846</v>
      </c>
      <c r="L15">
        <v>23.1703571428571</v>
      </c>
      <c r="N15">
        <f t="shared" si="3"/>
        <v>296.32035714285706</v>
      </c>
      <c r="O15">
        <v>1.2843500000000001</v>
      </c>
      <c r="P15">
        <f t="shared" si="0"/>
        <v>1.4017755983833664E-2</v>
      </c>
      <c r="Q15">
        <f t="shared" si="4"/>
        <v>1.5626350932798183E-2</v>
      </c>
      <c r="R15">
        <f t="shared" si="5"/>
        <v>9.3068707761518599E-2</v>
      </c>
      <c r="S15">
        <v>0.62839948943953505</v>
      </c>
      <c r="T15">
        <v>3.8572940016029298</v>
      </c>
      <c r="U15">
        <v>2.5543543134223399E-4</v>
      </c>
      <c r="V15">
        <v>18</v>
      </c>
      <c r="W15" s="1">
        <v>3.5457879999999998E-3</v>
      </c>
      <c r="X15">
        <v>1.4156782E-2</v>
      </c>
      <c r="Y15" s="1">
        <v>-1.3773980000000001E-6</v>
      </c>
      <c r="Z15">
        <f t="shared" si="6"/>
        <v>8.8397582554017827E-3</v>
      </c>
      <c r="AA15">
        <f t="shared" si="7"/>
        <v>3.9343341681670481E-2</v>
      </c>
      <c r="AB15">
        <f t="shared" si="8"/>
        <v>-2.2798814168639616E-5</v>
      </c>
    </row>
    <row r="16" spans="1:28">
      <c r="A16" t="s">
        <v>42</v>
      </c>
      <c r="B16" s="2">
        <v>41625</v>
      </c>
      <c r="C16" t="s">
        <v>20</v>
      </c>
      <c r="D16">
        <v>15</v>
      </c>
      <c r="E16" t="s">
        <v>50</v>
      </c>
      <c r="F16" t="s">
        <v>22</v>
      </c>
      <c r="G16">
        <f t="shared" si="1"/>
        <v>0.51533962264150945</v>
      </c>
      <c r="H16">
        <v>0.16430357142857099</v>
      </c>
      <c r="I16">
        <v>0.16430357142857099</v>
      </c>
      <c r="K16">
        <f t="shared" si="2"/>
        <v>0.35103605121293846</v>
      </c>
      <c r="L16">
        <v>23.1703571428571</v>
      </c>
      <c r="N16">
        <f t="shared" si="3"/>
        <v>296.32035714285706</v>
      </c>
      <c r="O16">
        <v>1.2843500000000001</v>
      </c>
      <c r="P16">
        <f t="shared" si="0"/>
        <v>1.4017755983833664E-2</v>
      </c>
      <c r="Q16">
        <f t="shared" si="4"/>
        <v>1.5626350932798183E-2</v>
      </c>
      <c r="R16">
        <f t="shared" si="5"/>
        <v>9.3068707761518599E-2</v>
      </c>
      <c r="S16">
        <v>0.53688108319184502</v>
      </c>
      <c r="T16">
        <v>3.44689718070526</v>
      </c>
      <c r="U16">
        <v>2.16350551507147E-4</v>
      </c>
      <c r="V16">
        <v>18</v>
      </c>
      <c r="W16" s="1">
        <v>3.5457879999999998E-3</v>
      </c>
      <c r="X16">
        <v>1.4156782E-2</v>
      </c>
      <c r="Y16" s="1">
        <v>-1.3773980000000001E-6</v>
      </c>
      <c r="Z16">
        <f t="shared" si="6"/>
        <v>8.8397582554017827E-3</v>
      </c>
      <c r="AA16">
        <f t="shared" si="7"/>
        <v>3.9343341681670481E-2</v>
      </c>
      <c r="AB16">
        <f t="shared" si="8"/>
        <v>-2.2798814168639616E-5</v>
      </c>
    </row>
    <row r="17" spans="1:28">
      <c r="A17" t="s">
        <v>42</v>
      </c>
      <c r="B17" s="2">
        <v>41625</v>
      </c>
      <c r="C17" t="s">
        <v>20</v>
      </c>
      <c r="D17">
        <v>40</v>
      </c>
      <c r="E17" t="s">
        <v>48</v>
      </c>
      <c r="F17" t="s">
        <v>22</v>
      </c>
      <c r="G17">
        <f t="shared" si="1"/>
        <v>0.48562264150943391</v>
      </c>
      <c r="H17">
        <v>0.1692321428571425</v>
      </c>
      <c r="I17">
        <v>0.1692321428571425</v>
      </c>
      <c r="K17">
        <f t="shared" si="2"/>
        <v>0.31639049865229141</v>
      </c>
      <c r="L17">
        <v>23.2639285714286</v>
      </c>
      <c r="N17">
        <f t="shared" si="3"/>
        <v>296.41392857142858</v>
      </c>
      <c r="O17">
        <v>1.3631</v>
      </c>
      <c r="P17">
        <f t="shared" si="0"/>
        <v>1.1164520787540261E-2</v>
      </c>
      <c r="Q17">
        <f t="shared" si="4"/>
        <v>1.2445695304143243E-2</v>
      </c>
      <c r="R17">
        <f t="shared" si="5"/>
        <v>7.4125097032029616E-2</v>
      </c>
      <c r="S17">
        <v>0.57194852211341596</v>
      </c>
      <c r="T17">
        <v>3.43043471293067</v>
      </c>
      <c r="U17">
        <v>1.5656974299975901E-4</v>
      </c>
      <c r="V17">
        <v>40</v>
      </c>
      <c r="W17" s="1">
        <v>2.7191960000000001E-3</v>
      </c>
      <c r="X17">
        <v>1.3928044000000001E-2</v>
      </c>
      <c r="Y17" s="1">
        <v>-9.3916360000000004E-7</v>
      </c>
      <c r="Z17">
        <f t="shared" si="6"/>
        <v>5.3974994555839534E-3</v>
      </c>
      <c r="AA17">
        <f t="shared" si="7"/>
        <v>3.0819195819307608E-2</v>
      </c>
      <c r="AB17">
        <f t="shared" si="8"/>
        <v>-1.2377089591141128E-5</v>
      </c>
    </row>
    <row r="18" spans="1:28">
      <c r="A18" t="s">
        <v>42</v>
      </c>
      <c r="B18" s="2">
        <v>41625</v>
      </c>
      <c r="C18" t="s">
        <v>20</v>
      </c>
      <c r="D18">
        <v>40</v>
      </c>
      <c r="E18" t="s">
        <v>49</v>
      </c>
      <c r="F18" t="s">
        <v>22</v>
      </c>
      <c r="G18">
        <f t="shared" si="1"/>
        <v>0.48562264150943391</v>
      </c>
      <c r="H18">
        <v>0.1692321428571425</v>
      </c>
      <c r="I18">
        <v>0.1692321428571425</v>
      </c>
      <c r="K18">
        <f t="shared" si="2"/>
        <v>0.31639049865229141</v>
      </c>
      <c r="L18">
        <v>23.2639285714286</v>
      </c>
      <c r="N18">
        <f t="shared" si="3"/>
        <v>296.41392857142858</v>
      </c>
      <c r="O18">
        <v>1.3631</v>
      </c>
      <c r="P18">
        <f t="shared" si="0"/>
        <v>1.1164520787540261E-2</v>
      </c>
      <c r="Q18">
        <f t="shared" si="4"/>
        <v>1.2445695304143243E-2</v>
      </c>
      <c r="R18">
        <f t="shared" si="5"/>
        <v>7.4125097032029616E-2</v>
      </c>
      <c r="S18">
        <v>0.595369805335768</v>
      </c>
      <c r="T18">
        <v>3.2841468769114002</v>
      </c>
      <c r="U18">
        <v>2.3748112811602199E-4</v>
      </c>
      <c r="V18">
        <v>40</v>
      </c>
      <c r="W18" s="1">
        <v>2.7191960000000001E-3</v>
      </c>
      <c r="X18">
        <v>1.3928044000000001E-2</v>
      </c>
      <c r="Y18" s="1">
        <v>-9.3916360000000004E-7</v>
      </c>
      <c r="Z18">
        <f>P18*W18*(52700/$N18)</f>
        <v>5.3974994555839534E-3</v>
      </c>
      <c r="AA18">
        <f>Q18*X18*(52700/$N18)</f>
        <v>3.0819195819307608E-2</v>
      </c>
      <c r="AB18">
        <f>R18*Y18*(52700/$N18)</f>
        <v>-1.2377089591141128E-5</v>
      </c>
    </row>
    <row r="19" spans="1:28">
      <c r="A19" t="s">
        <v>42</v>
      </c>
      <c r="B19" s="2">
        <v>41625</v>
      </c>
      <c r="C19" t="s">
        <v>20</v>
      </c>
      <c r="D19">
        <v>40</v>
      </c>
      <c r="E19" t="s">
        <v>50</v>
      </c>
      <c r="F19" t="s">
        <v>22</v>
      </c>
      <c r="G19">
        <f t="shared" si="1"/>
        <v>0.48562264150943391</v>
      </c>
      <c r="H19">
        <v>0.1692321428571425</v>
      </c>
      <c r="I19">
        <v>0.1692321428571425</v>
      </c>
      <c r="K19">
        <f t="shared" si="2"/>
        <v>0.31639049865229141</v>
      </c>
      <c r="L19">
        <v>23.2639285714286</v>
      </c>
      <c r="N19">
        <f t="shared" si="3"/>
        <v>296.41392857142858</v>
      </c>
      <c r="O19">
        <v>1.3631</v>
      </c>
      <c r="P19">
        <f t="shared" si="0"/>
        <v>1.1164520787540261E-2</v>
      </c>
      <c r="Q19">
        <f t="shared" si="4"/>
        <v>1.2445695304143243E-2</v>
      </c>
      <c r="R19">
        <f t="shared" si="5"/>
        <v>7.4125097032029616E-2</v>
      </c>
      <c r="S19">
        <v>0.57957075690659299</v>
      </c>
      <c r="T19">
        <v>3.40205616247674</v>
      </c>
      <c r="U19">
        <v>1.8400271468897199E-4</v>
      </c>
      <c r="V19">
        <v>40</v>
      </c>
      <c r="W19" s="1">
        <v>2.7191960000000001E-3</v>
      </c>
      <c r="X19">
        <v>1.3928044000000001E-2</v>
      </c>
      <c r="Y19" s="1">
        <v>-9.3916360000000004E-7</v>
      </c>
      <c r="Z19">
        <f t="shared" ref="Z19:Z36" si="9">P19*W19*(52700/$N19)</f>
        <v>5.3974994555839534E-3</v>
      </c>
      <c r="AA19">
        <f t="shared" ref="AA19:AA36" si="10">Q19*X19*(52700/$N19)</f>
        <v>3.0819195819307608E-2</v>
      </c>
      <c r="AB19">
        <f t="shared" ref="AB19:AB36" si="11">R19*Y19*(52700/$N19)</f>
        <v>-1.2377089591141128E-5</v>
      </c>
    </row>
    <row r="20" spans="1:28">
      <c r="A20" t="s">
        <v>42</v>
      </c>
      <c r="B20" s="2">
        <v>41625</v>
      </c>
      <c r="C20" t="s">
        <v>20</v>
      </c>
      <c r="D20">
        <v>75</v>
      </c>
      <c r="E20" t="s">
        <v>48</v>
      </c>
      <c r="F20" t="s">
        <v>22</v>
      </c>
      <c r="G20">
        <f t="shared" si="1"/>
        <v>0.4709112680563734</v>
      </c>
      <c r="H20">
        <v>0.1614285714285715</v>
      </c>
      <c r="I20">
        <v>0.1614285714285715</v>
      </c>
      <c r="K20">
        <f t="shared" si="2"/>
        <v>0.30948269662780192</v>
      </c>
      <c r="L20">
        <v>23.472142857142899</v>
      </c>
      <c r="N20">
        <f t="shared" si="3"/>
        <v>296.62214285714288</v>
      </c>
      <c r="O20">
        <v>1.4020851396506104</v>
      </c>
      <c r="P20">
        <f t="shared" si="0"/>
        <v>1.1030695774786969E-2</v>
      </c>
      <c r="Q20">
        <f t="shared" si="4"/>
        <v>1.2296513322713342E-2</v>
      </c>
      <c r="R20">
        <f t="shared" si="5"/>
        <v>7.323658670145447E-2</v>
      </c>
      <c r="S20">
        <v>0.73260872316012904</v>
      </c>
      <c r="T20">
        <v>4.2876743516882003</v>
      </c>
      <c r="U20">
        <v>2.61136006202698E-4</v>
      </c>
      <c r="V20">
        <v>75</v>
      </c>
      <c r="W20" s="1">
        <v>1.3707420000000001E-3</v>
      </c>
      <c r="X20">
        <v>1.3349138999999999E-2</v>
      </c>
      <c r="Y20" s="1">
        <v>-2.5692019999999998E-7</v>
      </c>
      <c r="Z20">
        <f t="shared" si="9"/>
        <v>2.6863690427075472E-3</v>
      </c>
      <c r="AA20">
        <f t="shared" si="10"/>
        <v>2.9163677504654578E-2</v>
      </c>
      <c r="AB20">
        <f t="shared" si="11"/>
        <v>-3.3429770398748947E-6</v>
      </c>
    </row>
    <row r="21" spans="1:28">
      <c r="A21" t="s">
        <v>42</v>
      </c>
      <c r="B21" s="2">
        <v>41625</v>
      </c>
      <c r="C21" t="s">
        <v>20</v>
      </c>
      <c r="D21">
        <v>75</v>
      </c>
      <c r="E21" t="s">
        <v>49</v>
      </c>
      <c r="F21" t="s">
        <v>22</v>
      </c>
      <c r="G21">
        <f t="shared" si="1"/>
        <v>0.4709112680563734</v>
      </c>
      <c r="H21">
        <v>0.1614285714285715</v>
      </c>
      <c r="I21">
        <v>0.1614285714285715</v>
      </c>
      <c r="K21">
        <f t="shared" si="2"/>
        <v>0.30948269662780192</v>
      </c>
      <c r="L21">
        <v>23.472142857142899</v>
      </c>
      <c r="N21">
        <f t="shared" si="3"/>
        <v>296.62214285714288</v>
      </c>
      <c r="O21">
        <v>1.4020851396506104</v>
      </c>
      <c r="P21">
        <f t="shared" si="0"/>
        <v>1.1030695774786969E-2</v>
      </c>
      <c r="Q21">
        <f t="shared" si="4"/>
        <v>1.2296513322713342E-2</v>
      </c>
      <c r="R21">
        <f t="shared" si="5"/>
        <v>7.323658670145447E-2</v>
      </c>
      <c r="S21">
        <v>0.73418217941185104</v>
      </c>
      <c r="T21">
        <v>4.44674201010766</v>
      </c>
      <c r="U21">
        <v>1.83150136044152E-4</v>
      </c>
      <c r="V21">
        <v>75</v>
      </c>
      <c r="W21" s="1">
        <v>1.3707420000000001E-3</v>
      </c>
      <c r="X21">
        <v>1.3349138999999999E-2</v>
      </c>
      <c r="Y21" s="1">
        <v>-2.5692019999999998E-7</v>
      </c>
      <c r="Z21">
        <f t="shared" si="9"/>
        <v>2.6863690427075472E-3</v>
      </c>
      <c r="AA21">
        <f t="shared" si="10"/>
        <v>2.9163677504654578E-2</v>
      </c>
      <c r="AB21">
        <f t="shared" si="11"/>
        <v>-3.3429770398748947E-6</v>
      </c>
    </row>
    <row r="22" spans="1:28">
      <c r="A22" t="s">
        <v>42</v>
      </c>
      <c r="B22" s="2">
        <v>41625</v>
      </c>
      <c r="C22" t="s">
        <v>20</v>
      </c>
      <c r="D22">
        <v>75</v>
      </c>
      <c r="E22" t="s">
        <v>50</v>
      </c>
      <c r="F22" t="s">
        <v>22</v>
      </c>
      <c r="G22">
        <f t="shared" si="1"/>
        <v>0.4709112680563734</v>
      </c>
      <c r="H22">
        <v>0.1614285714285715</v>
      </c>
      <c r="I22">
        <v>0.1614285714285715</v>
      </c>
      <c r="K22">
        <f t="shared" si="2"/>
        <v>0.30948269662780192</v>
      </c>
      <c r="L22">
        <v>23.472142857142899</v>
      </c>
      <c r="N22">
        <f t="shared" si="3"/>
        <v>296.62214285714288</v>
      </c>
      <c r="O22">
        <v>1.4020851396506104</v>
      </c>
      <c r="P22">
        <f t="shared" si="0"/>
        <v>1.1030695774786969E-2</v>
      </c>
      <c r="Q22">
        <f t="shared" si="4"/>
        <v>1.2296513322713342E-2</v>
      </c>
      <c r="R22">
        <f t="shared" si="5"/>
        <v>7.323658670145447E-2</v>
      </c>
      <c r="S22">
        <v>0.73539451455662097</v>
      </c>
      <c r="T22">
        <v>4.3951438444031696</v>
      </c>
      <c r="U22">
        <v>1.8385225963400299E-4</v>
      </c>
      <c r="V22">
        <v>75</v>
      </c>
      <c r="W22" s="1">
        <v>1.3707420000000001E-3</v>
      </c>
      <c r="X22">
        <v>1.3349138999999999E-2</v>
      </c>
      <c r="Y22" s="1">
        <v>-2.5692019999999998E-7</v>
      </c>
      <c r="Z22">
        <f t="shared" si="9"/>
        <v>2.6863690427075472E-3</v>
      </c>
      <c r="AA22">
        <f t="shared" si="10"/>
        <v>2.9163677504654578E-2</v>
      </c>
      <c r="AB22">
        <f t="shared" si="11"/>
        <v>-3.3429770398748947E-6</v>
      </c>
    </row>
    <row r="23" spans="1:28">
      <c r="A23" t="s">
        <v>42</v>
      </c>
      <c r="B23" s="2">
        <v>41625</v>
      </c>
      <c r="C23" t="s">
        <v>20</v>
      </c>
      <c r="D23">
        <v>150</v>
      </c>
      <c r="E23" t="s">
        <v>48</v>
      </c>
      <c r="F23" t="s">
        <v>22</v>
      </c>
      <c r="G23">
        <f t="shared" si="1"/>
        <v>0.51950890525111548</v>
      </c>
      <c r="H23">
        <v>0.12923214285714307</v>
      </c>
      <c r="I23">
        <v>0.12923214285714307</v>
      </c>
      <c r="K23">
        <f t="shared" si="2"/>
        <v>0.39027676239397241</v>
      </c>
      <c r="L23">
        <v>23.6303571428571</v>
      </c>
      <c r="N23">
        <f t="shared" si="3"/>
        <v>296.7803571428571</v>
      </c>
      <c r="O23">
        <v>1.2733014010845438</v>
      </c>
      <c r="P23">
        <f t="shared" si="0"/>
        <v>1.9637347086333575E-2</v>
      </c>
      <c r="Q23">
        <f t="shared" si="4"/>
        <v>2.1890813145421038E-2</v>
      </c>
      <c r="R23">
        <f t="shared" si="5"/>
        <v>0.13037910770434588</v>
      </c>
      <c r="S23">
        <v>0.64808058976844896</v>
      </c>
      <c r="T23">
        <v>4.9927621255733996</v>
      </c>
      <c r="U23">
        <v>2.8004319144370898E-4</v>
      </c>
      <c r="V23">
        <v>150</v>
      </c>
      <c r="W23" s="1">
        <v>-2.661079E-4</v>
      </c>
      <c r="X23">
        <v>1.0391078999999999E-2</v>
      </c>
      <c r="Y23" s="1">
        <v>1.9839420000000001E-7</v>
      </c>
      <c r="Z23">
        <f t="shared" si="9"/>
        <v>-9.2793177423442863E-4</v>
      </c>
      <c r="AA23">
        <f t="shared" si="10"/>
        <v>4.0392246001373804E-2</v>
      </c>
      <c r="AB23">
        <f t="shared" si="11"/>
        <v>4.593169137902033E-6</v>
      </c>
    </row>
    <row r="24" spans="1:28">
      <c r="A24" t="s">
        <v>42</v>
      </c>
      <c r="B24" s="2">
        <v>41625</v>
      </c>
      <c r="C24" t="s">
        <v>20</v>
      </c>
      <c r="D24">
        <v>150</v>
      </c>
      <c r="E24" t="s">
        <v>49</v>
      </c>
      <c r="F24" t="s">
        <v>22</v>
      </c>
      <c r="G24">
        <f t="shared" si="1"/>
        <v>0.51950890525111548</v>
      </c>
      <c r="H24">
        <v>0.12923214285714307</v>
      </c>
      <c r="I24">
        <v>0.12923214285714307</v>
      </c>
      <c r="K24">
        <f t="shared" si="2"/>
        <v>0.39027676239397241</v>
      </c>
      <c r="L24">
        <v>23.6303571428571</v>
      </c>
      <c r="N24">
        <f t="shared" si="3"/>
        <v>296.7803571428571</v>
      </c>
      <c r="O24">
        <v>1.2733014010845438</v>
      </c>
      <c r="P24">
        <f t="shared" si="0"/>
        <v>1.9637347086333575E-2</v>
      </c>
      <c r="Q24">
        <f t="shared" si="4"/>
        <v>2.1890813145421038E-2</v>
      </c>
      <c r="R24">
        <f t="shared" si="5"/>
        <v>0.13037910770434588</v>
      </c>
      <c r="S24">
        <v>0.667916456286058</v>
      </c>
      <c r="T24">
        <v>4.8890839801704802</v>
      </c>
      <c r="U24">
        <v>2.0728981375239201E-4</v>
      </c>
      <c r="V24">
        <v>150</v>
      </c>
      <c r="W24" s="1">
        <v>-2.661079E-4</v>
      </c>
      <c r="X24">
        <v>1.0391078999999999E-2</v>
      </c>
      <c r="Y24" s="1">
        <v>1.9839420000000001E-7</v>
      </c>
      <c r="Z24">
        <f t="shared" si="9"/>
        <v>-9.2793177423442863E-4</v>
      </c>
      <c r="AA24">
        <f t="shared" si="10"/>
        <v>4.0392246001373804E-2</v>
      </c>
      <c r="AB24">
        <f t="shared" si="11"/>
        <v>4.593169137902033E-6</v>
      </c>
    </row>
    <row r="25" spans="1:28">
      <c r="A25" t="s">
        <v>42</v>
      </c>
      <c r="B25" s="2">
        <v>41625</v>
      </c>
      <c r="C25" t="s">
        <v>20</v>
      </c>
      <c r="D25">
        <v>150</v>
      </c>
      <c r="E25" t="s">
        <v>50</v>
      </c>
      <c r="F25" t="s">
        <v>22</v>
      </c>
      <c r="G25">
        <f t="shared" si="1"/>
        <v>0.51950890525111548</v>
      </c>
      <c r="H25">
        <v>0.12923214285714307</v>
      </c>
      <c r="I25">
        <v>0.12923214285714307</v>
      </c>
      <c r="K25">
        <f t="shared" si="2"/>
        <v>0.39027676239397241</v>
      </c>
      <c r="L25">
        <v>23.6303571428571</v>
      </c>
      <c r="N25">
        <f t="shared" si="3"/>
        <v>296.7803571428571</v>
      </c>
      <c r="O25">
        <v>1.2733014010845438</v>
      </c>
      <c r="P25">
        <f t="shared" si="0"/>
        <v>1.9637347086333575E-2</v>
      </c>
      <c r="Q25">
        <f t="shared" si="4"/>
        <v>2.1890813145421038E-2</v>
      </c>
      <c r="R25">
        <f t="shared" si="5"/>
        <v>0.13037910770434588</v>
      </c>
      <c r="S25">
        <v>0.73229919078274197</v>
      </c>
      <c r="T25">
        <v>5.2939913532164802</v>
      </c>
      <c r="U25">
        <v>1.9642361533801799E-4</v>
      </c>
      <c r="V25">
        <v>150</v>
      </c>
      <c r="W25" s="1">
        <v>-2.661079E-4</v>
      </c>
      <c r="X25">
        <v>1.0391078999999999E-2</v>
      </c>
      <c r="Y25" s="1">
        <v>1.9839420000000001E-7</v>
      </c>
      <c r="Z25">
        <f t="shared" si="9"/>
        <v>-9.2793177423442863E-4</v>
      </c>
      <c r="AA25">
        <f t="shared" si="10"/>
        <v>4.0392246001373804E-2</v>
      </c>
      <c r="AB25">
        <f t="shared" si="11"/>
        <v>4.593169137902033E-6</v>
      </c>
    </row>
    <row r="26" spans="1:28">
      <c r="A26" t="s">
        <v>42</v>
      </c>
      <c r="B26" s="2">
        <v>41625</v>
      </c>
      <c r="C26" t="s">
        <v>20</v>
      </c>
      <c r="D26">
        <v>250</v>
      </c>
      <c r="E26" t="s">
        <v>48</v>
      </c>
      <c r="F26" t="s">
        <v>22</v>
      </c>
      <c r="G26">
        <f t="shared" si="1"/>
        <v>0.55244298687360349</v>
      </c>
      <c r="H26">
        <v>0.10196428571428556</v>
      </c>
      <c r="I26">
        <v>0.10196428571428556</v>
      </c>
      <c r="K26">
        <f t="shared" si="2"/>
        <v>0.45047870115931793</v>
      </c>
      <c r="L26">
        <v>23.5457142857143</v>
      </c>
      <c r="N26">
        <f t="shared" si="3"/>
        <v>296.6957142857143</v>
      </c>
      <c r="O26">
        <v>1.1860260847849506</v>
      </c>
      <c r="P26">
        <f t="shared" si="0"/>
        <v>2.8013396942959182E-2</v>
      </c>
      <c r="Q26">
        <f t="shared" si="4"/>
        <v>3.1228049051167616E-2</v>
      </c>
      <c r="R26">
        <f t="shared" si="5"/>
        <v>0.18599058626063064</v>
      </c>
      <c r="S26">
        <v>0.67026374348124895</v>
      </c>
      <c r="T26">
        <v>6.3339721696809903</v>
      </c>
      <c r="U26">
        <v>1.9090692998918201E-4</v>
      </c>
      <c r="V26">
        <v>250</v>
      </c>
      <c r="W26" s="1">
        <v>-1.227302E-4</v>
      </c>
      <c r="X26">
        <v>9.7599100000000001E-3</v>
      </c>
      <c r="Y26" s="1">
        <v>2.030153E-7</v>
      </c>
      <c r="Z26">
        <f t="shared" si="9"/>
        <v>-6.1068402486453503E-4</v>
      </c>
      <c r="AA26">
        <f t="shared" si="10"/>
        <v>5.4136479219453602E-2</v>
      </c>
      <c r="AB26">
        <f t="shared" si="11"/>
        <v>6.70685743383612E-6</v>
      </c>
    </row>
    <row r="27" spans="1:28">
      <c r="A27" t="s">
        <v>42</v>
      </c>
      <c r="B27" s="2">
        <v>41625</v>
      </c>
      <c r="C27" t="s">
        <v>20</v>
      </c>
      <c r="D27">
        <v>250</v>
      </c>
      <c r="E27" t="s">
        <v>49</v>
      </c>
      <c r="F27" t="s">
        <v>22</v>
      </c>
      <c r="G27">
        <f t="shared" si="1"/>
        <v>0.55244298687360349</v>
      </c>
      <c r="H27">
        <v>0.10196428571428556</v>
      </c>
      <c r="I27">
        <v>0.10196428571428556</v>
      </c>
      <c r="K27">
        <f t="shared" si="2"/>
        <v>0.45047870115931793</v>
      </c>
      <c r="L27">
        <v>23.5457142857143</v>
      </c>
      <c r="N27">
        <f t="shared" si="3"/>
        <v>296.6957142857143</v>
      </c>
      <c r="O27">
        <v>1.1860260847849506</v>
      </c>
      <c r="P27">
        <f t="shared" si="0"/>
        <v>2.8013396942959182E-2</v>
      </c>
      <c r="Q27">
        <f t="shared" si="4"/>
        <v>3.1228049051167616E-2</v>
      </c>
      <c r="R27">
        <f t="shared" si="5"/>
        <v>0.18599058626063064</v>
      </c>
      <c r="S27">
        <v>0.67702186705421796</v>
      </c>
      <c r="T27">
        <v>6.0351505430624899</v>
      </c>
      <c r="U27">
        <v>2.6083509609276201E-4</v>
      </c>
      <c r="V27">
        <v>250</v>
      </c>
      <c r="W27" s="1">
        <v>-1.227302E-4</v>
      </c>
      <c r="X27">
        <v>9.7599100000000001E-3</v>
      </c>
      <c r="Y27" s="1">
        <v>2.030153E-7</v>
      </c>
      <c r="Z27">
        <f t="shared" si="9"/>
        <v>-6.1068402486453503E-4</v>
      </c>
      <c r="AA27">
        <f t="shared" si="10"/>
        <v>5.4136479219453602E-2</v>
      </c>
      <c r="AB27">
        <f t="shared" si="11"/>
        <v>6.70685743383612E-6</v>
      </c>
    </row>
    <row r="28" spans="1:28">
      <c r="A28" t="s">
        <v>42</v>
      </c>
      <c r="B28" s="2">
        <v>41625</v>
      </c>
      <c r="C28" t="s">
        <v>20</v>
      </c>
      <c r="D28">
        <v>250</v>
      </c>
      <c r="E28" t="s">
        <v>50</v>
      </c>
      <c r="F28" t="s">
        <v>22</v>
      </c>
      <c r="G28">
        <f t="shared" si="1"/>
        <v>0.55244298687360349</v>
      </c>
      <c r="H28">
        <v>0.10196428571428556</v>
      </c>
      <c r="I28">
        <v>0.10196428571428556</v>
      </c>
      <c r="K28">
        <f t="shared" si="2"/>
        <v>0.45047870115931793</v>
      </c>
      <c r="L28">
        <v>23.5457142857143</v>
      </c>
      <c r="N28">
        <f t="shared" si="3"/>
        <v>296.6957142857143</v>
      </c>
      <c r="O28">
        <v>1.1860260847849506</v>
      </c>
      <c r="P28">
        <f t="shared" si="0"/>
        <v>2.8013396942959182E-2</v>
      </c>
      <c r="Q28">
        <f t="shared" si="4"/>
        <v>3.1228049051167616E-2</v>
      </c>
      <c r="R28">
        <f t="shared" si="5"/>
        <v>0.18599058626063064</v>
      </c>
      <c r="S28">
        <v>0.64348919283719597</v>
      </c>
      <c r="T28">
        <v>5.7368004478222101</v>
      </c>
      <c r="U28">
        <v>2.43148268519827E-4</v>
      </c>
      <c r="V28">
        <v>250</v>
      </c>
      <c r="W28" s="1">
        <v>-1.227302E-4</v>
      </c>
      <c r="X28">
        <v>9.7599100000000001E-3</v>
      </c>
      <c r="Y28" s="1">
        <v>2.030153E-7</v>
      </c>
      <c r="Z28">
        <f t="shared" si="9"/>
        <v>-6.1068402486453503E-4</v>
      </c>
      <c r="AA28">
        <f t="shared" si="10"/>
        <v>5.4136479219453602E-2</v>
      </c>
      <c r="AB28">
        <f t="shared" si="11"/>
        <v>6.70685743383612E-6</v>
      </c>
    </row>
    <row r="29" spans="1:28">
      <c r="A29" t="s">
        <v>42</v>
      </c>
      <c r="B29" s="2">
        <v>41625</v>
      </c>
      <c r="C29" t="s">
        <v>20</v>
      </c>
      <c r="D29">
        <v>350</v>
      </c>
      <c r="E29" t="s">
        <v>48</v>
      </c>
      <c r="F29" t="s">
        <v>22</v>
      </c>
      <c r="G29">
        <f t="shared" si="1"/>
        <v>0.57289311744313653</v>
      </c>
      <c r="H29">
        <v>9.7874999999999851E-2</v>
      </c>
      <c r="I29">
        <v>9.7874999999999851E-2</v>
      </c>
      <c r="K29">
        <f t="shared" si="2"/>
        <v>0.47501811744313671</v>
      </c>
      <c r="L29">
        <v>23.521428571428601</v>
      </c>
      <c r="N29">
        <f t="shared" si="3"/>
        <v>296.67142857142858</v>
      </c>
      <c r="O29">
        <v>1.1318332387756882</v>
      </c>
      <c r="P29">
        <f t="shared" si="0"/>
        <v>3.108707552375212E-2</v>
      </c>
      <c r="Q29">
        <f t="shared" si="4"/>
        <v>3.4654444846149907E-2</v>
      </c>
      <c r="R29">
        <f t="shared" si="5"/>
        <v>0.20639779651015755</v>
      </c>
      <c r="S29">
        <v>0.61439314936273204</v>
      </c>
      <c r="T29">
        <v>6.7196789612795298</v>
      </c>
      <c r="U29">
        <v>2.1683535112871101E-4</v>
      </c>
      <c r="V29">
        <v>350</v>
      </c>
      <c r="W29" s="1">
        <v>-9.7176380000000006E-5</v>
      </c>
      <c r="X29">
        <v>6.5953829999999998E-3</v>
      </c>
      <c r="Y29" s="1">
        <v>1.9283229999999999E-8</v>
      </c>
      <c r="Z29">
        <f t="shared" si="9"/>
        <v>-5.3663065408474293E-4</v>
      </c>
      <c r="AA29">
        <f t="shared" si="10"/>
        <v>4.0600731546519872E-2</v>
      </c>
      <c r="AB29">
        <f t="shared" si="11"/>
        <v>7.0700051494761422E-7</v>
      </c>
    </row>
    <row r="30" spans="1:28">
      <c r="A30" t="s">
        <v>42</v>
      </c>
      <c r="B30" s="2">
        <v>41625</v>
      </c>
      <c r="C30" t="s">
        <v>20</v>
      </c>
      <c r="D30">
        <v>350</v>
      </c>
      <c r="E30" t="s">
        <v>49</v>
      </c>
      <c r="F30" t="s">
        <v>22</v>
      </c>
      <c r="G30">
        <f t="shared" si="1"/>
        <v>0.57289311744313653</v>
      </c>
      <c r="H30">
        <v>9.7874999999999851E-2</v>
      </c>
      <c r="I30">
        <v>9.7874999999999851E-2</v>
      </c>
      <c r="K30">
        <f t="shared" si="2"/>
        <v>0.47501811744313671</v>
      </c>
      <c r="L30">
        <v>23.521428571428601</v>
      </c>
      <c r="N30">
        <f t="shared" si="3"/>
        <v>296.67142857142858</v>
      </c>
      <c r="O30">
        <v>1.1318332387756882</v>
      </c>
      <c r="P30">
        <f t="shared" si="0"/>
        <v>3.108707552375212E-2</v>
      </c>
      <c r="Q30">
        <f t="shared" si="4"/>
        <v>3.4654444846149907E-2</v>
      </c>
      <c r="R30">
        <f t="shared" si="5"/>
        <v>0.20639779651015755</v>
      </c>
      <c r="S30">
        <v>0.68853905092952705</v>
      </c>
      <c r="T30">
        <v>7.2335600268264502</v>
      </c>
      <c r="U30">
        <v>3.3220094383270502E-4</v>
      </c>
      <c r="V30">
        <v>350</v>
      </c>
      <c r="W30" s="1">
        <v>-9.7176380000000006E-5</v>
      </c>
      <c r="X30">
        <v>6.5953829999999998E-3</v>
      </c>
      <c r="Y30" s="1">
        <v>1.9283229999999999E-8</v>
      </c>
      <c r="Z30">
        <f t="shared" si="9"/>
        <v>-5.3663065408474293E-4</v>
      </c>
      <c r="AA30">
        <f t="shared" si="10"/>
        <v>4.0600731546519872E-2</v>
      </c>
      <c r="AB30">
        <f t="shared" si="11"/>
        <v>7.0700051494761422E-7</v>
      </c>
    </row>
    <row r="31" spans="1:28">
      <c r="A31" t="s">
        <v>42</v>
      </c>
      <c r="B31" s="2">
        <v>41625</v>
      </c>
      <c r="C31" t="s">
        <v>20</v>
      </c>
      <c r="D31">
        <v>350</v>
      </c>
      <c r="E31" t="s">
        <v>50</v>
      </c>
      <c r="F31" t="s">
        <v>22</v>
      </c>
      <c r="G31">
        <f t="shared" si="1"/>
        <v>0.57289311744313653</v>
      </c>
      <c r="H31">
        <v>9.7874999999999851E-2</v>
      </c>
      <c r="I31">
        <v>9.7874999999999851E-2</v>
      </c>
      <c r="K31">
        <f t="shared" si="2"/>
        <v>0.47501811744313671</v>
      </c>
      <c r="L31">
        <v>23.521428571428601</v>
      </c>
      <c r="N31">
        <f t="shared" si="3"/>
        <v>296.67142857142858</v>
      </c>
      <c r="O31">
        <v>1.1318332387756882</v>
      </c>
      <c r="P31">
        <f t="shared" si="0"/>
        <v>3.108707552375212E-2</v>
      </c>
      <c r="Q31">
        <f t="shared" si="4"/>
        <v>3.4654444846149907E-2</v>
      </c>
      <c r="R31">
        <f t="shared" si="5"/>
        <v>0.20639779651015755</v>
      </c>
      <c r="S31">
        <v>0.68200017945720703</v>
      </c>
      <c r="T31">
        <v>7.1080944876488701</v>
      </c>
      <c r="U31">
        <v>2.54265225359148E-4</v>
      </c>
      <c r="V31">
        <v>350</v>
      </c>
      <c r="W31" s="1">
        <v>-9.7176380000000006E-5</v>
      </c>
      <c r="X31">
        <v>6.5953829999999998E-3</v>
      </c>
      <c r="Y31" s="1">
        <v>1.9283229999999999E-8</v>
      </c>
      <c r="Z31">
        <f t="shared" si="9"/>
        <v>-5.3663065408474293E-4</v>
      </c>
      <c r="AA31">
        <f t="shared" si="10"/>
        <v>4.0600731546519872E-2</v>
      </c>
      <c r="AB31">
        <f t="shared" si="11"/>
        <v>7.0700051494761422E-7</v>
      </c>
    </row>
    <row r="32" spans="1:28">
      <c r="A32" t="s">
        <v>42</v>
      </c>
      <c r="B32" s="2">
        <v>41625</v>
      </c>
      <c r="C32" t="s">
        <v>20</v>
      </c>
      <c r="D32">
        <v>450</v>
      </c>
      <c r="E32" t="s">
        <v>48</v>
      </c>
      <c r="F32" t="s">
        <v>22</v>
      </c>
      <c r="G32">
        <f t="shared" si="1"/>
        <v>0.58755552658426269</v>
      </c>
      <c r="H32">
        <v>9.1714285714285845E-2</v>
      </c>
      <c r="I32">
        <v>9.1714285714285845E-2</v>
      </c>
      <c r="K32">
        <f t="shared" si="2"/>
        <v>0.49584124086997683</v>
      </c>
      <c r="L32">
        <v>23.547142857142902</v>
      </c>
      <c r="N32">
        <f t="shared" si="3"/>
        <v>296.69714285714286</v>
      </c>
      <c r="O32">
        <v>1.0929778545517039</v>
      </c>
      <c r="P32">
        <f t="shared" si="0"/>
        <v>3.4098673559166084E-2</v>
      </c>
      <c r="Q32">
        <f t="shared" si="4"/>
        <v>3.8011636098742523E-2</v>
      </c>
      <c r="R32">
        <f t="shared" si="5"/>
        <v>0.22639283264692237</v>
      </c>
      <c r="S32">
        <v>0.62202828133830101</v>
      </c>
      <c r="T32">
        <v>7.3823788552589997</v>
      </c>
      <c r="U32">
        <v>2.3774860376929899E-4</v>
      </c>
      <c r="V32">
        <v>450</v>
      </c>
      <c r="W32" s="1">
        <v>-1.2440810000000001E-4</v>
      </c>
      <c r="X32">
        <v>2.6534330000000002E-3</v>
      </c>
      <c r="Y32" s="1">
        <v>-2.6601650000000001E-7</v>
      </c>
      <c r="Z32">
        <f t="shared" si="9"/>
        <v>-7.5350023785530971E-4</v>
      </c>
      <c r="AA32">
        <f t="shared" si="10"/>
        <v>1.791521151560841E-2</v>
      </c>
      <c r="AB32">
        <f t="shared" si="11"/>
        <v>-1.0697160194855268E-5</v>
      </c>
    </row>
    <row r="33" spans="1:28">
      <c r="A33" t="s">
        <v>42</v>
      </c>
      <c r="B33" s="2">
        <v>41625</v>
      </c>
      <c r="C33" t="s">
        <v>20</v>
      </c>
      <c r="D33">
        <v>450</v>
      </c>
      <c r="E33" t="s">
        <v>49</v>
      </c>
      <c r="F33" t="s">
        <v>22</v>
      </c>
      <c r="G33">
        <f t="shared" si="1"/>
        <v>0.58755552658426269</v>
      </c>
      <c r="H33">
        <v>9.1714285714285845E-2</v>
      </c>
      <c r="I33">
        <v>9.1714285714285845E-2</v>
      </c>
      <c r="K33">
        <f t="shared" si="2"/>
        <v>0.49584124086997683</v>
      </c>
      <c r="L33">
        <v>23.547142857142902</v>
      </c>
      <c r="N33">
        <f t="shared" si="3"/>
        <v>296.69714285714286</v>
      </c>
      <c r="O33">
        <v>1.0929778545517039</v>
      </c>
      <c r="P33">
        <f t="shared" si="0"/>
        <v>3.4098673559166084E-2</v>
      </c>
      <c r="Q33">
        <f t="shared" si="4"/>
        <v>3.8011636098742523E-2</v>
      </c>
      <c r="R33">
        <f t="shared" si="5"/>
        <v>0.22639283264692237</v>
      </c>
      <c r="S33">
        <v>0.70260987691828503</v>
      </c>
      <c r="T33">
        <v>7.6770301467287396</v>
      </c>
      <c r="U33">
        <v>2.4221210373335701E-4</v>
      </c>
      <c r="V33">
        <v>450</v>
      </c>
      <c r="W33" s="1">
        <v>-1.2440810000000001E-4</v>
      </c>
      <c r="X33">
        <v>2.6534330000000002E-3</v>
      </c>
      <c r="Y33" s="1">
        <v>-2.6601650000000001E-7</v>
      </c>
      <c r="Z33">
        <f t="shared" si="9"/>
        <v>-7.5350023785530971E-4</v>
      </c>
      <c r="AA33">
        <f t="shared" si="10"/>
        <v>1.791521151560841E-2</v>
      </c>
      <c r="AB33">
        <f t="shared" si="11"/>
        <v>-1.0697160194855268E-5</v>
      </c>
    </row>
    <row r="34" spans="1:28">
      <c r="A34" t="s">
        <v>42</v>
      </c>
      <c r="B34" s="2">
        <v>41625</v>
      </c>
      <c r="C34" t="s">
        <v>20</v>
      </c>
      <c r="D34">
        <v>450</v>
      </c>
      <c r="E34" t="s">
        <v>50</v>
      </c>
      <c r="F34" t="s">
        <v>22</v>
      </c>
      <c r="G34">
        <f t="shared" si="1"/>
        <v>0.58755552658426269</v>
      </c>
      <c r="H34">
        <v>9.1714285714285845E-2</v>
      </c>
      <c r="I34">
        <v>9.1714285714285845E-2</v>
      </c>
      <c r="K34">
        <f t="shared" si="2"/>
        <v>0.49584124086997683</v>
      </c>
      <c r="L34">
        <v>23.547142857142902</v>
      </c>
      <c r="N34">
        <f t="shared" si="3"/>
        <v>296.69714285714286</v>
      </c>
      <c r="O34">
        <v>1.0929778545517039</v>
      </c>
      <c r="P34">
        <f t="shared" ref="P34:P65" si="12">(($K34^(4/3))*($K34/$G34)^2)*0.122</f>
        <v>3.4098673559166084E-2</v>
      </c>
      <c r="Q34">
        <f t="shared" si="4"/>
        <v>3.8011636098742523E-2</v>
      </c>
      <c r="R34">
        <f t="shared" si="5"/>
        <v>0.22639283264692237</v>
      </c>
      <c r="S34">
        <v>0.61476716765207595</v>
      </c>
      <c r="T34">
        <v>7.1365244511814296</v>
      </c>
      <c r="U34">
        <v>2.4869838832532198E-4</v>
      </c>
      <c r="V34">
        <v>450</v>
      </c>
      <c r="W34" s="1">
        <v>-1.2440810000000001E-4</v>
      </c>
      <c r="X34">
        <v>2.6534330000000002E-3</v>
      </c>
      <c r="Y34" s="1">
        <v>-2.6601650000000001E-7</v>
      </c>
      <c r="Z34">
        <f t="shared" si="9"/>
        <v>-7.5350023785530971E-4</v>
      </c>
      <c r="AA34">
        <f t="shared" si="10"/>
        <v>1.791521151560841E-2</v>
      </c>
      <c r="AB34">
        <f t="shared" si="11"/>
        <v>-1.0697160194855268E-5</v>
      </c>
    </row>
    <row r="35" spans="1:28">
      <c r="A35" t="s">
        <v>42</v>
      </c>
      <c r="B35" s="2">
        <v>41695</v>
      </c>
      <c r="C35" t="s">
        <v>20</v>
      </c>
      <c r="D35">
        <v>15</v>
      </c>
      <c r="E35" t="s">
        <v>49</v>
      </c>
      <c r="F35" t="s">
        <v>18</v>
      </c>
      <c r="G35">
        <f t="shared" si="1"/>
        <v>0.51533962264150945</v>
      </c>
      <c r="H35">
        <v>0.17463021058315326</v>
      </c>
      <c r="I35">
        <v>0.17463021058315326</v>
      </c>
      <c r="J35" t="s">
        <v>134</v>
      </c>
      <c r="K35">
        <f t="shared" si="2"/>
        <v>0.3407094120583562</v>
      </c>
      <c r="L35" s="4">
        <v>24.662800000000001</v>
      </c>
      <c r="M35" t="s">
        <v>57</v>
      </c>
      <c r="N35">
        <f t="shared" si="3"/>
        <v>297.81279999999998</v>
      </c>
      <c r="O35">
        <v>1.2843500000000001</v>
      </c>
      <c r="P35">
        <f t="shared" si="12"/>
        <v>1.2689753832891696E-2</v>
      </c>
      <c r="Q35">
        <f t="shared" si="4"/>
        <v>1.4145955092403859E-2</v>
      </c>
      <c r="R35">
        <f t="shared" si="5"/>
        <v>8.4251644300346512E-2</v>
      </c>
      <c r="S35">
        <v>0.541647462779139</v>
      </c>
      <c r="T35">
        <v>4.89456547818288</v>
      </c>
      <c r="U35">
        <v>2.3860494774596901E-4</v>
      </c>
      <c r="V35">
        <v>18</v>
      </c>
      <c r="W35">
        <v>1.1408995000000001E-3</v>
      </c>
      <c r="X35">
        <v>2.4118230000000001E-2</v>
      </c>
      <c r="Y35" s="1">
        <v>-1.073874E-7</v>
      </c>
      <c r="Z35">
        <f t="shared" si="9"/>
        <v>2.5619334408116374E-3</v>
      </c>
      <c r="AA35">
        <f t="shared" si="10"/>
        <v>6.0373306655495333E-2</v>
      </c>
      <c r="AB35">
        <f t="shared" si="11"/>
        <v>-1.6010281523501575E-6</v>
      </c>
    </row>
    <row r="36" spans="1:28">
      <c r="A36" t="s">
        <v>42</v>
      </c>
      <c r="B36" s="2">
        <v>41695</v>
      </c>
      <c r="C36" t="s">
        <v>20</v>
      </c>
      <c r="D36">
        <v>15</v>
      </c>
      <c r="E36" t="s">
        <v>50</v>
      </c>
      <c r="F36" t="s">
        <v>18</v>
      </c>
      <c r="G36">
        <f t="shared" si="1"/>
        <v>0.51533962264150945</v>
      </c>
      <c r="H36">
        <v>0.17463021058315326</v>
      </c>
      <c r="I36">
        <v>0.17463021058315326</v>
      </c>
      <c r="J36" t="s">
        <v>134</v>
      </c>
      <c r="K36">
        <f t="shared" si="2"/>
        <v>0.3407094120583562</v>
      </c>
      <c r="L36" s="4">
        <v>24.662800000000001</v>
      </c>
      <c r="M36" t="s">
        <v>57</v>
      </c>
      <c r="N36">
        <f t="shared" si="3"/>
        <v>297.81279999999998</v>
      </c>
      <c r="O36">
        <v>1.2843500000000001</v>
      </c>
      <c r="P36">
        <f t="shared" si="12"/>
        <v>1.2689753832891696E-2</v>
      </c>
      <c r="Q36">
        <f t="shared" si="4"/>
        <v>1.4145955092403859E-2</v>
      </c>
      <c r="R36">
        <f t="shared" si="5"/>
        <v>8.4251644300346512E-2</v>
      </c>
      <c r="S36">
        <v>0.55067434951938599</v>
      </c>
      <c r="T36">
        <v>4.9182610529864101</v>
      </c>
      <c r="U36">
        <v>2.5313071306243799E-4</v>
      </c>
      <c r="V36">
        <v>18</v>
      </c>
      <c r="W36">
        <v>1.1408995000000001E-3</v>
      </c>
      <c r="X36">
        <v>2.4118230000000001E-2</v>
      </c>
      <c r="Y36" s="1">
        <v>-1.073874E-7</v>
      </c>
      <c r="Z36">
        <f t="shared" si="9"/>
        <v>2.5619334408116374E-3</v>
      </c>
      <c r="AA36">
        <f t="shared" si="10"/>
        <v>6.0373306655495333E-2</v>
      </c>
      <c r="AB36">
        <f t="shared" si="11"/>
        <v>-1.6010281523501575E-6</v>
      </c>
    </row>
    <row r="37" spans="1:28">
      <c r="A37" t="s">
        <v>42</v>
      </c>
      <c r="B37" s="2">
        <v>41695</v>
      </c>
      <c r="C37" t="s">
        <v>20</v>
      </c>
      <c r="D37">
        <v>40</v>
      </c>
      <c r="E37" t="s">
        <v>49</v>
      </c>
      <c r="F37" t="s">
        <v>18</v>
      </c>
      <c r="G37">
        <f t="shared" si="1"/>
        <v>0.48562264150943391</v>
      </c>
      <c r="H37">
        <v>0.18311799584465419</v>
      </c>
      <c r="I37">
        <v>0.18311799584465419</v>
      </c>
      <c r="J37" t="s">
        <v>134</v>
      </c>
      <c r="K37">
        <f t="shared" si="2"/>
        <v>0.30250464566477975</v>
      </c>
      <c r="L37" s="4">
        <v>18.684000000000001</v>
      </c>
      <c r="M37" t="s">
        <v>57</v>
      </c>
      <c r="N37">
        <f t="shared" si="3"/>
        <v>291.834</v>
      </c>
      <c r="O37">
        <v>1.3631</v>
      </c>
      <c r="P37">
        <f t="shared" si="12"/>
        <v>9.6132183240788885E-3</v>
      </c>
      <c r="Q37">
        <f t="shared" si="4"/>
        <v>1.0716374525202696E-2</v>
      </c>
      <c r="R37">
        <f t="shared" si="5"/>
        <v>6.3825465922163122E-2</v>
      </c>
      <c r="S37">
        <v>0.55262217381599599</v>
      </c>
      <c r="T37">
        <v>4.7260123029665104</v>
      </c>
      <c r="U37">
        <v>2.26997377706322E-4</v>
      </c>
      <c r="V37">
        <v>40</v>
      </c>
      <c r="W37">
        <v>9.7888269999999995E-4</v>
      </c>
      <c r="X37">
        <v>2.0091258000000001E-2</v>
      </c>
      <c r="Y37" s="1">
        <v>-5.5268680000000001E-8</v>
      </c>
      <c r="Z37">
        <f t="shared" ref="Z37:Z100" si="13">P37*W37*(52700/$N37)</f>
        <v>1.6993161551836083E-3</v>
      </c>
      <c r="AA37">
        <f t="shared" ref="AA37:AA100" si="14">Q37*X37*(52700/$N37)</f>
        <v>3.8880312003166273E-2</v>
      </c>
      <c r="AB37">
        <f t="shared" ref="AB37:AB100" si="15">R37*Y37*(52700/$N37)</f>
        <v>-6.3701229320533203E-7</v>
      </c>
    </row>
    <row r="38" spans="1:28">
      <c r="A38" t="s">
        <v>42</v>
      </c>
      <c r="B38" s="2">
        <v>41695</v>
      </c>
      <c r="C38" t="s">
        <v>20</v>
      </c>
      <c r="D38">
        <v>40</v>
      </c>
      <c r="E38" t="s">
        <v>50</v>
      </c>
      <c r="F38" t="s">
        <v>18</v>
      </c>
      <c r="G38">
        <f t="shared" si="1"/>
        <v>0.48562264150943391</v>
      </c>
      <c r="H38">
        <v>0.18311799584465419</v>
      </c>
      <c r="I38">
        <v>0.18311799584465419</v>
      </c>
      <c r="J38" t="s">
        <v>134</v>
      </c>
      <c r="K38">
        <f t="shared" si="2"/>
        <v>0.30250464566477975</v>
      </c>
      <c r="L38" s="4">
        <v>18.684000000000001</v>
      </c>
      <c r="M38" t="s">
        <v>57</v>
      </c>
      <c r="N38">
        <f t="shared" si="3"/>
        <v>291.834</v>
      </c>
      <c r="O38">
        <v>1.3631</v>
      </c>
      <c r="P38">
        <f t="shared" si="12"/>
        <v>9.6132183240788885E-3</v>
      </c>
      <c r="Q38">
        <f t="shared" si="4"/>
        <v>1.0716374525202696E-2</v>
      </c>
      <c r="R38">
        <f t="shared" si="5"/>
        <v>6.3825465922163122E-2</v>
      </c>
      <c r="S38">
        <v>0.56998732254516304</v>
      </c>
      <c r="T38">
        <v>4.8284971070840497</v>
      </c>
      <c r="U38">
        <v>2.4616943159203102E-4</v>
      </c>
      <c r="V38">
        <v>40</v>
      </c>
      <c r="W38">
        <v>9.7888269999999995E-4</v>
      </c>
      <c r="X38">
        <v>2.0091258000000001E-2</v>
      </c>
      <c r="Y38" s="1">
        <v>-5.5268680000000001E-8</v>
      </c>
      <c r="Z38">
        <f t="shared" si="13"/>
        <v>1.6993161551836083E-3</v>
      </c>
      <c r="AA38">
        <f t="shared" si="14"/>
        <v>3.8880312003166273E-2</v>
      </c>
      <c r="AB38">
        <f t="shared" si="15"/>
        <v>-6.3701229320533203E-7</v>
      </c>
    </row>
    <row r="39" spans="1:28">
      <c r="A39" t="s">
        <v>42</v>
      </c>
      <c r="B39" s="2">
        <v>41695</v>
      </c>
      <c r="C39" t="s">
        <v>20</v>
      </c>
      <c r="D39">
        <v>75</v>
      </c>
      <c r="E39" t="s">
        <v>49</v>
      </c>
      <c r="F39" t="s">
        <v>18</v>
      </c>
      <c r="G39">
        <f t="shared" si="1"/>
        <v>0.4709112680563734</v>
      </c>
      <c r="H39">
        <v>0.17358528076463595</v>
      </c>
      <c r="I39">
        <v>0.17358528076463595</v>
      </c>
      <c r="J39" t="s">
        <v>134</v>
      </c>
      <c r="K39">
        <f t="shared" si="2"/>
        <v>0.29732598729173743</v>
      </c>
      <c r="L39" s="4">
        <v>25.374400000000001</v>
      </c>
      <c r="M39" t="s">
        <v>57</v>
      </c>
      <c r="N39">
        <f t="shared" si="3"/>
        <v>298.52439999999996</v>
      </c>
      <c r="O39">
        <v>1.4020851396506104</v>
      </c>
      <c r="P39">
        <f t="shared" si="12"/>
        <v>9.6514203584678691E-3</v>
      </c>
      <c r="Q39">
        <f t="shared" si="4"/>
        <v>1.0758960399603527E-2</v>
      </c>
      <c r="R39">
        <f t="shared" si="5"/>
        <v>6.4079102379991593E-2</v>
      </c>
      <c r="S39">
        <v>0.60358040541416602</v>
      </c>
      <c r="T39">
        <v>6.0259353740551296</v>
      </c>
      <c r="U39">
        <v>2.72889666556894E-4</v>
      </c>
      <c r="V39">
        <v>75</v>
      </c>
      <c r="W39">
        <v>7.1604730000000003E-4</v>
      </c>
      <c r="X39">
        <v>1.3379742E-2</v>
      </c>
      <c r="Y39" s="1">
        <v>2.4406490000000001E-8</v>
      </c>
      <c r="Z39">
        <f t="shared" si="13"/>
        <v>1.2200109366677619E-3</v>
      </c>
      <c r="AA39">
        <f t="shared" si="14"/>
        <v>2.5412584115234362E-2</v>
      </c>
      <c r="AB39">
        <f t="shared" si="15"/>
        <v>2.7609117611564388E-7</v>
      </c>
    </row>
    <row r="40" spans="1:28">
      <c r="A40" t="s">
        <v>42</v>
      </c>
      <c r="B40" s="2">
        <v>41695</v>
      </c>
      <c r="C40" t="s">
        <v>20</v>
      </c>
      <c r="D40">
        <v>75</v>
      </c>
      <c r="E40" t="s">
        <v>50</v>
      </c>
      <c r="F40" t="s">
        <v>18</v>
      </c>
      <c r="G40">
        <f t="shared" si="1"/>
        <v>0.4709112680563734</v>
      </c>
      <c r="H40">
        <v>0.17358528076463595</v>
      </c>
      <c r="I40">
        <v>0.17358528076463595</v>
      </c>
      <c r="J40" t="s">
        <v>134</v>
      </c>
      <c r="K40">
        <f t="shared" si="2"/>
        <v>0.29732598729173743</v>
      </c>
      <c r="L40" s="4">
        <v>25.374400000000001</v>
      </c>
      <c r="M40" t="s">
        <v>57</v>
      </c>
      <c r="N40">
        <f t="shared" si="3"/>
        <v>298.52439999999996</v>
      </c>
      <c r="O40">
        <v>1.4020851396506104</v>
      </c>
      <c r="P40">
        <f t="shared" si="12"/>
        <v>9.6514203584678691E-3</v>
      </c>
      <c r="Q40">
        <f t="shared" si="4"/>
        <v>1.0758960399603527E-2</v>
      </c>
      <c r="R40">
        <f t="shared" si="5"/>
        <v>6.4079102379991593E-2</v>
      </c>
      <c r="S40">
        <v>0.602576980776518</v>
      </c>
      <c r="T40">
        <v>6.1788255867243702</v>
      </c>
      <c r="U40">
        <v>2.1532459659903599E-4</v>
      </c>
      <c r="V40">
        <v>75</v>
      </c>
      <c r="W40">
        <v>7.1604730000000003E-4</v>
      </c>
      <c r="X40">
        <v>1.3379742E-2</v>
      </c>
      <c r="Y40" s="1">
        <v>2.4406490000000001E-8</v>
      </c>
      <c r="Z40">
        <f t="shared" si="13"/>
        <v>1.2200109366677619E-3</v>
      </c>
      <c r="AA40">
        <f t="shared" si="14"/>
        <v>2.5412584115234362E-2</v>
      </c>
      <c r="AB40">
        <f t="shared" si="15"/>
        <v>2.7609117611564388E-7</v>
      </c>
    </row>
    <row r="41" spans="1:28">
      <c r="A41" t="s">
        <v>42</v>
      </c>
      <c r="B41" s="2">
        <v>41695</v>
      </c>
      <c r="C41" t="s">
        <v>20</v>
      </c>
      <c r="D41">
        <v>150</v>
      </c>
      <c r="E41" t="s">
        <v>49</v>
      </c>
      <c r="F41" t="s">
        <v>18</v>
      </c>
      <c r="G41">
        <f t="shared" si="1"/>
        <v>0.51950890525111548</v>
      </c>
      <c r="H41">
        <v>0.14269714584422391</v>
      </c>
      <c r="I41">
        <v>0.14269714584422391</v>
      </c>
      <c r="J41" t="s">
        <v>134</v>
      </c>
      <c r="K41">
        <f t="shared" si="2"/>
        <v>0.3768117594068916</v>
      </c>
      <c r="L41" s="4">
        <v>23.51</v>
      </c>
      <c r="M41" t="s">
        <v>57</v>
      </c>
      <c r="N41">
        <f t="shared" si="3"/>
        <v>296.65999999999997</v>
      </c>
      <c r="O41">
        <v>1.2733014010845438</v>
      </c>
      <c r="P41">
        <f t="shared" si="12"/>
        <v>1.7468488561033394E-2</v>
      </c>
      <c r="Q41">
        <f t="shared" si="4"/>
        <v>1.9473069215578214E-2</v>
      </c>
      <c r="R41">
        <f t="shared" si="5"/>
        <v>0.11597930929866436</v>
      </c>
      <c r="S41">
        <v>0.57603541536110103</v>
      </c>
      <c r="T41">
        <v>5.2439940325957402</v>
      </c>
      <c r="U41">
        <v>2.4424570509669699E-4</v>
      </c>
      <c r="V41">
        <v>150</v>
      </c>
      <c r="W41">
        <v>-5.9410699999999997E-4</v>
      </c>
      <c r="X41">
        <v>-1.3747620000000001E-3</v>
      </c>
      <c r="Y41" s="1">
        <v>-8.5827289999999995E-7</v>
      </c>
      <c r="Z41">
        <f t="shared" si="13"/>
        <v>-1.8436208969090002E-3</v>
      </c>
      <c r="AA41">
        <f t="shared" si="14"/>
        <v>-4.7556901338768063E-3</v>
      </c>
      <c r="AB41">
        <f t="shared" si="15"/>
        <v>-1.7683064894302697E-5</v>
      </c>
    </row>
    <row r="42" spans="1:28">
      <c r="A42" t="s">
        <v>42</v>
      </c>
      <c r="B42" s="2">
        <v>41695</v>
      </c>
      <c r="C42" t="s">
        <v>20</v>
      </c>
      <c r="D42">
        <v>150</v>
      </c>
      <c r="E42" t="s">
        <v>50</v>
      </c>
      <c r="F42" t="s">
        <v>18</v>
      </c>
      <c r="G42">
        <f t="shared" si="1"/>
        <v>0.51950890525111548</v>
      </c>
      <c r="H42">
        <v>0.14269714584422391</v>
      </c>
      <c r="I42">
        <v>0.14269714584422391</v>
      </c>
      <c r="J42" t="s">
        <v>134</v>
      </c>
      <c r="K42">
        <f t="shared" si="2"/>
        <v>0.3768117594068916</v>
      </c>
      <c r="L42" s="4">
        <v>23.51</v>
      </c>
      <c r="M42" t="s">
        <v>57</v>
      </c>
      <c r="N42">
        <f t="shared" si="3"/>
        <v>296.65999999999997</v>
      </c>
      <c r="O42">
        <v>1.2733014010845438</v>
      </c>
      <c r="P42">
        <f t="shared" si="12"/>
        <v>1.7468488561033394E-2</v>
      </c>
      <c r="Q42">
        <f t="shared" si="4"/>
        <v>1.9473069215578214E-2</v>
      </c>
      <c r="R42">
        <f t="shared" si="5"/>
        <v>0.11597930929866436</v>
      </c>
      <c r="S42">
        <v>0.68106839743201597</v>
      </c>
      <c r="T42">
        <v>7.0842667632438303</v>
      </c>
      <c r="U42">
        <v>2.5269053835587802E-4</v>
      </c>
      <c r="V42">
        <v>150</v>
      </c>
      <c r="W42">
        <v>-5.9410699999999997E-4</v>
      </c>
      <c r="X42">
        <v>-1.3747620000000001E-3</v>
      </c>
      <c r="Y42" s="1">
        <v>-8.5827289999999995E-7</v>
      </c>
      <c r="Z42">
        <f t="shared" si="13"/>
        <v>-1.8436208969090002E-3</v>
      </c>
      <c r="AA42">
        <f t="shared" si="14"/>
        <v>-4.7556901338768063E-3</v>
      </c>
      <c r="AB42">
        <f t="shared" si="15"/>
        <v>-1.7683064894302697E-5</v>
      </c>
    </row>
    <row r="43" spans="1:28">
      <c r="A43" t="s">
        <v>42</v>
      </c>
      <c r="B43" s="2">
        <v>41695</v>
      </c>
      <c r="C43" t="s">
        <v>20</v>
      </c>
      <c r="D43">
        <v>250</v>
      </c>
      <c r="E43" t="s">
        <v>50</v>
      </c>
      <c r="F43" t="s">
        <v>18</v>
      </c>
      <c r="G43">
        <f t="shared" si="1"/>
        <v>0.55244298687360349</v>
      </c>
      <c r="H43">
        <v>0.12007082307902621</v>
      </c>
      <c r="I43">
        <v>0.12007082307902621</v>
      </c>
      <c r="J43" t="s">
        <v>134</v>
      </c>
      <c r="K43">
        <f t="shared" si="2"/>
        <v>0.43237216379457727</v>
      </c>
      <c r="L43" s="4">
        <v>24.561599999999999</v>
      </c>
      <c r="M43" t="s">
        <v>57</v>
      </c>
      <c r="N43">
        <f t="shared" si="3"/>
        <v>297.71159999999998</v>
      </c>
      <c r="O43">
        <v>1.1860260847849506</v>
      </c>
      <c r="P43">
        <f t="shared" si="12"/>
        <v>2.4433029650580407E-2</v>
      </c>
      <c r="Q43">
        <f t="shared" si="4"/>
        <v>2.7236819938351933E-2</v>
      </c>
      <c r="R43">
        <f t="shared" si="5"/>
        <v>0.16221929522106665</v>
      </c>
      <c r="S43">
        <v>0.23106589493509599</v>
      </c>
      <c r="T43">
        <v>3.6619915225681301</v>
      </c>
      <c r="U43">
        <v>-1.64990624009236E-4</v>
      </c>
      <c r="V43">
        <v>250</v>
      </c>
      <c r="W43">
        <v>4.8959709999999996E-4</v>
      </c>
      <c r="X43">
        <v>1.0845825999999999E-2</v>
      </c>
      <c r="Y43" s="1">
        <v>-1.712017E-7</v>
      </c>
      <c r="Z43">
        <f t="shared" si="13"/>
        <v>2.1175370469339529E-3</v>
      </c>
      <c r="AA43">
        <f t="shared" si="14"/>
        <v>5.2291836054810997E-2</v>
      </c>
      <c r="AB43">
        <f t="shared" si="15"/>
        <v>-4.9161535772941848E-6</v>
      </c>
    </row>
    <row r="44" spans="1:28">
      <c r="A44" t="s">
        <v>42</v>
      </c>
      <c r="B44" s="2">
        <v>41695</v>
      </c>
      <c r="C44" t="s">
        <v>20</v>
      </c>
      <c r="D44">
        <v>250</v>
      </c>
      <c r="E44" t="s">
        <v>50</v>
      </c>
      <c r="F44" t="s">
        <v>18</v>
      </c>
      <c r="G44">
        <f t="shared" si="1"/>
        <v>0.55244298687360349</v>
      </c>
      <c r="H44">
        <v>0.12007082307902621</v>
      </c>
      <c r="I44">
        <v>0.12007082307902621</v>
      </c>
      <c r="J44" t="s">
        <v>134</v>
      </c>
      <c r="K44">
        <f t="shared" si="2"/>
        <v>0.43237216379457727</v>
      </c>
      <c r="L44" s="4">
        <v>24.561599999999999</v>
      </c>
      <c r="M44" t="s">
        <v>57</v>
      </c>
      <c r="N44">
        <f t="shared" si="3"/>
        <v>297.71159999999998</v>
      </c>
      <c r="O44">
        <v>1.1860260847849506</v>
      </c>
      <c r="P44">
        <f t="shared" si="12"/>
        <v>2.4433029650580407E-2</v>
      </c>
      <c r="Q44">
        <f t="shared" si="4"/>
        <v>2.7236819938351933E-2</v>
      </c>
      <c r="R44">
        <f t="shared" si="5"/>
        <v>0.16221929522106665</v>
      </c>
      <c r="S44">
        <v>0.64499626545823796</v>
      </c>
      <c r="T44">
        <v>7.0408657637178704</v>
      </c>
      <c r="U44">
        <v>2.4276215330792101E-4</v>
      </c>
      <c r="V44">
        <v>250</v>
      </c>
      <c r="W44">
        <v>4.8959709999999996E-4</v>
      </c>
      <c r="X44">
        <v>1.0845825999999999E-2</v>
      </c>
      <c r="Y44" s="1">
        <v>-1.712017E-7</v>
      </c>
      <c r="Z44">
        <f t="shared" si="13"/>
        <v>2.1175370469339529E-3</v>
      </c>
      <c r="AA44">
        <f t="shared" si="14"/>
        <v>5.2291836054810997E-2</v>
      </c>
      <c r="AB44">
        <f t="shared" si="15"/>
        <v>-4.9161535772941848E-6</v>
      </c>
    </row>
    <row r="45" spans="1:28">
      <c r="A45" t="s">
        <v>42</v>
      </c>
      <c r="B45" s="2">
        <v>41695</v>
      </c>
      <c r="C45" t="s">
        <v>20</v>
      </c>
      <c r="D45">
        <v>350</v>
      </c>
      <c r="E45" t="s">
        <v>49</v>
      </c>
      <c r="F45" t="s">
        <v>18</v>
      </c>
      <c r="G45">
        <f t="shared" si="1"/>
        <v>0.57289311744313653</v>
      </c>
      <c r="H45">
        <v>0.12684859271523161</v>
      </c>
      <c r="I45">
        <v>0.12684859271523161</v>
      </c>
      <c r="J45" t="s">
        <v>134</v>
      </c>
      <c r="K45">
        <f t="shared" si="2"/>
        <v>0.4460445247279049</v>
      </c>
      <c r="L45" s="4">
        <v>25.794</v>
      </c>
      <c r="M45" t="s">
        <v>57</v>
      </c>
      <c r="N45">
        <f t="shared" si="3"/>
        <v>298.94399999999996</v>
      </c>
      <c r="O45">
        <v>1.1318332387756882</v>
      </c>
      <c r="P45">
        <f t="shared" si="12"/>
        <v>2.5204223962671319E-2</v>
      </c>
      <c r="Q45">
        <f t="shared" si="4"/>
        <v>2.8096511958387704E-2</v>
      </c>
      <c r="R45">
        <f t="shared" si="5"/>
        <v>0.16733951975216207</v>
      </c>
      <c r="S45">
        <v>0.68499159101528795</v>
      </c>
      <c r="T45">
        <v>7.8428895377509402</v>
      </c>
      <c r="U45">
        <v>1.97570883434462E-4</v>
      </c>
      <c r="V45">
        <v>350</v>
      </c>
      <c r="W45">
        <v>8.6722450000000005E-4</v>
      </c>
      <c r="X45">
        <v>1.0913199E-2</v>
      </c>
      <c r="Y45" s="1">
        <v>1.1010389999999999E-6</v>
      </c>
      <c r="Z45">
        <f t="shared" si="13"/>
        <v>3.8532362971337619E-3</v>
      </c>
      <c r="AA45">
        <f t="shared" si="14"/>
        <v>5.4053678753041387E-2</v>
      </c>
      <c r="AB45">
        <f t="shared" si="15"/>
        <v>3.2480446791501827E-5</v>
      </c>
    </row>
    <row r="46" spans="1:28">
      <c r="A46" t="s">
        <v>42</v>
      </c>
      <c r="B46" s="2">
        <v>41695</v>
      </c>
      <c r="C46" t="s">
        <v>20</v>
      </c>
      <c r="D46">
        <v>350</v>
      </c>
      <c r="E46" t="s">
        <v>50</v>
      </c>
      <c r="F46" t="s">
        <v>18</v>
      </c>
      <c r="G46">
        <f t="shared" si="1"/>
        <v>0.57289311744313653</v>
      </c>
      <c r="H46">
        <v>0.12684859271523161</v>
      </c>
      <c r="I46">
        <v>0.12684859271523161</v>
      </c>
      <c r="J46" t="s">
        <v>134</v>
      </c>
      <c r="K46">
        <f t="shared" si="2"/>
        <v>0.4460445247279049</v>
      </c>
      <c r="L46" s="4">
        <v>25.794</v>
      </c>
      <c r="M46" t="s">
        <v>57</v>
      </c>
      <c r="N46">
        <f t="shared" si="3"/>
        <v>298.94399999999996</v>
      </c>
      <c r="O46">
        <v>1.1318332387756882</v>
      </c>
      <c r="P46">
        <f t="shared" si="12"/>
        <v>2.5204223962671319E-2</v>
      </c>
      <c r="Q46">
        <f t="shared" si="4"/>
        <v>2.8096511958387704E-2</v>
      </c>
      <c r="R46">
        <f t="shared" si="5"/>
        <v>0.16733951975216207</v>
      </c>
      <c r="S46">
        <v>0.74905730288013805</v>
      </c>
      <c r="T46">
        <v>8.7524886238259896</v>
      </c>
      <c r="U46">
        <v>2.13123723066237E-4</v>
      </c>
      <c r="V46">
        <v>350</v>
      </c>
      <c r="W46">
        <v>8.6722450000000005E-4</v>
      </c>
      <c r="X46">
        <v>1.0913199E-2</v>
      </c>
      <c r="Y46" s="1">
        <v>1.1010389999999999E-6</v>
      </c>
      <c r="Z46">
        <f t="shared" si="13"/>
        <v>3.8532362971337619E-3</v>
      </c>
      <c r="AA46">
        <f t="shared" si="14"/>
        <v>5.4053678753041387E-2</v>
      </c>
      <c r="AB46">
        <f t="shared" si="15"/>
        <v>3.2480446791501827E-5</v>
      </c>
    </row>
    <row r="47" spans="1:28">
      <c r="A47" t="s">
        <v>42</v>
      </c>
      <c r="B47" s="2">
        <v>41695</v>
      </c>
      <c r="C47" t="s">
        <v>20</v>
      </c>
      <c r="D47">
        <v>450</v>
      </c>
      <c r="E47" t="s">
        <v>49</v>
      </c>
      <c r="F47" t="s">
        <v>18</v>
      </c>
      <c r="G47">
        <f t="shared" si="1"/>
        <v>0.58755552658426269</v>
      </c>
      <c r="H47">
        <v>0.12521824241796944</v>
      </c>
      <c r="I47">
        <v>0.12521824241796944</v>
      </c>
      <c r="J47" t="s">
        <v>134</v>
      </c>
      <c r="K47">
        <f t="shared" si="2"/>
        <v>0.46233728416629327</v>
      </c>
      <c r="L47" s="4">
        <v>26.066400000000002</v>
      </c>
      <c r="M47" t="s">
        <v>57</v>
      </c>
      <c r="N47">
        <f t="shared" si="3"/>
        <v>299.21639999999996</v>
      </c>
      <c r="O47">
        <v>1.0929778545517039</v>
      </c>
      <c r="P47">
        <f t="shared" si="12"/>
        <v>2.7005883592181257E-2</v>
      </c>
      <c r="Q47">
        <f t="shared" si="4"/>
        <v>3.0104919414234845E-2</v>
      </c>
      <c r="R47">
        <f t="shared" si="5"/>
        <v>0.17930135827595753</v>
      </c>
      <c r="S47">
        <v>0.63670128845368701</v>
      </c>
      <c r="T47">
        <v>6.9296286050824696</v>
      </c>
      <c r="U47">
        <v>3.22335958593763E-4</v>
      </c>
      <c r="V47">
        <v>450</v>
      </c>
      <c r="W47">
        <v>4.3087570000000002E-4</v>
      </c>
      <c r="X47">
        <v>3.5294279999999998E-3</v>
      </c>
      <c r="Y47" s="1">
        <v>1.9445300000000002E-6</v>
      </c>
      <c r="Z47">
        <f t="shared" si="13"/>
        <v>2.0494419194155458E-3</v>
      </c>
      <c r="AA47">
        <f t="shared" si="14"/>
        <v>1.8714016908220044E-2</v>
      </c>
      <c r="AB47">
        <f t="shared" si="15"/>
        <v>6.1407787340466387E-5</v>
      </c>
    </row>
    <row r="48" spans="1:28">
      <c r="A48" t="s">
        <v>42</v>
      </c>
      <c r="B48" s="2">
        <v>41695</v>
      </c>
      <c r="C48" t="s">
        <v>20</v>
      </c>
      <c r="D48">
        <v>450</v>
      </c>
      <c r="E48" t="s">
        <v>50</v>
      </c>
      <c r="F48" t="s">
        <v>18</v>
      </c>
      <c r="G48">
        <f t="shared" si="1"/>
        <v>0.58755552658426269</v>
      </c>
      <c r="H48">
        <v>0.12521824241796944</v>
      </c>
      <c r="I48">
        <v>0.12521824241796944</v>
      </c>
      <c r="J48" t="s">
        <v>134</v>
      </c>
      <c r="K48">
        <f t="shared" si="2"/>
        <v>0.46233728416629327</v>
      </c>
      <c r="L48" s="4">
        <v>26.066400000000002</v>
      </c>
      <c r="M48" t="s">
        <v>57</v>
      </c>
      <c r="N48">
        <f t="shared" si="3"/>
        <v>299.21639999999996</v>
      </c>
      <c r="O48">
        <v>1.0929778545517039</v>
      </c>
      <c r="P48">
        <f t="shared" si="12"/>
        <v>2.7005883592181257E-2</v>
      </c>
      <c r="Q48">
        <f t="shared" si="4"/>
        <v>3.0104919414234845E-2</v>
      </c>
      <c r="R48">
        <f t="shared" si="5"/>
        <v>0.17930135827595753</v>
      </c>
      <c r="S48">
        <v>0.71843120893970902</v>
      </c>
      <c r="T48">
        <v>9.2750954641278796</v>
      </c>
      <c r="U48">
        <v>2.7571004523225802E-4</v>
      </c>
      <c r="V48">
        <v>450</v>
      </c>
      <c r="W48">
        <v>4.3087570000000002E-4</v>
      </c>
      <c r="X48">
        <v>3.5294279999999998E-3</v>
      </c>
      <c r="Y48" s="1">
        <v>1.9445300000000002E-6</v>
      </c>
      <c r="Z48">
        <f t="shared" si="13"/>
        <v>2.0494419194155458E-3</v>
      </c>
      <c r="AA48">
        <f t="shared" si="14"/>
        <v>1.8714016908220044E-2</v>
      </c>
      <c r="AB48">
        <f t="shared" si="15"/>
        <v>6.1407787340466387E-5</v>
      </c>
    </row>
    <row r="49" spans="1:28">
      <c r="A49" t="s">
        <v>42</v>
      </c>
      <c r="B49" s="2">
        <v>41626</v>
      </c>
      <c r="C49" t="s">
        <v>23</v>
      </c>
      <c r="D49">
        <v>15</v>
      </c>
      <c r="E49" t="s">
        <v>48</v>
      </c>
      <c r="F49" t="s">
        <v>22</v>
      </c>
      <c r="G49">
        <f t="shared" si="1"/>
        <v>0.51533962264150945</v>
      </c>
      <c r="H49">
        <v>0.13228571428571401</v>
      </c>
      <c r="I49">
        <v>0.13228571428571401</v>
      </c>
      <c r="K49">
        <f t="shared" si="2"/>
        <v>0.38305390835579545</v>
      </c>
      <c r="L49">
        <v>24.692142857142901</v>
      </c>
      <c r="N49">
        <f t="shared" si="3"/>
        <v>297.8421428571429</v>
      </c>
      <c r="O49">
        <v>1.2843500000000001</v>
      </c>
      <c r="P49">
        <f t="shared" si="12"/>
        <v>1.8751632659367239E-2</v>
      </c>
      <c r="Q49">
        <f t="shared" si="4"/>
        <v>2.0903459357983153E-2</v>
      </c>
      <c r="R49">
        <f t="shared" si="5"/>
        <v>0.12449854470563494</v>
      </c>
      <c r="S49">
        <v>0.80680621345648795</v>
      </c>
      <c r="T49">
        <v>8.1300748508154506</v>
      </c>
      <c r="U49">
        <v>2.9776345347330398E-4</v>
      </c>
      <c r="V49">
        <v>18</v>
      </c>
      <c r="W49">
        <v>-1.1781191999999999E-3</v>
      </c>
      <c r="X49">
        <v>-5.4057636999999999E-2</v>
      </c>
      <c r="Y49" s="1">
        <v>6.4191170000000003E-7</v>
      </c>
      <c r="Z49">
        <f t="shared" si="13"/>
        <v>-3.908884048647308E-3</v>
      </c>
      <c r="AA49">
        <f t="shared" si="14"/>
        <v>-0.19994000076113153</v>
      </c>
      <c r="AB49">
        <f t="shared" si="15"/>
        <v>1.4140476157166175E-5</v>
      </c>
    </row>
    <row r="50" spans="1:28">
      <c r="A50" t="s">
        <v>42</v>
      </c>
      <c r="B50" s="2">
        <v>41626</v>
      </c>
      <c r="C50" t="s">
        <v>23</v>
      </c>
      <c r="D50">
        <v>15</v>
      </c>
      <c r="E50" t="s">
        <v>49</v>
      </c>
      <c r="F50" t="s">
        <v>22</v>
      </c>
      <c r="G50">
        <f t="shared" si="1"/>
        <v>0.51533962264150945</v>
      </c>
      <c r="H50">
        <v>0.13228571428571401</v>
      </c>
      <c r="I50">
        <v>0.13228571428571401</v>
      </c>
      <c r="K50">
        <f t="shared" si="2"/>
        <v>0.38305390835579545</v>
      </c>
      <c r="L50">
        <v>24.692142857142901</v>
      </c>
      <c r="N50">
        <f t="shared" si="3"/>
        <v>297.8421428571429</v>
      </c>
      <c r="O50">
        <v>1.2843500000000001</v>
      </c>
      <c r="P50">
        <f t="shared" si="12"/>
        <v>1.8751632659367239E-2</v>
      </c>
      <c r="Q50">
        <f t="shared" si="4"/>
        <v>2.0903459357983153E-2</v>
      </c>
      <c r="R50">
        <f t="shared" si="5"/>
        <v>0.12449854470563494</v>
      </c>
      <c r="S50">
        <v>0.75685542605551503</v>
      </c>
      <c r="T50">
        <v>7.6030290992512297</v>
      </c>
      <c r="U50">
        <v>3.1374512375659898E-4</v>
      </c>
      <c r="V50">
        <v>18</v>
      </c>
      <c r="W50">
        <v>-1.1781191999999999E-3</v>
      </c>
      <c r="X50">
        <v>-5.4057636999999999E-2</v>
      </c>
      <c r="Y50" s="1">
        <v>6.4191170000000003E-7</v>
      </c>
      <c r="Z50">
        <f t="shared" si="13"/>
        <v>-3.908884048647308E-3</v>
      </c>
      <c r="AA50">
        <f t="shared" si="14"/>
        <v>-0.19994000076113153</v>
      </c>
      <c r="AB50">
        <f t="shared" si="15"/>
        <v>1.4140476157166175E-5</v>
      </c>
    </row>
    <row r="51" spans="1:28">
      <c r="A51" t="s">
        <v>42</v>
      </c>
      <c r="B51" s="2">
        <v>41626</v>
      </c>
      <c r="C51" t="s">
        <v>23</v>
      </c>
      <c r="D51">
        <v>15</v>
      </c>
      <c r="E51" t="s">
        <v>50</v>
      </c>
      <c r="F51" t="s">
        <v>22</v>
      </c>
      <c r="G51">
        <f t="shared" si="1"/>
        <v>0.51533962264150945</v>
      </c>
      <c r="H51">
        <v>0.13228571428571401</v>
      </c>
      <c r="I51">
        <v>0.13228571428571401</v>
      </c>
      <c r="K51">
        <f t="shared" si="2"/>
        <v>0.38305390835579545</v>
      </c>
      <c r="L51">
        <v>24.692142857142901</v>
      </c>
      <c r="N51">
        <f t="shared" si="3"/>
        <v>297.8421428571429</v>
      </c>
      <c r="O51">
        <v>1.2843500000000001</v>
      </c>
      <c r="P51">
        <f t="shared" si="12"/>
        <v>1.8751632659367239E-2</v>
      </c>
      <c r="Q51">
        <f t="shared" si="4"/>
        <v>2.0903459357983153E-2</v>
      </c>
      <c r="R51">
        <f t="shared" si="5"/>
        <v>0.12449854470563494</v>
      </c>
      <c r="S51">
        <v>0.81369330885336899</v>
      </c>
      <c r="T51">
        <v>7.8924773871644804</v>
      </c>
      <c r="U51">
        <v>3.0190932609909602E-4</v>
      </c>
      <c r="V51">
        <v>18</v>
      </c>
      <c r="W51">
        <v>-1.1781191999999999E-3</v>
      </c>
      <c r="X51">
        <v>-5.4057636999999999E-2</v>
      </c>
      <c r="Y51" s="1">
        <v>6.4191170000000003E-7</v>
      </c>
      <c r="Z51">
        <f t="shared" si="13"/>
        <v>-3.908884048647308E-3</v>
      </c>
      <c r="AA51">
        <f t="shared" si="14"/>
        <v>-0.19994000076113153</v>
      </c>
      <c r="AB51">
        <f t="shared" si="15"/>
        <v>1.4140476157166175E-5</v>
      </c>
    </row>
    <row r="52" spans="1:28">
      <c r="A52" t="s">
        <v>42</v>
      </c>
      <c r="B52" s="2">
        <v>41626</v>
      </c>
      <c r="C52" t="s">
        <v>23</v>
      </c>
      <c r="D52">
        <v>40</v>
      </c>
      <c r="E52" t="s">
        <v>48</v>
      </c>
      <c r="F52" t="s">
        <v>22</v>
      </c>
      <c r="G52">
        <f t="shared" si="1"/>
        <v>0.48562264150943391</v>
      </c>
      <c r="H52">
        <v>0.1117321428571425</v>
      </c>
      <c r="I52">
        <v>0.1117321428571425</v>
      </c>
      <c r="K52">
        <f t="shared" si="2"/>
        <v>0.3738904986522914</v>
      </c>
      <c r="L52">
        <v>24.835000000000001</v>
      </c>
      <c r="N52">
        <f t="shared" si="3"/>
        <v>297.98499999999996</v>
      </c>
      <c r="O52">
        <v>1.3631</v>
      </c>
      <c r="P52">
        <f t="shared" si="12"/>
        <v>1.9479452220659089E-2</v>
      </c>
      <c r="Q52">
        <f t="shared" si="4"/>
        <v>2.1714799196800298E-2</v>
      </c>
      <c r="R52">
        <f t="shared" si="5"/>
        <v>0.12933078933388412</v>
      </c>
      <c r="S52">
        <v>0.68669475384759004</v>
      </c>
      <c r="T52">
        <v>5.53340002618003</v>
      </c>
      <c r="U52">
        <v>5.0718017276078905E-4</v>
      </c>
      <c r="V52">
        <v>40</v>
      </c>
      <c r="W52">
        <v>-1.3251984E-3</v>
      </c>
      <c r="X52">
        <v>-4.2116881000000002E-2</v>
      </c>
      <c r="Y52" s="1">
        <v>1.2823419999999999E-7</v>
      </c>
      <c r="Z52">
        <f t="shared" si="13"/>
        <v>-4.5653476546036456E-3</v>
      </c>
      <c r="AA52">
        <f t="shared" si="14"/>
        <v>-0.16174401947260816</v>
      </c>
      <c r="AB52">
        <f t="shared" si="15"/>
        <v>2.933067158095461E-6</v>
      </c>
    </row>
    <row r="53" spans="1:28">
      <c r="A53" t="s">
        <v>42</v>
      </c>
      <c r="B53" s="2">
        <v>41626</v>
      </c>
      <c r="C53" t="s">
        <v>23</v>
      </c>
      <c r="D53">
        <v>40</v>
      </c>
      <c r="E53" t="s">
        <v>48</v>
      </c>
      <c r="F53" t="s">
        <v>22</v>
      </c>
      <c r="G53">
        <f t="shared" si="1"/>
        <v>0.48562264150943391</v>
      </c>
      <c r="H53">
        <v>0.1117321428571425</v>
      </c>
      <c r="I53">
        <v>0.1117321428571425</v>
      </c>
      <c r="K53">
        <f t="shared" si="2"/>
        <v>0.3738904986522914</v>
      </c>
      <c r="L53">
        <v>24.835000000000001</v>
      </c>
      <c r="N53">
        <f t="shared" si="3"/>
        <v>297.98499999999996</v>
      </c>
      <c r="O53">
        <v>1.3631</v>
      </c>
      <c r="P53">
        <f t="shared" si="12"/>
        <v>1.9479452220659089E-2</v>
      </c>
      <c r="Q53">
        <f t="shared" si="4"/>
        <v>2.1714799196800298E-2</v>
      </c>
      <c r="R53">
        <f t="shared" si="5"/>
        <v>0.12933078933388412</v>
      </c>
      <c r="S53">
        <v>0.69221474791100801</v>
      </c>
      <c r="T53">
        <v>5.7473430668298198</v>
      </c>
      <c r="U53">
        <v>4.4450728375234499E-4</v>
      </c>
      <c r="V53">
        <v>40</v>
      </c>
      <c r="W53">
        <v>-1.3251984E-3</v>
      </c>
      <c r="X53">
        <v>-4.2116881000000002E-2</v>
      </c>
      <c r="Y53" s="1">
        <v>1.2823419999999999E-7</v>
      </c>
      <c r="Z53">
        <f t="shared" si="13"/>
        <v>-4.5653476546036456E-3</v>
      </c>
      <c r="AA53">
        <f t="shared" si="14"/>
        <v>-0.16174401947260816</v>
      </c>
      <c r="AB53">
        <f t="shared" si="15"/>
        <v>2.933067158095461E-6</v>
      </c>
    </row>
    <row r="54" spans="1:28">
      <c r="A54" t="s">
        <v>42</v>
      </c>
      <c r="B54" s="2">
        <v>41626</v>
      </c>
      <c r="C54" t="s">
        <v>23</v>
      </c>
      <c r="D54">
        <v>40</v>
      </c>
      <c r="E54" t="s">
        <v>48</v>
      </c>
      <c r="F54" t="s">
        <v>22</v>
      </c>
      <c r="G54">
        <f t="shared" si="1"/>
        <v>0.48562264150943391</v>
      </c>
      <c r="H54">
        <v>0.1117321428571425</v>
      </c>
      <c r="I54">
        <v>0.1117321428571425</v>
      </c>
      <c r="K54">
        <f t="shared" si="2"/>
        <v>0.3738904986522914</v>
      </c>
      <c r="L54">
        <v>24.835000000000001</v>
      </c>
      <c r="N54">
        <f t="shared" si="3"/>
        <v>297.98499999999996</v>
      </c>
      <c r="O54">
        <v>1.3631</v>
      </c>
      <c r="P54">
        <f t="shared" si="12"/>
        <v>1.9479452220659089E-2</v>
      </c>
      <c r="Q54">
        <f t="shared" si="4"/>
        <v>2.1714799196800298E-2</v>
      </c>
      <c r="R54">
        <f t="shared" si="5"/>
        <v>0.12933078933388412</v>
      </c>
      <c r="S54">
        <v>0.70931641176169002</v>
      </c>
      <c r="T54">
        <v>6.3429621137142203</v>
      </c>
      <c r="U54">
        <v>4.26252070416196E-4</v>
      </c>
      <c r="V54">
        <v>40</v>
      </c>
      <c r="W54">
        <v>-1.3251984E-3</v>
      </c>
      <c r="X54">
        <v>-4.2116881000000002E-2</v>
      </c>
      <c r="Y54" s="1">
        <v>1.2823419999999999E-7</v>
      </c>
      <c r="Z54">
        <f t="shared" si="13"/>
        <v>-4.5653476546036456E-3</v>
      </c>
      <c r="AA54">
        <f t="shared" si="14"/>
        <v>-0.16174401947260816</v>
      </c>
      <c r="AB54">
        <f t="shared" si="15"/>
        <v>2.933067158095461E-6</v>
      </c>
    </row>
    <row r="55" spans="1:28">
      <c r="A55" t="s">
        <v>42</v>
      </c>
      <c r="B55" s="2">
        <v>41626</v>
      </c>
      <c r="C55" t="s">
        <v>23</v>
      </c>
      <c r="D55">
        <v>75</v>
      </c>
      <c r="E55" t="s">
        <v>48</v>
      </c>
      <c r="F55" t="s">
        <v>22</v>
      </c>
      <c r="G55">
        <f t="shared" si="1"/>
        <v>0.4709112680563734</v>
      </c>
      <c r="H55">
        <v>0.14946428571428549</v>
      </c>
      <c r="I55">
        <v>0.14946428571428549</v>
      </c>
      <c r="K55">
        <f t="shared" si="2"/>
        <v>0.32144698234208791</v>
      </c>
      <c r="L55">
        <v>24.93</v>
      </c>
      <c r="N55">
        <f t="shared" si="3"/>
        <v>298.08</v>
      </c>
      <c r="O55">
        <v>1.4020851396506104</v>
      </c>
      <c r="P55">
        <f t="shared" si="12"/>
        <v>1.2517362880835867E-2</v>
      </c>
      <c r="Q55">
        <f t="shared" si="4"/>
        <v>1.3953781572079329E-2</v>
      </c>
      <c r="R55">
        <f t="shared" si="5"/>
        <v>8.3107081421943049E-2</v>
      </c>
      <c r="S55">
        <v>0.71009024270515897</v>
      </c>
      <c r="T55">
        <v>5.7768585807938404</v>
      </c>
      <c r="U55">
        <v>2.4824702316041802E-4</v>
      </c>
      <c r="V55">
        <v>75</v>
      </c>
      <c r="W55">
        <v>-1.5882943E-3</v>
      </c>
      <c r="X55">
        <v>-2.3476865E-2</v>
      </c>
      <c r="Y55" s="1">
        <v>-6.2406580000000001E-7</v>
      </c>
      <c r="Z55">
        <f t="shared" si="13"/>
        <v>-3.5149697975132514E-3</v>
      </c>
      <c r="AA55">
        <f t="shared" si="14"/>
        <v>-5.7917499111376586E-2</v>
      </c>
      <c r="AB55">
        <f t="shared" si="15"/>
        <v>-9.1695113333543897E-6</v>
      </c>
    </row>
    <row r="56" spans="1:28">
      <c r="A56" t="s">
        <v>42</v>
      </c>
      <c r="B56" s="2">
        <v>41626</v>
      </c>
      <c r="C56" t="s">
        <v>23</v>
      </c>
      <c r="D56">
        <v>75</v>
      </c>
      <c r="E56" t="s">
        <v>49</v>
      </c>
      <c r="F56" t="s">
        <v>22</v>
      </c>
      <c r="G56">
        <f t="shared" si="1"/>
        <v>0.4709112680563734</v>
      </c>
      <c r="H56">
        <v>0.14946428571428549</v>
      </c>
      <c r="I56">
        <v>0.14946428571428549</v>
      </c>
      <c r="K56">
        <f t="shared" si="2"/>
        <v>0.32144698234208791</v>
      </c>
      <c r="L56">
        <v>24.93</v>
      </c>
      <c r="N56">
        <f t="shared" si="3"/>
        <v>298.08</v>
      </c>
      <c r="O56">
        <v>1.4020851396506104</v>
      </c>
      <c r="P56">
        <f t="shared" si="12"/>
        <v>1.2517362880835867E-2</v>
      </c>
      <c r="Q56">
        <f t="shared" si="4"/>
        <v>1.3953781572079329E-2</v>
      </c>
      <c r="R56">
        <f t="shared" si="5"/>
        <v>8.3107081421943049E-2</v>
      </c>
      <c r="S56">
        <v>0.711521829950579</v>
      </c>
      <c r="T56">
        <v>5.4809704375469801</v>
      </c>
      <c r="U56">
        <v>2.6951133759593098E-4</v>
      </c>
      <c r="V56">
        <v>75</v>
      </c>
      <c r="W56">
        <v>-1.5882943E-3</v>
      </c>
      <c r="X56">
        <v>-2.3476865E-2</v>
      </c>
      <c r="Y56" s="1">
        <v>-6.2406580000000001E-7</v>
      </c>
      <c r="Z56">
        <f t="shared" si="13"/>
        <v>-3.5149697975132514E-3</v>
      </c>
      <c r="AA56">
        <f t="shared" si="14"/>
        <v>-5.7917499111376586E-2</v>
      </c>
      <c r="AB56">
        <f t="shared" si="15"/>
        <v>-9.1695113333543897E-6</v>
      </c>
    </row>
    <row r="57" spans="1:28">
      <c r="A57" t="s">
        <v>42</v>
      </c>
      <c r="B57" s="2">
        <v>41626</v>
      </c>
      <c r="C57" t="s">
        <v>23</v>
      </c>
      <c r="D57">
        <v>75</v>
      </c>
      <c r="E57" t="s">
        <v>50</v>
      </c>
      <c r="F57" t="s">
        <v>22</v>
      </c>
      <c r="G57">
        <f t="shared" si="1"/>
        <v>0.4709112680563734</v>
      </c>
      <c r="H57">
        <v>0.14946428571428549</v>
      </c>
      <c r="I57">
        <v>0.14946428571428549</v>
      </c>
      <c r="K57">
        <f t="shared" si="2"/>
        <v>0.32144698234208791</v>
      </c>
      <c r="L57">
        <v>24.93</v>
      </c>
      <c r="N57">
        <f t="shared" si="3"/>
        <v>298.08</v>
      </c>
      <c r="O57">
        <v>1.4020851396506104</v>
      </c>
      <c r="P57">
        <f t="shared" si="12"/>
        <v>1.2517362880835867E-2</v>
      </c>
      <c r="Q57">
        <f t="shared" si="4"/>
        <v>1.3953781572079329E-2</v>
      </c>
      <c r="R57">
        <f t="shared" si="5"/>
        <v>8.3107081421943049E-2</v>
      </c>
      <c r="S57">
        <v>0.72690816854323603</v>
      </c>
      <c r="T57">
        <v>5.6252105640920096</v>
      </c>
      <c r="U57">
        <v>3.53030610331644E-4</v>
      </c>
      <c r="V57">
        <v>75</v>
      </c>
      <c r="W57">
        <v>-1.5882943E-3</v>
      </c>
      <c r="X57">
        <v>-2.3476865E-2</v>
      </c>
      <c r="Y57" s="1">
        <v>-6.2406580000000001E-7</v>
      </c>
      <c r="Z57">
        <f t="shared" si="13"/>
        <v>-3.5149697975132514E-3</v>
      </c>
      <c r="AA57">
        <f t="shared" si="14"/>
        <v>-5.7917499111376586E-2</v>
      </c>
      <c r="AB57">
        <f t="shared" si="15"/>
        <v>-9.1695113333543897E-6</v>
      </c>
    </row>
    <row r="58" spans="1:28">
      <c r="A58" t="s">
        <v>42</v>
      </c>
      <c r="B58" s="2">
        <v>41626</v>
      </c>
      <c r="C58" t="s">
        <v>23</v>
      </c>
      <c r="D58">
        <v>150</v>
      </c>
      <c r="E58" t="s">
        <v>48</v>
      </c>
      <c r="F58" t="s">
        <v>22</v>
      </c>
      <c r="G58">
        <f t="shared" si="1"/>
        <v>0.51950890525111548</v>
      </c>
      <c r="H58">
        <v>0.1708035714285715</v>
      </c>
      <c r="I58">
        <v>0.1708035714285715</v>
      </c>
      <c r="K58">
        <f t="shared" si="2"/>
        <v>0.34870533382254398</v>
      </c>
      <c r="L58">
        <v>24.8</v>
      </c>
      <c r="N58">
        <f t="shared" si="3"/>
        <v>297.95</v>
      </c>
      <c r="O58">
        <v>1.2733014010845438</v>
      </c>
      <c r="P58">
        <f t="shared" si="12"/>
        <v>1.3490741035896786E-2</v>
      </c>
      <c r="Q58">
        <f t="shared" si="4"/>
        <v>1.5038858859688222E-2</v>
      </c>
      <c r="R58">
        <f t="shared" si="5"/>
        <v>8.9569674090790155E-2</v>
      </c>
      <c r="S58">
        <v>0.54007958442485304</v>
      </c>
      <c r="T58">
        <v>4.7280244321907201</v>
      </c>
      <c r="U58">
        <v>2.99919975927849E-4</v>
      </c>
      <c r="V58">
        <v>150</v>
      </c>
      <c r="W58">
        <v>-1.3469794E-3</v>
      </c>
      <c r="X58">
        <v>-3.1410750000000001E-3</v>
      </c>
      <c r="Y58" s="1">
        <v>-5.0089299999999996E-7</v>
      </c>
      <c r="Z58">
        <f t="shared" si="13"/>
        <v>-3.2141340460574534E-3</v>
      </c>
      <c r="AA58">
        <f t="shared" si="14"/>
        <v>-8.3552685864575812E-3</v>
      </c>
      <c r="AB58">
        <f t="shared" si="15"/>
        <v>-7.9354796431672259E-6</v>
      </c>
    </row>
    <row r="59" spans="1:28">
      <c r="A59" t="s">
        <v>42</v>
      </c>
      <c r="B59" s="2">
        <v>41626</v>
      </c>
      <c r="C59" t="s">
        <v>23</v>
      </c>
      <c r="D59">
        <v>150</v>
      </c>
      <c r="E59" t="s">
        <v>49</v>
      </c>
      <c r="F59" t="s">
        <v>22</v>
      </c>
      <c r="G59">
        <f t="shared" si="1"/>
        <v>0.51950890525111548</v>
      </c>
      <c r="H59">
        <v>0.1708035714285715</v>
      </c>
      <c r="I59">
        <v>0.1708035714285715</v>
      </c>
      <c r="K59">
        <f t="shared" si="2"/>
        <v>0.34870533382254398</v>
      </c>
      <c r="L59">
        <v>24.8</v>
      </c>
      <c r="N59">
        <f t="shared" si="3"/>
        <v>297.95</v>
      </c>
      <c r="O59">
        <v>1.2733014010845438</v>
      </c>
      <c r="P59">
        <f t="shared" si="12"/>
        <v>1.3490741035896786E-2</v>
      </c>
      <c r="Q59">
        <f t="shared" si="4"/>
        <v>1.5038858859688222E-2</v>
      </c>
      <c r="R59">
        <f t="shared" si="5"/>
        <v>8.9569674090790155E-2</v>
      </c>
      <c r="S59">
        <v>0.54100818155701702</v>
      </c>
      <c r="T59">
        <v>5.1304272538353004</v>
      </c>
      <c r="U59">
        <v>2.06253345595944E-4</v>
      </c>
      <c r="V59">
        <v>150</v>
      </c>
      <c r="W59">
        <v>-1.3469794E-3</v>
      </c>
      <c r="X59">
        <v>-3.1410750000000001E-3</v>
      </c>
      <c r="Y59" s="1">
        <v>-5.0089299999999996E-7</v>
      </c>
      <c r="Z59">
        <f t="shared" si="13"/>
        <v>-3.2141340460574534E-3</v>
      </c>
      <c r="AA59">
        <f t="shared" si="14"/>
        <v>-8.3552685864575812E-3</v>
      </c>
      <c r="AB59">
        <f t="shared" si="15"/>
        <v>-7.9354796431672259E-6</v>
      </c>
    </row>
    <row r="60" spans="1:28">
      <c r="A60" t="s">
        <v>42</v>
      </c>
      <c r="B60" s="2">
        <v>41626</v>
      </c>
      <c r="C60" t="s">
        <v>23</v>
      </c>
      <c r="D60">
        <v>150</v>
      </c>
      <c r="E60" t="s">
        <v>50</v>
      </c>
      <c r="F60" t="s">
        <v>22</v>
      </c>
      <c r="G60">
        <f t="shared" si="1"/>
        <v>0.51950890525111548</v>
      </c>
      <c r="H60">
        <v>0.1708035714285715</v>
      </c>
      <c r="I60">
        <v>0.1708035714285715</v>
      </c>
      <c r="K60">
        <f t="shared" si="2"/>
        <v>0.34870533382254398</v>
      </c>
      <c r="L60">
        <v>24.8</v>
      </c>
      <c r="N60">
        <f t="shared" si="3"/>
        <v>297.95</v>
      </c>
      <c r="O60">
        <v>1.2733014010845438</v>
      </c>
      <c r="P60">
        <f t="shared" si="12"/>
        <v>1.3490741035896786E-2</v>
      </c>
      <c r="Q60">
        <f t="shared" si="4"/>
        <v>1.5038858859688222E-2</v>
      </c>
      <c r="R60">
        <f t="shared" si="5"/>
        <v>8.9569674090790155E-2</v>
      </c>
      <c r="S60">
        <v>0.53445641290230606</v>
      </c>
      <c r="T60">
        <v>5.0369494632308802</v>
      </c>
      <c r="U60">
        <v>2.8228330003990301E-4</v>
      </c>
      <c r="V60">
        <v>150</v>
      </c>
      <c r="W60">
        <v>-1.3469794E-3</v>
      </c>
      <c r="X60">
        <v>-3.1410750000000001E-3</v>
      </c>
      <c r="Y60" s="1">
        <v>-5.0089299999999996E-7</v>
      </c>
      <c r="Z60">
        <f t="shared" si="13"/>
        <v>-3.2141340460574534E-3</v>
      </c>
      <c r="AA60">
        <f t="shared" si="14"/>
        <v>-8.3552685864575812E-3</v>
      </c>
      <c r="AB60">
        <f t="shared" si="15"/>
        <v>-7.9354796431672259E-6</v>
      </c>
    </row>
    <row r="61" spans="1:28">
      <c r="A61" t="s">
        <v>42</v>
      </c>
      <c r="B61" s="2">
        <v>41626</v>
      </c>
      <c r="C61" t="s">
        <v>23</v>
      </c>
      <c r="D61">
        <v>250</v>
      </c>
      <c r="E61" t="s">
        <v>48</v>
      </c>
      <c r="F61" t="s">
        <v>22</v>
      </c>
      <c r="G61">
        <f t="shared" si="1"/>
        <v>0.55244298687360349</v>
      </c>
      <c r="H61">
        <v>0.130607142857143</v>
      </c>
      <c r="I61">
        <v>0.130607142857143</v>
      </c>
      <c r="K61">
        <f t="shared" si="2"/>
        <v>0.42183584401646046</v>
      </c>
      <c r="L61">
        <v>24.6514285714286</v>
      </c>
      <c r="N61">
        <f t="shared" si="3"/>
        <v>297.80142857142857</v>
      </c>
      <c r="O61">
        <v>1.1860260847849506</v>
      </c>
      <c r="P61">
        <f t="shared" si="12"/>
        <v>2.2504178643007678E-2</v>
      </c>
      <c r="Q61">
        <f t="shared" si="4"/>
        <v>2.5086625372533151E-2</v>
      </c>
      <c r="R61">
        <f t="shared" si="5"/>
        <v>0.14941298935111658</v>
      </c>
      <c r="S61">
        <v>0.506830648220436</v>
      </c>
      <c r="T61">
        <v>5.0223936862005996</v>
      </c>
      <c r="U61">
        <v>2.24959924096997E-4</v>
      </c>
      <c r="V61">
        <v>250</v>
      </c>
      <c r="W61">
        <v>-2.048319E-4</v>
      </c>
      <c r="X61">
        <v>4.3196720000000001E-3</v>
      </c>
      <c r="Y61" s="1">
        <v>-1.7172249999999999E-7</v>
      </c>
      <c r="Z61">
        <f t="shared" si="13"/>
        <v>-8.1572655155484608E-4</v>
      </c>
      <c r="AA61">
        <f t="shared" si="14"/>
        <v>1.9176831584846055E-2</v>
      </c>
      <c r="AB61">
        <f t="shared" si="15"/>
        <v>-4.540455209537132E-6</v>
      </c>
    </row>
    <row r="62" spans="1:28">
      <c r="A62" t="s">
        <v>42</v>
      </c>
      <c r="B62" s="2">
        <v>41626</v>
      </c>
      <c r="C62" t="s">
        <v>23</v>
      </c>
      <c r="D62">
        <v>250</v>
      </c>
      <c r="E62" t="s">
        <v>49</v>
      </c>
      <c r="F62" t="s">
        <v>22</v>
      </c>
      <c r="G62">
        <f t="shared" si="1"/>
        <v>0.55244298687360349</v>
      </c>
      <c r="H62">
        <v>0.130607142857143</v>
      </c>
      <c r="I62">
        <v>0.130607142857143</v>
      </c>
      <c r="K62">
        <f t="shared" si="2"/>
        <v>0.42183584401646046</v>
      </c>
      <c r="L62">
        <v>24.6514285714286</v>
      </c>
      <c r="N62">
        <f t="shared" si="3"/>
        <v>297.80142857142857</v>
      </c>
      <c r="O62">
        <v>1.1860260847849506</v>
      </c>
      <c r="P62">
        <f t="shared" si="12"/>
        <v>2.2504178643007678E-2</v>
      </c>
      <c r="Q62">
        <f t="shared" si="4"/>
        <v>2.5086625372533151E-2</v>
      </c>
      <c r="R62">
        <f t="shared" si="5"/>
        <v>0.14941298935111658</v>
      </c>
      <c r="S62">
        <v>0.49370131654623201</v>
      </c>
      <c r="T62">
        <v>5.0487803470942296</v>
      </c>
      <c r="U62">
        <v>2.7290493494688199E-4</v>
      </c>
      <c r="V62">
        <v>250</v>
      </c>
      <c r="W62">
        <v>-2.048319E-4</v>
      </c>
      <c r="X62">
        <v>4.3196720000000001E-3</v>
      </c>
      <c r="Y62" s="1">
        <v>-1.7172249999999999E-7</v>
      </c>
      <c r="Z62">
        <f t="shared" si="13"/>
        <v>-8.1572655155484608E-4</v>
      </c>
      <c r="AA62">
        <f t="shared" si="14"/>
        <v>1.9176831584846055E-2</v>
      </c>
      <c r="AB62">
        <f t="shared" si="15"/>
        <v>-4.540455209537132E-6</v>
      </c>
    </row>
    <row r="63" spans="1:28">
      <c r="A63" t="s">
        <v>42</v>
      </c>
      <c r="B63" s="2">
        <v>41626</v>
      </c>
      <c r="C63" t="s">
        <v>23</v>
      </c>
      <c r="D63">
        <v>250</v>
      </c>
      <c r="E63" t="s">
        <v>50</v>
      </c>
      <c r="F63" t="s">
        <v>22</v>
      </c>
      <c r="G63">
        <f t="shared" si="1"/>
        <v>0.55244298687360349</v>
      </c>
      <c r="H63">
        <v>0.130607142857143</v>
      </c>
      <c r="I63">
        <v>0.130607142857143</v>
      </c>
      <c r="K63">
        <f t="shared" si="2"/>
        <v>0.42183584401646046</v>
      </c>
      <c r="L63">
        <v>24.6514285714286</v>
      </c>
      <c r="N63">
        <f t="shared" si="3"/>
        <v>297.80142857142857</v>
      </c>
      <c r="O63">
        <v>1.1860260847849506</v>
      </c>
      <c r="P63">
        <f t="shared" si="12"/>
        <v>2.2504178643007678E-2</v>
      </c>
      <c r="Q63">
        <f t="shared" si="4"/>
        <v>2.5086625372533151E-2</v>
      </c>
      <c r="R63">
        <f t="shared" si="5"/>
        <v>0.14941298935111658</v>
      </c>
      <c r="S63">
        <v>0.51585867589425005</v>
      </c>
      <c r="T63">
        <v>5.5087981335871099</v>
      </c>
      <c r="U63">
        <v>2.7322256228514802E-4</v>
      </c>
      <c r="V63">
        <v>250</v>
      </c>
      <c r="W63">
        <v>-2.048319E-4</v>
      </c>
      <c r="X63">
        <v>4.3196720000000001E-3</v>
      </c>
      <c r="Y63" s="1">
        <v>-1.7172249999999999E-7</v>
      </c>
      <c r="Z63">
        <f t="shared" si="13"/>
        <v>-8.1572655155484608E-4</v>
      </c>
      <c r="AA63">
        <f t="shared" si="14"/>
        <v>1.9176831584846055E-2</v>
      </c>
      <c r="AB63">
        <f t="shared" si="15"/>
        <v>-4.540455209537132E-6</v>
      </c>
    </row>
    <row r="64" spans="1:28">
      <c r="A64" t="s">
        <v>42</v>
      </c>
      <c r="B64" s="2">
        <v>41626</v>
      </c>
      <c r="C64" t="s">
        <v>23</v>
      </c>
      <c r="D64">
        <v>350</v>
      </c>
      <c r="E64" t="s">
        <v>48</v>
      </c>
      <c r="F64" t="s">
        <v>22</v>
      </c>
      <c r="G64">
        <f t="shared" si="1"/>
        <v>0.57289311744313653</v>
      </c>
      <c r="H64">
        <v>0.151</v>
      </c>
      <c r="I64">
        <v>0.151</v>
      </c>
      <c r="K64">
        <f t="shared" si="2"/>
        <v>0.42189311744313651</v>
      </c>
      <c r="L64">
        <v>24.5985714285714</v>
      </c>
      <c r="N64">
        <f t="shared" si="3"/>
        <v>297.74857142857138</v>
      </c>
      <c r="O64">
        <v>1.1318332387756882</v>
      </c>
      <c r="P64">
        <f t="shared" si="12"/>
        <v>2.0935696941884314E-2</v>
      </c>
      <c r="Q64">
        <f t="shared" si="4"/>
        <v>2.3338153968002186E-2</v>
      </c>
      <c r="R64">
        <f t="shared" si="5"/>
        <v>0.13899929936824831</v>
      </c>
      <c r="S64">
        <v>0.50494765959132604</v>
      </c>
      <c r="T64">
        <v>5.8043983635937</v>
      </c>
      <c r="U64">
        <v>2.5018622164667498E-4</v>
      </c>
      <c r="V64">
        <v>350</v>
      </c>
      <c r="W64">
        <v>1.105331E-4</v>
      </c>
      <c r="X64">
        <v>8.2139880000000002E-3</v>
      </c>
      <c r="Y64" s="1">
        <v>-3.8294010000000002E-8</v>
      </c>
      <c r="Z64">
        <f t="shared" si="13"/>
        <v>4.0958184888370623E-4</v>
      </c>
      <c r="AA64">
        <f t="shared" si="14"/>
        <v>3.392981513970101E-2</v>
      </c>
      <c r="AB64">
        <f t="shared" si="15"/>
        <v>-9.4211601475082368E-7</v>
      </c>
    </row>
    <row r="65" spans="1:28">
      <c r="A65" t="s">
        <v>42</v>
      </c>
      <c r="B65" s="2">
        <v>41626</v>
      </c>
      <c r="C65" t="s">
        <v>23</v>
      </c>
      <c r="D65">
        <v>350</v>
      </c>
      <c r="E65" t="s">
        <v>49</v>
      </c>
      <c r="F65" t="s">
        <v>22</v>
      </c>
      <c r="G65">
        <f t="shared" si="1"/>
        <v>0.57289311744313653</v>
      </c>
      <c r="H65">
        <v>0.151</v>
      </c>
      <c r="I65">
        <v>0.151</v>
      </c>
      <c r="K65">
        <f t="shared" si="2"/>
        <v>0.42189311744313651</v>
      </c>
      <c r="L65">
        <v>24.5985714285714</v>
      </c>
      <c r="N65">
        <f t="shared" si="3"/>
        <v>297.74857142857138</v>
      </c>
      <c r="O65">
        <v>1.1318332387756882</v>
      </c>
      <c r="P65">
        <f t="shared" si="12"/>
        <v>2.0935696941884314E-2</v>
      </c>
      <c r="Q65">
        <f t="shared" si="4"/>
        <v>2.3338153968002186E-2</v>
      </c>
      <c r="R65">
        <f t="shared" si="5"/>
        <v>0.13899929936824831</v>
      </c>
      <c r="S65">
        <v>0.50492186522654403</v>
      </c>
      <c r="T65">
        <v>5.8767732888416697</v>
      </c>
      <c r="U65">
        <v>2.2101465821116299E-4</v>
      </c>
      <c r="V65">
        <v>350</v>
      </c>
      <c r="W65">
        <v>1.105331E-4</v>
      </c>
      <c r="X65">
        <v>8.2139880000000002E-3</v>
      </c>
      <c r="Y65" s="1">
        <v>-3.8294010000000002E-8</v>
      </c>
      <c r="Z65">
        <f t="shared" si="13"/>
        <v>4.0958184888370623E-4</v>
      </c>
      <c r="AA65">
        <f t="shared" si="14"/>
        <v>3.392981513970101E-2</v>
      </c>
      <c r="AB65">
        <f t="shared" si="15"/>
        <v>-9.4211601475082368E-7</v>
      </c>
    </row>
    <row r="66" spans="1:28">
      <c r="A66" t="s">
        <v>42</v>
      </c>
      <c r="B66" s="2">
        <v>41626</v>
      </c>
      <c r="C66" t="s">
        <v>23</v>
      </c>
      <c r="D66">
        <v>350</v>
      </c>
      <c r="E66" t="s">
        <v>50</v>
      </c>
      <c r="F66" t="s">
        <v>22</v>
      </c>
      <c r="G66">
        <f t="shared" si="1"/>
        <v>0.57289311744313653</v>
      </c>
      <c r="H66">
        <v>0.151</v>
      </c>
      <c r="I66">
        <v>0.151</v>
      </c>
      <c r="K66">
        <f t="shared" si="2"/>
        <v>0.42189311744313651</v>
      </c>
      <c r="L66">
        <v>24.5985714285714</v>
      </c>
      <c r="N66">
        <f t="shared" si="3"/>
        <v>297.74857142857138</v>
      </c>
      <c r="O66">
        <v>1.1318332387756882</v>
      </c>
      <c r="P66">
        <f t="shared" ref="P66:P97" si="16">(($K66^(4/3))*($K66/$G66)^2)*0.122</f>
        <v>2.0935696941884314E-2</v>
      </c>
      <c r="Q66">
        <f t="shared" si="4"/>
        <v>2.3338153968002186E-2</v>
      </c>
      <c r="R66">
        <f t="shared" si="5"/>
        <v>0.13899929936824831</v>
      </c>
      <c r="S66">
        <v>0.50467681876111203</v>
      </c>
      <c r="T66">
        <v>5.9036535152900598</v>
      </c>
      <c r="U66">
        <v>2.1217124442469499E-4</v>
      </c>
      <c r="V66">
        <v>350</v>
      </c>
      <c r="W66">
        <v>1.105331E-4</v>
      </c>
      <c r="X66">
        <v>8.2139880000000002E-3</v>
      </c>
      <c r="Y66" s="1">
        <v>-3.8294010000000002E-8</v>
      </c>
      <c r="Z66">
        <f t="shared" si="13"/>
        <v>4.0958184888370623E-4</v>
      </c>
      <c r="AA66">
        <f t="shared" si="14"/>
        <v>3.392981513970101E-2</v>
      </c>
      <c r="AB66">
        <f t="shared" si="15"/>
        <v>-9.4211601475082368E-7</v>
      </c>
    </row>
    <row r="67" spans="1:28">
      <c r="A67" t="s">
        <v>42</v>
      </c>
      <c r="B67" s="2">
        <v>41626</v>
      </c>
      <c r="C67" t="s">
        <v>23</v>
      </c>
      <c r="D67">
        <v>450</v>
      </c>
      <c r="E67" t="s">
        <v>48</v>
      </c>
      <c r="F67" t="s">
        <v>22</v>
      </c>
      <c r="G67">
        <f t="shared" ref="G67:G110" si="17">1-(O67/2.65)</f>
        <v>0.58755552658426269</v>
      </c>
      <c r="H67">
        <v>0.172517857142857</v>
      </c>
      <c r="I67">
        <v>0.172517857142857</v>
      </c>
      <c r="K67">
        <f t="shared" ref="K67:K110" si="18">G67-I67</f>
        <v>0.41503766944140569</v>
      </c>
      <c r="L67">
        <v>24.6175</v>
      </c>
      <c r="N67">
        <f t="shared" ref="N67:N110" si="19">273.15+L67</f>
        <v>297.76749999999998</v>
      </c>
      <c r="O67">
        <v>1.0929778545517039</v>
      </c>
      <c r="P67">
        <f t="shared" si="16"/>
        <v>1.8846052003044393E-2</v>
      </c>
      <c r="Q67">
        <f t="shared" ref="Q67:Q110" si="20">(($K67^(4/3))*($K67/$G67)^2)*0.136</f>
        <v>2.1008713708311783E-2</v>
      </c>
      <c r="R67">
        <f t="shared" ref="R67:R110" si="21">(($K67^(4/3))*($K67/$G67)^2)*0.81</f>
        <v>0.12512542723332754</v>
      </c>
      <c r="S67">
        <v>0.52976183851192304</v>
      </c>
      <c r="T67">
        <v>6.8440119437823403</v>
      </c>
      <c r="U67">
        <v>2.17537474718563E-4</v>
      </c>
      <c r="V67">
        <v>450</v>
      </c>
      <c r="W67">
        <v>3.7536509999999999E-4</v>
      </c>
      <c r="X67">
        <v>1.1815387E-2</v>
      </c>
      <c r="Y67" s="1">
        <v>1.7553399999999999E-7</v>
      </c>
      <c r="Z67">
        <f t="shared" si="13"/>
        <v>1.2520094209816836E-3</v>
      </c>
      <c r="AA67">
        <f t="shared" si="14"/>
        <v>4.3931975670455627E-2</v>
      </c>
      <c r="AB67">
        <f t="shared" si="15"/>
        <v>3.8872291549866192E-6</v>
      </c>
    </row>
    <row r="68" spans="1:28">
      <c r="A68" t="s">
        <v>42</v>
      </c>
      <c r="B68" s="2">
        <v>41626</v>
      </c>
      <c r="C68" t="s">
        <v>23</v>
      </c>
      <c r="D68">
        <v>450</v>
      </c>
      <c r="E68" t="s">
        <v>49</v>
      </c>
      <c r="F68" t="s">
        <v>22</v>
      </c>
      <c r="G68">
        <f t="shared" si="17"/>
        <v>0.58755552658426269</v>
      </c>
      <c r="H68">
        <v>0.172517857142857</v>
      </c>
      <c r="I68">
        <v>0.172517857142857</v>
      </c>
      <c r="K68">
        <f t="shared" si="18"/>
        <v>0.41503766944140569</v>
      </c>
      <c r="L68">
        <v>24.6175</v>
      </c>
      <c r="N68">
        <f t="shared" si="19"/>
        <v>297.76749999999998</v>
      </c>
      <c r="O68">
        <v>1.0929778545517039</v>
      </c>
      <c r="P68">
        <f t="shared" si="16"/>
        <v>1.8846052003044393E-2</v>
      </c>
      <c r="Q68">
        <f t="shared" si="20"/>
        <v>2.1008713708311783E-2</v>
      </c>
      <c r="R68">
        <f t="shared" si="21"/>
        <v>0.12512542723332754</v>
      </c>
      <c r="S68">
        <v>0.51874764474987001</v>
      </c>
      <c r="T68">
        <v>6.8780459328846302</v>
      </c>
      <c r="U68">
        <v>2.7440948549656502E-4</v>
      </c>
      <c r="V68">
        <v>450</v>
      </c>
      <c r="W68">
        <v>3.7536509999999999E-4</v>
      </c>
      <c r="X68">
        <v>1.1815387E-2</v>
      </c>
      <c r="Y68" s="1">
        <v>1.7553399999999999E-7</v>
      </c>
      <c r="Z68">
        <f t="shared" si="13"/>
        <v>1.2520094209816836E-3</v>
      </c>
      <c r="AA68">
        <f t="shared" si="14"/>
        <v>4.3931975670455627E-2</v>
      </c>
      <c r="AB68">
        <f t="shared" si="15"/>
        <v>3.8872291549866192E-6</v>
      </c>
    </row>
    <row r="69" spans="1:28">
      <c r="A69" t="s">
        <v>42</v>
      </c>
      <c r="B69" s="2">
        <v>41626</v>
      </c>
      <c r="C69" t="s">
        <v>23</v>
      </c>
      <c r="D69">
        <v>450</v>
      </c>
      <c r="E69" t="s">
        <v>50</v>
      </c>
      <c r="F69" t="s">
        <v>22</v>
      </c>
      <c r="G69">
        <f t="shared" si="17"/>
        <v>0.58755552658426269</v>
      </c>
      <c r="H69">
        <v>0.172517857142857</v>
      </c>
      <c r="I69">
        <v>0.172517857142857</v>
      </c>
      <c r="K69">
        <f t="shared" si="18"/>
        <v>0.41503766944140569</v>
      </c>
      <c r="L69">
        <v>24.6175</v>
      </c>
      <c r="N69">
        <f t="shared" si="19"/>
        <v>297.76749999999998</v>
      </c>
      <c r="O69">
        <v>1.0929778545517039</v>
      </c>
      <c r="P69">
        <f t="shared" si="16"/>
        <v>1.8846052003044393E-2</v>
      </c>
      <c r="Q69">
        <f t="shared" si="20"/>
        <v>2.1008713708311783E-2</v>
      </c>
      <c r="R69">
        <f t="shared" si="21"/>
        <v>0.12512542723332754</v>
      </c>
      <c r="S69">
        <v>0.53543659876403504</v>
      </c>
      <c r="T69">
        <v>6.8232160879525097</v>
      </c>
      <c r="U69">
        <v>2.3967108502722699E-4</v>
      </c>
      <c r="V69">
        <v>450</v>
      </c>
      <c r="W69">
        <v>3.7536509999999999E-4</v>
      </c>
      <c r="X69">
        <v>1.1815387E-2</v>
      </c>
      <c r="Y69" s="1">
        <v>1.7553399999999999E-7</v>
      </c>
      <c r="Z69">
        <f t="shared" si="13"/>
        <v>1.2520094209816836E-3</v>
      </c>
      <c r="AA69">
        <f t="shared" si="14"/>
        <v>4.3931975670455627E-2</v>
      </c>
      <c r="AB69">
        <f t="shared" si="15"/>
        <v>3.8872291549866192E-6</v>
      </c>
    </row>
    <row r="70" spans="1:28">
      <c r="A70" t="s">
        <v>42</v>
      </c>
      <c r="B70" s="2">
        <v>41695</v>
      </c>
      <c r="C70" t="s">
        <v>23</v>
      </c>
      <c r="D70">
        <v>15</v>
      </c>
      <c r="E70" t="s">
        <v>49</v>
      </c>
      <c r="F70" t="s">
        <v>18</v>
      </c>
      <c r="G70">
        <f t="shared" si="17"/>
        <v>0.51533962264150945</v>
      </c>
      <c r="H70">
        <v>0.1406</v>
      </c>
      <c r="I70">
        <v>0.1406</v>
      </c>
      <c r="K70">
        <f t="shared" si="18"/>
        <v>0.37473962264150945</v>
      </c>
      <c r="L70">
        <v>24.095199999999998</v>
      </c>
      <c r="N70">
        <f t="shared" si="19"/>
        <v>297.24519999999995</v>
      </c>
      <c r="O70">
        <v>1.2843500000000001</v>
      </c>
      <c r="P70">
        <f t="shared" si="16"/>
        <v>1.7428960174489028E-2</v>
      </c>
      <c r="Q70">
        <f t="shared" si="20"/>
        <v>1.9429004784676296E-2</v>
      </c>
      <c r="R70">
        <f t="shared" si="21"/>
        <v>0.11571686673226324</v>
      </c>
      <c r="S70">
        <v>0.61778968528296796</v>
      </c>
      <c r="T70">
        <v>10.326220411375299</v>
      </c>
      <c r="U70">
        <v>2.4082212404567699E-4</v>
      </c>
      <c r="V70">
        <v>18</v>
      </c>
      <c r="W70" s="1">
        <v>1.182352E-3</v>
      </c>
      <c r="X70">
        <v>-7.2511813999999999E-3</v>
      </c>
      <c r="Y70" s="1">
        <v>2.6771249999999998E-6</v>
      </c>
      <c r="Z70">
        <f t="shared" si="13"/>
        <v>3.6535413994775588E-3</v>
      </c>
      <c r="AA70">
        <f t="shared" si="14"/>
        <v>-2.4977852118953339E-2</v>
      </c>
      <c r="AB70">
        <f t="shared" si="15"/>
        <v>5.492386365878124E-5</v>
      </c>
    </row>
    <row r="71" spans="1:28">
      <c r="A71" t="s">
        <v>42</v>
      </c>
      <c r="B71" s="2">
        <v>41695</v>
      </c>
      <c r="C71" t="s">
        <v>23</v>
      </c>
      <c r="D71">
        <v>15</v>
      </c>
      <c r="E71" t="s">
        <v>50</v>
      </c>
      <c r="F71" t="s">
        <v>18</v>
      </c>
      <c r="G71">
        <f t="shared" si="17"/>
        <v>0.51533962264150945</v>
      </c>
      <c r="H71">
        <v>0.1406</v>
      </c>
      <c r="I71">
        <v>0.1406</v>
      </c>
      <c r="K71">
        <f t="shared" si="18"/>
        <v>0.37473962264150945</v>
      </c>
      <c r="L71">
        <v>24.095199999999998</v>
      </c>
      <c r="N71">
        <f t="shared" si="19"/>
        <v>297.24519999999995</v>
      </c>
      <c r="O71">
        <v>1.2843500000000001</v>
      </c>
      <c r="P71">
        <f t="shared" si="16"/>
        <v>1.7428960174489028E-2</v>
      </c>
      <c r="Q71">
        <f t="shared" si="20"/>
        <v>1.9429004784676296E-2</v>
      </c>
      <c r="R71">
        <f t="shared" si="21"/>
        <v>0.11571686673226324</v>
      </c>
      <c r="S71">
        <v>0.58515280706866502</v>
      </c>
      <c r="T71">
        <v>10.3187866824042</v>
      </c>
      <c r="U71">
        <v>2.4494672407380998E-4</v>
      </c>
      <c r="V71">
        <v>18</v>
      </c>
      <c r="W71" s="1">
        <v>1.182352E-3</v>
      </c>
      <c r="X71">
        <v>-7.2511813999999999E-3</v>
      </c>
      <c r="Y71" s="1">
        <v>2.6771249999999998E-6</v>
      </c>
      <c r="Z71">
        <f t="shared" si="13"/>
        <v>3.6535413994775588E-3</v>
      </c>
      <c r="AA71">
        <f t="shared" si="14"/>
        <v>-2.4977852118953339E-2</v>
      </c>
      <c r="AB71">
        <f t="shared" si="15"/>
        <v>5.492386365878124E-5</v>
      </c>
    </row>
    <row r="72" spans="1:28">
      <c r="A72" t="s">
        <v>42</v>
      </c>
      <c r="B72" s="2">
        <v>41695</v>
      </c>
      <c r="C72" t="s">
        <v>23</v>
      </c>
      <c r="D72">
        <v>40</v>
      </c>
      <c r="E72" t="s">
        <v>49</v>
      </c>
      <c r="F72" t="s">
        <v>18</v>
      </c>
      <c r="G72">
        <f t="shared" si="17"/>
        <v>0.48562264150943391</v>
      </c>
      <c r="H72">
        <v>0.12090000000000001</v>
      </c>
      <c r="I72">
        <v>0.12090000000000001</v>
      </c>
      <c r="K72">
        <f t="shared" si="18"/>
        <v>0.3647226415094339</v>
      </c>
      <c r="L72">
        <v>24.1356</v>
      </c>
      <c r="N72">
        <f t="shared" si="19"/>
        <v>297.28559999999999</v>
      </c>
      <c r="O72">
        <v>1.3631</v>
      </c>
      <c r="P72">
        <f t="shared" si="16"/>
        <v>1.7932371416530313E-2</v>
      </c>
      <c r="Q72">
        <f t="shared" si="20"/>
        <v>1.9990184529902644E-2</v>
      </c>
      <c r="R72">
        <f t="shared" si="21"/>
        <v>0.11905918727368488</v>
      </c>
      <c r="S72">
        <v>0.59257027939009799</v>
      </c>
      <c r="T72">
        <v>8.6971081547301203</v>
      </c>
      <c r="U72">
        <v>3.7013567117276098E-4</v>
      </c>
      <c r="V72">
        <v>40</v>
      </c>
      <c r="W72" s="1">
        <v>5.3558109999999996E-4</v>
      </c>
      <c r="X72">
        <v>-1.43472915E-2</v>
      </c>
      <c r="Y72" s="1">
        <v>1.903613E-6</v>
      </c>
      <c r="Z72">
        <f t="shared" si="13"/>
        <v>1.7025493542494241E-3</v>
      </c>
      <c r="AA72">
        <f t="shared" si="14"/>
        <v>-5.0842098446262807E-2</v>
      </c>
      <c r="AB72">
        <f t="shared" si="15"/>
        <v>4.0177075170048034E-5</v>
      </c>
    </row>
    <row r="73" spans="1:28">
      <c r="A73" t="s">
        <v>42</v>
      </c>
      <c r="B73" s="2">
        <v>41695</v>
      </c>
      <c r="C73" t="s">
        <v>23</v>
      </c>
      <c r="D73">
        <v>40</v>
      </c>
      <c r="E73" t="s">
        <v>50</v>
      </c>
      <c r="F73" t="s">
        <v>18</v>
      </c>
      <c r="G73">
        <f t="shared" si="17"/>
        <v>0.48562264150943391</v>
      </c>
      <c r="H73">
        <v>0.12090000000000001</v>
      </c>
      <c r="I73">
        <v>0.12090000000000001</v>
      </c>
      <c r="K73">
        <f t="shared" si="18"/>
        <v>0.3647226415094339</v>
      </c>
      <c r="L73">
        <v>24.1356</v>
      </c>
      <c r="N73">
        <f t="shared" si="19"/>
        <v>297.28559999999999</v>
      </c>
      <c r="O73">
        <v>1.3631</v>
      </c>
      <c r="P73">
        <f t="shared" si="16"/>
        <v>1.7932371416530313E-2</v>
      </c>
      <c r="Q73">
        <f t="shared" si="20"/>
        <v>1.9990184529902644E-2</v>
      </c>
      <c r="R73">
        <f t="shared" si="21"/>
        <v>0.11905918727368488</v>
      </c>
      <c r="S73">
        <v>0.59583239321209602</v>
      </c>
      <c r="T73">
        <v>8.7345509871141704</v>
      </c>
      <c r="U73">
        <v>3.78922862537045E-4</v>
      </c>
      <c r="V73">
        <v>40</v>
      </c>
      <c r="W73" s="1">
        <v>5.3558109999999996E-4</v>
      </c>
      <c r="X73">
        <v>-1.43472915E-2</v>
      </c>
      <c r="Y73" s="1">
        <v>1.903613E-6</v>
      </c>
      <c r="Z73">
        <f t="shared" si="13"/>
        <v>1.7025493542494241E-3</v>
      </c>
      <c r="AA73">
        <f t="shared" si="14"/>
        <v>-5.0842098446262807E-2</v>
      </c>
      <c r="AB73">
        <f t="shared" si="15"/>
        <v>4.0177075170048034E-5</v>
      </c>
    </row>
    <row r="74" spans="1:28">
      <c r="A74" t="s">
        <v>42</v>
      </c>
      <c r="B74" s="2">
        <v>41695</v>
      </c>
      <c r="C74" t="s">
        <v>23</v>
      </c>
      <c r="D74">
        <v>75</v>
      </c>
      <c r="E74" t="s">
        <v>49</v>
      </c>
      <c r="F74" t="s">
        <v>18</v>
      </c>
      <c r="G74">
        <f t="shared" si="17"/>
        <v>0.4709112680563734</v>
      </c>
      <c r="H74">
        <v>0.16072</v>
      </c>
      <c r="I74">
        <v>0.16072</v>
      </c>
      <c r="K74">
        <f t="shared" si="18"/>
        <v>0.31019126805637343</v>
      </c>
      <c r="L74">
        <v>24.172799999999999</v>
      </c>
      <c r="N74">
        <f t="shared" si="19"/>
        <v>297.32279999999997</v>
      </c>
      <c r="O74">
        <v>1.4020851396506104</v>
      </c>
      <c r="P74">
        <f t="shared" si="16"/>
        <v>1.1115104744963663E-2</v>
      </c>
      <c r="Q74">
        <f t="shared" si="20"/>
        <v>1.2390608568156216E-2</v>
      </c>
      <c r="R74">
        <f t="shared" si="21"/>
        <v>7.3797006913283336E-2</v>
      </c>
      <c r="S74">
        <v>0.62035136935790303</v>
      </c>
      <c r="T74">
        <v>9.2968951764833001</v>
      </c>
      <c r="U74">
        <v>3.5168093903107398E-4</v>
      </c>
      <c r="V74">
        <v>75</v>
      </c>
      <c r="W74" s="1">
        <v>-5.0624459999999997E-4</v>
      </c>
      <c r="X74">
        <v>-2.6234459500000001E-2</v>
      </c>
      <c r="Y74" s="1">
        <v>7.0626320000000004E-7</v>
      </c>
      <c r="Z74">
        <f t="shared" si="13"/>
        <v>-9.9737014624729967E-4</v>
      </c>
      <c r="AA74">
        <f t="shared" si="14"/>
        <v>-5.7616538030278247E-2</v>
      </c>
      <c r="AB74">
        <f t="shared" si="15"/>
        <v>9.2382078008581065E-6</v>
      </c>
    </row>
    <row r="75" spans="1:28">
      <c r="A75" t="s">
        <v>42</v>
      </c>
      <c r="B75" s="2">
        <v>41695</v>
      </c>
      <c r="C75" t="s">
        <v>23</v>
      </c>
      <c r="D75">
        <v>75</v>
      </c>
      <c r="E75" t="s">
        <v>50</v>
      </c>
      <c r="F75" t="s">
        <v>18</v>
      </c>
      <c r="G75">
        <f t="shared" si="17"/>
        <v>0.4709112680563734</v>
      </c>
      <c r="H75">
        <v>0.16072</v>
      </c>
      <c r="I75">
        <v>0.16072</v>
      </c>
      <c r="K75">
        <f t="shared" si="18"/>
        <v>0.31019126805637343</v>
      </c>
      <c r="L75">
        <v>24.172799999999999</v>
      </c>
      <c r="N75">
        <f t="shared" si="19"/>
        <v>297.32279999999997</v>
      </c>
      <c r="O75">
        <v>1.4020851396506104</v>
      </c>
      <c r="P75">
        <f t="shared" si="16"/>
        <v>1.1115104744963663E-2</v>
      </c>
      <c r="Q75">
        <f t="shared" si="20"/>
        <v>1.2390608568156216E-2</v>
      </c>
      <c r="R75">
        <f t="shared" si="21"/>
        <v>7.3797006913283336E-2</v>
      </c>
      <c r="S75">
        <v>0.62941367108536095</v>
      </c>
      <c r="T75">
        <v>9.6170415852060103</v>
      </c>
      <c r="U75">
        <v>3.2227074752612497E-4</v>
      </c>
      <c r="V75">
        <v>75</v>
      </c>
      <c r="W75" s="1">
        <v>-5.0624459999999997E-4</v>
      </c>
      <c r="X75">
        <v>-2.6234459500000001E-2</v>
      </c>
      <c r="Y75" s="1">
        <v>7.0626320000000004E-7</v>
      </c>
      <c r="Z75">
        <f t="shared" si="13"/>
        <v>-9.9737014624729967E-4</v>
      </c>
      <c r="AA75">
        <f t="shared" si="14"/>
        <v>-5.7616538030278247E-2</v>
      </c>
      <c r="AB75">
        <f t="shared" si="15"/>
        <v>9.2382078008581065E-6</v>
      </c>
    </row>
    <row r="76" spans="1:28">
      <c r="A76" t="s">
        <v>42</v>
      </c>
      <c r="B76" s="2">
        <v>41695</v>
      </c>
      <c r="C76" t="s">
        <v>23</v>
      </c>
      <c r="D76">
        <v>150</v>
      </c>
      <c r="E76" t="s">
        <v>49</v>
      </c>
      <c r="F76" t="s">
        <v>18</v>
      </c>
      <c r="G76">
        <f t="shared" si="17"/>
        <v>0.51950890525111548</v>
      </c>
      <c r="H76">
        <v>0.18859999999999999</v>
      </c>
      <c r="I76">
        <v>0.18859999999999999</v>
      </c>
      <c r="K76">
        <f t="shared" si="18"/>
        <v>0.33090890525111549</v>
      </c>
      <c r="L76">
        <v>24.347999999999999</v>
      </c>
      <c r="N76">
        <f t="shared" si="19"/>
        <v>297.49799999999999</v>
      </c>
      <c r="O76">
        <v>1.2733014010845438</v>
      </c>
      <c r="P76">
        <f t="shared" si="16"/>
        <v>1.1329272436379552E-2</v>
      </c>
      <c r="Q76">
        <f t="shared" si="20"/>
        <v>1.2629352879898517E-2</v>
      </c>
      <c r="R76">
        <f t="shared" si="21"/>
        <v>7.52189399464544E-2</v>
      </c>
      <c r="S76">
        <v>0.47993094506595702</v>
      </c>
      <c r="T76">
        <v>4.8573138555224196</v>
      </c>
      <c r="U76">
        <v>3.8607977721036697E-4</v>
      </c>
      <c r="V76">
        <v>150</v>
      </c>
      <c r="W76" s="1">
        <v>-8.1784100000000003E-4</v>
      </c>
      <c r="X76">
        <v>-2.5777031799999999E-2</v>
      </c>
      <c r="Y76" s="1">
        <v>-2.3339549999999999E-7</v>
      </c>
      <c r="Z76">
        <f t="shared" si="13"/>
        <v>-1.6413358825215145E-3</v>
      </c>
      <c r="AA76">
        <f t="shared" si="14"/>
        <v>-5.7668754287707513E-2</v>
      </c>
      <c r="AB76">
        <f t="shared" si="15"/>
        <v>-3.1098987642907557E-6</v>
      </c>
    </row>
    <row r="77" spans="1:28">
      <c r="A77" t="s">
        <v>42</v>
      </c>
      <c r="B77" s="2">
        <v>41695</v>
      </c>
      <c r="C77" t="s">
        <v>23</v>
      </c>
      <c r="D77">
        <v>150</v>
      </c>
      <c r="E77" t="s">
        <v>50</v>
      </c>
      <c r="F77" t="s">
        <v>18</v>
      </c>
      <c r="G77">
        <f t="shared" si="17"/>
        <v>0.51950890525111548</v>
      </c>
      <c r="H77">
        <v>0.18859999999999999</v>
      </c>
      <c r="I77">
        <v>0.18859999999999999</v>
      </c>
      <c r="K77">
        <f t="shared" si="18"/>
        <v>0.33090890525111549</v>
      </c>
      <c r="L77">
        <v>24.347999999999999</v>
      </c>
      <c r="N77">
        <f t="shared" si="19"/>
        <v>297.49799999999999</v>
      </c>
      <c r="O77">
        <v>1.2733014010845438</v>
      </c>
      <c r="P77">
        <f t="shared" si="16"/>
        <v>1.1329272436379552E-2</v>
      </c>
      <c r="Q77">
        <f t="shared" si="20"/>
        <v>1.2629352879898517E-2</v>
      </c>
      <c r="R77">
        <f t="shared" si="21"/>
        <v>7.52189399464544E-2</v>
      </c>
      <c r="S77">
        <v>0.48842660699803803</v>
      </c>
      <c r="T77">
        <v>6.6399494815631401</v>
      </c>
      <c r="U77">
        <v>2.7875866264435599E-4</v>
      </c>
      <c r="V77">
        <v>150</v>
      </c>
      <c r="W77" s="1">
        <v>-8.1784100000000003E-4</v>
      </c>
      <c r="X77">
        <v>-2.5777031799999999E-2</v>
      </c>
      <c r="Y77" s="1">
        <v>-2.3339549999999999E-7</v>
      </c>
      <c r="Z77">
        <f t="shared" si="13"/>
        <v>-1.6413358825215145E-3</v>
      </c>
      <c r="AA77">
        <f t="shared" si="14"/>
        <v>-5.7668754287707513E-2</v>
      </c>
      <c r="AB77">
        <f t="shared" si="15"/>
        <v>-3.1098987642907557E-6</v>
      </c>
    </row>
    <row r="78" spans="1:28">
      <c r="A78" t="s">
        <v>42</v>
      </c>
      <c r="B78" s="2">
        <v>41695</v>
      </c>
      <c r="C78" t="s">
        <v>23</v>
      </c>
      <c r="D78">
        <v>250</v>
      </c>
      <c r="E78" t="s">
        <v>49</v>
      </c>
      <c r="F78" t="s">
        <v>18</v>
      </c>
      <c r="G78">
        <f t="shared" si="17"/>
        <v>0.55244298687360349</v>
      </c>
      <c r="H78">
        <v>0.15379999999999999</v>
      </c>
      <c r="I78">
        <v>0.15379999999999999</v>
      </c>
      <c r="K78">
        <f t="shared" si="18"/>
        <v>0.3986429868736035</v>
      </c>
      <c r="L78">
        <v>24.4604</v>
      </c>
      <c r="N78">
        <f t="shared" si="19"/>
        <v>297.61039999999997</v>
      </c>
      <c r="O78">
        <v>1.1860260847849506</v>
      </c>
      <c r="P78">
        <f t="shared" si="16"/>
        <v>1.8637972297069674E-2</v>
      </c>
      <c r="Q78">
        <f t="shared" si="20"/>
        <v>2.0776756003290785E-2</v>
      </c>
      <c r="R78">
        <f t="shared" si="21"/>
        <v>0.12374391443136423</v>
      </c>
      <c r="S78">
        <v>0.505236920927566</v>
      </c>
      <c r="T78">
        <v>4.5424816340234599</v>
      </c>
      <c r="U78">
        <v>3.6433188615293702E-4</v>
      </c>
      <c r="V78">
        <v>250</v>
      </c>
      <c r="W78" s="1">
        <v>2.4384229999999999E-4</v>
      </c>
      <c r="X78">
        <v>4.2596609999999999E-4</v>
      </c>
      <c r="Y78" s="1">
        <v>-1.338642E-7</v>
      </c>
      <c r="Z78">
        <f t="shared" si="13"/>
        <v>8.0476711129642234E-4</v>
      </c>
      <c r="AA78">
        <f t="shared" si="14"/>
        <v>1.5671670389447957E-3</v>
      </c>
      <c r="AB78">
        <f t="shared" si="15"/>
        <v>-2.9332616797287786E-6</v>
      </c>
    </row>
    <row r="79" spans="1:28">
      <c r="A79" t="s">
        <v>42</v>
      </c>
      <c r="B79" s="2">
        <v>41695</v>
      </c>
      <c r="C79" t="s">
        <v>23</v>
      </c>
      <c r="D79">
        <v>250</v>
      </c>
      <c r="E79" t="s">
        <v>50</v>
      </c>
      <c r="F79" t="s">
        <v>18</v>
      </c>
      <c r="G79">
        <f t="shared" si="17"/>
        <v>0.55244298687360349</v>
      </c>
      <c r="H79">
        <v>0.15379999999999999</v>
      </c>
      <c r="I79">
        <v>0.15379999999999999</v>
      </c>
      <c r="K79">
        <f t="shared" si="18"/>
        <v>0.3986429868736035</v>
      </c>
      <c r="L79">
        <v>24.4604</v>
      </c>
      <c r="N79">
        <f t="shared" si="19"/>
        <v>297.61039999999997</v>
      </c>
      <c r="O79">
        <v>1.1860260847849506</v>
      </c>
      <c r="P79">
        <f t="shared" si="16"/>
        <v>1.8637972297069674E-2</v>
      </c>
      <c r="Q79">
        <f t="shared" si="20"/>
        <v>2.0776756003290785E-2</v>
      </c>
      <c r="R79">
        <f t="shared" si="21"/>
        <v>0.12374391443136423</v>
      </c>
      <c r="S79">
        <v>0.53280945597068397</v>
      </c>
      <c r="T79">
        <v>6.5649790351251296</v>
      </c>
      <c r="U79">
        <v>2.5709228542147503E-4</v>
      </c>
      <c r="V79">
        <v>250</v>
      </c>
      <c r="W79" s="1">
        <v>2.4384229999999999E-4</v>
      </c>
      <c r="X79">
        <v>4.2596609999999999E-4</v>
      </c>
      <c r="Y79" s="1">
        <v>-1.338642E-7</v>
      </c>
      <c r="Z79">
        <f t="shared" si="13"/>
        <v>8.0476711129642234E-4</v>
      </c>
      <c r="AA79">
        <f t="shared" si="14"/>
        <v>1.5671670389447957E-3</v>
      </c>
      <c r="AB79">
        <f t="shared" si="15"/>
        <v>-2.9332616797287786E-6</v>
      </c>
    </row>
    <row r="80" spans="1:28">
      <c r="A80" t="s">
        <v>42</v>
      </c>
      <c r="B80" s="2">
        <v>41695</v>
      </c>
      <c r="C80" t="s">
        <v>23</v>
      </c>
      <c r="D80">
        <v>350</v>
      </c>
      <c r="E80" t="s">
        <v>49</v>
      </c>
      <c r="F80" t="s">
        <v>18</v>
      </c>
      <c r="G80">
        <f t="shared" si="17"/>
        <v>0.57289311744313653</v>
      </c>
      <c r="H80">
        <v>0.19570000000000001</v>
      </c>
      <c r="I80">
        <v>0.19570000000000001</v>
      </c>
      <c r="K80">
        <f t="shared" si="18"/>
        <v>0.37719311744313655</v>
      </c>
      <c r="L80">
        <v>24.4984</v>
      </c>
      <c r="N80">
        <f t="shared" si="19"/>
        <v>297.64839999999998</v>
      </c>
      <c r="O80">
        <v>1.1318332387756882</v>
      </c>
      <c r="P80">
        <f t="shared" si="16"/>
        <v>1.441313606747394E-2</v>
      </c>
      <c r="Q80">
        <f t="shared" si="20"/>
        <v>1.606710250144636E-2</v>
      </c>
      <c r="R80">
        <f t="shared" si="21"/>
        <v>9.5693772251261411E-2</v>
      </c>
      <c r="S80">
        <v>0.53687037450422104</v>
      </c>
      <c r="T80">
        <v>5.1563351975182599</v>
      </c>
      <c r="U80">
        <v>3.7310277475031099E-4</v>
      </c>
      <c r="V80">
        <v>350</v>
      </c>
      <c r="W80" s="1">
        <v>5.4203789999999997E-5</v>
      </c>
      <c r="X80">
        <v>3.2747868999999999E-3</v>
      </c>
      <c r="Y80" s="1">
        <v>-1.9088179999999999E-7</v>
      </c>
      <c r="Z80">
        <f t="shared" si="13"/>
        <v>1.3832325607621168E-4</v>
      </c>
      <c r="AA80">
        <f t="shared" si="14"/>
        <v>9.3159612111973801E-3</v>
      </c>
      <c r="AB80">
        <f t="shared" si="15"/>
        <v>-3.2341135159639388E-6</v>
      </c>
    </row>
    <row r="81" spans="1:28">
      <c r="A81" t="s">
        <v>42</v>
      </c>
      <c r="B81" s="2">
        <v>41695</v>
      </c>
      <c r="C81" t="s">
        <v>23</v>
      </c>
      <c r="D81">
        <v>350</v>
      </c>
      <c r="E81" t="s">
        <v>50</v>
      </c>
      <c r="F81" t="s">
        <v>18</v>
      </c>
      <c r="G81">
        <f t="shared" si="17"/>
        <v>0.57289311744313653</v>
      </c>
      <c r="H81">
        <v>0.19570000000000001</v>
      </c>
      <c r="I81">
        <v>0.19570000000000001</v>
      </c>
      <c r="K81">
        <f t="shared" si="18"/>
        <v>0.37719311744313655</v>
      </c>
      <c r="L81">
        <v>24.4984</v>
      </c>
      <c r="N81">
        <f t="shared" si="19"/>
        <v>297.64839999999998</v>
      </c>
      <c r="O81">
        <v>1.1318332387756882</v>
      </c>
      <c r="P81">
        <f t="shared" si="16"/>
        <v>1.441313606747394E-2</v>
      </c>
      <c r="Q81">
        <f t="shared" si="20"/>
        <v>1.606710250144636E-2</v>
      </c>
      <c r="R81">
        <f t="shared" si="21"/>
        <v>9.5693772251261411E-2</v>
      </c>
      <c r="S81">
        <v>0.54517322150593095</v>
      </c>
      <c r="T81">
        <v>6.8544849875740299</v>
      </c>
      <c r="U81">
        <v>2.3622474377716499E-4</v>
      </c>
      <c r="V81">
        <v>350</v>
      </c>
      <c r="W81" s="1">
        <v>5.4203789999999997E-5</v>
      </c>
      <c r="X81">
        <v>3.2747868999999999E-3</v>
      </c>
      <c r="Y81" s="1">
        <v>-1.9088179999999999E-7</v>
      </c>
      <c r="Z81">
        <f t="shared" si="13"/>
        <v>1.3832325607621168E-4</v>
      </c>
      <c r="AA81">
        <f t="shared" si="14"/>
        <v>9.3159612111973801E-3</v>
      </c>
      <c r="AB81">
        <f t="shared" si="15"/>
        <v>-3.2341135159639388E-6</v>
      </c>
    </row>
    <row r="82" spans="1:28">
      <c r="A82" t="s">
        <v>42</v>
      </c>
      <c r="B82" s="2">
        <v>41695</v>
      </c>
      <c r="C82" t="s">
        <v>23</v>
      </c>
      <c r="D82">
        <v>450</v>
      </c>
      <c r="E82" t="s">
        <v>49</v>
      </c>
      <c r="F82" t="s">
        <v>18</v>
      </c>
      <c r="G82">
        <f t="shared" si="17"/>
        <v>0.58755552658426269</v>
      </c>
      <c r="H82">
        <v>0.23554000000000003</v>
      </c>
      <c r="I82">
        <v>0.23554000000000003</v>
      </c>
      <c r="K82">
        <f t="shared" si="18"/>
        <v>0.35201552658426266</v>
      </c>
      <c r="L82">
        <v>24.515599999999999</v>
      </c>
      <c r="N82">
        <f t="shared" si="19"/>
        <v>297.66559999999998</v>
      </c>
      <c r="O82">
        <v>1.0929778545517039</v>
      </c>
      <c r="P82">
        <f t="shared" si="16"/>
        <v>1.0884322419991925E-2</v>
      </c>
      <c r="Q82">
        <f t="shared" si="20"/>
        <v>1.2133343025564769E-2</v>
      </c>
      <c r="R82">
        <f t="shared" si="21"/>
        <v>7.2264763608143115E-2</v>
      </c>
      <c r="S82">
        <v>0.48312616391211299</v>
      </c>
      <c r="T82">
        <v>4.9342847885969299</v>
      </c>
      <c r="U82">
        <v>3.2569432857714402E-4</v>
      </c>
      <c r="V82">
        <v>450</v>
      </c>
      <c r="W82" s="1">
        <v>-2.0971499999999999E-4</v>
      </c>
      <c r="X82">
        <v>4.1703492000000003E-3</v>
      </c>
      <c r="Y82" s="1">
        <v>-2.8595580000000001E-7</v>
      </c>
      <c r="Z82">
        <f t="shared" si="13"/>
        <v>-4.0412234111520968E-4</v>
      </c>
      <c r="AA82">
        <f t="shared" si="14"/>
        <v>8.958491064891114E-3</v>
      </c>
      <c r="AB82">
        <f t="shared" si="15"/>
        <v>-3.658537099517686E-6</v>
      </c>
    </row>
    <row r="83" spans="1:28">
      <c r="A83" t="s">
        <v>42</v>
      </c>
      <c r="B83" s="2">
        <v>41695</v>
      </c>
      <c r="C83" t="s">
        <v>23</v>
      </c>
      <c r="D83">
        <v>450</v>
      </c>
      <c r="E83" t="s">
        <v>50</v>
      </c>
      <c r="F83" t="s">
        <v>18</v>
      </c>
      <c r="G83">
        <f t="shared" si="17"/>
        <v>0.58755552658426269</v>
      </c>
      <c r="H83">
        <v>0.23554000000000003</v>
      </c>
      <c r="I83">
        <v>0.23554000000000003</v>
      </c>
      <c r="K83">
        <f t="shared" si="18"/>
        <v>0.35201552658426266</v>
      </c>
      <c r="L83">
        <v>24.515599999999999</v>
      </c>
      <c r="N83">
        <f t="shared" si="19"/>
        <v>297.66559999999998</v>
      </c>
      <c r="O83">
        <v>1.0929778545517039</v>
      </c>
      <c r="P83">
        <f t="shared" si="16"/>
        <v>1.0884322419991925E-2</v>
      </c>
      <c r="Q83">
        <f t="shared" si="20"/>
        <v>1.2133343025564769E-2</v>
      </c>
      <c r="R83">
        <f t="shared" si="21"/>
        <v>7.2264763608143115E-2</v>
      </c>
      <c r="S83">
        <v>0.57728674490922605</v>
      </c>
      <c r="T83">
        <v>7.5904999180637196</v>
      </c>
      <c r="U83">
        <v>2.25627945285914E-4</v>
      </c>
      <c r="V83">
        <v>450</v>
      </c>
      <c r="W83" s="1">
        <v>-2.0971499999999999E-4</v>
      </c>
      <c r="X83">
        <v>4.1703492000000003E-3</v>
      </c>
      <c r="Y83" s="1">
        <v>-2.8595580000000001E-7</v>
      </c>
      <c r="Z83">
        <f t="shared" si="13"/>
        <v>-4.0412234111520968E-4</v>
      </c>
      <c r="AA83">
        <f t="shared" si="14"/>
        <v>8.958491064891114E-3</v>
      </c>
      <c r="AB83">
        <f t="shared" si="15"/>
        <v>-3.658537099517686E-6</v>
      </c>
    </row>
    <row r="84" spans="1:28">
      <c r="A84" t="s">
        <v>39</v>
      </c>
      <c r="B84" s="2">
        <v>41626</v>
      </c>
      <c r="C84" t="s">
        <v>24</v>
      </c>
      <c r="D84">
        <v>15</v>
      </c>
      <c r="E84" t="s">
        <v>48</v>
      </c>
      <c r="F84" t="s">
        <v>22</v>
      </c>
      <c r="G84">
        <f t="shared" si="17"/>
        <v>0.41447176752121362</v>
      </c>
      <c r="H84">
        <v>0.343108695652174</v>
      </c>
      <c r="I84">
        <v>0.343108695652174</v>
      </c>
      <c r="K84">
        <f t="shared" si="18"/>
        <v>7.1363071869039618E-2</v>
      </c>
      <c r="L84">
        <v>26.9315217391304</v>
      </c>
      <c r="N84">
        <f t="shared" si="19"/>
        <v>300.08152173913038</v>
      </c>
      <c r="O84">
        <v>1.5516498160687839</v>
      </c>
      <c r="P84">
        <f t="shared" si="16"/>
        <v>1.0705699408129176E-4</v>
      </c>
      <c r="Q84">
        <f t="shared" si="20"/>
        <v>1.1934222291029246E-4</v>
      </c>
      <c r="R84">
        <f t="shared" si="21"/>
        <v>7.1078823939218301E-4</v>
      </c>
      <c r="S84">
        <v>1.0305465335783801</v>
      </c>
      <c r="T84">
        <v>2.7646794131359802</v>
      </c>
      <c r="U84">
        <v>4.36081800674122E-4</v>
      </c>
      <c r="V84">
        <v>18</v>
      </c>
      <c r="W84">
        <v>-1.6701597499999998E-2</v>
      </c>
      <c r="X84">
        <v>-1.8840299000000001E-2</v>
      </c>
      <c r="Y84" s="1">
        <v>-5.0065240000000001E-6</v>
      </c>
      <c r="Z84">
        <f t="shared" si="13"/>
        <v>-3.1401068055067336E-4</v>
      </c>
      <c r="AA84">
        <f t="shared" si="14"/>
        <v>-3.9486921420877995E-4</v>
      </c>
      <c r="AB84">
        <f t="shared" si="15"/>
        <v>-6.2495377759127949E-7</v>
      </c>
    </row>
    <row r="85" spans="1:28">
      <c r="A85" t="s">
        <v>39</v>
      </c>
      <c r="B85" s="2">
        <v>41626</v>
      </c>
      <c r="C85" t="s">
        <v>24</v>
      </c>
      <c r="D85">
        <v>15</v>
      </c>
      <c r="E85" t="s">
        <v>49</v>
      </c>
      <c r="F85" t="s">
        <v>22</v>
      </c>
      <c r="G85">
        <f t="shared" si="17"/>
        <v>0.41447176752121362</v>
      </c>
      <c r="H85">
        <v>0.343108695652174</v>
      </c>
      <c r="I85">
        <v>0.343108695652174</v>
      </c>
      <c r="K85">
        <f t="shared" si="18"/>
        <v>7.1363071869039618E-2</v>
      </c>
      <c r="L85">
        <v>26.9315217391304</v>
      </c>
      <c r="N85">
        <f t="shared" si="19"/>
        <v>300.08152173913038</v>
      </c>
      <c r="O85">
        <v>1.5516498160687839</v>
      </c>
      <c r="P85">
        <f t="shared" si="16"/>
        <v>1.0705699408129176E-4</v>
      </c>
      <c r="Q85">
        <f t="shared" si="20"/>
        <v>1.1934222291029246E-4</v>
      </c>
      <c r="R85">
        <f t="shared" si="21"/>
        <v>7.1078823939218301E-4</v>
      </c>
      <c r="S85">
        <v>0.94288438486564596</v>
      </c>
      <c r="T85">
        <v>2.45919171363794</v>
      </c>
      <c r="U85">
        <v>3.9933733280520802E-4</v>
      </c>
      <c r="V85">
        <v>18</v>
      </c>
      <c r="W85">
        <v>-1.6701597499999998E-2</v>
      </c>
      <c r="X85">
        <v>-1.8840299000000001E-2</v>
      </c>
      <c r="Y85" s="1">
        <v>-5.0065240000000001E-6</v>
      </c>
      <c r="Z85">
        <f t="shared" si="13"/>
        <v>-3.1401068055067336E-4</v>
      </c>
      <c r="AA85">
        <f t="shared" si="14"/>
        <v>-3.9486921420877995E-4</v>
      </c>
      <c r="AB85">
        <f t="shared" si="15"/>
        <v>-6.2495377759127949E-7</v>
      </c>
    </row>
    <row r="86" spans="1:28">
      <c r="A86" t="s">
        <v>39</v>
      </c>
      <c r="B86" s="2">
        <v>41626</v>
      </c>
      <c r="C86" t="s">
        <v>24</v>
      </c>
      <c r="D86">
        <v>15</v>
      </c>
      <c r="E86" t="s">
        <v>50</v>
      </c>
      <c r="F86" t="s">
        <v>22</v>
      </c>
      <c r="G86">
        <f t="shared" si="17"/>
        <v>0.41447176752121362</v>
      </c>
      <c r="H86">
        <v>0.343108695652174</v>
      </c>
      <c r="I86">
        <v>0.343108695652174</v>
      </c>
      <c r="K86">
        <f t="shared" si="18"/>
        <v>7.1363071869039618E-2</v>
      </c>
      <c r="L86">
        <v>26.9315217391304</v>
      </c>
      <c r="N86">
        <f t="shared" si="19"/>
        <v>300.08152173913038</v>
      </c>
      <c r="O86">
        <v>1.5516498160687839</v>
      </c>
      <c r="P86">
        <f t="shared" si="16"/>
        <v>1.0705699408129176E-4</v>
      </c>
      <c r="Q86">
        <f t="shared" si="20"/>
        <v>1.1934222291029246E-4</v>
      </c>
      <c r="R86">
        <f t="shared" si="21"/>
        <v>7.1078823939218301E-4</v>
      </c>
      <c r="S86">
        <v>1.00517777581496</v>
      </c>
      <c r="T86">
        <v>2.6645972453463602</v>
      </c>
      <c r="U86">
        <v>4.0324916423438201E-4</v>
      </c>
      <c r="V86">
        <v>18</v>
      </c>
      <c r="W86">
        <v>-1.6701597499999998E-2</v>
      </c>
      <c r="X86">
        <v>-1.8840299000000001E-2</v>
      </c>
      <c r="Y86" s="1">
        <v>-5.0065240000000001E-6</v>
      </c>
      <c r="Z86">
        <f t="shared" si="13"/>
        <v>-3.1401068055067336E-4</v>
      </c>
      <c r="AA86">
        <f t="shared" si="14"/>
        <v>-3.9486921420877995E-4</v>
      </c>
      <c r="AB86">
        <f t="shared" si="15"/>
        <v>-6.2495377759127949E-7</v>
      </c>
    </row>
    <row r="87" spans="1:28">
      <c r="A87" t="s">
        <v>39</v>
      </c>
      <c r="B87" s="2">
        <v>41626</v>
      </c>
      <c r="C87" t="s">
        <v>24</v>
      </c>
      <c r="D87">
        <v>40</v>
      </c>
      <c r="E87" t="s">
        <v>48</v>
      </c>
      <c r="F87" t="s">
        <v>22</v>
      </c>
      <c r="G87">
        <f t="shared" si="17"/>
        <v>0.42892851109100971</v>
      </c>
      <c r="H87">
        <v>0.33429347826086953</v>
      </c>
      <c r="I87">
        <v>0.33429347826086953</v>
      </c>
      <c r="K87">
        <f t="shared" si="18"/>
        <v>9.4635032830140187E-2</v>
      </c>
      <c r="L87">
        <v>26.699347826086999</v>
      </c>
      <c r="N87">
        <f t="shared" si="19"/>
        <v>299.84934782608696</v>
      </c>
      <c r="O87">
        <v>1.5133394456088243</v>
      </c>
      <c r="P87">
        <f t="shared" si="16"/>
        <v>2.5611191953606378E-4</v>
      </c>
      <c r="Q87">
        <f t="shared" si="20"/>
        <v>2.8550181194184163E-4</v>
      </c>
      <c r="R87">
        <f t="shared" si="21"/>
        <v>1.7004152034771449E-3</v>
      </c>
      <c r="S87">
        <v>0.65610263721575302</v>
      </c>
      <c r="T87">
        <v>2.4420344348294099</v>
      </c>
      <c r="U87">
        <v>3.4019177897435301E-4</v>
      </c>
      <c r="V87">
        <v>40</v>
      </c>
      <c r="W87">
        <v>-8.4450289999999997E-3</v>
      </c>
      <c r="X87">
        <v>7.0935989999999999E-3</v>
      </c>
      <c r="Y87" s="1">
        <v>-3.3813799999999998E-6</v>
      </c>
      <c r="Z87">
        <f t="shared" si="13"/>
        <v>-3.8013551204840919E-4</v>
      </c>
      <c r="AA87">
        <f t="shared" si="14"/>
        <v>3.5594509259731706E-4</v>
      </c>
      <c r="AB87">
        <f t="shared" si="15"/>
        <v>-1.0105468800499285E-6</v>
      </c>
    </row>
    <row r="88" spans="1:28">
      <c r="A88" t="s">
        <v>39</v>
      </c>
      <c r="B88" s="2">
        <v>41626</v>
      </c>
      <c r="C88" t="s">
        <v>24</v>
      </c>
      <c r="D88">
        <v>40</v>
      </c>
      <c r="E88" t="s">
        <v>49</v>
      </c>
      <c r="F88" t="s">
        <v>22</v>
      </c>
      <c r="G88">
        <f t="shared" si="17"/>
        <v>0.42892851109100971</v>
      </c>
      <c r="H88">
        <v>0.33429347826086953</v>
      </c>
      <c r="I88">
        <v>0.33429347826086953</v>
      </c>
      <c r="K88">
        <f t="shared" si="18"/>
        <v>9.4635032830140187E-2</v>
      </c>
      <c r="L88">
        <v>26.699347826086999</v>
      </c>
      <c r="N88">
        <f t="shared" si="19"/>
        <v>299.84934782608696</v>
      </c>
      <c r="O88">
        <v>1.5133394456088243</v>
      </c>
      <c r="P88">
        <f t="shared" si="16"/>
        <v>2.5611191953606378E-4</v>
      </c>
      <c r="Q88">
        <f t="shared" si="20"/>
        <v>2.8550181194184163E-4</v>
      </c>
      <c r="R88">
        <f t="shared" si="21"/>
        <v>1.7004152034771449E-3</v>
      </c>
      <c r="S88">
        <v>0.68656578202367902</v>
      </c>
      <c r="T88">
        <v>2.5052225774002799</v>
      </c>
      <c r="U88">
        <v>3.2982709740987301E-4</v>
      </c>
      <c r="V88">
        <v>40</v>
      </c>
      <c r="W88">
        <v>-8.4450289999999997E-3</v>
      </c>
      <c r="X88">
        <v>7.0935989999999999E-3</v>
      </c>
      <c r="Y88" s="1">
        <v>-3.3813799999999998E-6</v>
      </c>
      <c r="Z88">
        <f t="shared" si="13"/>
        <v>-3.8013551204840919E-4</v>
      </c>
      <c r="AA88">
        <f t="shared" si="14"/>
        <v>3.5594509259731706E-4</v>
      </c>
      <c r="AB88">
        <f t="shared" si="15"/>
        <v>-1.0105468800499285E-6</v>
      </c>
    </row>
    <row r="89" spans="1:28">
      <c r="A89" t="s">
        <v>39</v>
      </c>
      <c r="B89" s="2">
        <v>41626</v>
      </c>
      <c r="C89" t="s">
        <v>24</v>
      </c>
      <c r="D89">
        <v>40</v>
      </c>
      <c r="E89" t="s">
        <v>50</v>
      </c>
      <c r="F89" t="s">
        <v>22</v>
      </c>
      <c r="G89">
        <f t="shared" si="17"/>
        <v>0.42892851109100971</v>
      </c>
      <c r="H89">
        <v>0.33429347826086953</v>
      </c>
      <c r="I89">
        <v>0.33429347826086953</v>
      </c>
      <c r="K89">
        <f t="shared" si="18"/>
        <v>9.4635032830140187E-2</v>
      </c>
      <c r="L89">
        <v>26.699347826086999</v>
      </c>
      <c r="N89">
        <f t="shared" si="19"/>
        <v>299.84934782608696</v>
      </c>
      <c r="O89">
        <v>1.5133394456088243</v>
      </c>
      <c r="P89">
        <f t="shared" si="16"/>
        <v>2.5611191953606378E-4</v>
      </c>
      <c r="Q89">
        <f t="shared" si="20"/>
        <v>2.8550181194184163E-4</v>
      </c>
      <c r="R89">
        <f t="shared" si="21"/>
        <v>1.7004152034771449E-3</v>
      </c>
      <c r="S89">
        <v>0.69122166486688896</v>
      </c>
      <c r="T89">
        <v>2.4953071979518602</v>
      </c>
      <c r="U89">
        <v>2.5376370850925398E-4</v>
      </c>
      <c r="V89">
        <v>40</v>
      </c>
      <c r="W89">
        <v>-8.4450289999999997E-3</v>
      </c>
      <c r="X89">
        <v>7.0935989999999999E-3</v>
      </c>
      <c r="Y89" s="1">
        <v>-3.3813799999999998E-6</v>
      </c>
      <c r="Z89">
        <f t="shared" si="13"/>
        <v>-3.8013551204840919E-4</v>
      </c>
      <c r="AA89">
        <f t="shared" si="14"/>
        <v>3.5594509259731706E-4</v>
      </c>
      <c r="AB89">
        <f t="shared" si="15"/>
        <v>-1.0105468800499285E-6</v>
      </c>
    </row>
    <row r="90" spans="1:28">
      <c r="A90" t="s">
        <v>39</v>
      </c>
      <c r="B90" s="2">
        <v>41626</v>
      </c>
      <c r="C90" t="s">
        <v>24</v>
      </c>
      <c r="D90">
        <v>75</v>
      </c>
      <c r="E90" t="s">
        <v>48</v>
      </c>
      <c r="F90" t="s">
        <v>22</v>
      </c>
      <c r="G90">
        <f t="shared" si="17"/>
        <v>0.4571353476772323</v>
      </c>
      <c r="H90">
        <v>0.29849999999999999</v>
      </c>
      <c r="I90">
        <v>0.29849999999999999</v>
      </c>
      <c r="K90">
        <f t="shared" si="18"/>
        <v>0.15863534767723231</v>
      </c>
      <c r="L90">
        <v>26.66</v>
      </c>
      <c r="N90">
        <f t="shared" si="19"/>
        <v>299.81</v>
      </c>
      <c r="O90">
        <v>1.4385913286553345</v>
      </c>
      <c r="P90">
        <f t="shared" si="16"/>
        <v>1.2616438402386484E-3</v>
      </c>
      <c r="Q90">
        <f t="shared" si="20"/>
        <v>1.4064226415775099E-3</v>
      </c>
      <c r="R90">
        <f t="shared" si="21"/>
        <v>8.3764877917484049E-3</v>
      </c>
      <c r="S90">
        <v>0.63257817653427195</v>
      </c>
      <c r="T90">
        <v>3.5105274757522702</v>
      </c>
      <c r="U90">
        <v>2.2821978362131E-4</v>
      </c>
      <c r="V90">
        <v>75</v>
      </c>
      <c r="W90">
        <v>4.6904210000000002E-3</v>
      </c>
      <c r="X90">
        <v>4.8352072000000003E-2</v>
      </c>
      <c r="Y90" s="1">
        <v>-7.9592369999999997E-7</v>
      </c>
      <c r="Z90">
        <f t="shared" si="13"/>
        <v>1.0401910149704656E-3</v>
      </c>
      <c r="AA90">
        <f t="shared" si="14"/>
        <v>1.1953509733614155E-2</v>
      </c>
      <c r="AB90">
        <f t="shared" si="15"/>
        <v>-1.1719198149909498E-6</v>
      </c>
    </row>
    <row r="91" spans="1:28">
      <c r="A91" t="s">
        <v>39</v>
      </c>
      <c r="B91" s="2">
        <v>41626</v>
      </c>
      <c r="C91" t="s">
        <v>24</v>
      </c>
      <c r="D91">
        <v>75</v>
      </c>
      <c r="E91" t="s">
        <v>49</v>
      </c>
      <c r="F91" t="s">
        <v>22</v>
      </c>
      <c r="G91">
        <f t="shared" si="17"/>
        <v>0.4571353476772323</v>
      </c>
      <c r="H91">
        <v>0.29849999999999999</v>
      </c>
      <c r="I91">
        <v>0.29849999999999999</v>
      </c>
      <c r="K91">
        <f t="shared" si="18"/>
        <v>0.15863534767723231</v>
      </c>
      <c r="L91">
        <v>26.66</v>
      </c>
      <c r="N91">
        <f t="shared" si="19"/>
        <v>299.81</v>
      </c>
      <c r="O91">
        <v>1.4385913286553345</v>
      </c>
      <c r="P91">
        <f t="shared" si="16"/>
        <v>1.2616438402386484E-3</v>
      </c>
      <c r="Q91">
        <f t="shared" si="20"/>
        <v>1.4064226415775099E-3</v>
      </c>
      <c r="R91">
        <f t="shared" si="21"/>
        <v>8.3764877917484049E-3</v>
      </c>
      <c r="S91">
        <v>0.62904434855909297</v>
      </c>
      <c r="T91">
        <v>3.6345093803753499</v>
      </c>
      <c r="U91">
        <v>1.73019495676289E-4</v>
      </c>
      <c r="V91">
        <v>75</v>
      </c>
      <c r="W91">
        <v>4.6904210000000002E-3</v>
      </c>
      <c r="X91">
        <v>4.8352072000000003E-2</v>
      </c>
      <c r="Y91" s="1">
        <v>-7.9592369999999997E-7</v>
      </c>
      <c r="Z91">
        <f t="shared" si="13"/>
        <v>1.0401910149704656E-3</v>
      </c>
      <c r="AA91">
        <f t="shared" si="14"/>
        <v>1.1953509733614155E-2</v>
      </c>
      <c r="AB91">
        <f t="shared" si="15"/>
        <v>-1.1719198149909498E-6</v>
      </c>
    </row>
    <row r="92" spans="1:28">
      <c r="A92" t="s">
        <v>39</v>
      </c>
      <c r="B92" s="2">
        <v>41626</v>
      </c>
      <c r="C92" t="s">
        <v>24</v>
      </c>
      <c r="D92">
        <v>75</v>
      </c>
      <c r="E92" t="s">
        <v>50</v>
      </c>
      <c r="F92" t="s">
        <v>22</v>
      </c>
      <c r="G92">
        <f t="shared" si="17"/>
        <v>0.4571353476772323</v>
      </c>
      <c r="H92">
        <v>0.29849999999999999</v>
      </c>
      <c r="I92">
        <v>0.29849999999999999</v>
      </c>
      <c r="K92">
        <f t="shared" si="18"/>
        <v>0.15863534767723231</v>
      </c>
      <c r="L92">
        <v>26.66</v>
      </c>
      <c r="N92">
        <f t="shared" si="19"/>
        <v>299.81</v>
      </c>
      <c r="O92">
        <v>1.4385913286553345</v>
      </c>
      <c r="P92">
        <f t="shared" si="16"/>
        <v>1.2616438402386484E-3</v>
      </c>
      <c r="Q92">
        <f t="shared" si="20"/>
        <v>1.4064226415775099E-3</v>
      </c>
      <c r="R92">
        <f t="shared" si="21"/>
        <v>8.3764877917484049E-3</v>
      </c>
      <c r="S92">
        <v>0.62922490911257001</v>
      </c>
      <c r="T92">
        <v>3.3782724723064499</v>
      </c>
      <c r="U92">
        <v>3.1387886158323701E-4</v>
      </c>
      <c r="V92">
        <v>75</v>
      </c>
      <c r="W92">
        <v>4.6904210000000002E-3</v>
      </c>
      <c r="X92">
        <v>4.8352072000000003E-2</v>
      </c>
      <c r="Y92" s="1">
        <v>-7.9592369999999997E-7</v>
      </c>
      <c r="Z92">
        <f t="shared" si="13"/>
        <v>1.0401910149704656E-3</v>
      </c>
      <c r="AA92">
        <f t="shared" si="14"/>
        <v>1.1953509733614155E-2</v>
      </c>
      <c r="AB92">
        <f t="shared" si="15"/>
        <v>-1.1719198149909498E-6</v>
      </c>
    </row>
    <row r="93" spans="1:28">
      <c r="A93" t="s">
        <v>39</v>
      </c>
      <c r="B93" s="2">
        <v>41626</v>
      </c>
      <c r="C93" t="s">
        <v>24</v>
      </c>
      <c r="D93">
        <v>150</v>
      </c>
      <c r="E93" t="s">
        <v>48</v>
      </c>
      <c r="F93" t="s">
        <v>22</v>
      </c>
      <c r="G93">
        <f t="shared" si="17"/>
        <v>0.49524176310031487</v>
      </c>
      <c r="H93">
        <v>0.2707608695652175</v>
      </c>
      <c r="I93">
        <v>0.2707608695652175</v>
      </c>
      <c r="K93">
        <f t="shared" si="18"/>
        <v>0.22448089353509737</v>
      </c>
      <c r="L93">
        <v>26.7647826086957</v>
      </c>
      <c r="N93">
        <f t="shared" si="19"/>
        <v>299.9147826086957</v>
      </c>
      <c r="O93">
        <v>1.3376093277841656</v>
      </c>
      <c r="P93">
        <f t="shared" si="16"/>
        <v>3.4197150248020682E-3</v>
      </c>
      <c r="Q93">
        <f t="shared" si="20"/>
        <v>3.812141339123617E-3</v>
      </c>
      <c r="R93">
        <f t="shared" si="21"/>
        <v>2.2704665328603896E-2</v>
      </c>
      <c r="S93">
        <v>0.784042686536086</v>
      </c>
      <c r="T93">
        <v>4.5375345690629301</v>
      </c>
      <c r="U93">
        <v>2.7730156599762098E-4</v>
      </c>
      <c r="V93">
        <v>150</v>
      </c>
      <c r="W93">
        <v>1.6549271999999999E-3</v>
      </c>
      <c r="X93">
        <v>5.8295120000000002E-3</v>
      </c>
      <c r="Y93" s="1">
        <v>-2.3874669999999998E-7</v>
      </c>
      <c r="Z93">
        <f t="shared" si="13"/>
        <v>9.944467970355263E-4</v>
      </c>
      <c r="AA93">
        <f t="shared" si="14"/>
        <v>3.9049361550664023E-3</v>
      </c>
      <c r="AB93">
        <f t="shared" si="15"/>
        <v>-9.5250052763164559E-7</v>
      </c>
    </row>
    <row r="94" spans="1:28">
      <c r="A94" t="s">
        <v>39</v>
      </c>
      <c r="B94" s="2">
        <v>41626</v>
      </c>
      <c r="C94" t="s">
        <v>24</v>
      </c>
      <c r="D94">
        <v>150</v>
      </c>
      <c r="E94" t="s">
        <v>49</v>
      </c>
      <c r="F94" t="s">
        <v>22</v>
      </c>
      <c r="G94">
        <f t="shared" si="17"/>
        <v>0.49524176310031487</v>
      </c>
      <c r="H94">
        <v>0.2707608695652175</v>
      </c>
      <c r="I94">
        <v>0.2707608695652175</v>
      </c>
      <c r="K94">
        <f t="shared" si="18"/>
        <v>0.22448089353509737</v>
      </c>
      <c r="L94">
        <v>26.7647826086957</v>
      </c>
      <c r="N94">
        <f t="shared" si="19"/>
        <v>299.9147826086957</v>
      </c>
      <c r="O94">
        <v>1.3376093277841656</v>
      </c>
      <c r="P94">
        <f t="shared" si="16"/>
        <v>3.4197150248020682E-3</v>
      </c>
      <c r="Q94">
        <f t="shared" si="20"/>
        <v>3.812141339123617E-3</v>
      </c>
      <c r="R94">
        <f t="shared" si="21"/>
        <v>2.2704665328603896E-2</v>
      </c>
      <c r="S94">
        <v>0.83000824457819</v>
      </c>
      <c r="T94">
        <v>4.7130265026842899</v>
      </c>
      <c r="U94">
        <v>1.88265607913072E-4</v>
      </c>
      <c r="V94">
        <v>150</v>
      </c>
      <c r="W94">
        <v>1.6549271999999999E-3</v>
      </c>
      <c r="X94">
        <v>5.8295120000000002E-3</v>
      </c>
      <c r="Y94" s="1">
        <v>-2.3874669999999998E-7</v>
      </c>
      <c r="Z94">
        <f t="shared" si="13"/>
        <v>9.944467970355263E-4</v>
      </c>
      <c r="AA94">
        <f t="shared" si="14"/>
        <v>3.9049361550664023E-3</v>
      </c>
      <c r="AB94">
        <f t="shared" si="15"/>
        <v>-9.5250052763164559E-7</v>
      </c>
    </row>
    <row r="95" spans="1:28">
      <c r="A95" t="s">
        <v>39</v>
      </c>
      <c r="B95" s="2">
        <v>41626</v>
      </c>
      <c r="C95" t="s">
        <v>24</v>
      </c>
      <c r="D95">
        <v>150</v>
      </c>
      <c r="E95" t="s">
        <v>50</v>
      </c>
      <c r="F95" t="s">
        <v>22</v>
      </c>
      <c r="G95">
        <f t="shared" si="17"/>
        <v>0.49524176310031487</v>
      </c>
      <c r="H95">
        <v>0.2707608695652175</v>
      </c>
      <c r="I95">
        <v>0.2707608695652175</v>
      </c>
      <c r="K95">
        <f t="shared" si="18"/>
        <v>0.22448089353509737</v>
      </c>
      <c r="L95">
        <v>26.7647826086957</v>
      </c>
      <c r="N95">
        <f t="shared" si="19"/>
        <v>299.9147826086957</v>
      </c>
      <c r="O95">
        <v>1.3376093277841656</v>
      </c>
      <c r="P95">
        <f t="shared" si="16"/>
        <v>3.4197150248020682E-3</v>
      </c>
      <c r="Q95">
        <f t="shared" si="20"/>
        <v>3.812141339123617E-3</v>
      </c>
      <c r="R95">
        <f t="shared" si="21"/>
        <v>2.2704665328603896E-2</v>
      </c>
      <c r="S95">
        <v>0.83710169489332897</v>
      </c>
      <c r="T95">
        <v>4.7244578334794998</v>
      </c>
      <c r="U95">
        <v>1.7957264918157299E-4</v>
      </c>
      <c r="V95">
        <v>150</v>
      </c>
      <c r="W95">
        <v>1.6549271999999999E-3</v>
      </c>
      <c r="X95">
        <v>5.8295120000000002E-3</v>
      </c>
      <c r="Y95" s="1">
        <v>-2.3874669999999998E-7</v>
      </c>
      <c r="Z95">
        <f t="shared" si="13"/>
        <v>9.944467970355263E-4</v>
      </c>
      <c r="AA95">
        <f t="shared" si="14"/>
        <v>3.9049361550664023E-3</v>
      </c>
      <c r="AB95">
        <f t="shared" si="15"/>
        <v>-9.5250052763164559E-7</v>
      </c>
    </row>
    <row r="96" spans="1:28">
      <c r="A96" t="s">
        <v>39</v>
      </c>
      <c r="B96" s="2">
        <v>41626</v>
      </c>
      <c r="C96" t="s">
        <v>24</v>
      </c>
      <c r="D96">
        <v>250</v>
      </c>
      <c r="E96" t="s">
        <v>48</v>
      </c>
      <c r="F96" t="s">
        <v>22</v>
      </c>
      <c r="G96">
        <f t="shared" si="17"/>
        <v>0.52160206539234388</v>
      </c>
      <c r="H96">
        <v>0.28605434782608696</v>
      </c>
      <c r="I96">
        <v>0.28605434782608696</v>
      </c>
      <c r="K96">
        <f t="shared" si="18"/>
        <v>0.23554771756625692</v>
      </c>
      <c r="L96">
        <v>26.5336956521739</v>
      </c>
      <c r="N96">
        <f t="shared" si="19"/>
        <v>299.68369565217387</v>
      </c>
      <c r="O96">
        <v>1.2677545267102885</v>
      </c>
      <c r="P96">
        <f t="shared" si="16"/>
        <v>3.6191859194220437E-3</v>
      </c>
      <c r="Q96">
        <f t="shared" si="20"/>
        <v>4.034502336404901E-3</v>
      </c>
      <c r="R96">
        <f t="shared" si="21"/>
        <v>2.4029021268293899E-2</v>
      </c>
      <c r="S96">
        <v>0.83885571169852802</v>
      </c>
      <c r="T96">
        <v>3.9132343690332698</v>
      </c>
      <c r="U96">
        <v>1.9841296550926501E-4</v>
      </c>
      <c r="V96">
        <v>250</v>
      </c>
      <c r="W96">
        <v>-4.3248890000000001E-4</v>
      </c>
      <c r="X96">
        <v>-1.7486821999999999E-2</v>
      </c>
      <c r="Y96" s="1">
        <v>-7.6195909999999994E-8</v>
      </c>
      <c r="Z96">
        <f t="shared" si="13"/>
        <v>-2.7525382243503825E-4</v>
      </c>
      <c r="AA96">
        <f t="shared" si="14"/>
        <v>-1.2406473725755931E-2</v>
      </c>
      <c r="AB96">
        <f t="shared" si="15"/>
        <v>-3.2196987684173792E-7</v>
      </c>
    </row>
    <row r="97" spans="1:28">
      <c r="A97" t="s">
        <v>39</v>
      </c>
      <c r="B97" s="2">
        <v>41626</v>
      </c>
      <c r="C97" t="s">
        <v>24</v>
      </c>
      <c r="D97">
        <v>250</v>
      </c>
      <c r="E97" t="s">
        <v>49</v>
      </c>
      <c r="F97" t="s">
        <v>22</v>
      </c>
      <c r="G97">
        <f t="shared" si="17"/>
        <v>0.52160206539234388</v>
      </c>
      <c r="H97">
        <v>0.28605434782608696</v>
      </c>
      <c r="I97">
        <v>0.28605434782608696</v>
      </c>
      <c r="K97">
        <f t="shared" si="18"/>
        <v>0.23554771756625692</v>
      </c>
      <c r="L97">
        <v>26.5336956521739</v>
      </c>
      <c r="N97">
        <f t="shared" si="19"/>
        <v>299.68369565217387</v>
      </c>
      <c r="O97">
        <v>1.2677545267102885</v>
      </c>
      <c r="P97">
        <f t="shared" si="16"/>
        <v>3.6191859194220437E-3</v>
      </c>
      <c r="Q97">
        <f t="shared" si="20"/>
        <v>4.034502336404901E-3</v>
      </c>
      <c r="R97">
        <f t="shared" si="21"/>
        <v>2.4029021268293899E-2</v>
      </c>
      <c r="S97">
        <v>0.90385751094998701</v>
      </c>
      <c r="T97">
        <v>4.1546187731609896</v>
      </c>
      <c r="U97">
        <v>1.9986736437395801E-4</v>
      </c>
      <c r="V97">
        <v>250</v>
      </c>
      <c r="W97">
        <v>-4.3248890000000001E-4</v>
      </c>
      <c r="X97">
        <v>-1.7486821999999999E-2</v>
      </c>
      <c r="Y97" s="1">
        <v>-7.6195909999999994E-8</v>
      </c>
      <c r="Z97">
        <f t="shared" si="13"/>
        <v>-2.7525382243503825E-4</v>
      </c>
      <c r="AA97">
        <f t="shared" si="14"/>
        <v>-1.2406473725755931E-2</v>
      </c>
      <c r="AB97">
        <f t="shared" si="15"/>
        <v>-3.2196987684173792E-7</v>
      </c>
    </row>
    <row r="98" spans="1:28">
      <c r="A98" t="s">
        <v>39</v>
      </c>
      <c r="B98" s="2">
        <v>41626</v>
      </c>
      <c r="C98" t="s">
        <v>24</v>
      </c>
      <c r="D98">
        <v>250</v>
      </c>
      <c r="E98" t="s">
        <v>50</v>
      </c>
      <c r="F98" t="s">
        <v>22</v>
      </c>
      <c r="G98">
        <f t="shared" si="17"/>
        <v>0.52160206539234388</v>
      </c>
      <c r="H98">
        <v>0.28605434782608696</v>
      </c>
      <c r="I98">
        <v>0.28605434782608696</v>
      </c>
      <c r="K98">
        <f t="shared" si="18"/>
        <v>0.23554771756625692</v>
      </c>
      <c r="L98">
        <v>26.5336956521739</v>
      </c>
      <c r="N98">
        <f t="shared" si="19"/>
        <v>299.68369565217387</v>
      </c>
      <c r="O98">
        <v>1.2677545267102885</v>
      </c>
      <c r="P98">
        <f t="shared" ref="P98:P110" si="22">(($K98^(4/3))*($K98/$G98)^2)*0.122</f>
        <v>3.6191859194220437E-3</v>
      </c>
      <c r="Q98">
        <f t="shared" si="20"/>
        <v>4.034502336404901E-3</v>
      </c>
      <c r="R98">
        <f t="shared" si="21"/>
        <v>2.4029021268293899E-2</v>
      </c>
      <c r="S98">
        <v>0.89366873686096804</v>
      </c>
      <c r="T98">
        <v>4.1988869027991598</v>
      </c>
      <c r="U98">
        <v>1.9869715839087099E-4</v>
      </c>
      <c r="V98">
        <v>250</v>
      </c>
      <c r="W98">
        <v>-4.3248890000000001E-4</v>
      </c>
      <c r="X98">
        <v>-1.7486821999999999E-2</v>
      </c>
      <c r="Y98" s="1">
        <v>-7.6195909999999994E-8</v>
      </c>
      <c r="Z98">
        <f t="shared" si="13"/>
        <v>-2.7525382243503825E-4</v>
      </c>
      <c r="AA98">
        <f t="shared" si="14"/>
        <v>-1.2406473725755931E-2</v>
      </c>
      <c r="AB98">
        <f t="shared" si="15"/>
        <v>-3.2196987684173792E-7</v>
      </c>
    </row>
    <row r="99" spans="1:28">
      <c r="A99" t="s">
        <v>39</v>
      </c>
      <c r="B99" s="2">
        <v>41696</v>
      </c>
      <c r="C99" t="s">
        <v>24</v>
      </c>
      <c r="D99">
        <v>15</v>
      </c>
      <c r="E99" t="s">
        <v>49</v>
      </c>
      <c r="F99" t="s">
        <v>18</v>
      </c>
      <c r="G99">
        <f t="shared" si="17"/>
        <v>0.41447176752121362</v>
      </c>
      <c r="H99">
        <v>0.34992857142857148</v>
      </c>
      <c r="I99">
        <v>0.34992857142857148</v>
      </c>
      <c r="K99">
        <f t="shared" si="18"/>
        <v>6.4543196092642141E-2</v>
      </c>
      <c r="L99">
        <v>26.280440963064336</v>
      </c>
      <c r="M99" t="s">
        <v>64</v>
      </c>
      <c r="N99">
        <f t="shared" si="19"/>
        <v>299.43044096306431</v>
      </c>
      <c r="O99">
        <v>1.5516498160687839</v>
      </c>
      <c r="P99">
        <f t="shared" si="22"/>
        <v>7.6595775099142538E-5</v>
      </c>
      <c r="Q99">
        <f t="shared" si="20"/>
        <v>8.5385454208880221E-5</v>
      </c>
      <c r="R99">
        <f t="shared" si="21"/>
        <v>5.085457199205366E-4</v>
      </c>
      <c r="S99">
        <v>0.39066943729971099</v>
      </c>
      <c r="T99">
        <v>4.0447753505568196</v>
      </c>
      <c r="U99">
        <v>3.8795459540497303E-4</v>
      </c>
      <c r="V99">
        <v>18</v>
      </c>
      <c r="W99" s="1">
        <v>-3.4111420000000001E-4</v>
      </c>
      <c r="X99">
        <v>5.0605552999999998E-2</v>
      </c>
      <c r="Y99" s="1">
        <v>-4.8692809999999998E-6</v>
      </c>
      <c r="Z99">
        <f t="shared" si="13"/>
        <v>-4.5985327028293727E-6</v>
      </c>
      <c r="AA99">
        <f t="shared" si="14"/>
        <v>7.6049564845208297E-4</v>
      </c>
      <c r="AB99">
        <f t="shared" si="15"/>
        <v>-4.358223585876025E-7</v>
      </c>
    </row>
    <row r="100" spans="1:28">
      <c r="A100" t="s">
        <v>39</v>
      </c>
      <c r="B100" s="2">
        <v>41696</v>
      </c>
      <c r="C100" t="s">
        <v>24</v>
      </c>
      <c r="D100">
        <v>15</v>
      </c>
      <c r="E100" t="s">
        <v>50</v>
      </c>
      <c r="F100" t="s">
        <v>18</v>
      </c>
      <c r="G100">
        <f t="shared" si="17"/>
        <v>0.41447176752121362</v>
      </c>
      <c r="H100">
        <v>0.34992857142857148</v>
      </c>
      <c r="I100">
        <v>0.34992857142857148</v>
      </c>
      <c r="K100">
        <f t="shared" si="18"/>
        <v>6.4543196092642141E-2</v>
      </c>
      <c r="L100">
        <v>26.280440963064336</v>
      </c>
      <c r="M100" t="s">
        <v>64</v>
      </c>
      <c r="N100">
        <f t="shared" si="19"/>
        <v>299.43044096306431</v>
      </c>
      <c r="O100">
        <v>1.5516498160687839</v>
      </c>
      <c r="P100">
        <f t="shared" si="22"/>
        <v>7.6595775099142538E-5</v>
      </c>
      <c r="Q100">
        <f t="shared" si="20"/>
        <v>8.5385454208880221E-5</v>
      </c>
      <c r="R100">
        <f t="shared" si="21"/>
        <v>5.085457199205366E-4</v>
      </c>
      <c r="S100">
        <v>0.42373129536054699</v>
      </c>
      <c r="T100">
        <v>4.1583088297407098</v>
      </c>
      <c r="U100">
        <v>3.9713305317508698E-4</v>
      </c>
      <c r="V100">
        <v>18</v>
      </c>
      <c r="W100" s="1">
        <v>-3.4111420000000001E-4</v>
      </c>
      <c r="X100">
        <v>5.0605552999999998E-2</v>
      </c>
      <c r="Y100" s="1">
        <v>-4.8692809999999998E-6</v>
      </c>
      <c r="Z100">
        <f t="shared" si="13"/>
        <v>-4.5985327028293727E-6</v>
      </c>
      <c r="AA100">
        <f t="shared" si="14"/>
        <v>7.6049564845208297E-4</v>
      </c>
      <c r="AB100">
        <f t="shared" si="15"/>
        <v>-4.358223585876025E-7</v>
      </c>
    </row>
    <row r="101" spans="1:28">
      <c r="A101" t="s">
        <v>39</v>
      </c>
      <c r="B101" s="2">
        <v>41696</v>
      </c>
      <c r="C101" t="s">
        <v>24</v>
      </c>
      <c r="D101">
        <v>40</v>
      </c>
      <c r="E101" t="s">
        <v>49</v>
      </c>
      <c r="F101" t="s">
        <v>18</v>
      </c>
      <c r="G101">
        <f t="shared" si="17"/>
        <v>0.42892851109100971</v>
      </c>
      <c r="H101">
        <v>0.34380357142857154</v>
      </c>
      <c r="I101">
        <v>0.34380357142857154</v>
      </c>
      <c r="K101">
        <f t="shared" si="18"/>
        <v>8.512493966243817E-2</v>
      </c>
      <c r="L101">
        <v>25.947444308085583</v>
      </c>
      <c r="M101" t="s">
        <v>64</v>
      </c>
      <c r="N101">
        <f t="shared" si="19"/>
        <v>299.09744430808558</v>
      </c>
      <c r="O101">
        <v>1.5133394456088243</v>
      </c>
      <c r="P101">
        <f t="shared" si="22"/>
        <v>1.7993378860609537E-4</v>
      </c>
      <c r="Q101">
        <f t="shared" si="20"/>
        <v>2.0058192828220471E-4</v>
      </c>
      <c r="R101">
        <f t="shared" si="21"/>
        <v>1.1946423669748957E-3</v>
      </c>
      <c r="S101">
        <v>0.401022418561085</v>
      </c>
      <c r="T101">
        <v>4.5623115254527598</v>
      </c>
      <c r="U101">
        <v>2.5040815098853199E-4</v>
      </c>
      <c r="V101">
        <v>40</v>
      </c>
      <c r="W101" s="1">
        <v>-6.1174269999999999E-5</v>
      </c>
      <c r="X101">
        <v>3.7418545999999997E-2</v>
      </c>
      <c r="Y101" s="1">
        <v>-3.4106119999999999E-6</v>
      </c>
      <c r="Z101">
        <f t="shared" ref="Z101:Z110" si="23">P101*W101*(52700/$N101)</f>
        <v>-1.9394537746940267E-6</v>
      </c>
      <c r="AA101">
        <f t="shared" ref="AA101:AA109" si="24">Q101*X101*(52700/$N101)</f>
        <v>1.3224419671066256E-3</v>
      </c>
      <c r="AB101">
        <f t="shared" ref="AB101:AB109" si="25">R101*Y101*(52700/$N101)</f>
        <v>-7.1790692301689286E-7</v>
      </c>
    </row>
    <row r="102" spans="1:28">
      <c r="A102" t="s">
        <v>39</v>
      </c>
      <c r="B102" s="2">
        <v>41696</v>
      </c>
      <c r="C102" t="s">
        <v>24</v>
      </c>
      <c r="D102">
        <v>40</v>
      </c>
      <c r="E102" t="s">
        <v>50</v>
      </c>
      <c r="F102" t="s">
        <v>18</v>
      </c>
      <c r="G102">
        <f t="shared" si="17"/>
        <v>0.42892851109100971</v>
      </c>
      <c r="H102">
        <v>0.34380357142857154</v>
      </c>
      <c r="I102">
        <v>0.34380357142857154</v>
      </c>
      <c r="K102">
        <f t="shared" si="18"/>
        <v>8.512493966243817E-2</v>
      </c>
      <c r="L102">
        <v>25.947444308085583</v>
      </c>
      <c r="M102" t="s">
        <v>64</v>
      </c>
      <c r="N102">
        <f t="shared" si="19"/>
        <v>299.09744430808558</v>
      </c>
      <c r="O102">
        <v>1.5133394456088243</v>
      </c>
      <c r="P102">
        <f t="shared" si="22"/>
        <v>1.7993378860609537E-4</v>
      </c>
      <c r="Q102">
        <f t="shared" si="20"/>
        <v>2.0058192828220471E-4</v>
      </c>
      <c r="R102">
        <f t="shared" si="21"/>
        <v>1.1946423669748957E-3</v>
      </c>
      <c r="S102">
        <v>0.403588037634599</v>
      </c>
      <c r="T102">
        <v>4.5959878870550099</v>
      </c>
      <c r="U102">
        <v>2.6234177636637199E-4</v>
      </c>
      <c r="V102">
        <v>40</v>
      </c>
      <c r="W102" s="1">
        <v>-6.1174269999999999E-5</v>
      </c>
      <c r="X102">
        <v>3.7418545999999997E-2</v>
      </c>
      <c r="Y102" s="1">
        <v>-3.4106119999999999E-6</v>
      </c>
      <c r="Z102">
        <f t="shared" si="23"/>
        <v>-1.9394537746940267E-6</v>
      </c>
      <c r="AA102">
        <f t="shared" si="24"/>
        <v>1.3224419671066256E-3</v>
      </c>
      <c r="AB102">
        <f t="shared" si="25"/>
        <v>-7.1790692301689286E-7</v>
      </c>
    </row>
    <row r="103" spans="1:28">
      <c r="A103" t="s">
        <v>39</v>
      </c>
      <c r="B103" s="2">
        <v>41696</v>
      </c>
      <c r="C103" t="s">
        <v>24</v>
      </c>
      <c r="D103">
        <v>75</v>
      </c>
      <c r="E103" t="s">
        <v>49</v>
      </c>
      <c r="F103" t="s">
        <v>18</v>
      </c>
      <c r="G103">
        <f t="shared" si="17"/>
        <v>0.4571353476772323</v>
      </c>
      <c r="H103">
        <v>0.30919642857142848</v>
      </c>
      <c r="I103">
        <v>0.30919642857142848</v>
      </c>
      <c r="K103">
        <f t="shared" si="18"/>
        <v>0.14793891910580381</v>
      </c>
      <c r="L103">
        <v>25.850254632972323</v>
      </c>
      <c r="M103" t="s">
        <v>64</v>
      </c>
      <c r="N103">
        <f t="shared" si="19"/>
        <v>299.00025463297231</v>
      </c>
      <c r="O103">
        <v>1.4385913286553345</v>
      </c>
      <c r="P103">
        <f t="shared" si="22"/>
        <v>9.9971995280073744E-4</v>
      </c>
      <c r="Q103">
        <f t="shared" si="20"/>
        <v>1.1144419145975436E-3</v>
      </c>
      <c r="R103">
        <f t="shared" si="21"/>
        <v>6.6374849325294876E-3</v>
      </c>
      <c r="S103">
        <v>0.42618673447384903</v>
      </c>
      <c r="T103">
        <v>6.0865163868597802</v>
      </c>
      <c r="U103">
        <v>2.36126927175707E-4</v>
      </c>
      <c r="V103">
        <v>75</v>
      </c>
      <c r="W103" s="1">
        <v>3.8425310000000002E-4</v>
      </c>
      <c r="X103">
        <v>1.6160381000000001E-2</v>
      </c>
      <c r="Y103" s="1">
        <v>-1.1045660000000001E-6</v>
      </c>
      <c r="Z103">
        <f t="shared" si="23"/>
        <v>6.7707191086894606E-5</v>
      </c>
      <c r="AA103">
        <f t="shared" si="24"/>
        <v>3.1743008858720278E-3</v>
      </c>
      <c r="AB103">
        <f t="shared" si="25"/>
        <v>-1.2922135068575584E-6</v>
      </c>
    </row>
    <row r="104" spans="1:28">
      <c r="A104" t="s">
        <v>39</v>
      </c>
      <c r="B104" s="2">
        <v>41696</v>
      </c>
      <c r="C104" t="s">
        <v>24</v>
      </c>
      <c r="D104">
        <v>75</v>
      </c>
      <c r="E104" t="s">
        <v>50</v>
      </c>
      <c r="F104" t="s">
        <v>18</v>
      </c>
      <c r="G104">
        <f t="shared" si="17"/>
        <v>0.4571353476772323</v>
      </c>
      <c r="H104">
        <v>0.30919642857142848</v>
      </c>
      <c r="I104">
        <v>0.30919642857142848</v>
      </c>
      <c r="K104">
        <f t="shared" si="18"/>
        <v>0.14793891910580381</v>
      </c>
      <c r="L104">
        <v>25.850254632972323</v>
      </c>
      <c r="M104" t="s">
        <v>64</v>
      </c>
      <c r="N104">
        <f t="shared" si="19"/>
        <v>299.00025463297231</v>
      </c>
      <c r="O104">
        <v>1.4385913286553345</v>
      </c>
      <c r="P104">
        <f t="shared" si="22"/>
        <v>9.9971995280073744E-4</v>
      </c>
      <c r="Q104">
        <f t="shared" si="20"/>
        <v>1.1144419145975436E-3</v>
      </c>
      <c r="R104">
        <f t="shared" si="21"/>
        <v>6.6374849325294876E-3</v>
      </c>
      <c r="S104">
        <v>0.39061828231818402</v>
      </c>
      <c r="T104">
        <v>6.2575913657892501</v>
      </c>
      <c r="U104">
        <v>1.9641338698387999E-4</v>
      </c>
      <c r="V104">
        <v>75</v>
      </c>
      <c r="W104" s="1">
        <v>3.8425310000000002E-4</v>
      </c>
      <c r="X104">
        <v>1.6160381000000001E-2</v>
      </c>
      <c r="Y104" s="1">
        <v>-1.1045660000000001E-6</v>
      </c>
      <c r="Z104">
        <f t="shared" si="23"/>
        <v>6.7707191086894606E-5</v>
      </c>
      <c r="AA104">
        <f t="shared" si="24"/>
        <v>3.1743008858720278E-3</v>
      </c>
      <c r="AB104">
        <f t="shared" si="25"/>
        <v>-1.2922135068575584E-6</v>
      </c>
    </row>
    <row r="105" spans="1:28">
      <c r="A105" t="s">
        <v>39</v>
      </c>
      <c r="B105" s="2">
        <v>41696</v>
      </c>
      <c r="C105" t="s">
        <v>24</v>
      </c>
      <c r="D105">
        <v>150</v>
      </c>
      <c r="E105" t="s">
        <v>49</v>
      </c>
      <c r="F105" t="s">
        <v>18</v>
      </c>
      <c r="G105">
        <f t="shared" si="17"/>
        <v>0.49524176310031487</v>
      </c>
      <c r="H105">
        <v>0.28323214285714249</v>
      </c>
      <c r="I105">
        <v>0.28323214285714249</v>
      </c>
      <c r="K105">
        <f t="shared" si="18"/>
        <v>0.21200962024317238</v>
      </c>
      <c r="L105">
        <v>26.276972861150114</v>
      </c>
      <c r="M105" t="s">
        <v>64</v>
      </c>
      <c r="N105">
        <f t="shared" si="19"/>
        <v>299.42697286115009</v>
      </c>
      <c r="O105">
        <v>1.3376093277841656</v>
      </c>
      <c r="P105">
        <f t="shared" si="22"/>
        <v>2.8264666724809495E-3</v>
      </c>
      <c r="Q105">
        <f t="shared" si="20"/>
        <v>3.1508153070279443E-3</v>
      </c>
      <c r="R105">
        <f t="shared" si="21"/>
        <v>1.8765885284504666E-2</v>
      </c>
      <c r="S105">
        <v>0.46221558146325797</v>
      </c>
      <c r="T105">
        <v>4.3984069111581903</v>
      </c>
      <c r="U105">
        <v>3.6312548140162598E-4</v>
      </c>
      <c r="V105">
        <v>150</v>
      </c>
      <c r="W105" s="1">
        <v>7.8306760000000002E-4</v>
      </c>
      <c r="X105">
        <v>-6.6754800000000001E-3</v>
      </c>
      <c r="Y105" s="1">
        <v>1.8751779999999999E-7</v>
      </c>
      <c r="Z105">
        <f t="shared" si="23"/>
        <v>3.8954965095298926E-4</v>
      </c>
      <c r="AA105">
        <f t="shared" si="24"/>
        <v>-3.7019039067315526E-3</v>
      </c>
      <c r="AB105">
        <f t="shared" si="25"/>
        <v>6.1934302618708115E-7</v>
      </c>
    </row>
    <row r="106" spans="1:28">
      <c r="A106" t="s">
        <v>39</v>
      </c>
      <c r="B106" s="2">
        <v>41696</v>
      </c>
      <c r="C106" t="s">
        <v>24</v>
      </c>
      <c r="D106">
        <v>150</v>
      </c>
      <c r="E106" t="s">
        <v>50</v>
      </c>
      <c r="F106" t="s">
        <v>18</v>
      </c>
      <c r="G106">
        <f t="shared" si="17"/>
        <v>0.49524176310031487</v>
      </c>
      <c r="H106">
        <v>0.28323214285714249</v>
      </c>
      <c r="I106">
        <v>0.28323214285714249</v>
      </c>
      <c r="K106">
        <f t="shared" si="18"/>
        <v>0.21200962024317238</v>
      </c>
      <c r="L106">
        <v>26.276972861150114</v>
      </c>
      <c r="M106" t="s">
        <v>64</v>
      </c>
      <c r="N106">
        <f t="shared" si="19"/>
        <v>299.42697286115009</v>
      </c>
      <c r="O106">
        <v>1.3376093277841656</v>
      </c>
      <c r="P106">
        <f t="shared" si="22"/>
        <v>2.8264666724809495E-3</v>
      </c>
      <c r="Q106">
        <f t="shared" si="20"/>
        <v>3.1508153070279443E-3</v>
      </c>
      <c r="R106">
        <f t="shared" si="21"/>
        <v>1.8765885284504666E-2</v>
      </c>
      <c r="S106">
        <v>0.486372537739796</v>
      </c>
      <c r="T106">
        <v>6.1364004783348802</v>
      </c>
      <c r="U106">
        <v>2.4998427904888201E-4</v>
      </c>
      <c r="V106">
        <v>150</v>
      </c>
      <c r="W106" s="1">
        <v>7.8306760000000002E-4</v>
      </c>
      <c r="X106">
        <v>-6.6754800000000001E-3</v>
      </c>
      <c r="Y106" s="1">
        <v>1.8751779999999999E-7</v>
      </c>
      <c r="Z106">
        <f t="shared" si="23"/>
        <v>3.8954965095298926E-4</v>
      </c>
      <c r="AA106">
        <f t="shared" si="24"/>
        <v>-3.7019039067315526E-3</v>
      </c>
      <c r="AB106">
        <f t="shared" si="25"/>
        <v>6.1934302618708115E-7</v>
      </c>
    </row>
    <row r="107" spans="1:28">
      <c r="A107" t="s">
        <v>39</v>
      </c>
      <c r="B107" s="2">
        <v>41696</v>
      </c>
      <c r="C107" t="s">
        <v>24</v>
      </c>
      <c r="D107">
        <v>250</v>
      </c>
      <c r="E107" t="s">
        <v>49</v>
      </c>
      <c r="F107" t="s">
        <v>18</v>
      </c>
      <c r="G107">
        <f t="shared" si="17"/>
        <v>0.52160206539234388</v>
      </c>
      <c r="H107">
        <v>0.30085714285714249</v>
      </c>
      <c r="I107">
        <v>0.30085714285714249</v>
      </c>
      <c r="K107">
        <f t="shared" si="18"/>
        <v>0.22074492253520139</v>
      </c>
      <c r="L107">
        <v>26.328081037975409</v>
      </c>
      <c r="M107" t="s">
        <v>64</v>
      </c>
      <c r="N107">
        <f t="shared" si="19"/>
        <v>299.47808103797536</v>
      </c>
      <c r="O107">
        <v>1.2677545267102885</v>
      </c>
      <c r="P107">
        <f t="shared" si="22"/>
        <v>2.9150788220377198E-3</v>
      </c>
      <c r="Q107">
        <f t="shared" si="20"/>
        <v>3.2495960639109009E-3</v>
      </c>
      <c r="R107">
        <f t="shared" si="21"/>
        <v>1.9354211851234041E-2</v>
      </c>
      <c r="S107">
        <v>0.53670510456390297</v>
      </c>
      <c r="T107">
        <v>4.4640658048300699</v>
      </c>
      <c r="U107">
        <v>1.9977175696726099E-4</v>
      </c>
      <c r="V107">
        <v>250</v>
      </c>
      <c r="W107" s="1">
        <v>1.0455349999999999E-4</v>
      </c>
      <c r="X107">
        <v>-1.0673472999999999E-2</v>
      </c>
      <c r="Y107" s="1">
        <v>5.6574610000000003E-9</v>
      </c>
      <c r="Z107">
        <f t="shared" si="23"/>
        <v>5.3633291618871689E-5</v>
      </c>
      <c r="AA107">
        <f t="shared" si="24"/>
        <v>-6.1035247418112053E-3</v>
      </c>
      <c r="AB107">
        <f t="shared" si="25"/>
        <v>1.9268265988905728E-8</v>
      </c>
    </row>
    <row r="108" spans="1:28">
      <c r="A108" t="s">
        <v>39</v>
      </c>
      <c r="B108" s="2">
        <v>41696</v>
      </c>
      <c r="C108" t="s">
        <v>24</v>
      </c>
      <c r="D108">
        <v>250</v>
      </c>
      <c r="E108" t="s">
        <v>50</v>
      </c>
      <c r="F108" t="s">
        <v>18</v>
      </c>
      <c r="G108">
        <f t="shared" si="17"/>
        <v>0.52160206539234388</v>
      </c>
      <c r="H108">
        <v>0.30085714285714249</v>
      </c>
      <c r="I108">
        <v>0.30085714285714249</v>
      </c>
      <c r="K108">
        <f t="shared" si="18"/>
        <v>0.22074492253520139</v>
      </c>
      <c r="L108">
        <v>26.328081037975409</v>
      </c>
      <c r="M108" t="s">
        <v>64</v>
      </c>
      <c r="N108">
        <f t="shared" si="19"/>
        <v>299.47808103797536</v>
      </c>
      <c r="O108">
        <v>1.2677545267102885</v>
      </c>
      <c r="P108">
        <f t="shared" si="22"/>
        <v>2.9150788220377198E-3</v>
      </c>
      <c r="Q108">
        <f t="shared" si="20"/>
        <v>3.2495960639109009E-3</v>
      </c>
      <c r="R108">
        <f t="shared" si="21"/>
        <v>1.9354211851234041E-2</v>
      </c>
      <c r="S108">
        <v>0.55150856921813596</v>
      </c>
      <c r="T108">
        <v>5.1800127336686304</v>
      </c>
      <c r="U108">
        <v>1.93332164037962E-4</v>
      </c>
      <c r="V108">
        <v>250</v>
      </c>
      <c r="W108" s="1">
        <v>1.0455349999999999E-4</v>
      </c>
      <c r="X108">
        <v>-1.0673472999999999E-2</v>
      </c>
      <c r="Y108" s="1">
        <v>5.6574610000000003E-9</v>
      </c>
      <c r="Z108">
        <f t="shared" si="23"/>
        <v>5.3633291618871689E-5</v>
      </c>
      <c r="AA108">
        <f t="shared" si="24"/>
        <v>-6.1035247418112053E-3</v>
      </c>
      <c r="AB108">
        <f t="shared" si="25"/>
        <v>1.9268265988905728E-8</v>
      </c>
    </row>
    <row r="109" spans="1:28">
      <c r="A109" t="s">
        <v>39</v>
      </c>
      <c r="B109" s="2">
        <v>41696</v>
      </c>
      <c r="C109" t="s">
        <v>24</v>
      </c>
      <c r="D109">
        <v>350</v>
      </c>
      <c r="E109" t="s">
        <v>49</v>
      </c>
      <c r="F109" t="s">
        <v>18</v>
      </c>
      <c r="G109">
        <f t="shared" si="17"/>
        <v>0.53820858775161939</v>
      </c>
      <c r="H109">
        <v>0.345392857142857</v>
      </c>
      <c r="I109">
        <v>0.345392857142857</v>
      </c>
      <c r="K109">
        <f t="shared" si="18"/>
        <v>0.19281573060876239</v>
      </c>
      <c r="L109">
        <v>26.36898253915458</v>
      </c>
      <c r="M109" t="s">
        <v>64</v>
      </c>
      <c r="N109">
        <f t="shared" si="19"/>
        <v>299.51898253915454</v>
      </c>
      <c r="O109">
        <v>1.2237472424582085</v>
      </c>
      <c r="P109">
        <f t="shared" si="22"/>
        <v>1.7442154354710684E-3</v>
      </c>
      <c r="Q109">
        <f t="shared" si="20"/>
        <v>1.9443713051152897E-3</v>
      </c>
      <c r="R109">
        <f t="shared" si="21"/>
        <v>1.1580446743701357E-2</v>
      </c>
      <c r="S109">
        <v>0.49328633024311502</v>
      </c>
      <c r="T109">
        <v>3.1554048101461198</v>
      </c>
      <c r="U109">
        <v>3.0133799481417601E-4</v>
      </c>
      <c r="V109">
        <v>350</v>
      </c>
      <c r="W109" s="1">
        <v>-8.9044010000000001E-6</v>
      </c>
      <c r="X109">
        <v>-3.4301269999999998E-3</v>
      </c>
      <c r="Y109" s="1">
        <v>-1.3806320000000001E-8</v>
      </c>
      <c r="Z109">
        <f t="shared" si="23"/>
        <v>-2.7326946003742124E-6</v>
      </c>
      <c r="AA109">
        <f t="shared" si="24"/>
        <v>-1.1734799310114034E-3</v>
      </c>
      <c r="AB109">
        <f t="shared" si="25"/>
        <v>-2.8131281220671967E-8</v>
      </c>
    </row>
    <row r="110" spans="1:28">
      <c r="A110" t="s">
        <v>39</v>
      </c>
      <c r="B110" s="2">
        <v>41696</v>
      </c>
      <c r="C110" t="s">
        <v>24</v>
      </c>
      <c r="D110">
        <v>450</v>
      </c>
      <c r="E110" t="s">
        <v>49</v>
      </c>
      <c r="F110" t="s">
        <v>18</v>
      </c>
      <c r="G110">
        <f t="shared" si="17"/>
        <v>0.5502349723915958</v>
      </c>
      <c r="H110">
        <v>0.360589285714286</v>
      </c>
      <c r="I110">
        <v>0.360589285714286</v>
      </c>
      <c r="K110">
        <f t="shared" si="18"/>
        <v>0.1896456866773098</v>
      </c>
      <c r="L110">
        <v>26.387495850214627</v>
      </c>
      <c r="M110" t="s">
        <v>64</v>
      </c>
      <c r="N110">
        <f t="shared" si="19"/>
        <v>299.53749585021461</v>
      </c>
      <c r="O110">
        <v>1.1918773231622712</v>
      </c>
      <c r="P110">
        <f t="shared" si="22"/>
        <v>1.5790892676723213E-3</v>
      </c>
      <c r="Q110">
        <f t="shared" si="20"/>
        <v>1.7602962328150469E-3</v>
      </c>
      <c r="R110">
        <f t="shared" si="21"/>
        <v>1.0484117268971971E-2</v>
      </c>
      <c r="S110">
        <v>0.53724419936922696</v>
      </c>
      <c r="T110">
        <v>4.0512367961221596</v>
      </c>
      <c r="U110">
        <v>2.10580491428337E-4</v>
      </c>
      <c r="V110">
        <v>450</v>
      </c>
      <c r="W110" s="1">
        <v>-1.3296719999999999E-4</v>
      </c>
      <c r="X110">
        <v>3.5012519999999998E-3</v>
      </c>
      <c r="Y110" s="1">
        <v>-2.5860979999999999E-8</v>
      </c>
      <c r="Z110">
        <f t="shared" si="23"/>
        <v>-3.6941168263724769E-5</v>
      </c>
      <c r="AA110">
        <f>Q110*X110*(52700/$N110)</f>
        <v>1.0843476682956394E-3</v>
      </c>
      <c r="AB110">
        <f>R110*Y110*(52700/$N110)</f>
        <v>-4.7701964947321484E-8</v>
      </c>
    </row>
  </sheetData>
  <sortState ref="A2:Q110">
    <sortCondition ref="A2:A110"/>
    <sortCondition ref="C2:C110"/>
    <sortCondition ref="F2:F110"/>
    <sortCondition ref="D2:D1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est MU temp</vt:lpstr>
      <vt:lpstr>vwc interp</vt:lpstr>
      <vt:lpstr>vwc to copy over</vt:lpstr>
      <vt:lpstr>est K4 vwc</vt:lpstr>
      <vt:lpstr>nagy BD</vt:lpstr>
      <vt:lpstr>concentration dC.dz</vt:lpstr>
      <vt:lpstr>concentration dC.dz R data</vt:lpstr>
      <vt:lpstr>DATASET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2015-09-30T08:36:56Z</dcterms:created>
  <dcterms:modified xsi:type="dcterms:W3CDTF">2015-10-30T05:33:05Z</dcterms:modified>
</cp:coreProperties>
</file>