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9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ne/Documents/GITHUB/cso040code_ArrayGHG/ArrayGHG-Data-Raw/Soil-data/Soil-data-LeileiWhendee/"/>
    </mc:Choice>
  </mc:AlternateContent>
  <bookViews>
    <workbookView xWindow="7340" yWindow="500" windowWidth="18260" windowHeight="14580" tabRatio="500"/>
  </bookViews>
  <sheets>
    <sheet name="Phosphorus Summary" sheetId="1" r:id="rId1"/>
    <sheet name="Citrate-ascorbate Fe Summary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11" i="1" l="1"/>
  <c r="AB36" i="1"/>
  <c r="AB37" i="1"/>
  <c r="AB38" i="1"/>
  <c r="AB39" i="1"/>
  <c r="AB40" i="1"/>
  <c r="AB41" i="1"/>
  <c r="AB42" i="1"/>
  <c r="AB35" i="1"/>
  <c r="AC13" i="1"/>
  <c r="AC14" i="1"/>
  <c r="AC15" i="1"/>
  <c r="AC16" i="1"/>
  <c r="AC17" i="1"/>
  <c r="AC12" i="1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I50" i="1"/>
  <c r="H50" i="1"/>
  <c r="E50" i="1"/>
  <c r="I49" i="1"/>
  <c r="H49" i="1"/>
  <c r="E49" i="1"/>
  <c r="I48" i="1"/>
  <c r="H48" i="1"/>
  <c r="E48" i="1"/>
  <c r="I47" i="1"/>
  <c r="H47" i="1"/>
  <c r="E47" i="1"/>
  <c r="I46" i="1"/>
  <c r="H46" i="1"/>
  <c r="E46" i="1"/>
  <c r="I45" i="1"/>
  <c r="H45" i="1"/>
  <c r="E45" i="1"/>
  <c r="I44" i="1"/>
  <c r="H44" i="1"/>
  <c r="E44" i="1"/>
  <c r="I43" i="1"/>
  <c r="H43" i="1"/>
  <c r="E43" i="1"/>
  <c r="I42" i="1"/>
  <c r="H42" i="1"/>
  <c r="E42" i="1"/>
  <c r="I41" i="1"/>
  <c r="H41" i="1"/>
  <c r="E41" i="1"/>
  <c r="I40" i="1"/>
  <c r="H40" i="1"/>
  <c r="E40" i="1"/>
  <c r="I39" i="1"/>
  <c r="H39" i="1"/>
  <c r="E39" i="1"/>
  <c r="I38" i="1"/>
  <c r="H38" i="1"/>
  <c r="E38" i="1"/>
  <c r="I37" i="1"/>
  <c r="H37" i="1"/>
  <c r="E37" i="1"/>
  <c r="I36" i="1"/>
  <c r="H36" i="1"/>
  <c r="E36" i="1"/>
  <c r="I35" i="1"/>
  <c r="H35" i="1"/>
  <c r="E35" i="1"/>
  <c r="I34" i="1"/>
  <c r="H34" i="1"/>
  <c r="E34" i="1"/>
  <c r="I33" i="1"/>
  <c r="H33" i="1"/>
  <c r="E33" i="1"/>
  <c r="I32" i="1"/>
  <c r="H32" i="1"/>
  <c r="E32" i="1"/>
  <c r="I31" i="1"/>
  <c r="H31" i="1"/>
  <c r="E31" i="1"/>
  <c r="I30" i="1"/>
  <c r="H30" i="1"/>
  <c r="E30" i="1"/>
  <c r="I29" i="1"/>
  <c r="H29" i="1"/>
  <c r="E29" i="1"/>
  <c r="I28" i="1"/>
  <c r="H28" i="1"/>
  <c r="E28" i="1"/>
  <c r="I27" i="1"/>
  <c r="H27" i="1"/>
  <c r="E27" i="1"/>
  <c r="I26" i="1"/>
  <c r="H26" i="1"/>
  <c r="E26" i="1"/>
  <c r="I25" i="1"/>
  <c r="H25" i="1"/>
  <c r="E25" i="1"/>
  <c r="I24" i="1"/>
  <c r="H24" i="1"/>
  <c r="E24" i="1"/>
  <c r="I23" i="1"/>
  <c r="H23" i="1"/>
  <c r="E23" i="1"/>
  <c r="I22" i="1"/>
  <c r="H22" i="1"/>
  <c r="E22" i="1"/>
  <c r="I21" i="1"/>
  <c r="H21" i="1"/>
  <c r="E21" i="1"/>
  <c r="I20" i="1"/>
  <c r="H20" i="1"/>
  <c r="E20" i="1"/>
  <c r="I19" i="1"/>
  <c r="H19" i="1"/>
  <c r="E19" i="1"/>
  <c r="I18" i="1"/>
  <c r="H18" i="1"/>
  <c r="E18" i="1"/>
  <c r="I17" i="1"/>
  <c r="H17" i="1"/>
  <c r="E17" i="1"/>
  <c r="I16" i="1"/>
  <c r="H16" i="1"/>
  <c r="E16" i="1"/>
  <c r="I15" i="1"/>
  <c r="H15" i="1"/>
  <c r="E15" i="1"/>
  <c r="S14" i="1"/>
  <c r="R14" i="1"/>
  <c r="Q14" i="1"/>
  <c r="P14" i="1"/>
  <c r="O14" i="1"/>
  <c r="N14" i="1"/>
  <c r="M14" i="1"/>
  <c r="I14" i="1"/>
  <c r="H14" i="1"/>
  <c r="E14" i="1"/>
  <c r="S13" i="1"/>
  <c r="R13" i="1"/>
  <c r="Q13" i="1"/>
  <c r="P13" i="1"/>
  <c r="O13" i="1"/>
  <c r="N13" i="1"/>
  <c r="M13" i="1"/>
  <c r="I13" i="1"/>
  <c r="H13" i="1"/>
  <c r="E13" i="1"/>
  <c r="I9" i="1"/>
  <c r="I10" i="1"/>
  <c r="I11" i="1"/>
  <c r="I12" i="1"/>
  <c r="S12" i="1"/>
  <c r="H9" i="1"/>
  <c r="H10" i="1"/>
  <c r="H11" i="1"/>
  <c r="H12" i="1"/>
  <c r="R12" i="1"/>
  <c r="Q12" i="1"/>
  <c r="P12" i="1"/>
  <c r="E9" i="1"/>
  <c r="E10" i="1"/>
  <c r="E11" i="1"/>
  <c r="E12" i="1"/>
  <c r="O12" i="1"/>
  <c r="N12" i="1"/>
  <c r="M12" i="1"/>
  <c r="I3" i="1"/>
  <c r="I4" i="1"/>
  <c r="I5" i="1"/>
  <c r="I6" i="1"/>
  <c r="I7" i="1"/>
  <c r="I8" i="1"/>
  <c r="S11" i="1"/>
  <c r="H3" i="1"/>
  <c r="H4" i="1"/>
  <c r="H5" i="1"/>
  <c r="H6" i="1"/>
  <c r="H7" i="1"/>
  <c r="H8" i="1"/>
  <c r="R11" i="1"/>
  <c r="Q11" i="1"/>
  <c r="P11" i="1"/>
  <c r="E3" i="1"/>
  <c r="E4" i="1"/>
  <c r="E5" i="1"/>
  <c r="E6" i="1"/>
  <c r="E7" i="1"/>
  <c r="E8" i="1"/>
  <c r="O11" i="1"/>
  <c r="N11" i="1"/>
</calcChain>
</file>

<file path=xl/sharedStrings.xml><?xml version="1.0" encoding="utf-8"?>
<sst xmlns="http://schemas.openxmlformats.org/spreadsheetml/2006/main" count="365" uniqueCount="79">
  <si>
    <t>ug/g</t>
  </si>
  <si>
    <t>Sample</t>
  </si>
  <si>
    <t>Depth (cm)</t>
  </si>
  <si>
    <t>Bicarb-Pi</t>
  </si>
  <si>
    <t>Bicarb-Pt</t>
  </si>
  <si>
    <t>Bicarb-Po</t>
  </si>
  <si>
    <t>NaOH-Pi</t>
  </si>
  <si>
    <t>NaOH-Pt</t>
  </si>
  <si>
    <t>NaOH-Po</t>
  </si>
  <si>
    <t>Total P</t>
  </si>
  <si>
    <t>Ridge 1</t>
  </si>
  <si>
    <t>0-15</t>
  </si>
  <si>
    <t>Ridge 2</t>
  </si>
  <si>
    <t>Ridge 3</t>
  </si>
  <si>
    <t>Ridge 4</t>
  </si>
  <si>
    <t>Ridge 5</t>
  </si>
  <si>
    <t>Ridge 6</t>
  </si>
  <si>
    <t>Mid-slope 1</t>
  </si>
  <si>
    <t>Means in ug/g</t>
  </si>
  <si>
    <t>Mid-slope 2</t>
  </si>
  <si>
    <t>Topo Position</t>
  </si>
  <si>
    <t>Depth</t>
  </si>
  <si>
    <t>Mid-slope 3</t>
  </si>
  <si>
    <t>Ridge</t>
  </si>
  <si>
    <t>Mid-slope 4</t>
  </si>
  <si>
    <t>Mid-Slope</t>
  </si>
  <si>
    <t>Mid-slope 5</t>
  </si>
  <si>
    <t>Low-Slope</t>
  </si>
  <si>
    <t>Mid-slope 6</t>
  </si>
  <si>
    <t>Valley</t>
  </si>
  <si>
    <t>Low-slope 1</t>
  </si>
  <si>
    <t>Low-slope 2</t>
  </si>
  <si>
    <t>Low-slope 3</t>
  </si>
  <si>
    <t>Low-slope 4</t>
  </si>
  <si>
    <t>Low-slope 5</t>
  </si>
  <si>
    <t>Low-slope 6</t>
  </si>
  <si>
    <t>Valley 1</t>
  </si>
  <si>
    <t>Valley 2</t>
  </si>
  <si>
    <t>Valley 3</t>
  </si>
  <si>
    <t>Valley 4</t>
  </si>
  <si>
    <t>Valley 5</t>
  </si>
  <si>
    <t>Valley 6</t>
  </si>
  <si>
    <t>15-30</t>
  </si>
  <si>
    <t>Fe ppm</t>
  </si>
  <si>
    <t>Fe (mg/g)</t>
  </si>
  <si>
    <t>Mean</t>
  </si>
  <si>
    <t>0-15 cm</t>
  </si>
  <si>
    <t>15-30 cm</t>
  </si>
  <si>
    <t>Mid-slope</t>
  </si>
  <si>
    <t>Low-slope</t>
  </si>
  <si>
    <t>HCl extractions</t>
  </si>
  <si>
    <t>Fe(II) concentration (mg-Fe/g)</t>
  </si>
  <si>
    <t>Slope</t>
  </si>
  <si>
    <t>Fe(III) concentration (mg-Fe/g)</t>
  </si>
  <si>
    <t>Predrought</t>
  </si>
  <si>
    <t>Mean of Soil P (ug/g dry soil)</t>
  </si>
  <si>
    <t>Bicarb Pi</t>
  </si>
  <si>
    <t>Bicarb Po</t>
  </si>
  <si>
    <t>Bicarb Pt</t>
  </si>
  <si>
    <t>NaOH Pi</t>
  </si>
  <si>
    <t>NaOH Po</t>
  </si>
  <si>
    <t>NaOH Pt</t>
  </si>
  <si>
    <t>Standard Errors (n=2 to 6) of Soil P (ug/g dry soil)</t>
  </si>
  <si>
    <t>n/a</t>
  </si>
  <si>
    <t>Predrought data</t>
  </si>
  <si>
    <t>Pre</t>
  </si>
  <si>
    <t>Post</t>
  </si>
  <si>
    <t>Low Slope</t>
  </si>
  <si>
    <t>Mid Slope</t>
  </si>
  <si>
    <t>0-15 cm depth</t>
  </si>
  <si>
    <t>Period</t>
  </si>
  <si>
    <t>Topography</t>
  </si>
  <si>
    <t>not sampled</t>
  </si>
  <si>
    <t>post</t>
  </si>
  <si>
    <t>se</t>
  </si>
  <si>
    <t>PT</t>
  </si>
  <si>
    <t>Mid slope</t>
  </si>
  <si>
    <t>Low slope</t>
  </si>
  <si>
    <t>NOTE: SEE OTHER SPREADSHEET FOR FINAL FE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</si>
</sst>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7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1" fillId="0" borderId="5" xfId="0" applyFont="1" applyBorder="1" applyAlignment="1"/>
    <xf numFmtId="164" fontId="0" fillId="3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0" xfId="0" applyFill="1" applyBorder="1"/>
    <xf numFmtId="0" fontId="1" fillId="2" borderId="0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0" xfId="0" applyBorder="1" applyAlignment="1">
      <alignment horizontal="center"/>
    </xf>
  </cellXfs>
  <cellStyles count="7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'Phosphorus Summary'!$K$11</c:f>
              <c:strCache>
                <c:ptCount val="1"/>
                <c:pt idx="0">
                  <c:v>Ridge</c:v>
                </c:pt>
              </c:strCache>
            </c:strRef>
          </c:tx>
          <c:invertIfNegative val="0"/>
          <c:cat>
            <c:strRef>
              <c:f>'Phosphorus Summary'!$M$10:$S$10</c:f>
              <c:strCache>
                <c:ptCount val="7"/>
                <c:pt idx="0">
                  <c:v>Bicarb-Pi</c:v>
                </c:pt>
                <c:pt idx="1">
                  <c:v>Bicarb-Pt</c:v>
                </c:pt>
                <c:pt idx="2">
                  <c:v>Bicarb-Po</c:v>
                </c:pt>
                <c:pt idx="3">
                  <c:v>NaOH-Pi</c:v>
                </c:pt>
                <c:pt idx="4">
                  <c:v>NaOH-Pt</c:v>
                </c:pt>
                <c:pt idx="5">
                  <c:v>NaOH-Po</c:v>
                </c:pt>
                <c:pt idx="6">
                  <c:v>Total P</c:v>
                </c:pt>
              </c:strCache>
            </c:strRef>
          </c:cat>
          <c:val>
            <c:numRef>
              <c:f>'Phosphorus Summary'!$M$11:$S$11</c:f>
              <c:numCache>
                <c:formatCode>0.0</c:formatCode>
                <c:ptCount val="7"/>
                <c:pt idx="0">
                  <c:v>0.1862775</c:v>
                </c:pt>
                <c:pt idx="1">
                  <c:v>12.25136000000002</c:v>
                </c:pt>
                <c:pt idx="2">
                  <c:v>12.06508250000002</c:v>
                </c:pt>
                <c:pt idx="3">
                  <c:v>24.067053</c:v>
                </c:pt>
                <c:pt idx="4">
                  <c:v>117.00423</c:v>
                </c:pt>
                <c:pt idx="5">
                  <c:v>92.93717699999996</c:v>
                </c:pt>
                <c:pt idx="6">
                  <c:v>129.25559</c:v>
                </c:pt>
              </c:numCache>
            </c:numRef>
          </c:val>
        </c:ser>
        <c:ser>
          <c:idx val="1"/>
          <c:order val="1"/>
          <c:tx>
            <c:strRef>
              <c:f>'Phosphorus Summary'!$K$12</c:f>
              <c:strCache>
                <c:ptCount val="1"/>
                <c:pt idx="0">
                  <c:v>Mid-Slope</c:v>
                </c:pt>
              </c:strCache>
            </c:strRef>
          </c:tx>
          <c:invertIfNegative val="0"/>
          <c:cat>
            <c:strRef>
              <c:f>'Phosphorus Summary'!$M$10:$S$10</c:f>
              <c:strCache>
                <c:ptCount val="7"/>
                <c:pt idx="0">
                  <c:v>Bicarb-Pi</c:v>
                </c:pt>
                <c:pt idx="1">
                  <c:v>Bicarb-Pt</c:v>
                </c:pt>
                <c:pt idx="2">
                  <c:v>Bicarb-Po</c:v>
                </c:pt>
                <c:pt idx="3">
                  <c:v>NaOH-Pi</c:v>
                </c:pt>
                <c:pt idx="4">
                  <c:v>NaOH-Pt</c:v>
                </c:pt>
                <c:pt idx="5">
                  <c:v>NaOH-Po</c:v>
                </c:pt>
                <c:pt idx="6">
                  <c:v>Total P</c:v>
                </c:pt>
              </c:strCache>
            </c:strRef>
          </c:cat>
          <c:val>
            <c:numRef>
              <c:f>'Phosphorus Summary'!$M$12:$S$12</c:f>
              <c:numCache>
                <c:formatCode>0.0</c:formatCode>
                <c:ptCount val="7"/>
                <c:pt idx="0">
                  <c:v>-0.0372554999999994</c:v>
                </c:pt>
                <c:pt idx="1">
                  <c:v>13.92200000000002</c:v>
                </c:pt>
                <c:pt idx="2">
                  <c:v>13.95925550000002</c:v>
                </c:pt>
                <c:pt idx="3">
                  <c:v>21.310146</c:v>
                </c:pt>
                <c:pt idx="4">
                  <c:v>115.76609</c:v>
                </c:pt>
                <c:pt idx="5">
                  <c:v>94.45594399999998</c:v>
                </c:pt>
                <c:pt idx="6">
                  <c:v>129.68809</c:v>
                </c:pt>
              </c:numCache>
            </c:numRef>
          </c:val>
        </c:ser>
        <c:ser>
          <c:idx val="2"/>
          <c:order val="2"/>
          <c:tx>
            <c:strRef>
              <c:f>'Phosphorus Summary'!$K$13</c:f>
              <c:strCache>
                <c:ptCount val="1"/>
                <c:pt idx="0">
                  <c:v>Low-Slope</c:v>
                </c:pt>
              </c:strCache>
            </c:strRef>
          </c:tx>
          <c:invertIfNegative val="0"/>
          <c:cat>
            <c:strRef>
              <c:f>'Phosphorus Summary'!$M$10:$S$10</c:f>
              <c:strCache>
                <c:ptCount val="7"/>
                <c:pt idx="0">
                  <c:v>Bicarb-Pi</c:v>
                </c:pt>
                <c:pt idx="1">
                  <c:v>Bicarb-Pt</c:v>
                </c:pt>
                <c:pt idx="2">
                  <c:v>Bicarb-Po</c:v>
                </c:pt>
                <c:pt idx="3">
                  <c:v>NaOH-Pi</c:v>
                </c:pt>
                <c:pt idx="4">
                  <c:v>NaOH-Pt</c:v>
                </c:pt>
                <c:pt idx="5">
                  <c:v>NaOH-Po</c:v>
                </c:pt>
                <c:pt idx="6">
                  <c:v>Total P</c:v>
                </c:pt>
              </c:strCache>
            </c:strRef>
          </c:cat>
          <c:val>
            <c:numRef>
              <c:f>'Phosphorus Summary'!$M$13:$S$13</c:f>
              <c:numCache>
                <c:formatCode>0.0</c:formatCode>
                <c:ptCount val="7"/>
                <c:pt idx="0">
                  <c:v>0.149022000000001</c:v>
                </c:pt>
                <c:pt idx="1">
                  <c:v>17.54172000000002</c:v>
                </c:pt>
                <c:pt idx="2">
                  <c:v>17.39269800000001</c:v>
                </c:pt>
                <c:pt idx="3">
                  <c:v>21.0493575</c:v>
                </c:pt>
                <c:pt idx="4">
                  <c:v>91.00329</c:v>
                </c:pt>
                <c:pt idx="5">
                  <c:v>69.95393249999999</c:v>
                </c:pt>
                <c:pt idx="6">
                  <c:v>108.54501</c:v>
                </c:pt>
              </c:numCache>
            </c:numRef>
          </c:val>
        </c:ser>
        <c:ser>
          <c:idx val="3"/>
          <c:order val="3"/>
          <c:tx>
            <c:strRef>
              <c:f>'Phosphorus Summary'!$K$14</c:f>
              <c:strCache>
                <c:ptCount val="1"/>
                <c:pt idx="0">
                  <c:v>Valley</c:v>
                </c:pt>
              </c:strCache>
            </c:strRef>
          </c:tx>
          <c:invertIfNegative val="0"/>
          <c:cat>
            <c:strRef>
              <c:f>'Phosphorus Summary'!$M$10:$S$10</c:f>
              <c:strCache>
                <c:ptCount val="7"/>
                <c:pt idx="0">
                  <c:v>Bicarb-Pi</c:v>
                </c:pt>
                <c:pt idx="1">
                  <c:v>Bicarb-Pt</c:v>
                </c:pt>
                <c:pt idx="2">
                  <c:v>Bicarb-Po</c:v>
                </c:pt>
                <c:pt idx="3">
                  <c:v>NaOH-Pi</c:v>
                </c:pt>
                <c:pt idx="4">
                  <c:v>NaOH-Pt</c:v>
                </c:pt>
                <c:pt idx="5">
                  <c:v>NaOH-Po</c:v>
                </c:pt>
                <c:pt idx="6">
                  <c:v>Total P</c:v>
                </c:pt>
              </c:strCache>
            </c:strRef>
          </c:cat>
          <c:val>
            <c:numRef>
              <c:f>'Phosphorus Summary'!$M$14:$S$14</c:f>
              <c:numCache>
                <c:formatCode>0.0</c:formatCode>
                <c:ptCount val="7"/>
                <c:pt idx="0">
                  <c:v>1.192176000000001</c:v>
                </c:pt>
                <c:pt idx="1">
                  <c:v>27.28712000000001</c:v>
                </c:pt>
                <c:pt idx="2">
                  <c:v>26.09494400000001</c:v>
                </c:pt>
                <c:pt idx="3">
                  <c:v>38.298654</c:v>
                </c:pt>
                <c:pt idx="4">
                  <c:v>104.62283</c:v>
                </c:pt>
                <c:pt idx="5">
                  <c:v>66.32417599999998</c:v>
                </c:pt>
                <c:pt idx="6">
                  <c:v>131.90995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4192368"/>
        <c:axId val="-2134189328"/>
      </c:barChart>
      <c:catAx>
        <c:axId val="-213419236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4189328"/>
        <c:crosses val="autoZero"/>
        <c:auto val="1"/>
        <c:lblAlgn val="ctr"/>
        <c:lblOffset val="100"/>
        <c:noMultiLvlLbl val="0"/>
      </c:catAx>
      <c:valAx>
        <c:axId val="-2134189328"/>
        <c:scaling>
          <c:orientation val="minMax"/>
        </c:scaling>
        <c:delete val="0"/>
        <c:axPos val="l"/>
        <c:majorGridlines/>
        <c:numFmt formatCode="0.0" sourceLinked="1"/>
        <c:majorTickMark val="out"/>
        <c:minorTickMark val="none"/>
        <c:tickLblPos val="nextTo"/>
        <c:crossAx val="-213419236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Biocarbonate Pi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926263682374603"/>
          <c:y val="0.034993270524899"/>
          <c:w val="0.802356838180186"/>
          <c:h val="0.859387520380177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'Phosphorus Summary'!$T$35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Summary'!$W$21:$W$24</c:f>
                <c:numCache>
                  <c:formatCode>General</c:formatCode>
                  <c:ptCount val="4"/>
                  <c:pt idx="0">
                    <c:v>0.862406323616708</c:v>
                  </c:pt>
                  <c:pt idx="1">
                    <c:v>0.526512684541777</c:v>
                  </c:pt>
                  <c:pt idx="3">
                    <c:v>1.955620763282197</c:v>
                  </c:pt>
                </c:numCache>
              </c:numRef>
            </c:plus>
            <c:minus>
              <c:numRef>
                <c:f>'Phosphorus Summary'!$W$21:$W$24</c:f>
                <c:numCache>
                  <c:formatCode>General</c:formatCode>
                  <c:ptCount val="4"/>
                  <c:pt idx="0">
                    <c:v>0.862406323616708</c:v>
                  </c:pt>
                  <c:pt idx="1">
                    <c:v>0.526512684541777</c:v>
                  </c:pt>
                  <c:pt idx="3">
                    <c:v>1.955620763282197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Summary'!$V$35:$V$38</c:f>
              <c:numCache>
                <c:formatCode>General</c:formatCode>
                <c:ptCount val="4"/>
                <c:pt idx="0">
                  <c:v>2.578378727497416</c:v>
                </c:pt>
                <c:pt idx="1">
                  <c:v>2.200676074547946</c:v>
                </c:pt>
                <c:pt idx="3">
                  <c:v>13.97558400380923</c:v>
                </c:pt>
              </c:numCache>
            </c:numRef>
          </c:val>
        </c:ser>
        <c:ser>
          <c:idx val="0"/>
          <c:order val="1"/>
          <c:tx>
            <c:strRef>
              <c:f>'Phosphorus Summary'!$T$39</c:f>
              <c:strCache>
                <c:ptCount val="1"/>
                <c:pt idx="0">
                  <c:v>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Summary'!$V$49:$V$52</c:f>
                <c:numCache>
                  <c:formatCode>General</c:formatCode>
                  <c:ptCount val="4"/>
                  <c:pt idx="0">
                    <c:v>0.146201139242654</c:v>
                  </c:pt>
                  <c:pt idx="1">
                    <c:v>0.0897231253660394</c:v>
                  </c:pt>
                  <c:pt idx="2">
                    <c:v>0.124680750474161</c:v>
                  </c:pt>
                  <c:pt idx="3">
                    <c:v>0.262380306235815</c:v>
                  </c:pt>
                </c:numCache>
              </c:numRef>
            </c:plus>
            <c:minus>
              <c:numRef>
                <c:f>'Phosphorus Summary'!$V$49:$V$52</c:f>
                <c:numCache>
                  <c:formatCode>General</c:formatCode>
                  <c:ptCount val="4"/>
                  <c:pt idx="0">
                    <c:v>0.146201139242654</c:v>
                  </c:pt>
                  <c:pt idx="1">
                    <c:v>0.0897231253660394</c:v>
                  </c:pt>
                  <c:pt idx="2">
                    <c:v>0.124680750474161</c:v>
                  </c:pt>
                  <c:pt idx="3">
                    <c:v>0.262380306235815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Summary'!$V$39:$V$42</c:f>
              <c:numCache>
                <c:formatCode>General</c:formatCode>
                <c:ptCount val="4"/>
                <c:pt idx="0">
                  <c:v>0.1862775</c:v>
                </c:pt>
                <c:pt idx="1">
                  <c:v>0.0</c:v>
                </c:pt>
                <c:pt idx="2">
                  <c:v>0.149022000000001</c:v>
                </c:pt>
                <c:pt idx="3">
                  <c:v>1.192176000000001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71648"/>
        <c:axId val="-2132268736"/>
      </c:barChart>
      <c:catAx>
        <c:axId val="-21322716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68736"/>
        <c:crosses val="autoZero"/>
        <c:auto val="0"/>
        <c:lblAlgn val="ctr"/>
        <c:lblOffset val="100"/>
        <c:noMultiLvlLbl val="0"/>
      </c:catAx>
      <c:valAx>
        <c:axId val="-2132268736"/>
        <c:scaling>
          <c:orientation val="minMax"/>
          <c:max val="30.0"/>
          <c:min val="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2271648"/>
        <c:crosses val="autoZero"/>
        <c:crossBetween val="between"/>
        <c:minorUnit val="0.4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Bicarbonate Po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0699465390845169"/>
          <c:y val="0.0213903743315508"/>
          <c:w val="0.800006741131199"/>
          <c:h val="0.86329192808118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'Phosphorus Summary'!$T$35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Summary'!$X$21:$X$24</c:f>
                <c:numCache>
                  <c:formatCode>General</c:formatCode>
                  <c:ptCount val="4"/>
                  <c:pt idx="0">
                    <c:v>0.704329789008586</c:v>
                  </c:pt>
                  <c:pt idx="1">
                    <c:v>1.485220146021986</c:v>
                  </c:pt>
                  <c:pt idx="3">
                    <c:v>1.230325120976053</c:v>
                  </c:pt>
                </c:numCache>
              </c:numRef>
            </c:plus>
            <c:minus>
              <c:numRef>
                <c:f>'Phosphorus Summary'!$X$21:$X$24</c:f>
                <c:numCache>
                  <c:formatCode>General</c:formatCode>
                  <c:ptCount val="4"/>
                  <c:pt idx="0">
                    <c:v>0.704329789008586</c:v>
                  </c:pt>
                  <c:pt idx="1">
                    <c:v>1.485220146021986</c:v>
                  </c:pt>
                  <c:pt idx="3">
                    <c:v>1.230325120976053</c:v>
                  </c:pt>
                </c:numCache>
              </c:numRef>
            </c:minus>
          </c:errBars>
          <c:cat>
            <c:strRef>
              <c:f>'Phosphorus Summary'!$U$35:$U$38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Summary'!$W$35:$W$38</c:f>
              <c:numCache>
                <c:formatCode>General</c:formatCode>
                <c:ptCount val="4"/>
                <c:pt idx="0">
                  <c:v>10.0044898626298</c:v>
                </c:pt>
                <c:pt idx="1">
                  <c:v>14.68189494264161</c:v>
                </c:pt>
                <c:pt idx="3">
                  <c:v>5.538915405865197</c:v>
                </c:pt>
              </c:numCache>
            </c:numRef>
          </c:val>
        </c:ser>
        <c:ser>
          <c:idx val="1"/>
          <c:order val="1"/>
          <c:tx>
            <c:strRef>
              <c:f>'Phosphorus Summary'!$T$39</c:f>
              <c:strCache>
                <c:ptCount val="1"/>
                <c:pt idx="0">
                  <c:v>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Summary'!$W$49:$W$52</c:f>
                <c:numCache>
                  <c:formatCode>General</c:formatCode>
                  <c:ptCount val="4"/>
                  <c:pt idx="0">
                    <c:v>0.402515069466784</c:v>
                  </c:pt>
                  <c:pt idx="1">
                    <c:v>1.026714974591021</c:v>
                  </c:pt>
                  <c:pt idx="2">
                    <c:v>2.883963558502564</c:v>
                  </c:pt>
                  <c:pt idx="3">
                    <c:v>0.950087702812955</c:v>
                  </c:pt>
                </c:numCache>
              </c:numRef>
            </c:plus>
            <c:minus>
              <c:numRef>
                <c:f>'Phosphorus Summary'!$W$49:$W$52</c:f>
                <c:numCache>
                  <c:formatCode>General</c:formatCode>
                  <c:ptCount val="4"/>
                  <c:pt idx="0">
                    <c:v>0.402515069466784</c:v>
                  </c:pt>
                  <c:pt idx="1">
                    <c:v>1.026714974591021</c:v>
                  </c:pt>
                  <c:pt idx="2">
                    <c:v>2.883963558502564</c:v>
                  </c:pt>
                  <c:pt idx="3">
                    <c:v>0.950087702812955</c:v>
                  </c:pt>
                </c:numCache>
              </c:numRef>
            </c:minus>
          </c:errBars>
          <c:cat>
            <c:strRef>
              <c:f>'Phosphorus Summary'!$U$35:$U$38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Summary'!$W$39:$W$42</c:f>
              <c:numCache>
                <c:formatCode>General</c:formatCode>
                <c:ptCount val="4"/>
                <c:pt idx="0">
                  <c:v>12.06508250000002</c:v>
                </c:pt>
                <c:pt idx="1">
                  <c:v>13.95925550000002</c:v>
                </c:pt>
                <c:pt idx="2">
                  <c:v>17.39269800000001</c:v>
                </c:pt>
                <c:pt idx="3">
                  <c:v>26.09494400000001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2225520"/>
        <c:axId val="-2132222608"/>
      </c:barChart>
      <c:catAx>
        <c:axId val="-21322255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2222608"/>
        <c:crosses val="autoZero"/>
        <c:auto val="1"/>
        <c:lblAlgn val="ctr"/>
        <c:lblOffset val="100"/>
        <c:noMultiLvlLbl val="0"/>
      </c:catAx>
      <c:valAx>
        <c:axId val="-213222260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2225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 hydroxide Pi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'Phosphorus Summary'!$T$35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Summary'!$Y$45:$Y$48</c:f>
                <c:numCache>
                  <c:formatCode>General</c:formatCode>
                  <c:ptCount val="4"/>
                  <c:pt idx="0">
                    <c:v>3.99681326930782</c:v>
                  </c:pt>
                  <c:pt idx="1">
                    <c:v>5.471019899763274</c:v>
                  </c:pt>
                  <c:pt idx="3">
                    <c:v>17.48068701712556</c:v>
                  </c:pt>
                </c:numCache>
              </c:numRef>
            </c:plus>
            <c:minus>
              <c:numRef>
                <c:f>'Phosphorus Summary'!$Y$45:$Y$48</c:f>
                <c:numCache>
                  <c:formatCode>General</c:formatCode>
                  <c:ptCount val="4"/>
                  <c:pt idx="0">
                    <c:v>3.99681326930782</c:v>
                  </c:pt>
                  <c:pt idx="1">
                    <c:v>5.471019899763274</c:v>
                  </c:pt>
                  <c:pt idx="3">
                    <c:v>17.48068701712556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Summary'!$Y$35:$Y$38</c:f>
              <c:numCache>
                <c:formatCode>General</c:formatCode>
                <c:ptCount val="4"/>
                <c:pt idx="0">
                  <c:v>59.569700005741</c:v>
                </c:pt>
                <c:pt idx="1">
                  <c:v>84.09653686440949</c:v>
                </c:pt>
                <c:pt idx="3">
                  <c:v>175.4938867809716</c:v>
                </c:pt>
              </c:numCache>
            </c:numRef>
          </c:val>
        </c:ser>
        <c:ser>
          <c:idx val="1"/>
          <c:order val="1"/>
          <c:tx>
            <c:strRef>
              <c:f>'Phosphorus Summary'!$T$39</c:f>
              <c:strCache>
                <c:ptCount val="1"/>
                <c:pt idx="0">
                  <c:v>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Summary'!$Y$49:$Y$52</c:f>
                <c:numCache>
                  <c:formatCode>General</c:formatCode>
                  <c:ptCount val="4"/>
                  <c:pt idx="0">
                    <c:v>1.682365321173071</c:v>
                  </c:pt>
                  <c:pt idx="1">
                    <c:v>3.663790048126915</c:v>
                  </c:pt>
                  <c:pt idx="2">
                    <c:v>3.311215521618438</c:v>
                  </c:pt>
                  <c:pt idx="3">
                    <c:v>3.784102591220708</c:v>
                  </c:pt>
                </c:numCache>
              </c:numRef>
            </c:plus>
            <c:minus>
              <c:numRef>
                <c:f>'Phosphorus Summary'!$Y$49:$Y$52</c:f>
                <c:numCache>
                  <c:formatCode>General</c:formatCode>
                  <c:ptCount val="4"/>
                  <c:pt idx="0">
                    <c:v>1.682365321173071</c:v>
                  </c:pt>
                  <c:pt idx="1">
                    <c:v>3.663790048126915</c:v>
                  </c:pt>
                  <c:pt idx="2">
                    <c:v>3.311215521618438</c:v>
                  </c:pt>
                  <c:pt idx="3">
                    <c:v>3.784102591220708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Summary'!$Y$39:$Y$42</c:f>
              <c:numCache>
                <c:formatCode>General</c:formatCode>
                <c:ptCount val="4"/>
                <c:pt idx="0">
                  <c:v>24.067053</c:v>
                </c:pt>
                <c:pt idx="1">
                  <c:v>21.310146</c:v>
                </c:pt>
                <c:pt idx="2">
                  <c:v>21.0493575</c:v>
                </c:pt>
                <c:pt idx="3">
                  <c:v>38.298654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1076080"/>
        <c:axId val="-2131073168"/>
      </c:barChart>
      <c:catAx>
        <c:axId val="-21310760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1073168"/>
        <c:crosses val="autoZero"/>
        <c:auto val="1"/>
        <c:lblAlgn val="ctr"/>
        <c:lblOffset val="100"/>
        <c:noMultiLvlLbl val="0"/>
      </c:catAx>
      <c:valAx>
        <c:axId val="-2131073168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3107608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Sodium hydroxide Po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'Phosphorus Summary'!$T$35</c:f>
              <c:strCache>
                <c:ptCount val="1"/>
                <c:pt idx="0">
                  <c:v>Pre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Summary'!$Z$45:$Z$48</c:f>
                <c:numCache>
                  <c:formatCode>General</c:formatCode>
                  <c:ptCount val="4"/>
                  <c:pt idx="0">
                    <c:v>5.080707375653862</c:v>
                  </c:pt>
                  <c:pt idx="1">
                    <c:v>5.281148428808132</c:v>
                  </c:pt>
                  <c:pt idx="3">
                    <c:v>6.510339622528944</c:v>
                  </c:pt>
                </c:numCache>
              </c:numRef>
            </c:plus>
            <c:minus>
              <c:numRef>
                <c:f>'Phosphorus Summary'!$Z$45:$Z$49</c:f>
                <c:numCache>
                  <c:formatCode>General</c:formatCode>
                  <c:ptCount val="5"/>
                  <c:pt idx="0">
                    <c:v>5.080707375653862</c:v>
                  </c:pt>
                  <c:pt idx="1">
                    <c:v>5.281148428808132</c:v>
                  </c:pt>
                  <c:pt idx="3">
                    <c:v>6.510339622528944</c:v>
                  </c:pt>
                  <c:pt idx="4">
                    <c:v>11.03187469087282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Summary'!$Z$35:$Z$38</c:f>
              <c:numCache>
                <c:formatCode>General</c:formatCode>
                <c:ptCount val="4"/>
                <c:pt idx="0">
                  <c:v>61.7922545521086</c:v>
                </c:pt>
                <c:pt idx="1">
                  <c:v>80.7710524735301</c:v>
                </c:pt>
                <c:pt idx="3">
                  <c:v>35.88597507863603</c:v>
                </c:pt>
              </c:numCache>
            </c:numRef>
          </c:val>
        </c:ser>
        <c:ser>
          <c:idx val="1"/>
          <c:order val="1"/>
          <c:tx>
            <c:strRef>
              <c:f>'Phosphorus Summary'!$T$39</c:f>
              <c:strCache>
                <c:ptCount val="1"/>
                <c:pt idx="0">
                  <c:v>Post</c:v>
                </c:pt>
              </c:strCache>
            </c:strRef>
          </c:tx>
          <c:invertIfNegative val="0"/>
          <c:errBars>
            <c:errBarType val="both"/>
            <c:errValType val="cust"/>
            <c:noEndCap val="0"/>
            <c:plus>
              <c:numRef>
                <c:f>'Phosphorus Summary'!$Z$49:$Z$52</c:f>
                <c:numCache>
                  <c:formatCode>General</c:formatCode>
                  <c:ptCount val="4"/>
                  <c:pt idx="0">
                    <c:v>11.03187469087282</c:v>
                  </c:pt>
                  <c:pt idx="1">
                    <c:v>4.31178693112443</c:v>
                  </c:pt>
                  <c:pt idx="2">
                    <c:v>9.748538584875309</c:v>
                  </c:pt>
                  <c:pt idx="3">
                    <c:v>2.811769767862086</c:v>
                  </c:pt>
                </c:numCache>
              </c:numRef>
            </c:plus>
            <c:minus>
              <c:numRef>
                <c:f>'Phosphorus Summary'!$Z$49:$Z$52</c:f>
                <c:numCache>
                  <c:formatCode>General</c:formatCode>
                  <c:ptCount val="4"/>
                  <c:pt idx="0">
                    <c:v>11.03187469087282</c:v>
                  </c:pt>
                  <c:pt idx="1">
                    <c:v>4.31178693112443</c:v>
                  </c:pt>
                  <c:pt idx="2">
                    <c:v>9.748538584875309</c:v>
                  </c:pt>
                  <c:pt idx="3">
                    <c:v>2.811769767862086</c:v>
                  </c:pt>
                </c:numCache>
              </c:numRef>
            </c:minus>
          </c:errBars>
          <c:cat>
            <c:strRef>
              <c:f>'Phosphorus Summary'!$U$39:$U$42</c:f>
              <c:strCache>
                <c:ptCount val="4"/>
                <c:pt idx="0">
                  <c:v>Ridge</c:v>
                </c:pt>
                <c:pt idx="1">
                  <c:v>Mid slope</c:v>
                </c:pt>
                <c:pt idx="2">
                  <c:v>Low slope</c:v>
                </c:pt>
                <c:pt idx="3">
                  <c:v>Valley</c:v>
                </c:pt>
              </c:strCache>
            </c:strRef>
          </c:cat>
          <c:val>
            <c:numRef>
              <c:f>'Phosphorus Summary'!$Z$39:$Z$42</c:f>
              <c:numCache>
                <c:formatCode>General</c:formatCode>
                <c:ptCount val="4"/>
                <c:pt idx="0">
                  <c:v>92.93717699999996</c:v>
                </c:pt>
                <c:pt idx="1">
                  <c:v>94.45594399999998</c:v>
                </c:pt>
                <c:pt idx="2">
                  <c:v>69.95393249999999</c:v>
                </c:pt>
                <c:pt idx="3">
                  <c:v>66.32417599999998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30948240"/>
        <c:axId val="-2130945328"/>
      </c:barChart>
      <c:catAx>
        <c:axId val="-2130948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0945328"/>
        <c:crosses val="autoZero"/>
        <c:auto val="1"/>
        <c:lblAlgn val="ctr"/>
        <c:lblOffset val="100"/>
        <c:noMultiLvlLbl val="0"/>
      </c:catAx>
      <c:valAx>
        <c:axId val="-2130945328"/>
        <c:scaling>
          <c:orientation val="minMax"/>
          <c:max val="250.0"/>
        </c:scaling>
        <c:delete val="0"/>
        <c:axPos val="l"/>
        <c:numFmt formatCode="General" sourceLinked="1"/>
        <c:majorTickMark val="out"/>
        <c:minorTickMark val="none"/>
        <c:tickLblPos val="nextTo"/>
        <c:crossAx val="-21309482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730250</xdr:colOff>
      <xdr:row>54</xdr:row>
      <xdr:rowOff>120650</xdr:rowOff>
    </xdr:from>
    <xdr:to>
      <xdr:col>14</xdr:col>
      <xdr:colOff>317500</xdr:colOff>
      <xdr:row>83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438150</xdr:colOff>
      <xdr:row>56</xdr:row>
      <xdr:rowOff>31750</xdr:rowOff>
    </xdr:from>
    <xdr:to>
      <xdr:col>24</xdr:col>
      <xdr:colOff>495300</xdr:colOff>
      <xdr:row>76</xdr:row>
      <xdr:rowOff>177800</xdr:rowOff>
    </xdr:to>
    <xdr:graphicFrame macro="">
      <xdr:nvGraphicFramePr>
        <xdr:cNvPr id="8" name="Chart 7" title="Bicarbonate Inorganic P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565150</xdr:colOff>
      <xdr:row>56</xdr:row>
      <xdr:rowOff>44450</xdr:rowOff>
    </xdr:from>
    <xdr:to>
      <xdr:col>31</xdr:col>
      <xdr:colOff>266700</xdr:colOff>
      <xdr:row>76</xdr:row>
      <xdr:rowOff>177800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298450</xdr:colOff>
      <xdr:row>56</xdr:row>
      <xdr:rowOff>44450</xdr:rowOff>
    </xdr:from>
    <xdr:to>
      <xdr:col>37</xdr:col>
      <xdr:colOff>342900</xdr:colOff>
      <xdr:row>76</xdr:row>
      <xdr:rowOff>177800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37</xdr:col>
      <xdr:colOff>374650</xdr:colOff>
      <xdr:row>56</xdr:row>
      <xdr:rowOff>19050</xdr:rowOff>
    </xdr:from>
    <xdr:to>
      <xdr:col>43</xdr:col>
      <xdr:colOff>393700</xdr:colOff>
      <xdr:row>76</xdr:row>
      <xdr:rowOff>165100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52"/>
  <sheetViews>
    <sheetView tabSelected="1" workbookViewId="0">
      <pane ySplit="2" topLeftCell="A3" activePane="bottomLeft" state="frozen"/>
      <selection pane="bottomLeft" activeCell="F21" sqref="F21"/>
    </sheetView>
  </sheetViews>
  <sheetFormatPr baseColWidth="10" defaultRowHeight="16" x14ac:dyDescent="0.2"/>
  <cols>
    <col min="1" max="1" width="11" style="2" bestFit="1" customWidth="1"/>
    <col min="2" max="2" width="10.33203125" style="2" bestFit="1" customWidth="1"/>
    <col min="3" max="3" width="8.5" style="2" bestFit="1" customWidth="1"/>
    <col min="4" max="4" width="10.83203125" style="2" bestFit="1" customWidth="1"/>
    <col min="5" max="10" width="10.83203125" style="2"/>
    <col min="11" max="11" width="12.33203125" style="2" bestFit="1" customWidth="1"/>
    <col min="12" max="16384" width="10.83203125" style="2"/>
  </cols>
  <sheetData>
    <row r="1" spans="1:29" x14ac:dyDescent="0.2">
      <c r="A1" s="1"/>
      <c r="B1" s="1"/>
      <c r="C1" s="21" t="s">
        <v>0</v>
      </c>
      <c r="D1" s="22"/>
      <c r="E1" s="22"/>
      <c r="F1" s="22"/>
      <c r="G1" s="22"/>
      <c r="H1" s="22"/>
      <c r="I1" s="23"/>
    </row>
    <row r="2" spans="1:29" x14ac:dyDescent="0.2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</row>
    <row r="3" spans="1:29" x14ac:dyDescent="0.2">
      <c r="A3" s="3" t="s">
        <v>10</v>
      </c>
      <c r="B3" s="3" t="s">
        <v>11</v>
      </c>
      <c r="C3" s="4">
        <v>0</v>
      </c>
      <c r="D3" s="5">
        <v>11.694480000000018</v>
      </c>
      <c r="E3" s="5">
        <f>D3-C3</f>
        <v>11.694480000000018</v>
      </c>
      <c r="F3" s="6">
        <v>17.882639999999995</v>
      </c>
      <c r="G3" s="6">
        <v>76.145609999999962</v>
      </c>
      <c r="H3" s="6">
        <f>G3-F3</f>
        <v>58.262969999999967</v>
      </c>
      <c r="I3" s="6">
        <f>SUM(D3,G3)</f>
        <v>87.840089999999975</v>
      </c>
    </row>
    <row r="4" spans="1:29" x14ac:dyDescent="0.2">
      <c r="A4" s="3" t="s">
        <v>12</v>
      </c>
      <c r="B4" s="3" t="s">
        <v>11</v>
      </c>
      <c r="C4" s="4">
        <v>0</v>
      </c>
      <c r="D4" s="5">
        <v>11.694480000000018</v>
      </c>
      <c r="E4" s="5">
        <f t="shared" ref="E4:E50" si="0">D4-C4</f>
        <v>11.694480000000018</v>
      </c>
      <c r="F4" s="6">
        <v>22.129767000000001</v>
      </c>
      <c r="G4" s="6">
        <v>87.288869999999989</v>
      </c>
      <c r="H4" s="6">
        <f t="shared" ref="H4:H50" si="1">G4-F4</f>
        <v>65.159102999999988</v>
      </c>
      <c r="I4" s="6">
        <f t="shared" ref="I4:I50" si="2">SUM(D4,G4)</f>
        <v>98.983350000000002</v>
      </c>
    </row>
    <row r="5" spans="1:29" x14ac:dyDescent="0.2">
      <c r="A5" s="3" t="s">
        <v>13</v>
      </c>
      <c r="B5" s="3" t="s">
        <v>11</v>
      </c>
      <c r="C5" s="4">
        <v>0</v>
      </c>
      <c r="D5" s="5">
        <v>11.694480000000018</v>
      </c>
      <c r="E5" s="5">
        <f t="shared" si="0"/>
        <v>11.694480000000018</v>
      </c>
      <c r="F5" s="6">
        <v>24.812162999999998</v>
      </c>
      <c r="G5" s="6">
        <v>131.86190999999997</v>
      </c>
      <c r="H5" s="6">
        <f t="shared" si="1"/>
        <v>107.04974699999997</v>
      </c>
      <c r="I5" s="6">
        <f t="shared" si="2"/>
        <v>143.55638999999999</v>
      </c>
    </row>
    <row r="6" spans="1:29" x14ac:dyDescent="0.2">
      <c r="A6" s="7" t="s">
        <v>14</v>
      </c>
      <c r="B6" s="7" t="s">
        <v>11</v>
      </c>
      <c r="C6" s="8">
        <v>0.22353300000000131</v>
      </c>
      <c r="D6" s="5">
        <v>13.365120000000017</v>
      </c>
      <c r="E6" s="5">
        <f t="shared" si="0"/>
        <v>13.141587000000015</v>
      </c>
      <c r="F6" s="6">
        <v>23.247431999999996</v>
      </c>
      <c r="G6" s="6">
        <v>111.43259999999998</v>
      </c>
      <c r="H6" s="6">
        <f t="shared" si="1"/>
        <v>88.185167999999976</v>
      </c>
      <c r="I6" s="6">
        <f t="shared" si="2"/>
        <v>124.79772</v>
      </c>
    </row>
    <row r="7" spans="1:29" x14ac:dyDescent="0.2">
      <c r="A7" s="7" t="s">
        <v>15</v>
      </c>
      <c r="B7" s="7" t="s">
        <v>11</v>
      </c>
      <c r="C7" s="8">
        <v>0.89413200000000015</v>
      </c>
      <c r="D7" s="5">
        <v>11.694480000000018</v>
      </c>
      <c r="E7" s="5">
        <f t="shared" si="0"/>
        <v>10.800348000000017</v>
      </c>
      <c r="F7" s="6">
        <v>30.176955000000007</v>
      </c>
      <c r="G7" s="6">
        <v>144.86237999999997</v>
      </c>
      <c r="H7" s="6">
        <f t="shared" si="1"/>
        <v>114.68542499999997</v>
      </c>
      <c r="I7" s="6">
        <f t="shared" si="2"/>
        <v>156.55686</v>
      </c>
      <c r="U7" s="2" t="s">
        <v>64</v>
      </c>
    </row>
    <row r="8" spans="1:29" x14ac:dyDescent="0.2">
      <c r="A8" s="3" t="s">
        <v>16</v>
      </c>
      <c r="B8" s="3" t="s">
        <v>11</v>
      </c>
      <c r="C8" s="4">
        <v>0</v>
      </c>
      <c r="D8" s="5">
        <v>13.365120000000017</v>
      </c>
      <c r="E8" s="5">
        <f t="shared" si="0"/>
        <v>13.365120000000017</v>
      </c>
      <c r="F8" s="6">
        <v>26.153360999999997</v>
      </c>
      <c r="G8" s="6">
        <v>150.43400999999994</v>
      </c>
      <c r="H8" s="6">
        <f t="shared" si="1"/>
        <v>124.28064899999995</v>
      </c>
      <c r="I8" s="6">
        <f t="shared" si="2"/>
        <v>163.79912999999996</v>
      </c>
    </row>
    <row r="9" spans="1:29" x14ac:dyDescent="0.2">
      <c r="A9" s="7" t="s">
        <v>17</v>
      </c>
      <c r="B9" s="7" t="s">
        <v>11</v>
      </c>
      <c r="C9" s="8">
        <v>0.22353300000000131</v>
      </c>
      <c r="D9" s="5">
        <v>15.035760000000016</v>
      </c>
      <c r="E9" s="5">
        <f t="shared" si="0"/>
        <v>14.812227000000014</v>
      </c>
      <c r="F9" s="6">
        <v>32.412285000000004</v>
      </c>
      <c r="G9" s="6">
        <v>128.14748999999998</v>
      </c>
      <c r="H9" s="6">
        <f t="shared" si="1"/>
        <v>95.735204999999979</v>
      </c>
      <c r="I9" s="6">
        <f t="shared" si="2"/>
        <v>143.18324999999999</v>
      </c>
      <c r="L9" s="9"/>
      <c r="M9" s="24" t="s">
        <v>18</v>
      </c>
      <c r="N9" s="24"/>
      <c r="O9" s="24"/>
      <c r="P9" s="24"/>
      <c r="Q9" s="24"/>
      <c r="R9" s="24"/>
      <c r="S9" s="24"/>
    </row>
    <row r="10" spans="1:29" x14ac:dyDescent="0.2">
      <c r="A10" s="3" t="s">
        <v>19</v>
      </c>
      <c r="B10" s="3" t="s">
        <v>11</v>
      </c>
      <c r="C10" s="4">
        <v>0</v>
      </c>
      <c r="D10" s="5">
        <v>13.365120000000017</v>
      </c>
      <c r="E10" s="5">
        <f t="shared" si="0"/>
        <v>13.365120000000017</v>
      </c>
      <c r="F10" s="6">
        <v>18.329705999999995</v>
      </c>
      <c r="G10" s="6">
        <v>128.14748999999998</v>
      </c>
      <c r="H10" s="6">
        <f t="shared" si="1"/>
        <v>109.81778399999999</v>
      </c>
      <c r="I10" s="6">
        <f t="shared" si="2"/>
        <v>141.51261</v>
      </c>
      <c r="K10" s="1" t="s">
        <v>20</v>
      </c>
      <c r="L10" s="1" t="s">
        <v>21</v>
      </c>
      <c r="M10" s="1" t="s">
        <v>3</v>
      </c>
      <c r="N10" s="1" t="s">
        <v>4</v>
      </c>
      <c r="O10" s="1" t="s">
        <v>5</v>
      </c>
      <c r="P10" s="1" t="s">
        <v>6</v>
      </c>
      <c r="Q10" s="1" t="s">
        <v>7</v>
      </c>
      <c r="R10" s="1" t="s">
        <v>8</v>
      </c>
      <c r="S10" s="1" t="s">
        <v>9</v>
      </c>
      <c r="W10" s="2" t="s">
        <v>55</v>
      </c>
    </row>
    <row r="11" spans="1:29" x14ac:dyDescent="0.2">
      <c r="A11" s="3" t="s">
        <v>22</v>
      </c>
      <c r="B11" s="3" t="s">
        <v>11</v>
      </c>
      <c r="C11" s="4">
        <v>-0.22353299999999965</v>
      </c>
      <c r="D11" s="5">
        <v>11.694480000000018</v>
      </c>
      <c r="E11" s="5">
        <f t="shared" si="0"/>
        <v>11.918013000000018</v>
      </c>
      <c r="F11" s="6">
        <v>18.106172999999998</v>
      </c>
      <c r="G11" s="6">
        <v>111.43259999999998</v>
      </c>
      <c r="H11" s="6">
        <f t="shared" si="1"/>
        <v>93.326426999999981</v>
      </c>
      <c r="I11" s="6">
        <f t="shared" si="2"/>
        <v>123.12707999999999</v>
      </c>
      <c r="K11" s="1" t="s">
        <v>23</v>
      </c>
      <c r="L11" s="7" t="s">
        <v>11</v>
      </c>
      <c r="M11" s="6">
        <f>AVERAGE(C3:C8)</f>
        <v>0.18627750000000023</v>
      </c>
      <c r="N11" s="6">
        <f t="shared" ref="M11:S11" si="3">AVERAGE(D3:D8)</f>
        <v>12.251360000000018</v>
      </c>
      <c r="O11" s="6">
        <f t="shared" si="3"/>
        <v>12.065082500000017</v>
      </c>
      <c r="P11" s="6">
        <f t="shared" si="3"/>
        <v>24.067053000000001</v>
      </c>
      <c r="Q11" s="6">
        <f t="shared" si="3"/>
        <v>117.00422999999996</v>
      </c>
      <c r="R11" s="6">
        <f t="shared" si="3"/>
        <v>92.937176999999963</v>
      </c>
      <c r="S11" s="6">
        <f t="shared" si="3"/>
        <v>129.25559000000001</v>
      </c>
      <c r="U11" s="2" t="s">
        <v>1</v>
      </c>
      <c r="V11" s="2" t="s">
        <v>21</v>
      </c>
      <c r="W11" s="2" t="s">
        <v>56</v>
      </c>
      <c r="X11" s="2" t="s">
        <v>57</v>
      </c>
      <c r="Y11" s="2" t="s">
        <v>58</v>
      </c>
      <c r="Z11" s="2" t="s">
        <v>59</v>
      </c>
      <c r="AA11" s="2" t="s">
        <v>60</v>
      </c>
      <c r="AB11" s="2" t="s">
        <v>61</v>
      </c>
      <c r="AC11" s="2" t="s">
        <v>75</v>
      </c>
    </row>
    <row r="12" spans="1:29" x14ac:dyDescent="0.2">
      <c r="A12" s="3" t="s">
        <v>24</v>
      </c>
      <c r="B12" s="3" t="s">
        <v>11</v>
      </c>
      <c r="C12" s="4">
        <v>-0.22353299999999965</v>
      </c>
      <c r="D12" s="5">
        <v>11.694480000000018</v>
      </c>
      <c r="E12" s="5">
        <f t="shared" si="0"/>
        <v>11.918013000000018</v>
      </c>
      <c r="F12" s="6">
        <v>12.964913999999997</v>
      </c>
      <c r="G12" s="6">
        <v>104.00375999999996</v>
      </c>
      <c r="H12" s="6">
        <f t="shared" si="1"/>
        <v>91.038845999999964</v>
      </c>
      <c r="I12" s="6">
        <f t="shared" si="2"/>
        <v>115.69823999999997</v>
      </c>
      <c r="K12" s="1" t="s">
        <v>25</v>
      </c>
      <c r="L12" s="7" t="s">
        <v>11</v>
      </c>
      <c r="M12" s="6">
        <f t="shared" ref="M12:S12" si="4">AVERAGE(C9:C14)</f>
        <v>-3.7255499999999386E-2</v>
      </c>
      <c r="N12" s="6">
        <f t="shared" si="4"/>
        <v>13.922000000000017</v>
      </c>
      <c r="O12" s="6">
        <f t="shared" si="4"/>
        <v>13.959255500000017</v>
      </c>
      <c r="P12" s="6">
        <f t="shared" si="4"/>
        <v>21.310146</v>
      </c>
      <c r="Q12" s="6">
        <f t="shared" si="4"/>
        <v>115.76608999999996</v>
      </c>
      <c r="R12" s="6">
        <f t="shared" si="4"/>
        <v>94.455943999999988</v>
      </c>
      <c r="S12" s="6">
        <f t="shared" si="4"/>
        <v>129.68808999999999</v>
      </c>
      <c r="U12" s="2" t="s">
        <v>23</v>
      </c>
      <c r="V12" s="2" t="s">
        <v>11</v>
      </c>
      <c r="W12" s="2">
        <v>2.5783787274974164</v>
      </c>
      <c r="X12" s="2">
        <v>10.004489862629793</v>
      </c>
      <c r="Y12" s="2">
        <v>10.863949438462265</v>
      </c>
      <c r="Z12" s="2">
        <v>59.569700005740998</v>
      </c>
      <c r="AA12" s="2">
        <v>61.792254552108602</v>
      </c>
      <c r="AB12" s="2">
        <v>121.36195455784959</v>
      </c>
      <c r="AC12" s="2">
        <f>SUM(AB12,Y12)</f>
        <v>132.22590399631184</v>
      </c>
    </row>
    <row r="13" spans="1:29" x14ac:dyDescent="0.2">
      <c r="A13" s="3" t="s">
        <v>26</v>
      </c>
      <c r="B13" s="3" t="s">
        <v>11</v>
      </c>
      <c r="C13" s="4">
        <v>-0.22353299999999965</v>
      </c>
      <c r="D13" s="5">
        <v>18.377040000000012</v>
      </c>
      <c r="E13" s="5">
        <f t="shared" si="0"/>
        <v>18.600573000000011</v>
      </c>
      <c r="F13" s="6">
        <v>13.411980000000003</v>
      </c>
      <c r="G13" s="6">
        <v>91.003289999999978</v>
      </c>
      <c r="H13" s="6">
        <f t="shared" si="1"/>
        <v>77.591309999999979</v>
      </c>
      <c r="I13" s="6">
        <f t="shared" si="2"/>
        <v>109.38032999999999</v>
      </c>
      <c r="K13" s="1" t="s">
        <v>27</v>
      </c>
      <c r="L13" s="7" t="s">
        <v>11</v>
      </c>
      <c r="M13" s="6">
        <f t="shared" ref="M13:S13" si="5">AVERAGE(C15:C20)</f>
        <v>0.1490220000000009</v>
      </c>
      <c r="N13" s="6">
        <f t="shared" si="5"/>
        <v>17.541720000000016</v>
      </c>
      <c r="O13" s="6">
        <f t="shared" si="5"/>
        <v>17.392698000000014</v>
      </c>
      <c r="P13" s="6">
        <f t="shared" si="5"/>
        <v>21.049357499999999</v>
      </c>
      <c r="Q13" s="6">
        <f t="shared" si="5"/>
        <v>91.003289999999993</v>
      </c>
      <c r="R13" s="6">
        <f t="shared" si="5"/>
        <v>69.953932499999993</v>
      </c>
      <c r="S13" s="6">
        <f t="shared" si="5"/>
        <v>108.54501</v>
      </c>
      <c r="U13" s="2" t="s">
        <v>52</v>
      </c>
      <c r="V13" s="2" t="s">
        <v>11</v>
      </c>
      <c r="W13" s="2">
        <v>2.2006760745479461</v>
      </c>
      <c r="X13" s="2">
        <v>14.681894942641605</v>
      </c>
      <c r="Y13" s="2">
        <v>16.149012325673571</v>
      </c>
      <c r="Z13" s="2">
        <v>84.096536864409487</v>
      </c>
      <c r="AA13" s="2">
        <v>80.771052473530105</v>
      </c>
      <c r="AB13" s="2">
        <v>164.86758933793959</v>
      </c>
      <c r="AC13" s="2">
        <f t="shared" ref="AC13:AC17" si="6">SUM(AB13,Y13)</f>
        <v>181.01660166361316</v>
      </c>
    </row>
    <row r="14" spans="1:29" x14ac:dyDescent="0.2">
      <c r="A14" s="7" t="s">
        <v>28</v>
      </c>
      <c r="B14" s="7" t="s">
        <v>11</v>
      </c>
      <c r="C14" s="8">
        <v>0.22353300000000131</v>
      </c>
      <c r="D14" s="6">
        <v>13.365120000000017</v>
      </c>
      <c r="E14" s="6">
        <f t="shared" si="0"/>
        <v>13.141587000000015</v>
      </c>
      <c r="F14" s="6">
        <v>32.635818</v>
      </c>
      <c r="G14" s="6">
        <v>131.86191000000002</v>
      </c>
      <c r="H14" s="6">
        <f t="shared" si="1"/>
        <v>99.226092000000023</v>
      </c>
      <c r="I14" s="6">
        <f t="shared" si="2"/>
        <v>145.22703000000004</v>
      </c>
      <c r="K14" s="1" t="s">
        <v>29</v>
      </c>
      <c r="L14" s="7" t="s">
        <v>11</v>
      </c>
      <c r="M14" s="6">
        <f t="shared" ref="M14:S14" si="7">AVERAGE(C21:C26)</f>
        <v>1.1921760000000008</v>
      </c>
      <c r="N14" s="6">
        <f t="shared" si="7"/>
        <v>27.287120000000005</v>
      </c>
      <c r="O14" s="6">
        <f t="shared" si="7"/>
        <v>26.094944000000009</v>
      </c>
      <c r="P14" s="6">
        <f t="shared" si="7"/>
        <v>38.298653999999999</v>
      </c>
      <c r="Q14" s="6">
        <f t="shared" si="7"/>
        <v>104.62282999999996</v>
      </c>
      <c r="R14" s="6">
        <f t="shared" si="7"/>
        <v>66.32417599999998</v>
      </c>
      <c r="S14" s="6">
        <f t="shared" si="7"/>
        <v>131.90994999999998</v>
      </c>
      <c r="U14" s="2" t="s">
        <v>29</v>
      </c>
      <c r="V14" s="2" t="s">
        <v>11</v>
      </c>
      <c r="W14" s="2">
        <v>13.975584003809233</v>
      </c>
      <c r="X14" s="2">
        <v>5.5389154058651968</v>
      </c>
      <c r="Y14" s="2">
        <v>16.767024476682199</v>
      </c>
      <c r="Z14" s="2">
        <v>175.49388678097159</v>
      </c>
      <c r="AA14" s="2">
        <v>35.885975078636029</v>
      </c>
      <c r="AB14" s="2">
        <v>205.32915501607843</v>
      </c>
      <c r="AC14" s="2">
        <f t="shared" si="6"/>
        <v>222.09617949276063</v>
      </c>
    </row>
    <row r="15" spans="1:29" x14ac:dyDescent="0.2">
      <c r="A15" s="3" t="s">
        <v>30</v>
      </c>
      <c r="B15" s="3" t="s">
        <v>11</v>
      </c>
      <c r="C15" s="4">
        <v>0</v>
      </c>
      <c r="D15" s="5">
        <v>10.023840000000019</v>
      </c>
      <c r="E15" s="5">
        <f t="shared" si="0"/>
        <v>10.023840000000019</v>
      </c>
      <c r="F15" s="6">
        <v>13.635513000000001</v>
      </c>
      <c r="G15" s="6">
        <v>40.858619999999995</v>
      </c>
      <c r="H15" s="6">
        <f t="shared" si="1"/>
        <v>27.223106999999992</v>
      </c>
      <c r="I15" s="6">
        <f t="shared" si="2"/>
        <v>50.882460000000016</v>
      </c>
      <c r="U15" s="2" t="s">
        <v>23</v>
      </c>
      <c r="V15" s="2" t="s">
        <v>42</v>
      </c>
      <c r="W15" s="2">
        <v>0</v>
      </c>
      <c r="X15" s="2">
        <v>7.3375895554811406</v>
      </c>
      <c r="Y15" s="2">
        <v>7.3375895554811406</v>
      </c>
      <c r="Z15" s="2">
        <v>30.233316479659155</v>
      </c>
      <c r="AA15" s="2">
        <v>35.641633853433575</v>
      </c>
      <c r="AB15" s="2">
        <v>65.874950333092741</v>
      </c>
      <c r="AC15" s="2">
        <f t="shared" si="6"/>
        <v>73.212539888573886</v>
      </c>
    </row>
    <row r="16" spans="1:29" x14ac:dyDescent="0.2">
      <c r="A16" s="3" t="s">
        <v>31</v>
      </c>
      <c r="B16" s="3" t="s">
        <v>11</v>
      </c>
      <c r="C16" s="4">
        <v>-0.22353299999999965</v>
      </c>
      <c r="D16" s="5">
        <v>11.694480000000018</v>
      </c>
      <c r="E16" s="5">
        <f t="shared" si="0"/>
        <v>11.918013000000018</v>
      </c>
      <c r="F16" s="6">
        <v>15.870843000000001</v>
      </c>
      <c r="G16" s="6">
        <v>87.288870000000017</v>
      </c>
      <c r="H16" s="6">
        <f t="shared" si="1"/>
        <v>71.418027000000023</v>
      </c>
      <c r="I16" s="6">
        <f t="shared" si="2"/>
        <v>98.98335000000003</v>
      </c>
      <c r="U16" s="2" t="s">
        <v>52</v>
      </c>
      <c r="V16" s="2" t="s">
        <v>42</v>
      </c>
      <c r="W16" s="2">
        <v>3.5670602077265454</v>
      </c>
      <c r="X16" s="2">
        <v>7.1536853922226262</v>
      </c>
      <c r="Y16" s="2">
        <v>7.7481954268437176</v>
      </c>
      <c r="Z16" s="2">
        <v>57.05302102590958</v>
      </c>
      <c r="AA16" s="2">
        <v>42.95295721242406</v>
      </c>
      <c r="AB16" s="2">
        <v>100.00597823833364</v>
      </c>
      <c r="AC16" s="2">
        <f t="shared" si="6"/>
        <v>107.75417366517736</v>
      </c>
    </row>
    <row r="17" spans="1:30" x14ac:dyDescent="0.2">
      <c r="A17" s="7" t="s">
        <v>32</v>
      </c>
      <c r="B17" s="7" t="s">
        <v>11</v>
      </c>
      <c r="C17" s="8">
        <v>0.67059900000000239</v>
      </c>
      <c r="D17" s="6">
        <v>11.694480000000018</v>
      </c>
      <c r="E17" s="6">
        <f t="shared" si="0"/>
        <v>11.023881000000015</v>
      </c>
      <c r="F17" s="6">
        <v>36.659412000000003</v>
      </c>
      <c r="G17" s="6">
        <v>137.43353999999997</v>
      </c>
      <c r="H17" s="6">
        <f t="shared" si="1"/>
        <v>100.77412799999996</v>
      </c>
      <c r="I17" s="6">
        <f t="shared" si="2"/>
        <v>149.12801999999999</v>
      </c>
      <c r="U17" s="2" t="s">
        <v>29</v>
      </c>
      <c r="V17" s="2" t="s">
        <v>42</v>
      </c>
      <c r="W17" s="2">
        <v>13.30943285047589</v>
      </c>
      <c r="X17" s="2">
        <v>2.7563651360917487</v>
      </c>
      <c r="Y17" s="2">
        <v>10.790301343023499</v>
      </c>
      <c r="Z17" s="2">
        <v>141.91515803062745</v>
      </c>
      <c r="AA17" s="2">
        <v>57.160877315258972</v>
      </c>
      <c r="AB17" s="2">
        <v>199.07603534588642</v>
      </c>
      <c r="AC17" s="2">
        <f t="shared" si="6"/>
        <v>209.86633668890991</v>
      </c>
    </row>
    <row r="18" spans="1:30" x14ac:dyDescent="0.2">
      <c r="A18" s="7" t="s">
        <v>33</v>
      </c>
      <c r="B18" s="7" t="s">
        <v>11</v>
      </c>
      <c r="C18" s="8">
        <v>0.22353300000000131</v>
      </c>
      <c r="D18" s="6">
        <v>23.388960000000012</v>
      </c>
      <c r="E18" s="6">
        <f t="shared" si="0"/>
        <v>23.165427000000012</v>
      </c>
      <c r="F18" s="6">
        <v>19.894436999999996</v>
      </c>
      <c r="G18" s="6">
        <v>96.574919999999977</v>
      </c>
      <c r="H18" s="6">
        <f t="shared" si="1"/>
        <v>76.680482999999981</v>
      </c>
      <c r="I18" s="6">
        <f t="shared" si="2"/>
        <v>119.96387999999999</v>
      </c>
    </row>
    <row r="19" spans="1:30" x14ac:dyDescent="0.2">
      <c r="A19" s="3" t="s">
        <v>34</v>
      </c>
      <c r="B19" s="3" t="s">
        <v>11</v>
      </c>
      <c r="C19" s="4">
        <v>0</v>
      </c>
      <c r="D19" s="5">
        <v>23.388960000000012</v>
      </c>
      <c r="E19" s="5">
        <f t="shared" si="0"/>
        <v>23.388960000000012</v>
      </c>
      <c r="F19" s="6">
        <v>19.670904</v>
      </c>
      <c r="G19" s="6">
        <v>94.717709999999997</v>
      </c>
      <c r="H19" s="6">
        <f t="shared" si="1"/>
        <v>75.046806000000004</v>
      </c>
      <c r="I19" s="6">
        <f t="shared" si="2"/>
        <v>118.10667000000001</v>
      </c>
      <c r="W19" s="2" t="s">
        <v>62</v>
      </c>
    </row>
    <row r="20" spans="1:30" x14ac:dyDescent="0.2">
      <c r="A20" s="7" t="s">
        <v>35</v>
      </c>
      <c r="B20" s="7" t="s">
        <v>11</v>
      </c>
      <c r="C20" s="8">
        <v>0.22353300000000131</v>
      </c>
      <c r="D20" s="6">
        <v>25.059600000000007</v>
      </c>
      <c r="E20" s="6">
        <f t="shared" si="0"/>
        <v>24.836067000000007</v>
      </c>
      <c r="F20" s="6">
        <v>20.565035999999999</v>
      </c>
      <c r="G20" s="6">
        <v>89.146080000000026</v>
      </c>
      <c r="H20" s="6">
        <f t="shared" si="1"/>
        <v>68.58104400000002</v>
      </c>
      <c r="I20" s="6">
        <f t="shared" si="2"/>
        <v>114.20568000000003</v>
      </c>
      <c r="U20" s="2" t="s">
        <v>1</v>
      </c>
      <c r="V20" s="2" t="s">
        <v>21</v>
      </c>
      <c r="W20" s="2" t="s">
        <v>56</v>
      </c>
      <c r="X20" s="2" t="s">
        <v>57</v>
      </c>
      <c r="Y20" s="2" t="s">
        <v>58</v>
      </c>
      <c r="Z20" s="2" t="s">
        <v>59</v>
      </c>
      <c r="AA20" s="2" t="s">
        <v>60</v>
      </c>
      <c r="AB20" s="2" t="s">
        <v>61</v>
      </c>
    </row>
    <row r="21" spans="1:30" x14ac:dyDescent="0.2">
      <c r="A21" s="7" t="s">
        <v>36</v>
      </c>
      <c r="B21" s="7" t="s">
        <v>11</v>
      </c>
      <c r="C21" s="8">
        <v>0.89413200000000015</v>
      </c>
      <c r="D21" s="6">
        <v>25.059600000000007</v>
      </c>
      <c r="E21" s="6">
        <f t="shared" si="0"/>
        <v>24.165468000000008</v>
      </c>
      <c r="F21" s="6">
        <v>36.659412000000003</v>
      </c>
      <c r="G21" s="6">
        <v>98.432129999999987</v>
      </c>
      <c r="H21" s="6">
        <f t="shared" si="1"/>
        <v>61.772717999999983</v>
      </c>
      <c r="I21" s="6">
        <f t="shared" si="2"/>
        <v>123.49172999999999</v>
      </c>
      <c r="U21" s="2" t="s">
        <v>23</v>
      </c>
      <c r="V21" s="2" t="s">
        <v>11</v>
      </c>
      <c r="W21" s="2">
        <v>0.86240632361670844</v>
      </c>
      <c r="X21" s="2">
        <v>0.70432978900858656</v>
      </c>
      <c r="Y21" s="2">
        <v>0.97364583346728706</v>
      </c>
      <c r="Z21" s="2">
        <v>3.9968132693078195</v>
      </c>
      <c r="AA21" s="2">
        <v>5.0807073756538621</v>
      </c>
      <c r="AB21" s="2">
        <v>8.5258015648855956</v>
      </c>
    </row>
    <row r="22" spans="1:30" x14ac:dyDescent="0.2">
      <c r="A22" s="7" t="s">
        <v>37</v>
      </c>
      <c r="B22" s="7" t="s">
        <v>11</v>
      </c>
      <c r="C22" s="8">
        <v>0.67059900000000239</v>
      </c>
      <c r="D22" s="6">
        <v>23.388960000000012</v>
      </c>
      <c r="E22" s="6">
        <f t="shared" si="0"/>
        <v>22.718361000000009</v>
      </c>
      <c r="F22" s="6">
        <v>29.729889000000004</v>
      </c>
      <c r="G22" s="6">
        <v>91.003289999999978</v>
      </c>
      <c r="H22" s="6">
        <f t="shared" si="1"/>
        <v>61.273400999999978</v>
      </c>
      <c r="I22" s="6">
        <f t="shared" si="2"/>
        <v>114.39224999999999</v>
      </c>
      <c r="U22" s="2" t="s">
        <v>52</v>
      </c>
      <c r="V22" s="2" t="s">
        <v>11</v>
      </c>
      <c r="W22" s="2">
        <v>0.5265126845417768</v>
      </c>
      <c r="X22" s="2">
        <v>1.4852201460219856</v>
      </c>
      <c r="Y22" s="2">
        <v>1.4406551423692837</v>
      </c>
      <c r="Z22" s="2">
        <v>5.4710198997632746</v>
      </c>
      <c r="AA22" s="2">
        <v>5.2811484288081321</v>
      </c>
      <c r="AB22" s="2">
        <v>10.658712928697767</v>
      </c>
    </row>
    <row r="23" spans="1:30" x14ac:dyDescent="0.2">
      <c r="A23" s="7" t="s">
        <v>38</v>
      </c>
      <c r="B23" s="7" t="s">
        <v>11</v>
      </c>
      <c r="C23" s="8">
        <v>1.1176650000000017</v>
      </c>
      <c r="D23" s="6">
        <v>30.071520000000007</v>
      </c>
      <c r="E23" s="6">
        <f t="shared" si="0"/>
        <v>28.953855000000004</v>
      </c>
      <c r="F23" s="6">
        <v>39.118274999999997</v>
      </c>
      <c r="G23" s="6">
        <v>113.28980999999999</v>
      </c>
      <c r="H23" s="6">
        <f t="shared" si="1"/>
        <v>74.171534999999992</v>
      </c>
      <c r="I23" s="6">
        <f t="shared" si="2"/>
        <v>143.36133000000001</v>
      </c>
      <c r="U23" s="2" t="s">
        <v>67</v>
      </c>
      <c r="V23" s="2" t="s">
        <v>11</v>
      </c>
      <c r="AD23" s="2" t="s">
        <v>72</v>
      </c>
    </row>
    <row r="24" spans="1:30" x14ac:dyDescent="0.2">
      <c r="A24" s="7" t="s">
        <v>39</v>
      </c>
      <c r="B24" s="7" t="s">
        <v>11</v>
      </c>
      <c r="C24" s="8">
        <v>1.1176650000000017</v>
      </c>
      <c r="D24" s="6">
        <v>28.400880000000004</v>
      </c>
      <c r="E24" s="6">
        <f t="shared" si="0"/>
        <v>27.283215000000002</v>
      </c>
      <c r="F24" s="6">
        <v>36.435879000000007</v>
      </c>
      <c r="G24" s="6">
        <v>96.574919999999977</v>
      </c>
      <c r="H24" s="6">
        <f t="shared" si="1"/>
        <v>60.13904099999997</v>
      </c>
      <c r="I24" s="6">
        <f t="shared" si="2"/>
        <v>124.97579999999998</v>
      </c>
      <c r="U24" s="2" t="s">
        <v>29</v>
      </c>
      <c r="V24" s="2" t="s">
        <v>11</v>
      </c>
      <c r="W24" s="2">
        <v>1.9556207632821967</v>
      </c>
      <c r="X24" s="2">
        <v>1.2303251209760528</v>
      </c>
      <c r="Y24" s="2">
        <v>2.018249342361853</v>
      </c>
      <c r="Z24" s="2">
        <v>17.480687017125558</v>
      </c>
      <c r="AA24" s="2">
        <v>6.510339622528944</v>
      </c>
      <c r="AB24" s="2">
        <v>15.934644365103591</v>
      </c>
    </row>
    <row r="25" spans="1:30" x14ac:dyDescent="0.2">
      <c r="A25" s="7" t="s">
        <v>40</v>
      </c>
      <c r="B25" s="7" t="s">
        <v>11</v>
      </c>
      <c r="C25" s="8">
        <v>2.4588629999999991</v>
      </c>
      <c r="D25" s="6">
        <v>30.071520000000007</v>
      </c>
      <c r="E25" s="6">
        <f t="shared" si="0"/>
        <v>27.612657000000006</v>
      </c>
      <c r="F25" s="6">
        <v>55.883250000000004</v>
      </c>
      <c r="G25" s="6">
        <v>120.71864999999997</v>
      </c>
      <c r="H25" s="6">
        <f t="shared" si="1"/>
        <v>64.835399999999964</v>
      </c>
      <c r="I25" s="6">
        <f t="shared" si="2"/>
        <v>150.79016999999999</v>
      </c>
      <c r="U25" s="2" t="s">
        <v>23</v>
      </c>
      <c r="V25" s="2" t="s">
        <v>42</v>
      </c>
      <c r="W25" s="2">
        <v>0</v>
      </c>
      <c r="X25" s="2">
        <v>1.3529202196022452</v>
      </c>
      <c r="Y25" s="2">
        <v>1.3529202196022452</v>
      </c>
      <c r="Z25" s="2">
        <v>2.9209091413546151</v>
      </c>
      <c r="AA25" s="2">
        <v>3.5301003868836056</v>
      </c>
      <c r="AB25" s="2">
        <v>6.2472290460858444</v>
      </c>
    </row>
    <row r="26" spans="1:30" x14ac:dyDescent="0.2">
      <c r="A26" s="7" t="s">
        <v>41</v>
      </c>
      <c r="B26" s="7" t="s">
        <v>11</v>
      </c>
      <c r="C26" s="8">
        <v>0.89413200000000015</v>
      </c>
      <c r="D26" s="6">
        <v>26.730240000000009</v>
      </c>
      <c r="E26" s="6">
        <f t="shared" si="0"/>
        <v>25.83610800000001</v>
      </c>
      <c r="F26" s="6">
        <v>31.965219000000001</v>
      </c>
      <c r="G26" s="6">
        <v>107.71817999999998</v>
      </c>
      <c r="H26" s="6">
        <f t="shared" si="1"/>
        <v>75.752960999999971</v>
      </c>
      <c r="I26" s="6">
        <f t="shared" si="2"/>
        <v>134.44842</v>
      </c>
      <c r="U26" s="2" t="s">
        <v>52</v>
      </c>
      <c r="V26" s="2" t="s">
        <v>42</v>
      </c>
      <c r="W26" s="2" t="s">
        <v>63</v>
      </c>
      <c r="X26" s="2">
        <v>0.87958493642148983</v>
      </c>
      <c r="Y26" s="2">
        <v>0.61687550090273335</v>
      </c>
      <c r="Z26" s="2">
        <v>15.864600614572636</v>
      </c>
      <c r="AA26" s="2">
        <v>5.8364035768114775</v>
      </c>
      <c r="AB26" s="2">
        <v>17.108227053623242</v>
      </c>
    </row>
    <row r="27" spans="1:30" x14ac:dyDescent="0.2">
      <c r="A27" s="3" t="s">
        <v>10</v>
      </c>
      <c r="B27" s="3" t="s">
        <v>42</v>
      </c>
      <c r="C27" s="4">
        <v>-0.22353299999999965</v>
      </c>
      <c r="D27" s="5">
        <v>3.3412799999999976</v>
      </c>
      <c r="E27" s="5">
        <f t="shared" si="0"/>
        <v>3.5648129999999973</v>
      </c>
      <c r="F27" s="10">
        <v>15.870842999999997</v>
      </c>
      <c r="G27" s="10">
        <v>42.71582999999999</v>
      </c>
      <c r="H27" s="10">
        <f t="shared" si="1"/>
        <v>26.844986999999993</v>
      </c>
      <c r="I27" s="6">
        <f t="shared" si="2"/>
        <v>46.057109999999987</v>
      </c>
      <c r="AD27" s="2" t="s">
        <v>72</v>
      </c>
    </row>
    <row r="28" spans="1:30" x14ac:dyDescent="0.2">
      <c r="A28" s="3" t="s">
        <v>12</v>
      </c>
      <c r="B28" s="3" t="s">
        <v>42</v>
      </c>
      <c r="C28" s="4">
        <v>-0.22353299999999965</v>
      </c>
      <c r="D28" s="5">
        <v>1.6706399999999988</v>
      </c>
      <c r="E28" s="5">
        <f t="shared" si="0"/>
        <v>1.8941729999999986</v>
      </c>
      <c r="F28" s="10">
        <v>11.847249000000003</v>
      </c>
      <c r="G28" s="10">
        <v>42.71582999999999</v>
      </c>
      <c r="H28" s="10">
        <f t="shared" si="1"/>
        <v>30.868580999999985</v>
      </c>
      <c r="I28" s="6">
        <f t="shared" si="2"/>
        <v>44.386469999999989</v>
      </c>
      <c r="U28" s="2" t="s">
        <v>29</v>
      </c>
      <c r="V28" s="2" t="s">
        <v>42</v>
      </c>
      <c r="W28" s="2">
        <v>1.7831971004242289</v>
      </c>
      <c r="X28" s="2">
        <v>1.1230103443786854</v>
      </c>
      <c r="Y28" s="2">
        <v>1.9928629162808023</v>
      </c>
      <c r="Z28" s="2">
        <v>20.909485877799415</v>
      </c>
      <c r="AA28" s="2">
        <v>7.0251310412054453</v>
      </c>
      <c r="AB28" s="2">
        <v>26.513068318786303</v>
      </c>
    </row>
    <row r="29" spans="1:30" x14ac:dyDescent="0.2">
      <c r="A29" s="3" t="s">
        <v>13</v>
      </c>
      <c r="B29" s="3" t="s">
        <v>42</v>
      </c>
      <c r="C29" s="4">
        <v>-0.22353299999999965</v>
      </c>
      <c r="D29" s="5">
        <v>1.6706399999999988</v>
      </c>
      <c r="E29" s="5">
        <f t="shared" si="0"/>
        <v>1.8941729999999986</v>
      </c>
      <c r="F29" s="10">
        <v>14.082579000000001</v>
      </c>
      <c r="G29" s="10">
        <v>46.430249999999972</v>
      </c>
      <c r="H29" s="10">
        <f t="shared" si="1"/>
        <v>32.34767099999997</v>
      </c>
      <c r="I29" s="6">
        <f t="shared" si="2"/>
        <v>48.100889999999971</v>
      </c>
    </row>
    <row r="30" spans="1:30" x14ac:dyDescent="0.2">
      <c r="A30" s="3" t="s">
        <v>14</v>
      </c>
      <c r="B30" s="3" t="s">
        <v>42</v>
      </c>
      <c r="C30" s="4">
        <v>-0.22353299999999965</v>
      </c>
      <c r="D30" s="11">
        <v>0</v>
      </c>
      <c r="E30" s="11">
        <f t="shared" si="0"/>
        <v>0.22353299999999965</v>
      </c>
      <c r="F30" s="6">
        <v>8.7177869999999977</v>
      </c>
      <c r="G30" s="6">
        <v>18.572099999999995</v>
      </c>
      <c r="H30" s="6">
        <f t="shared" si="1"/>
        <v>9.8543129999999977</v>
      </c>
      <c r="I30" s="6">
        <f t="shared" si="2"/>
        <v>18.572099999999995</v>
      </c>
    </row>
    <row r="31" spans="1:30" x14ac:dyDescent="0.2">
      <c r="A31" s="3" t="s">
        <v>15</v>
      </c>
      <c r="B31" s="3" t="s">
        <v>42</v>
      </c>
      <c r="C31" s="4">
        <v>0</v>
      </c>
      <c r="D31" s="5">
        <v>5.0119199999999964</v>
      </c>
      <c r="E31" s="5">
        <f t="shared" si="0"/>
        <v>5.0119199999999964</v>
      </c>
      <c r="F31" s="6">
        <v>21.235634999999995</v>
      </c>
      <c r="G31" s="6">
        <v>79.860029999999981</v>
      </c>
      <c r="H31" s="6">
        <f t="shared" si="1"/>
        <v>58.624394999999986</v>
      </c>
      <c r="I31" s="6">
        <f t="shared" si="2"/>
        <v>84.87194999999997</v>
      </c>
    </row>
    <row r="32" spans="1:30" x14ac:dyDescent="0.2">
      <c r="A32" s="3" t="s">
        <v>16</v>
      </c>
      <c r="B32" s="3" t="s">
        <v>42</v>
      </c>
      <c r="C32" s="4">
        <v>-0.22353299999999965</v>
      </c>
      <c r="D32" s="5">
        <v>6.6825600000000209</v>
      </c>
      <c r="E32" s="5">
        <f t="shared" si="0"/>
        <v>6.9060930000000207</v>
      </c>
      <c r="F32" s="6">
        <v>17.882639999999995</v>
      </c>
      <c r="G32" s="6">
        <v>68.716769999999983</v>
      </c>
      <c r="H32" s="6">
        <f t="shared" si="1"/>
        <v>50.834129999999988</v>
      </c>
      <c r="I32" s="6">
        <f t="shared" si="2"/>
        <v>75.399330000000006</v>
      </c>
      <c r="T32" s="2" t="s">
        <v>69</v>
      </c>
    </row>
    <row r="33" spans="1:29" x14ac:dyDescent="0.2">
      <c r="A33" s="3" t="s">
        <v>17</v>
      </c>
      <c r="B33" s="3" t="s">
        <v>42</v>
      </c>
      <c r="C33" s="4">
        <v>0</v>
      </c>
      <c r="D33" s="5">
        <v>3.3412799999999976</v>
      </c>
      <c r="E33" s="5">
        <f t="shared" si="0"/>
        <v>3.3412799999999976</v>
      </c>
      <c r="F33" s="6">
        <v>22.353299999999997</v>
      </c>
      <c r="G33" s="6">
        <v>76.145609999999962</v>
      </c>
      <c r="H33" s="6">
        <f t="shared" si="1"/>
        <v>53.792309999999965</v>
      </c>
      <c r="I33" s="6">
        <f t="shared" si="2"/>
        <v>79.48688999999996</v>
      </c>
    </row>
    <row r="34" spans="1:29" x14ac:dyDescent="0.2">
      <c r="A34" s="3" t="s">
        <v>19</v>
      </c>
      <c r="B34" s="3" t="s">
        <v>42</v>
      </c>
      <c r="C34" s="4">
        <v>-0.22353299999999965</v>
      </c>
      <c r="D34" s="5">
        <v>1.6706399999999988</v>
      </c>
      <c r="E34" s="5">
        <f t="shared" si="0"/>
        <v>1.8941729999999986</v>
      </c>
      <c r="F34" s="6">
        <v>13.635513</v>
      </c>
      <c r="G34" s="6">
        <v>52.001879999999971</v>
      </c>
      <c r="H34" s="6">
        <f t="shared" si="1"/>
        <v>38.366366999999968</v>
      </c>
      <c r="I34" s="6">
        <f t="shared" si="2"/>
        <v>53.67251999999997</v>
      </c>
      <c r="T34" s="2" t="s">
        <v>70</v>
      </c>
      <c r="U34" s="2" t="s">
        <v>71</v>
      </c>
      <c r="V34" s="2" t="s">
        <v>56</v>
      </c>
      <c r="W34" s="2" t="s">
        <v>57</v>
      </c>
      <c r="X34" s="2" t="s">
        <v>58</v>
      </c>
      <c r="Y34" s="2" t="s">
        <v>59</v>
      </c>
      <c r="Z34" s="2" t="s">
        <v>60</v>
      </c>
      <c r="AA34" s="2" t="s">
        <v>61</v>
      </c>
      <c r="AB34" s="2" t="s">
        <v>75</v>
      </c>
    </row>
    <row r="35" spans="1:29" x14ac:dyDescent="0.2">
      <c r="A35" s="3" t="s">
        <v>22</v>
      </c>
      <c r="B35" s="3" t="s">
        <v>42</v>
      </c>
      <c r="C35" s="4">
        <v>-0.22353299999999965</v>
      </c>
      <c r="D35" s="5">
        <v>3.3412799999999976</v>
      </c>
      <c r="E35" s="5">
        <f t="shared" si="0"/>
        <v>3.5648129999999973</v>
      </c>
      <c r="F35" s="6">
        <v>8.9413199999999993</v>
      </c>
      <c r="G35" s="6">
        <v>22.286519999999978</v>
      </c>
      <c r="H35" s="6">
        <f t="shared" si="1"/>
        <v>13.345199999999979</v>
      </c>
      <c r="I35" s="6">
        <f t="shared" si="2"/>
        <v>25.627799999999976</v>
      </c>
      <c r="T35" s="2" t="s">
        <v>65</v>
      </c>
      <c r="U35" s="2" t="s">
        <v>23</v>
      </c>
      <c r="V35" s="2">
        <v>2.5783787274974164</v>
      </c>
      <c r="W35" s="2">
        <v>10.004489862629793</v>
      </c>
      <c r="X35" s="2">
        <v>10.863949438462265</v>
      </c>
      <c r="Y35" s="2">
        <v>59.569700005740998</v>
      </c>
      <c r="Z35" s="2">
        <v>61.792254552108602</v>
      </c>
      <c r="AA35" s="2">
        <v>121.36195455784959</v>
      </c>
      <c r="AB35" s="2">
        <f>SUM(AA35,X35)</f>
        <v>132.22590399631184</v>
      </c>
    </row>
    <row r="36" spans="1:29" x14ac:dyDescent="0.2">
      <c r="A36" s="3" t="s">
        <v>24</v>
      </c>
      <c r="B36" s="3" t="s">
        <v>42</v>
      </c>
      <c r="C36" s="4">
        <v>-0.22353299999999965</v>
      </c>
      <c r="D36" s="11">
        <v>0</v>
      </c>
      <c r="E36" s="11">
        <f t="shared" si="0"/>
        <v>0.22353299999999965</v>
      </c>
      <c r="F36" s="6">
        <v>11.176650000000004</v>
      </c>
      <c r="G36" s="6">
        <v>46.430249999999972</v>
      </c>
      <c r="H36" s="6">
        <f t="shared" si="1"/>
        <v>35.25359999999997</v>
      </c>
      <c r="I36" s="6">
        <f t="shared" si="2"/>
        <v>46.430249999999972</v>
      </c>
      <c r="T36" s="2" t="s">
        <v>65</v>
      </c>
      <c r="U36" s="2" t="s">
        <v>76</v>
      </c>
      <c r="V36" s="2">
        <v>2.2006760745479461</v>
      </c>
      <c r="W36" s="2">
        <v>14.681894942641605</v>
      </c>
      <c r="X36" s="2">
        <v>16.149012325673571</v>
      </c>
      <c r="Y36" s="2">
        <v>84.096536864409487</v>
      </c>
      <c r="Z36" s="2">
        <v>80.771052473530105</v>
      </c>
      <c r="AA36" s="2">
        <v>164.86758933793959</v>
      </c>
      <c r="AB36" s="2">
        <f t="shared" ref="AB36:AB42" si="8">SUM(AA36,X36)</f>
        <v>181.01660166361316</v>
      </c>
    </row>
    <row r="37" spans="1:29" x14ac:dyDescent="0.2">
      <c r="A37" s="3" t="s">
        <v>26</v>
      </c>
      <c r="B37" s="3" t="s">
        <v>42</v>
      </c>
      <c r="C37" s="4">
        <v>-0.22353299999999965</v>
      </c>
      <c r="D37" s="5">
        <v>1.6706399999999988</v>
      </c>
      <c r="E37" s="5">
        <f t="shared" si="0"/>
        <v>1.8941729999999986</v>
      </c>
      <c r="F37" s="6">
        <v>15.423777000000003</v>
      </c>
      <c r="G37" s="6">
        <v>42.71582999999999</v>
      </c>
      <c r="H37" s="6">
        <f t="shared" si="1"/>
        <v>27.292052999999989</v>
      </c>
      <c r="I37" s="6">
        <f t="shared" si="2"/>
        <v>44.386469999999989</v>
      </c>
      <c r="T37" s="2" t="s">
        <v>65</v>
      </c>
      <c r="U37" s="2" t="s">
        <v>77</v>
      </c>
      <c r="AB37" s="2">
        <f t="shared" si="8"/>
        <v>0</v>
      </c>
      <c r="AC37" s="2" t="s">
        <v>72</v>
      </c>
    </row>
    <row r="38" spans="1:29" x14ac:dyDescent="0.2">
      <c r="A38" s="3" t="s">
        <v>28</v>
      </c>
      <c r="B38" s="3" t="s">
        <v>42</v>
      </c>
      <c r="C38" s="4">
        <v>-0.22353299999999965</v>
      </c>
      <c r="D38" s="5">
        <v>3.3412799999999976</v>
      </c>
      <c r="E38" s="5">
        <f t="shared" si="0"/>
        <v>3.5648129999999973</v>
      </c>
      <c r="F38" s="6">
        <v>12.070781999999998</v>
      </c>
      <c r="G38" s="6">
        <v>42.71582999999999</v>
      </c>
      <c r="H38" s="6">
        <f t="shared" si="1"/>
        <v>30.645047999999992</v>
      </c>
      <c r="I38" s="6">
        <f t="shared" si="2"/>
        <v>46.057109999999987</v>
      </c>
      <c r="T38" s="2" t="s">
        <v>65</v>
      </c>
      <c r="U38" s="2" t="s">
        <v>29</v>
      </c>
      <c r="V38" s="2">
        <v>13.975584003809233</v>
      </c>
      <c r="W38" s="2">
        <v>5.5389154058651968</v>
      </c>
      <c r="X38" s="2">
        <v>16.767024476682199</v>
      </c>
      <c r="Y38" s="2">
        <v>175.49388678097159</v>
      </c>
      <c r="Z38" s="2">
        <v>35.885975078636029</v>
      </c>
      <c r="AA38" s="2">
        <v>205.32915501607843</v>
      </c>
      <c r="AB38" s="2">
        <f t="shared" si="8"/>
        <v>222.09617949276063</v>
      </c>
    </row>
    <row r="39" spans="1:29" x14ac:dyDescent="0.2">
      <c r="A39" s="3" t="s">
        <v>30</v>
      </c>
      <c r="B39" s="3" t="s">
        <v>42</v>
      </c>
      <c r="C39" s="4">
        <v>-0.22353299999999965</v>
      </c>
      <c r="D39" s="11">
        <v>0</v>
      </c>
      <c r="E39" s="11">
        <f t="shared" si="0"/>
        <v>0.22353299999999965</v>
      </c>
      <c r="F39" s="11">
        <v>17.659106999999995</v>
      </c>
      <c r="G39" s="11">
        <v>14.857679999999982</v>
      </c>
      <c r="H39" s="11">
        <f t="shared" si="1"/>
        <v>-2.8014270000000128</v>
      </c>
      <c r="I39" s="6">
        <f t="shared" si="2"/>
        <v>14.857679999999982</v>
      </c>
      <c r="T39" s="2" t="s">
        <v>66</v>
      </c>
      <c r="U39" s="2" t="s">
        <v>23</v>
      </c>
      <c r="V39" s="2">
        <v>0.18627750000000023</v>
      </c>
      <c r="W39" s="2">
        <v>12.065082500000017</v>
      </c>
      <c r="X39" s="2">
        <v>12.251360000000018</v>
      </c>
      <c r="Y39" s="2">
        <v>24.067053000000001</v>
      </c>
      <c r="Z39" s="2">
        <v>92.937176999999963</v>
      </c>
      <c r="AA39" s="2">
        <v>117.00422999999996</v>
      </c>
      <c r="AB39" s="2">
        <f t="shared" si="8"/>
        <v>129.25558999999998</v>
      </c>
    </row>
    <row r="40" spans="1:29" x14ac:dyDescent="0.2">
      <c r="A40" s="3" t="s">
        <v>31</v>
      </c>
      <c r="B40" s="3" t="s">
        <v>42</v>
      </c>
      <c r="C40" s="4">
        <v>-0.4470659999999993</v>
      </c>
      <c r="D40" s="11">
        <v>0</v>
      </c>
      <c r="E40" s="11">
        <f t="shared" si="0"/>
        <v>0.4470659999999993</v>
      </c>
      <c r="F40" s="11">
        <v>6.2589240000000004</v>
      </c>
      <c r="G40" s="11">
        <v>3.7144199999999827</v>
      </c>
      <c r="H40" s="11">
        <f t="shared" si="1"/>
        <v>-2.5445040000000176</v>
      </c>
      <c r="I40" s="6">
        <f t="shared" si="2"/>
        <v>3.7144199999999827</v>
      </c>
      <c r="T40" s="2" t="s">
        <v>66</v>
      </c>
      <c r="U40" s="2" t="s">
        <v>76</v>
      </c>
      <c r="V40" s="2">
        <v>0</v>
      </c>
      <c r="W40" s="2">
        <v>13.959255500000017</v>
      </c>
      <c r="X40" s="2">
        <v>13.922000000000017</v>
      </c>
      <c r="Y40" s="2">
        <v>21.310146</v>
      </c>
      <c r="Z40" s="2">
        <v>94.455943999999988</v>
      </c>
      <c r="AA40" s="2">
        <v>115.76608999999996</v>
      </c>
      <c r="AB40" s="2">
        <f t="shared" si="8"/>
        <v>129.68808999999999</v>
      </c>
    </row>
    <row r="41" spans="1:29" x14ac:dyDescent="0.2">
      <c r="A41" s="7" t="s">
        <v>32</v>
      </c>
      <c r="B41" s="7" t="s">
        <v>42</v>
      </c>
      <c r="C41" s="8">
        <v>2.9059289999999987</v>
      </c>
      <c r="D41" s="6">
        <v>8.3532000000000206</v>
      </c>
      <c r="E41" s="6">
        <f t="shared" si="0"/>
        <v>5.447271000000022</v>
      </c>
      <c r="F41" s="6">
        <v>46.047798</v>
      </c>
      <c r="G41" s="6">
        <v>91.003290000000007</v>
      </c>
      <c r="H41" s="6">
        <f t="shared" si="1"/>
        <v>44.955492000000007</v>
      </c>
      <c r="I41" s="6">
        <f t="shared" si="2"/>
        <v>99.356490000000022</v>
      </c>
      <c r="T41" s="2" t="s">
        <v>66</v>
      </c>
      <c r="U41" s="2" t="s">
        <v>77</v>
      </c>
      <c r="V41" s="2">
        <v>0.1490220000000009</v>
      </c>
      <c r="W41" s="2">
        <v>17.392698000000014</v>
      </c>
      <c r="X41" s="2">
        <v>17.541720000000016</v>
      </c>
      <c r="Y41" s="2">
        <v>21.049357499999999</v>
      </c>
      <c r="Z41" s="2">
        <v>69.953932499999993</v>
      </c>
      <c r="AA41" s="2">
        <v>91.003289999999993</v>
      </c>
      <c r="AB41" s="2">
        <f t="shared" si="8"/>
        <v>108.54501</v>
      </c>
    </row>
    <row r="42" spans="1:29" x14ac:dyDescent="0.2">
      <c r="A42" s="7" t="s">
        <v>33</v>
      </c>
      <c r="B42" s="7" t="s">
        <v>42</v>
      </c>
      <c r="C42" s="8">
        <v>0.22353300000000131</v>
      </c>
      <c r="D42" s="6">
        <v>3.3412799999999976</v>
      </c>
      <c r="E42" s="6">
        <f t="shared" si="0"/>
        <v>3.117746999999996</v>
      </c>
      <c r="F42" s="6">
        <v>21.682700999999998</v>
      </c>
      <c r="G42" s="6">
        <v>65.002349999999964</v>
      </c>
      <c r="H42" s="6">
        <f t="shared" si="1"/>
        <v>43.31964899999997</v>
      </c>
      <c r="I42" s="6">
        <f t="shared" si="2"/>
        <v>68.343629999999962</v>
      </c>
      <c r="T42" s="2" t="s">
        <v>66</v>
      </c>
      <c r="U42" s="2" t="s">
        <v>29</v>
      </c>
      <c r="V42" s="2">
        <v>1.1921760000000008</v>
      </c>
      <c r="W42" s="2">
        <v>26.094944000000009</v>
      </c>
      <c r="X42" s="2">
        <v>27.287120000000005</v>
      </c>
      <c r="Y42" s="2">
        <v>38.298653999999999</v>
      </c>
      <c r="Z42" s="2">
        <v>66.32417599999998</v>
      </c>
      <c r="AA42" s="2">
        <v>104.62282999999996</v>
      </c>
      <c r="AB42" s="2">
        <f t="shared" si="8"/>
        <v>131.90994999999998</v>
      </c>
    </row>
    <row r="43" spans="1:29" x14ac:dyDescent="0.2">
      <c r="A43" s="3" t="s">
        <v>34</v>
      </c>
      <c r="B43" s="3" t="s">
        <v>42</v>
      </c>
      <c r="C43" s="4">
        <v>0</v>
      </c>
      <c r="D43" s="5">
        <v>5.0119199999999964</v>
      </c>
      <c r="E43" s="5">
        <f t="shared" si="0"/>
        <v>5.0119199999999964</v>
      </c>
      <c r="F43" s="6">
        <v>16.317909</v>
      </c>
      <c r="G43" s="6">
        <v>55.716299999999983</v>
      </c>
      <c r="H43" s="6">
        <f t="shared" si="1"/>
        <v>39.398390999999982</v>
      </c>
      <c r="I43" s="6">
        <f t="shared" si="2"/>
        <v>60.728219999999979</v>
      </c>
    </row>
    <row r="44" spans="1:29" x14ac:dyDescent="0.2">
      <c r="A44" s="7" t="s">
        <v>35</v>
      </c>
      <c r="B44" s="7" t="s">
        <v>42</v>
      </c>
      <c r="C44" s="8">
        <v>0.22353300000000131</v>
      </c>
      <c r="D44" s="6">
        <v>1.6706399999999988</v>
      </c>
      <c r="E44" s="6">
        <f t="shared" si="0"/>
        <v>1.4471069999999975</v>
      </c>
      <c r="F44" s="6">
        <v>25.035695999999994</v>
      </c>
      <c r="G44" s="6">
        <v>70.573979999999963</v>
      </c>
      <c r="H44" s="6">
        <f t="shared" si="1"/>
        <v>45.538283999999969</v>
      </c>
      <c r="I44" s="6">
        <f t="shared" si="2"/>
        <v>72.244619999999969</v>
      </c>
      <c r="T44" s="2" t="s">
        <v>74</v>
      </c>
    </row>
    <row r="45" spans="1:29" x14ac:dyDescent="0.2">
      <c r="A45" s="7" t="s">
        <v>36</v>
      </c>
      <c r="B45" s="7" t="s">
        <v>42</v>
      </c>
      <c r="C45" s="8">
        <v>1.1176650000000017</v>
      </c>
      <c r="D45" s="6">
        <v>5.0119199999999964</v>
      </c>
      <c r="E45" s="6">
        <f t="shared" si="0"/>
        <v>3.8942549999999949</v>
      </c>
      <c r="F45" s="6">
        <v>47.836062000000005</v>
      </c>
      <c r="G45" s="6">
        <v>107.71817999999998</v>
      </c>
      <c r="H45" s="6">
        <f t="shared" si="1"/>
        <v>59.88211799999997</v>
      </c>
      <c r="I45" s="6">
        <f t="shared" si="2"/>
        <v>112.73009999999996</v>
      </c>
      <c r="T45" s="2" t="s">
        <v>65</v>
      </c>
      <c r="U45" s="2" t="s">
        <v>23</v>
      </c>
      <c r="V45" s="2">
        <v>0.86240632361670844</v>
      </c>
      <c r="W45" s="2">
        <v>0.70432978900858656</v>
      </c>
      <c r="X45" s="2">
        <v>0.97364583346728706</v>
      </c>
      <c r="Y45" s="2">
        <v>3.9968132693078195</v>
      </c>
      <c r="Z45" s="2">
        <v>5.0807073756538621</v>
      </c>
      <c r="AA45" s="2">
        <v>8.5258015648855956</v>
      </c>
    </row>
    <row r="46" spans="1:29" x14ac:dyDescent="0.2">
      <c r="A46" s="7" t="s">
        <v>37</v>
      </c>
      <c r="B46" s="7" t="s">
        <v>42</v>
      </c>
      <c r="C46" s="8">
        <v>0.89413200000000015</v>
      </c>
      <c r="D46" s="6">
        <v>3.3412799999999976</v>
      </c>
      <c r="E46" s="6">
        <f t="shared" si="0"/>
        <v>2.4471479999999977</v>
      </c>
      <c r="F46" s="6">
        <v>28.165157999999998</v>
      </c>
      <c r="G46" s="6">
        <v>68.716769999999983</v>
      </c>
      <c r="H46" s="6">
        <f t="shared" si="1"/>
        <v>40.551611999999984</v>
      </c>
      <c r="I46" s="6">
        <f t="shared" si="2"/>
        <v>72.05804999999998</v>
      </c>
      <c r="T46" s="2" t="s">
        <v>65</v>
      </c>
      <c r="U46" s="2" t="s">
        <v>68</v>
      </c>
      <c r="V46" s="2">
        <v>0.5265126845417768</v>
      </c>
      <c r="W46" s="2">
        <v>1.4852201460219856</v>
      </c>
      <c r="X46" s="2">
        <v>1.4406551423692837</v>
      </c>
      <c r="Y46" s="2">
        <v>5.4710198997632746</v>
      </c>
      <c r="Z46" s="2">
        <v>5.2811484288081321</v>
      </c>
      <c r="AA46" s="2">
        <v>10.658712928697767</v>
      </c>
    </row>
    <row r="47" spans="1:29" x14ac:dyDescent="0.2">
      <c r="A47" s="7" t="s">
        <v>38</v>
      </c>
      <c r="B47" s="7" t="s">
        <v>42</v>
      </c>
      <c r="C47" s="8">
        <v>1.5647309999999977</v>
      </c>
      <c r="D47" s="6">
        <v>5.0119199999999964</v>
      </c>
      <c r="E47" s="6">
        <f t="shared" si="0"/>
        <v>3.4471889999999989</v>
      </c>
      <c r="F47" s="6">
        <v>41.130072000000006</v>
      </c>
      <c r="G47" s="6">
        <v>81.71723999999999</v>
      </c>
      <c r="H47" s="6">
        <f t="shared" si="1"/>
        <v>40.587167999999984</v>
      </c>
      <c r="I47" s="6">
        <f t="shared" si="2"/>
        <v>86.729159999999979</v>
      </c>
      <c r="T47" s="2" t="s">
        <v>65</v>
      </c>
      <c r="U47" s="2" t="s">
        <v>67</v>
      </c>
    </row>
    <row r="48" spans="1:29" x14ac:dyDescent="0.2">
      <c r="A48" s="7" t="s">
        <v>39</v>
      </c>
      <c r="B48" s="7" t="s">
        <v>42</v>
      </c>
      <c r="C48" s="12">
        <v>0.89413200000000015</v>
      </c>
      <c r="D48" s="6">
        <v>5.0119199999999964</v>
      </c>
      <c r="E48" s="6">
        <f t="shared" si="0"/>
        <v>4.1177879999999965</v>
      </c>
      <c r="F48" s="6">
        <v>34.871148000000005</v>
      </c>
      <c r="G48" s="6">
        <v>76.145609999999962</v>
      </c>
      <c r="H48" s="6">
        <f t="shared" si="1"/>
        <v>41.274461999999957</v>
      </c>
      <c r="I48" s="6">
        <f t="shared" si="2"/>
        <v>81.157529999999952</v>
      </c>
      <c r="T48" s="2" t="s">
        <v>65</v>
      </c>
      <c r="U48" s="2" t="s">
        <v>29</v>
      </c>
      <c r="V48" s="2">
        <v>1.9556207632821967</v>
      </c>
      <c r="W48" s="2">
        <v>1.2303251209760528</v>
      </c>
      <c r="X48" s="2">
        <v>2.018249342361853</v>
      </c>
      <c r="Y48" s="2">
        <v>17.480687017125558</v>
      </c>
      <c r="Z48" s="2">
        <v>6.510339622528944</v>
      </c>
      <c r="AA48" s="2">
        <v>15.934644365103591</v>
      </c>
    </row>
    <row r="49" spans="1:27" x14ac:dyDescent="0.2">
      <c r="A49" s="7" t="s">
        <v>40</v>
      </c>
      <c r="B49" s="7" t="s">
        <v>42</v>
      </c>
      <c r="C49" s="12">
        <v>5.5883249999999975</v>
      </c>
      <c r="D49" s="6">
        <v>11.694480000000018</v>
      </c>
      <c r="E49" s="6">
        <f t="shared" si="0"/>
        <v>6.1061550000000206</v>
      </c>
      <c r="F49" s="6">
        <v>79.130681999999993</v>
      </c>
      <c r="G49" s="6">
        <v>107.71817999999998</v>
      </c>
      <c r="H49" s="6">
        <f t="shared" si="1"/>
        <v>28.587497999999982</v>
      </c>
      <c r="I49" s="6">
        <f t="shared" si="2"/>
        <v>119.41265999999999</v>
      </c>
      <c r="T49" s="2" t="s">
        <v>73</v>
      </c>
      <c r="U49" s="2" t="s">
        <v>23</v>
      </c>
      <c r="V49" s="2">
        <v>0.1462011392426544</v>
      </c>
      <c r="W49" s="2">
        <v>0.40251506946678378</v>
      </c>
      <c r="X49" s="2">
        <v>0.35220183667891314</v>
      </c>
      <c r="Y49" s="2">
        <v>1.6823653211730716</v>
      </c>
      <c r="Z49" s="2">
        <v>11.031874690872815</v>
      </c>
      <c r="AA49" s="2">
        <v>12.513792226105569</v>
      </c>
    </row>
    <row r="50" spans="1:27" x14ac:dyDescent="0.2">
      <c r="A50" s="7" t="s">
        <v>41</v>
      </c>
      <c r="B50" s="7" t="s">
        <v>42</v>
      </c>
      <c r="C50" s="12">
        <v>0.89413200000000015</v>
      </c>
      <c r="D50" s="6">
        <v>5.0119199999999964</v>
      </c>
      <c r="E50" s="6">
        <f t="shared" si="0"/>
        <v>4.1177879999999965</v>
      </c>
      <c r="F50" s="6">
        <v>33.30641700000001</v>
      </c>
      <c r="G50" s="6">
        <v>87.288869999999989</v>
      </c>
      <c r="H50" s="6">
        <f t="shared" si="1"/>
        <v>53.982452999999978</v>
      </c>
      <c r="I50" s="6">
        <f t="shared" si="2"/>
        <v>92.300789999999978</v>
      </c>
      <c r="T50" s="2" t="s">
        <v>73</v>
      </c>
      <c r="U50" s="2" t="s">
        <v>68</v>
      </c>
      <c r="V50" s="2">
        <v>8.9723125366039463E-2</v>
      </c>
      <c r="W50" s="2">
        <v>1.0267149745910211</v>
      </c>
      <c r="X50" s="2">
        <v>1.0268359834754544</v>
      </c>
      <c r="Y50" s="2">
        <v>3.6637900481269154</v>
      </c>
      <c r="Z50" s="2">
        <v>4.3117869311244297</v>
      </c>
      <c r="AA50" s="2">
        <v>6.6733333995373521</v>
      </c>
    </row>
    <row r="51" spans="1:27" x14ac:dyDescent="0.2">
      <c r="T51" s="2" t="s">
        <v>73</v>
      </c>
      <c r="U51" s="2" t="s">
        <v>67</v>
      </c>
      <c r="V51" s="2">
        <v>0.12468075047416137</v>
      </c>
      <c r="W51" s="2">
        <v>2.8839635585025643</v>
      </c>
      <c r="X51" s="2">
        <v>2.8855842958818547</v>
      </c>
      <c r="Y51" s="2">
        <v>3.311215521618438</v>
      </c>
      <c r="Z51" s="2">
        <v>9.748538584875309</v>
      </c>
      <c r="AA51" s="2">
        <v>12.559647243168902</v>
      </c>
    </row>
    <row r="52" spans="1:27" x14ac:dyDescent="0.2">
      <c r="T52" s="2" t="s">
        <v>73</v>
      </c>
      <c r="U52" s="2" t="s">
        <v>29</v>
      </c>
      <c r="V52" s="2">
        <v>0.26238030623581471</v>
      </c>
      <c r="W52" s="2">
        <v>0.95008770281295529</v>
      </c>
      <c r="X52" s="2">
        <v>1.1137599999999994</v>
      </c>
      <c r="Y52" s="2">
        <v>3.7841025912207078</v>
      </c>
      <c r="Z52" s="2">
        <v>2.8117697678620859</v>
      </c>
      <c r="AA52" s="2">
        <v>4.5911459974063122</v>
      </c>
    </row>
  </sheetData>
  <mergeCells count="2">
    <mergeCell ref="C1:I1"/>
    <mergeCell ref="M9:S9"/>
  </mergeCells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9"/>
  <sheetViews>
    <sheetView topLeftCell="J1" workbookViewId="0">
      <selection activeCell="H1" sqref="H1"/>
    </sheetView>
  </sheetViews>
  <sheetFormatPr baseColWidth="10" defaultRowHeight="16" x14ac:dyDescent="0.2"/>
  <cols>
    <col min="1" max="10" width="10.83203125" style="14"/>
  </cols>
  <sheetData>
    <row r="1" spans="1:18" x14ac:dyDescent="0.2">
      <c r="A1" s="13" t="s">
        <v>1</v>
      </c>
      <c r="B1" s="13" t="s">
        <v>2</v>
      </c>
      <c r="C1" s="13" t="s">
        <v>43</v>
      </c>
      <c r="D1" s="13" t="s">
        <v>44</v>
      </c>
      <c r="E1" s="19"/>
      <c r="F1" s="20" t="s">
        <v>78</v>
      </c>
      <c r="G1" s="19"/>
      <c r="H1" s="19"/>
      <c r="L1" t="s">
        <v>54</v>
      </c>
      <c r="M1" t="s">
        <v>50</v>
      </c>
    </row>
    <row r="2" spans="1:18" x14ac:dyDescent="0.2">
      <c r="A2" s="15" t="s">
        <v>10</v>
      </c>
      <c r="B2" s="15" t="s">
        <v>11</v>
      </c>
      <c r="C2" s="16">
        <v>82.931086280000017</v>
      </c>
      <c r="D2" s="17">
        <f t="shared" ref="D2:D49" si="0">(C2*0.045)/1.5</f>
        <v>2.4879325884000005</v>
      </c>
      <c r="H2" s="25" t="s">
        <v>45</v>
      </c>
      <c r="I2" s="25"/>
    </row>
    <row r="3" spans="1:18" x14ac:dyDescent="0.2">
      <c r="A3" s="15" t="s">
        <v>12</v>
      </c>
      <c r="B3" s="15" t="s">
        <v>11</v>
      </c>
      <c r="C3" s="16">
        <v>78.568297909999998</v>
      </c>
      <c r="D3" s="17">
        <f t="shared" si="0"/>
        <v>2.3570489372999996</v>
      </c>
      <c r="G3" s="18"/>
      <c r="H3" s="18" t="s">
        <v>46</v>
      </c>
      <c r="I3" s="18" t="s">
        <v>47</v>
      </c>
      <c r="M3" t="s">
        <v>51</v>
      </c>
    </row>
    <row r="4" spans="1:18" x14ac:dyDescent="0.2">
      <c r="A4" s="15" t="s">
        <v>13</v>
      </c>
      <c r="B4" s="15" t="s">
        <v>11</v>
      </c>
      <c r="C4" s="16">
        <v>87.389175590000008</v>
      </c>
      <c r="D4" s="17">
        <f t="shared" si="0"/>
        <v>2.6216752677000001</v>
      </c>
      <c r="G4" s="18" t="s">
        <v>23</v>
      </c>
      <c r="H4" s="17">
        <v>2.2590783525</v>
      </c>
      <c r="I4" s="18">
        <v>1.7</v>
      </c>
      <c r="P4" t="s">
        <v>23</v>
      </c>
      <c r="Q4" t="s">
        <v>52</v>
      </c>
      <c r="R4" t="s">
        <v>29</v>
      </c>
    </row>
    <row r="5" spans="1:18" x14ac:dyDescent="0.2">
      <c r="A5" s="15" t="s">
        <v>14</v>
      </c>
      <c r="B5" s="15" t="s">
        <v>11</v>
      </c>
      <c r="C5" s="16">
        <v>73.072651250000007</v>
      </c>
      <c r="D5" s="17">
        <f t="shared" si="0"/>
        <v>2.1921795374999999</v>
      </c>
      <c r="G5" s="18" t="s">
        <v>48</v>
      </c>
      <c r="H5" s="18">
        <v>1.4</v>
      </c>
      <c r="I5" s="18">
        <v>1.4</v>
      </c>
      <c r="O5" t="s">
        <v>11</v>
      </c>
      <c r="P5">
        <v>4.1886585172357889E-2</v>
      </c>
      <c r="Q5">
        <v>3.6119026390806649E-2</v>
      </c>
      <c r="R5">
        <v>13.769240734001199</v>
      </c>
    </row>
    <row r="6" spans="1:18" x14ac:dyDescent="0.2">
      <c r="A6" s="15" t="s">
        <v>15</v>
      </c>
      <c r="B6" s="15" t="s">
        <v>11</v>
      </c>
      <c r="C6" s="16">
        <v>60.002234450000003</v>
      </c>
      <c r="D6" s="17">
        <f t="shared" si="0"/>
        <v>1.8000670335000002</v>
      </c>
      <c r="G6" s="18" t="s">
        <v>49</v>
      </c>
      <c r="H6" s="18">
        <v>1.4</v>
      </c>
      <c r="I6" s="18">
        <v>1.1000000000000001</v>
      </c>
      <c r="O6" t="s">
        <v>11</v>
      </c>
      <c r="P6">
        <v>8.2887197310720043E-2</v>
      </c>
      <c r="Q6">
        <v>8.3645027766635446E-2</v>
      </c>
      <c r="R6">
        <v>15.034914913558207</v>
      </c>
    </row>
    <row r="7" spans="1:18" x14ac:dyDescent="0.2">
      <c r="A7" s="15" t="s">
        <v>16</v>
      </c>
      <c r="B7" s="15" t="s">
        <v>11</v>
      </c>
      <c r="C7" s="16">
        <v>69.852225019999992</v>
      </c>
      <c r="D7" s="17">
        <f t="shared" si="0"/>
        <v>2.0955667505999998</v>
      </c>
      <c r="G7" s="18" t="s">
        <v>29</v>
      </c>
      <c r="H7" s="18">
        <v>2.1</v>
      </c>
      <c r="I7" s="18">
        <v>1.8</v>
      </c>
      <c r="O7" t="s">
        <v>11</v>
      </c>
      <c r="P7">
        <v>7.0680179028505014E-2</v>
      </c>
      <c r="Q7">
        <v>4.8472789543654242E-2</v>
      </c>
      <c r="R7">
        <v>18.90809663595066</v>
      </c>
    </row>
    <row r="8" spans="1:18" x14ac:dyDescent="0.2">
      <c r="A8" s="15" t="s">
        <v>17</v>
      </c>
      <c r="B8" s="15" t="s">
        <v>11</v>
      </c>
      <c r="C8" s="16">
        <v>84.880149349999996</v>
      </c>
      <c r="D8" s="17">
        <f t="shared" si="0"/>
        <v>2.5464044804999997</v>
      </c>
      <c r="O8" t="s">
        <v>11</v>
      </c>
      <c r="P8">
        <v>6.6234309616762257E-2</v>
      </c>
      <c r="Q8">
        <v>4.0951693364560088E-2</v>
      </c>
      <c r="R8">
        <v>9.5985607150895511</v>
      </c>
    </row>
    <row r="9" spans="1:18" x14ac:dyDescent="0.2">
      <c r="A9" s="15" t="s">
        <v>19</v>
      </c>
      <c r="B9" s="15" t="s">
        <v>11</v>
      </c>
      <c r="C9" s="16">
        <v>40.36828409000001</v>
      </c>
      <c r="D9" s="17">
        <f t="shared" si="0"/>
        <v>1.2110485227000003</v>
      </c>
      <c r="O9" t="s">
        <v>11</v>
      </c>
      <c r="P9">
        <v>3.0245125199711363E-2</v>
      </c>
      <c r="Q9">
        <v>2.3533166365901255E-2</v>
      </c>
      <c r="R9">
        <v>19.43166732898819</v>
      </c>
    </row>
    <row r="10" spans="1:18" x14ac:dyDescent="0.2">
      <c r="A10" s="15" t="s">
        <v>22</v>
      </c>
      <c r="B10" s="15" t="s">
        <v>11</v>
      </c>
      <c r="C10" s="16">
        <v>47.555881220000003</v>
      </c>
      <c r="D10" s="17">
        <f t="shared" si="0"/>
        <v>1.4266764366</v>
      </c>
      <c r="O10" t="s">
        <v>11</v>
      </c>
      <c r="P10">
        <v>2.8604921389883728E-2</v>
      </c>
      <c r="Q10">
        <v>5.3462803655903009E-2</v>
      </c>
      <c r="R10">
        <v>12.87437602802853</v>
      </c>
    </row>
    <row r="11" spans="1:18" x14ac:dyDescent="0.2">
      <c r="A11" s="15" t="s">
        <v>24</v>
      </c>
      <c r="B11" s="15" t="s">
        <v>11</v>
      </c>
      <c r="C11" s="16">
        <v>34.509378590000004</v>
      </c>
      <c r="D11" s="17">
        <f t="shared" si="0"/>
        <v>1.0352813577</v>
      </c>
    </row>
    <row r="12" spans="1:18" x14ac:dyDescent="0.2">
      <c r="A12" s="15" t="s">
        <v>26</v>
      </c>
      <c r="B12" s="15" t="s">
        <v>11</v>
      </c>
      <c r="C12" s="16">
        <v>33.967770050000006</v>
      </c>
      <c r="D12" s="17">
        <f t="shared" si="0"/>
        <v>1.0190331015</v>
      </c>
    </row>
    <row r="13" spans="1:18" x14ac:dyDescent="0.2">
      <c r="A13" s="15" t="s">
        <v>28</v>
      </c>
      <c r="B13" s="15" t="s">
        <v>11</v>
      </c>
      <c r="C13" s="16">
        <v>42.572099180000009</v>
      </c>
      <c r="D13" s="17">
        <f t="shared" si="0"/>
        <v>1.2771629754000002</v>
      </c>
    </row>
    <row r="14" spans="1:18" x14ac:dyDescent="0.2">
      <c r="A14" s="15" t="s">
        <v>30</v>
      </c>
      <c r="B14" s="15" t="s">
        <v>11</v>
      </c>
      <c r="C14" s="16">
        <v>11.284719572</v>
      </c>
      <c r="D14" s="17">
        <f t="shared" si="0"/>
        <v>0.33854158715999999</v>
      </c>
      <c r="P14" t="s">
        <v>23</v>
      </c>
      <c r="Q14" t="s">
        <v>52</v>
      </c>
      <c r="R14" t="s">
        <v>29</v>
      </c>
    </row>
    <row r="15" spans="1:18" x14ac:dyDescent="0.2">
      <c r="A15" s="15" t="s">
        <v>31</v>
      </c>
      <c r="B15" s="15" t="s">
        <v>11</v>
      </c>
      <c r="C15" s="16">
        <v>19.461245006000002</v>
      </c>
      <c r="D15" s="17">
        <f t="shared" si="0"/>
        <v>0.58383735018000005</v>
      </c>
      <c r="O15" t="s">
        <v>42</v>
      </c>
      <c r="P15">
        <v>1.5279143923514118E-2</v>
      </c>
      <c r="Q15">
        <v>1.5259289818596295E-2</v>
      </c>
      <c r="R15">
        <v>14.056882003220803</v>
      </c>
    </row>
    <row r="16" spans="1:18" x14ac:dyDescent="0.2">
      <c r="A16" s="15" t="s">
        <v>32</v>
      </c>
      <c r="B16" s="15" t="s">
        <v>11</v>
      </c>
      <c r="C16" s="16">
        <v>71.622838490000007</v>
      </c>
      <c r="D16" s="17">
        <f t="shared" si="0"/>
        <v>2.1486851547000003</v>
      </c>
      <c r="O16" t="s">
        <v>42</v>
      </c>
      <c r="P16">
        <v>1.1404860856952961E-2</v>
      </c>
      <c r="Q16">
        <v>3.0311668981485917E-2</v>
      </c>
      <c r="R16">
        <v>13.60151989357299</v>
      </c>
    </row>
    <row r="17" spans="1:18" x14ac:dyDescent="0.2">
      <c r="A17" s="15" t="s">
        <v>33</v>
      </c>
      <c r="B17" s="15" t="s">
        <v>11</v>
      </c>
      <c r="C17" s="16">
        <v>61.630173110000001</v>
      </c>
      <c r="D17" s="17">
        <f t="shared" si="0"/>
        <v>1.8489051933</v>
      </c>
      <c r="O17" t="s">
        <v>42</v>
      </c>
      <c r="P17">
        <v>1.4614716286767386E-2</v>
      </c>
      <c r="Q17">
        <v>1.2948489945083474E-2</v>
      </c>
      <c r="R17">
        <v>16.480523046593444</v>
      </c>
    </row>
    <row r="18" spans="1:18" x14ac:dyDescent="0.2">
      <c r="A18" s="15" t="s">
        <v>34</v>
      </c>
      <c r="B18" s="15" t="s">
        <v>11</v>
      </c>
      <c r="C18" s="16">
        <v>51.631411130000004</v>
      </c>
      <c r="D18" s="17">
        <f t="shared" si="0"/>
        <v>1.5489423339000001</v>
      </c>
      <c r="O18" t="s">
        <v>42</v>
      </c>
      <c r="P18">
        <v>3.3076408319591084E-2</v>
      </c>
      <c r="Q18">
        <v>2.0502128052276167E-2</v>
      </c>
      <c r="R18">
        <v>1.3122744620770086</v>
      </c>
    </row>
    <row r="19" spans="1:18" x14ac:dyDescent="0.2">
      <c r="A19" s="15" t="s">
        <v>35</v>
      </c>
      <c r="B19" s="15" t="s">
        <v>11</v>
      </c>
      <c r="C19" s="16">
        <v>57.607090700000001</v>
      </c>
      <c r="D19" s="17">
        <f t="shared" si="0"/>
        <v>1.728212721</v>
      </c>
      <c r="O19" t="s">
        <v>42</v>
      </c>
      <c r="P19">
        <v>7.4002191340608045E-3</v>
      </c>
      <c r="Q19">
        <v>1.4314877763144112E-2</v>
      </c>
      <c r="R19">
        <v>18.616493176003711</v>
      </c>
    </row>
    <row r="20" spans="1:18" x14ac:dyDescent="0.2">
      <c r="A20" s="15" t="s">
        <v>36</v>
      </c>
      <c r="B20" s="15" t="s">
        <v>11</v>
      </c>
      <c r="C20" s="16">
        <v>57.491157440000009</v>
      </c>
      <c r="D20" s="17">
        <f t="shared" si="0"/>
        <v>1.7247347232000001</v>
      </c>
      <c r="O20" t="s">
        <v>42</v>
      </c>
      <c r="P20">
        <v>5.9235996416820676E-3</v>
      </c>
      <c r="Q20">
        <v>5.5657931124289274E-2</v>
      </c>
      <c r="R20">
        <v>13.956407340198247</v>
      </c>
    </row>
    <row r="21" spans="1:18" x14ac:dyDescent="0.2">
      <c r="A21" s="15" t="s">
        <v>37</v>
      </c>
      <c r="B21" s="15" t="s">
        <v>11</v>
      </c>
      <c r="C21" s="16">
        <v>58.999005080000003</v>
      </c>
      <c r="D21" s="17">
        <f t="shared" si="0"/>
        <v>1.7699701524</v>
      </c>
    </row>
    <row r="22" spans="1:18" x14ac:dyDescent="0.2">
      <c r="A22" s="15" t="s">
        <v>38</v>
      </c>
      <c r="B22" s="15" t="s">
        <v>11</v>
      </c>
      <c r="C22" s="16">
        <v>75.202624520000015</v>
      </c>
      <c r="D22" s="17">
        <f t="shared" si="0"/>
        <v>2.2560787356000005</v>
      </c>
    </row>
    <row r="23" spans="1:18" x14ac:dyDescent="0.2">
      <c r="A23" s="15" t="s">
        <v>39</v>
      </c>
      <c r="B23" s="15" t="s">
        <v>11</v>
      </c>
      <c r="C23" s="16">
        <v>89.228450210000005</v>
      </c>
      <c r="D23" s="17">
        <f t="shared" si="0"/>
        <v>2.6768535063000001</v>
      </c>
      <c r="M23" t="s">
        <v>53</v>
      </c>
    </row>
    <row r="24" spans="1:18" x14ac:dyDescent="0.2">
      <c r="A24" s="15" t="s">
        <v>40</v>
      </c>
      <c r="B24" s="15" t="s">
        <v>11</v>
      </c>
      <c r="C24" s="16">
        <v>70.41992621</v>
      </c>
      <c r="D24" s="17">
        <f t="shared" si="0"/>
        <v>2.1125977862999998</v>
      </c>
    </row>
    <row r="25" spans="1:18" x14ac:dyDescent="0.2">
      <c r="A25" s="15" t="s">
        <v>41</v>
      </c>
      <c r="B25" s="15" t="s">
        <v>11</v>
      </c>
      <c r="C25" s="16">
        <v>76.122308570000001</v>
      </c>
      <c r="D25" s="17">
        <f t="shared" si="0"/>
        <v>2.2836692571000001</v>
      </c>
    </row>
    <row r="26" spans="1:18" x14ac:dyDescent="0.2">
      <c r="A26" s="15" t="s">
        <v>10</v>
      </c>
      <c r="B26" s="15" t="s">
        <v>42</v>
      </c>
      <c r="C26" s="16">
        <v>64.830851269999997</v>
      </c>
      <c r="D26" s="17">
        <f t="shared" si="0"/>
        <v>1.9449255380999997</v>
      </c>
      <c r="P26" t="s">
        <v>23</v>
      </c>
      <c r="Q26" t="s">
        <v>52</v>
      </c>
      <c r="R26" t="s">
        <v>29</v>
      </c>
    </row>
    <row r="27" spans="1:18" x14ac:dyDescent="0.2">
      <c r="A27" s="15" t="s">
        <v>12</v>
      </c>
      <c r="B27" s="15" t="s">
        <v>42</v>
      </c>
      <c r="C27" s="16">
        <v>36.147987890000003</v>
      </c>
      <c r="D27" s="17">
        <f t="shared" si="0"/>
        <v>1.0844396367</v>
      </c>
      <c r="O27" t="s">
        <v>11</v>
      </c>
      <c r="P27">
        <v>1.0573724591460709</v>
      </c>
      <c r="Q27">
        <v>1.1744284791482207</v>
      </c>
      <c r="R27">
        <v>1.1079822154996928</v>
      </c>
    </row>
    <row r="28" spans="1:18" x14ac:dyDescent="0.2">
      <c r="A28" s="15" t="s">
        <v>13</v>
      </c>
      <c r="B28" s="15" t="s">
        <v>42</v>
      </c>
      <c r="C28" s="16">
        <v>84.872843209999999</v>
      </c>
      <c r="D28" s="17">
        <f t="shared" si="0"/>
        <v>2.5461852963</v>
      </c>
      <c r="O28" t="s">
        <v>11</v>
      </c>
      <c r="P28">
        <v>0.84167357714057078</v>
      </c>
      <c r="Q28">
        <v>1.8310291899703097</v>
      </c>
      <c r="R28">
        <v>0.46246660219111763</v>
      </c>
    </row>
    <row r="29" spans="1:18" x14ac:dyDescent="0.2">
      <c r="A29" s="15" t="s">
        <v>14</v>
      </c>
      <c r="B29" s="15" t="s">
        <v>42</v>
      </c>
      <c r="C29" s="16">
        <v>36.819825020000003</v>
      </c>
      <c r="D29" s="17">
        <f t="shared" si="0"/>
        <v>1.1045947506</v>
      </c>
      <c r="O29" t="s">
        <v>11</v>
      </c>
      <c r="P29">
        <v>1.0737378847525392</v>
      </c>
      <c r="Q29">
        <v>0.83851255616346987</v>
      </c>
      <c r="R29">
        <v>2.4229822609641034</v>
      </c>
    </row>
    <row r="30" spans="1:18" x14ac:dyDescent="0.2">
      <c r="A30" s="15" t="s">
        <v>15</v>
      </c>
      <c r="B30" s="15" t="s">
        <v>42</v>
      </c>
      <c r="C30" s="16">
        <v>56.836307930000011</v>
      </c>
      <c r="D30" s="17">
        <f t="shared" si="0"/>
        <v>1.7050892379000002</v>
      </c>
      <c r="O30" t="s">
        <v>11</v>
      </c>
      <c r="P30">
        <v>1.2159952490189148</v>
      </c>
      <c r="Q30">
        <v>0.68024628559263889</v>
      </c>
      <c r="R30">
        <v>1.9342283710634964</v>
      </c>
    </row>
    <row r="31" spans="1:18" x14ac:dyDescent="0.2">
      <c r="A31" s="15" t="s">
        <v>16</v>
      </c>
      <c r="B31" s="15" t="s">
        <v>42</v>
      </c>
      <c r="C31" s="16">
        <v>60.699987290000003</v>
      </c>
      <c r="D31" s="17">
        <f t="shared" si="0"/>
        <v>1.8209996187000002</v>
      </c>
      <c r="O31" t="s">
        <v>11</v>
      </c>
      <c r="P31">
        <v>0.94626739905541413</v>
      </c>
      <c r="Q31">
        <v>0.60806931723657542</v>
      </c>
      <c r="R31">
        <v>1.0868695286095957</v>
      </c>
    </row>
    <row r="32" spans="1:18" x14ac:dyDescent="0.2">
      <c r="A32" s="15" t="s">
        <v>17</v>
      </c>
      <c r="B32" s="15" t="s">
        <v>42</v>
      </c>
      <c r="C32" s="16">
        <v>71.755088389999997</v>
      </c>
      <c r="D32" s="17">
        <f t="shared" si="0"/>
        <v>2.1526526517</v>
      </c>
      <c r="O32" t="s">
        <v>11</v>
      </c>
      <c r="P32">
        <v>0.62958951079825209</v>
      </c>
      <c r="Q32">
        <v>1.1365620626731663</v>
      </c>
      <c r="R32">
        <v>0.95426246650880908</v>
      </c>
    </row>
    <row r="33" spans="1:18" x14ac:dyDescent="0.2">
      <c r="A33" s="15" t="s">
        <v>19</v>
      </c>
      <c r="B33" s="15" t="s">
        <v>42</v>
      </c>
      <c r="C33" s="16">
        <v>49.772597540000007</v>
      </c>
      <c r="D33" s="17">
        <f t="shared" si="0"/>
        <v>1.4931779262000002</v>
      </c>
    </row>
    <row r="34" spans="1:18" x14ac:dyDescent="0.2">
      <c r="A34" s="15" t="s">
        <v>22</v>
      </c>
      <c r="B34" s="15" t="s">
        <v>42</v>
      </c>
      <c r="C34" s="16">
        <v>35.281717940000007</v>
      </c>
      <c r="D34" s="17">
        <f t="shared" si="0"/>
        <v>1.0584515382000002</v>
      </c>
    </row>
    <row r="35" spans="1:18" x14ac:dyDescent="0.2">
      <c r="A35" s="15" t="s">
        <v>24</v>
      </c>
      <c r="B35" s="15" t="s">
        <v>42</v>
      </c>
      <c r="C35" s="16">
        <v>23.140880500999998</v>
      </c>
      <c r="D35" s="17">
        <f t="shared" si="0"/>
        <v>0.69422641502999982</v>
      </c>
    </row>
    <row r="36" spans="1:18" x14ac:dyDescent="0.2">
      <c r="A36" s="15" t="s">
        <v>26</v>
      </c>
      <c r="B36" s="15" t="s">
        <v>42</v>
      </c>
      <c r="C36" s="16">
        <v>56.898675800000007</v>
      </c>
      <c r="D36" s="17">
        <f t="shared" si="0"/>
        <v>1.7069602740000001</v>
      </c>
      <c r="P36" t="s">
        <v>23</v>
      </c>
      <c r="Q36" t="s">
        <v>52</v>
      </c>
      <c r="R36" t="s">
        <v>29</v>
      </c>
    </row>
    <row r="37" spans="1:18" x14ac:dyDescent="0.2">
      <c r="A37" s="15" t="s">
        <v>28</v>
      </c>
      <c r="B37" s="15" t="s">
        <v>42</v>
      </c>
      <c r="C37" s="16">
        <v>34.503889430000001</v>
      </c>
      <c r="D37" s="17">
        <f t="shared" si="0"/>
        <v>1.0351166829</v>
      </c>
      <c r="O37" t="s">
        <v>42</v>
      </c>
      <c r="P37">
        <v>0.5933362891709838</v>
      </c>
      <c r="Q37">
        <v>0.44149408857704958</v>
      </c>
      <c r="R37">
        <v>1.5540236654337034</v>
      </c>
    </row>
    <row r="38" spans="1:18" x14ac:dyDescent="0.2">
      <c r="A38" s="15" t="s">
        <v>30</v>
      </c>
      <c r="B38" s="15" t="s">
        <v>42</v>
      </c>
      <c r="C38" s="16">
        <v>15.359134234999999</v>
      </c>
      <c r="D38" s="17">
        <f t="shared" si="0"/>
        <v>0.46077402704999998</v>
      </c>
      <c r="O38" t="s">
        <v>42</v>
      </c>
      <c r="P38">
        <v>0.19922686318743194</v>
      </c>
      <c r="Q38">
        <v>0.83232877859349264</v>
      </c>
      <c r="R38">
        <v>1.0791581438841635</v>
      </c>
    </row>
    <row r="39" spans="1:18" x14ac:dyDescent="0.2">
      <c r="A39" s="15" t="s">
        <v>31</v>
      </c>
      <c r="B39" s="15" t="s">
        <v>42</v>
      </c>
      <c r="C39" s="16">
        <v>17.528738561000001</v>
      </c>
      <c r="D39" s="17">
        <f t="shared" si="0"/>
        <v>0.52586215683000004</v>
      </c>
      <c r="O39" t="s">
        <v>42</v>
      </c>
      <c r="P39">
        <v>0.31889766136460213</v>
      </c>
      <c r="Q39">
        <v>0.34637457900461632</v>
      </c>
      <c r="R39">
        <v>0.5420297622288347</v>
      </c>
    </row>
    <row r="40" spans="1:18" x14ac:dyDescent="0.2">
      <c r="A40" s="15" t="s">
        <v>32</v>
      </c>
      <c r="B40" s="15" t="s">
        <v>42</v>
      </c>
      <c r="C40" s="16">
        <v>58.053091250000001</v>
      </c>
      <c r="D40" s="17">
        <f t="shared" si="0"/>
        <v>1.7415927374999998</v>
      </c>
      <c r="O40" t="s">
        <v>42</v>
      </c>
      <c r="P40">
        <v>0.49683954716668571</v>
      </c>
      <c r="Q40">
        <v>0.41523160037824153</v>
      </c>
      <c r="R40">
        <v>2.3766667060938218</v>
      </c>
    </row>
    <row r="41" spans="1:18" x14ac:dyDescent="0.2">
      <c r="A41" s="15" t="s">
        <v>33</v>
      </c>
      <c r="B41" s="15" t="s">
        <v>42</v>
      </c>
      <c r="C41" s="16">
        <v>41.234155550000011</v>
      </c>
      <c r="D41" s="17">
        <f t="shared" si="0"/>
        <v>1.2370246665000002</v>
      </c>
      <c r="O41" t="s">
        <v>42</v>
      </c>
      <c r="P41">
        <v>0.20883644727999001</v>
      </c>
      <c r="Q41">
        <v>0.28622931809791574</v>
      </c>
      <c r="R41">
        <v>1.1184898309341131</v>
      </c>
    </row>
    <row r="42" spans="1:18" x14ac:dyDescent="0.2">
      <c r="A42" s="15" t="s">
        <v>34</v>
      </c>
      <c r="B42" s="15" t="s">
        <v>42</v>
      </c>
      <c r="C42" s="16">
        <v>54.715336040000004</v>
      </c>
      <c r="D42" s="17">
        <f t="shared" si="0"/>
        <v>1.6414600812</v>
      </c>
      <c r="O42" t="s">
        <v>42</v>
      </c>
      <c r="P42">
        <v>0.25269392868775853</v>
      </c>
      <c r="Q42">
        <v>1.0683211390291756</v>
      </c>
      <c r="R42">
        <v>2.0324009774685443</v>
      </c>
    </row>
    <row r="43" spans="1:18" x14ac:dyDescent="0.2">
      <c r="A43" s="15" t="s">
        <v>35</v>
      </c>
      <c r="B43" s="15" t="s">
        <v>42</v>
      </c>
      <c r="C43" s="16">
        <v>32.822829590000005</v>
      </c>
      <c r="D43" s="17">
        <f t="shared" si="0"/>
        <v>0.98468488770000018</v>
      </c>
    </row>
    <row r="44" spans="1:18" x14ac:dyDescent="0.2">
      <c r="A44" s="15" t="s">
        <v>36</v>
      </c>
      <c r="B44" s="15" t="s">
        <v>42</v>
      </c>
      <c r="C44" s="16">
        <v>60.065892050000009</v>
      </c>
      <c r="D44" s="17">
        <f t="shared" si="0"/>
        <v>1.8019767615000004</v>
      </c>
    </row>
    <row r="45" spans="1:18" x14ac:dyDescent="0.2">
      <c r="A45" s="15" t="s">
        <v>37</v>
      </c>
      <c r="B45" s="15" t="s">
        <v>42</v>
      </c>
      <c r="C45" s="16">
        <v>31.791352249999999</v>
      </c>
      <c r="D45" s="17">
        <f t="shared" si="0"/>
        <v>0.95374056750000002</v>
      </c>
    </row>
    <row r="46" spans="1:18" x14ac:dyDescent="0.2">
      <c r="A46" s="15" t="s">
        <v>38</v>
      </c>
      <c r="B46" s="15" t="s">
        <v>42</v>
      </c>
      <c r="C46" s="16">
        <v>53.122706300000011</v>
      </c>
      <c r="D46" s="17">
        <f t="shared" si="0"/>
        <v>1.5936811890000004</v>
      </c>
    </row>
    <row r="47" spans="1:18" x14ac:dyDescent="0.2">
      <c r="A47" s="15" t="s">
        <v>39</v>
      </c>
      <c r="B47" s="15" t="s">
        <v>42</v>
      </c>
      <c r="C47" s="16">
        <v>73.790285539999999</v>
      </c>
      <c r="D47" s="17">
        <f t="shared" si="0"/>
        <v>2.2137085661999998</v>
      </c>
    </row>
    <row r="48" spans="1:18" x14ac:dyDescent="0.2">
      <c r="A48" s="15" t="s">
        <v>40</v>
      </c>
      <c r="B48" s="15" t="s">
        <v>42</v>
      </c>
      <c r="C48" s="16">
        <v>51.67403036000001</v>
      </c>
      <c r="D48" s="17">
        <f t="shared" si="0"/>
        <v>1.5502209108000002</v>
      </c>
    </row>
    <row r="49" spans="1:4" x14ac:dyDescent="0.2">
      <c r="A49" s="15" t="s">
        <v>41</v>
      </c>
      <c r="B49" s="15" t="s">
        <v>42</v>
      </c>
      <c r="C49" s="16">
        <v>92.738706859999994</v>
      </c>
      <c r="D49" s="17">
        <f t="shared" si="0"/>
        <v>2.7821612057999996</v>
      </c>
    </row>
  </sheetData>
  <mergeCells count="1">
    <mergeCell ref="H2:I2"/>
  </mergeCell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Phosphorus Summary</vt:lpstr>
      <vt:lpstr>Citrate-ascorbate Fe Summary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Omar  Gutiérrez del Arroyo Santiago</dc:creator>
  <cp:lastModifiedBy>Microsoft Office User</cp:lastModifiedBy>
  <dcterms:created xsi:type="dcterms:W3CDTF">2015-07-22T05:15:17Z</dcterms:created>
  <dcterms:modified xsi:type="dcterms:W3CDTF">2016-04-17T01:36:14Z</dcterms:modified>
</cp:coreProperties>
</file>