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1B8934A2-2B85-C640-80BD-11825110ABF8}" xr6:coauthVersionLast="40" xr6:coauthVersionMax="40" xr10:uidLastSave="{00000000-0000-0000-0000-000000000000}"/>
  <bookViews>
    <workbookView xWindow="0" yWindow="460" windowWidth="28800" windowHeight="15940" activeTab="1" xr2:uid="{00000000-000D-0000-FFFF-FFFF00000000}"/>
  </bookViews>
  <sheets>
    <sheet name="预算" sheetId="1" r:id="rId1"/>
    <sheet name="预算 (2)" sheetId="6" r:id="rId2"/>
    <sheet name="师傅报价" sheetId="5" r:id="rId3"/>
    <sheet name="材料分类" sheetId="4" r:id="rId4"/>
    <sheet name="装修顺序" sheetId="3" r:id="rId5"/>
    <sheet name="室内分类" sheetId="2" r:id="rId6"/>
  </sheets>
  <definedNames>
    <definedName name="_xlnm._FilterDatabase" localSheetId="1" hidden="1">'预算 (2)'!$A$2:$AH$151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0" i="6" l="1"/>
  <c r="P141" i="6"/>
  <c r="P142" i="6"/>
  <c r="P143" i="6"/>
  <c r="P144" i="6"/>
  <c r="P145" i="6"/>
  <c r="P146" i="6"/>
  <c r="P147" i="6"/>
  <c r="P148" i="6"/>
  <c r="O143" i="6"/>
  <c r="O144" i="6"/>
  <c r="O145" i="6"/>
  <c r="O146" i="6"/>
  <c r="O147" i="6"/>
  <c r="O148" i="6"/>
  <c r="K147" i="6"/>
  <c r="M147" i="6" s="1"/>
  <c r="K146" i="6"/>
  <c r="M146" i="6" s="1"/>
  <c r="O134" i="6"/>
  <c r="P134" i="6" s="1"/>
  <c r="M134" i="6"/>
  <c r="K134" i="6"/>
  <c r="K56" i="6" l="1"/>
  <c r="M56" i="6" s="1"/>
  <c r="O56" i="6" s="1"/>
  <c r="P56" i="6" s="1"/>
  <c r="K44" i="6"/>
  <c r="M44" i="6" s="1"/>
  <c r="O44" i="6" s="1"/>
  <c r="P44" i="6" s="1"/>
  <c r="K58" i="6"/>
  <c r="M58" i="6" s="1"/>
  <c r="O58" i="6" s="1"/>
  <c r="P58" i="6" s="1"/>
  <c r="K55" i="6"/>
  <c r="M55" i="6" s="1"/>
  <c r="O55" i="6" s="1"/>
  <c r="P55" i="6" s="1"/>
  <c r="K149" i="6"/>
  <c r="M149" i="6" s="1"/>
  <c r="O149" i="6" s="1"/>
  <c r="P149" i="6" s="1"/>
  <c r="K90" i="6"/>
  <c r="M90" i="6"/>
  <c r="O90" i="6" s="1"/>
  <c r="P90" i="6" s="1"/>
  <c r="I84" i="6"/>
  <c r="K74" i="6" l="1"/>
  <c r="M74" i="6" s="1"/>
  <c r="O74" i="6" s="1"/>
  <c r="P74" i="6" s="1"/>
  <c r="K138" i="6"/>
  <c r="M138" i="6" s="1"/>
  <c r="O138" i="6" s="1"/>
  <c r="P138" i="6" s="1"/>
  <c r="K61" i="6"/>
  <c r="M61" i="6" s="1"/>
  <c r="O61" i="6" s="1"/>
  <c r="P61" i="6" s="1"/>
  <c r="I137" i="6"/>
  <c r="K124" i="6"/>
  <c r="M124" i="6" s="1"/>
  <c r="O124" i="6" s="1"/>
  <c r="P124" i="6" s="1"/>
  <c r="K123" i="6"/>
  <c r="M123" i="6" s="1"/>
  <c r="O123" i="6" s="1"/>
  <c r="P123" i="6" s="1"/>
  <c r="K122" i="6"/>
  <c r="M122" i="6" s="1"/>
  <c r="O122" i="6" s="1"/>
  <c r="P122" i="6" s="1"/>
  <c r="K51" i="6"/>
  <c r="M51" i="6" s="1"/>
  <c r="O51" i="6" s="1"/>
  <c r="P51" i="6" s="1"/>
  <c r="K91" i="6"/>
  <c r="M91" i="6" s="1"/>
  <c r="O91" i="6" s="1"/>
  <c r="P91" i="6" s="1"/>
  <c r="K95" i="6"/>
  <c r="M95" i="6" s="1"/>
  <c r="O95" i="6" s="1"/>
  <c r="P95" i="6" s="1"/>
  <c r="K94" i="6"/>
  <c r="M94" i="6" s="1"/>
  <c r="O94" i="6" s="1"/>
  <c r="P94" i="6" s="1"/>
  <c r="K93" i="6"/>
  <c r="M93" i="6" s="1"/>
  <c r="O93" i="6" s="1"/>
  <c r="P93" i="6" s="1"/>
  <c r="K33" i="6"/>
  <c r="M33" i="6" s="1"/>
  <c r="O33" i="6" s="1"/>
  <c r="P33" i="6" s="1"/>
  <c r="K27" i="6"/>
  <c r="M27" i="6" s="1"/>
  <c r="O27" i="6" s="1"/>
  <c r="P27" i="6" s="1"/>
  <c r="K30" i="6"/>
  <c r="M30" i="6" s="1"/>
  <c r="O30" i="6" s="1"/>
  <c r="P30" i="6" s="1"/>
  <c r="K80" i="6"/>
  <c r="M80" i="6" s="1"/>
  <c r="O80" i="6" s="1"/>
  <c r="P80" i="6" s="1"/>
  <c r="K43" i="6"/>
  <c r="M43" i="6" s="1"/>
  <c r="O43" i="6" s="1"/>
  <c r="P43" i="6" s="1"/>
  <c r="K35" i="6" l="1"/>
  <c r="M35" i="6" s="1"/>
  <c r="O35" i="6" s="1"/>
  <c r="P35" i="6" s="1"/>
  <c r="K76" i="6"/>
  <c r="M76" i="6" s="1"/>
  <c r="O76" i="6" s="1"/>
  <c r="P76" i="6" s="1"/>
  <c r="K73" i="6"/>
  <c r="M73" i="6" s="1"/>
  <c r="O73" i="6" s="1"/>
  <c r="P73" i="6" s="1"/>
  <c r="K54" i="6"/>
  <c r="M54" i="6" s="1"/>
  <c r="O54" i="6" s="1"/>
  <c r="P54" i="6" s="1"/>
  <c r="K145" i="6"/>
  <c r="M145" i="6" s="1"/>
  <c r="K144" i="6"/>
  <c r="M144" i="6" s="1"/>
  <c r="K121" i="6" l="1"/>
  <c r="M121" i="6" s="1"/>
  <c r="O121" i="6" s="1"/>
  <c r="P121" i="6" s="1"/>
  <c r="K117" i="6"/>
  <c r="M117" i="6" s="1"/>
  <c r="O117" i="6" s="1"/>
  <c r="P117" i="6" s="1"/>
  <c r="K89" i="6"/>
  <c r="M89" i="6" s="1"/>
  <c r="O89" i="6" s="1"/>
  <c r="P89" i="6" s="1"/>
  <c r="K136" i="6" l="1"/>
  <c r="M136" i="6" s="1"/>
  <c r="O136" i="6" s="1"/>
  <c r="P136" i="6" s="1"/>
  <c r="K150" i="6"/>
  <c r="M150" i="6" s="1"/>
  <c r="O150" i="6" s="1"/>
  <c r="P150" i="6" s="1"/>
  <c r="K142" i="6"/>
  <c r="M142" i="6" s="1"/>
  <c r="O142" i="6" s="1"/>
  <c r="K148" i="6" l="1"/>
  <c r="M148" i="6" s="1"/>
  <c r="K98" i="6"/>
  <c r="M98" i="6" s="1"/>
  <c r="O98" i="6" s="1"/>
  <c r="P98" i="6" s="1"/>
  <c r="K39" i="6"/>
  <c r="M39" i="6" s="1"/>
  <c r="K40" i="6"/>
  <c r="M40" i="6" s="1"/>
  <c r="K41" i="6"/>
  <c r="M41" i="6" s="1"/>
  <c r="K42" i="6"/>
  <c r="M42" i="6" s="1"/>
  <c r="K99" i="6" l="1"/>
  <c r="M99" i="6" s="1"/>
  <c r="O99" i="6" s="1"/>
  <c r="P99" i="6" s="1"/>
  <c r="C160" i="6" l="1"/>
  <c r="O42" i="6" l="1"/>
  <c r="P42" i="6" s="1"/>
  <c r="O41" i="6"/>
  <c r="P41" i="6" s="1"/>
  <c r="O40" i="6"/>
  <c r="P40" i="6" s="1"/>
  <c r="O39" i="6"/>
  <c r="P39" i="6" s="1"/>
  <c r="K50" i="6"/>
  <c r="M50" i="6" s="1"/>
  <c r="O50" i="6" s="1"/>
  <c r="P50" i="6" s="1"/>
  <c r="K49" i="6"/>
  <c r="M49" i="6" s="1"/>
  <c r="O49" i="6" s="1"/>
  <c r="P49" i="6" s="1"/>
  <c r="K52" i="6"/>
  <c r="M52" i="6" s="1"/>
  <c r="O52" i="6" s="1"/>
  <c r="K126" i="6" l="1"/>
  <c r="M126" i="6" s="1"/>
  <c r="O126" i="6" s="1"/>
  <c r="P126" i="6" s="1"/>
  <c r="K127" i="6"/>
  <c r="M127" i="6" s="1"/>
  <c r="O127" i="6" s="1"/>
  <c r="P127" i="6" s="1"/>
  <c r="K128" i="6"/>
  <c r="M128" i="6" s="1"/>
  <c r="K32" i="6"/>
  <c r="M32" i="6" s="1"/>
  <c r="O32" i="6" s="1"/>
  <c r="P32" i="6" s="1"/>
  <c r="K83" i="6"/>
  <c r="M83" i="6" s="1"/>
  <c r="O83" i="6" s="1"/>
  <c r="P83" i="6" s="1"/>
  <c r="K88" i="6"/>
  <c r="M88" i="6" s="1"/>
  <c r="O88" i="6" s="1"/>
  <c r="P88" i="6" s="1"/>
  <c r="K87" i="6"/>
  <c r="M87" i="6" s="1"/>
  <c r="O87" i="6" s="1"/>
  <c r="P87" i="6" s="1"/>
  <c r="K86" i="6"/>
  <c r="M86" i="6" s="1"/>
  <c r="O86" i="6" s="1"/>
  <c r="P86" i="6" s="1"/>
  <c r="K84" i="6"/>
  <c r="M84" i="6" s="1"/>
  <c r="O84" i="6" s="1"/>
  <c r="P84" i="6" s="1"/>
  <c r="K85" i="6"/>
  <c r="M85" i="6" s="1"/>
  <c r="O85" i="6" s="1"/>
  <c r="P85" i="6" s="1"/>
  <c r="K118" i="6"/>
  <c r="M118" i="6" s="1"/>
  <c r="O118" i="6" s="1"/>
  <c r="P118" i="6" s="1"/>
  <c r="K120" i="6"/>
  <c r="M120" i="6" s="1"/>
  <c r="O120" i="6" s="1"/>
  <c r="P120" i="6" s="1"/>
  <c r="K113" i="6"/>
  <c r="M113" i="6" s="1"/>
  <c r="O113" i="6" s="1"/>
  <c r="P113" i="6" s="1"/>
  <c r="K70" i="6"/>
  <c r="M70" i="6" s="1"/>
  <c r="O70" i="6" s="1"/>
  <c r="P70" i="6" s="1"/>
  <c r="K116" i="6"/>
  <c r="M116" i="6" s="1"/>
  <c r="O116" i="6" s="1"/>
  <c r="P116" i="6" s="1"/>
  <c r="K111" i="6"/>
  <c r="M111" i="6" s="1"/>
  <c r="O111" i="6" s="1"/>
  <c r="P111" i="6" s="1"/>
  <c r="K112" i="6"/>
  <c r="M112" i="6" s="1"/>
  <c r="O112" i="6" s="1"/>
  <c r="P112" i="6" s="1"/>
  <c r="K114" i="6"/>
  <c r="M114" i="6" s="1"/>
  <c r="O114" i="6" s="1"/>
  <c r="P114" i="6" s="1"/>
  <c r="K115" i="6"/>
  <c r="M115" i="6" s="1"/>
  <c r="O115" i="6" s="1"/>
  <c r="P115" i="6" s="1"/>
  <c r="K105" i="6"/>
  <c r="M105" i="6" s="1"/>
  <c r="O105" i="6" s="1"/>
  <c r="K26" i="6"/>
  <c r="M26" i="6" s="1"/>
  <c r="O26" i="6" s="1"/>
  <c r="P26" i="6" s="1"/>
  <c r="K25" i="6"/>
  <c r="M25" i="6" s="1"/>
  <c r="O25" i="6" s="1"/>
  <c r="P25" i="6" s="1"/>
  <c r="K20" i="6"/>
  <c r="M20" i="6" s="1"/>
  <c r="O20" i="6" s="1"/>
  <c r="P20" i="6" s="1"/>
  <c r="K129" i="6" l="1"/>
  <c r="K130" i="6"/>
  <c r="K131" i="6"/>
  <c r="K132" i="6"/>
  <c r="K133" i="6"/>
  <c r="K135" i="6"/>
  <c r="M135" i="6" s="1"/>
  <c r="K137" i="6"/>
  <c r="M137" i="6" s="1"/>
  <c r="O137" i="6" s="1"/>
  <c r="P137" i="6" s="1"/>
  <c r="K139" i="6"/>
  <c r="M139" i="6" s="1"/>
  <c r="O139" i="6" s="1"/>
  <c r="P139" i="6" s="1"/>
  <c r="K106" i="6"/>
  <c r="K107" i="6"/>
  <c r="K108" i="6"/>
  <c r="K109" i="6"/>
  <c r="K110" i="6"/>
  <c r="K119" i="6"/>
  <c r="M119" i="6" s="1"/>
  <c r="O119" i="6" s="1"/>
  <c r="K125" i="6"/>
  <c r="M125" i="6" s="1"/>
  <c r="O125" i="6" s="1"/>
  <c r="K140" i="6"/>
  <c r="M140" i="6" s="1"/>
  <c r="O140" i="6" s="1"/>
  <c r="K141" i="6"/>
  <c r="M141" i="6" s="1"/>
  <c r="O141" i="6" s="1"/>
  <c r="K143" i="6"/>
  <c r="K151" i="6"/>
  <c r="M151" i="6" s="1"/>
  <c r="K60" i="6"/>
  <c r="M60" i="6" s="1"/>
  <c r="O60" i="6" s="1"/>
  <c r="P60" i="6" s="1"/>
  <c r="K63" i="6"/>
  <c r="M63" i="6" s="1"/>
  <c r="O63" i="6" s="1"/>
  <c r="P63" i="6" s="1"/>
  <c r="K34" i="6"/>
  <c r="M34" i="6" s="1"/>
  <c r="O34" i="6" s="1"/>
  <c r="P34" i="6" s="1"/>
  <c r="K57" i="6"/>
  <c r="M57" i="6" s="1"/>
  <c r="O57" i="6" s="1"/>
  <c r="P57" i="6" s="1"/>
  <c r="M143" i="6" l="1"/>
  <c r="P105" i="6"/>
  <c r="K104" i="6"/>
  <c r="M104" i="6" s="1"/>
  <c r="O104" i="6" s="1"/>
  <c r="P104" i="6" s="1"/>
  <c r="K100" i="6"/>
  <c r="M100" i="6" s="1"/>
  <c r="K97" i="6"/>
  <c r="M97" i="6" s="1"/>
  <c r="O97" i="6" s="1"/>
  <c r="P97" i="6" s="1"/>
  <c r="K96" i="6"/>
  <c r="M96" i="6" s="1"/>
  <c r="K92" i="6"/>
  <c r="M92" i="6" s="1"/>
  <c r="O92" i="6" s="1"/>
  <c r="P92" i="6" s="1"/>
  <c r="K47" i="6"/>
  <c r="M47" i="6" s="1"/>
  <c r="O47" i="6" s="1"/>
  <c r="P47" i="6" s="1"/>
  <c r="K75" i="6" l="1"/>
  <c r="M75" i="6" s="1"/>
  <c r="O75" i="6" s="1"/>
  <c r="K77" i="6"/>
  <c r="M77" i="6" s="1"/>
  <c r="K72" i="6"/>
  <c r="M72" i="6" s="1"/>
  <c r="P119" i="6" l="1"/>
  <c r="M110" i="6"/>
  <c r="O110" i="6" s="1"/>
  <c r="P110" i="6" s="1"/>
  <c r="K59" i="6"/>
  <c r="M59" i="6" s="1"/>
  <c r="O59" i="6" s="1"/>
  <c r="P59" i="6" s="1"/>
  <c r="M108" i="6" l="1"/>
  <c r="O108" i="6" s="1"/>
  <c r="P108" i="6" s="1"/>
  <c r="K28" i="6" l="1"/>
  <c r="M28" i="6" s="1"/>
  <c r="O28" i="6" s="1"/>
  <c r="P28" i="6" s="1"/>
  <c r="K23" i="6"/>
  <c r="M23" i="6" s="1"/>
  <c r="O23" i="6" s="1"/>
  <c r="P23" i="6" s="1"/>
  <c r="K15" i="6" l="1"/>
  <c r="M15" i="6" s="1"/>
  <c r="O15" i="6" s="1"/>
  <c r="P15" i="6" s="1"/>
  <c r="K19" i="6"/>
  <c r="M19" i="6" s="1"/>
  <c r="O19" i="6" s="1"/>
  <c r="P19" i="6" s="1"/>
  <c r="K81" i="6"/>
  <c r="M81" i="6" s="1"/>
  <c r="O81" i="6" s="1"/>
  <c r="P81" i="6" s="1"/>
  <c r="K82" i="6"/>
  <c r="M82" i="6" s="1"/>
  <c r="O82" i="6" s="1"/>
  <c r="P82" i="6" s="1"/>
  <c r="K68" i="6" l="1"/>
  <c r="M68" i="6" s="1"/>
  <c r="K69" i="6"/>
  <c r="M69" i="6" s="1"/>
  <c r="K71" i="6"/>
  <c r="M71" i="6" s="1"/>
  <c r="O77" i="6" l="1"/>
  <c r="P77" i="6" s="1"/>
  <c r="P75" i="6"/>
  <c r="O72" i="6"/>
  <c r="P72" i="6" s="1"/>
  <c r="O68" i="6"/>
  <c r="P68" i="6" s="1"/>
  <c r="O69" i="6"/>
  <c r="P69" i="6" s="1"/>
  <c r="O71" i="6"/>
  <c r="P71" i="6" s="1"/>
  <c r="O131" i="6"/>
  <c r="P131" i="6" s="1"/>
  <c r="O132" i="6"/>
  <c r="P132" i="6" s="1"/>
  <c r="O96" i="6"/>
  <c r="P96" i="6" s="1"/>
  <c r="O100" i="6"/>
  <c r="P100" i="6" s="1"/>
  <c r="K46" i="6"/>
  <c r="K48" i="6"/>
  <c r="P10" i="6"/>
  <c r="P11" i="6"/>
  <c r="K24" i="6" l="1"/>
  <c r="M24" i="6" s="1"/>
  <c r="O24" i="6" s="1"/>
  <c r="P24" i="6" s="1"/>
  <c r="M109" i="6"/>
  <c r="O109" i="6" s="1"/>
  <c r="P109" i="6" s="1"/>
  <c r="P125" i="6"/>
  <c r="K36" i="6"/>
  <c r="M36" i="6" s="1"/>
  <c r="O36" i="6" s="1"/>
  <c r="P36" i="6" s="1"/>
  <c r="K21" i="6" l="1"/>
  <c r="M21" i="6" s="1"/>
  <c r="O21" i="6" s="1"/>
  <c r="P21" i="6" s="1"/>
  <c r="M65" i="6"/>
  <c r="O65" i="6" s="1"/>
  <c r="P65" i="6" s="1"/>
  <c r="K5" i="6"/>
  <c r="M5" i="6" s="1"/>
  <c r="K6" i="6"/>
  <c r="M6" i="6" s="1"/>
  <c r="K7" i="6"/>
  <c r="M7" i="6" s="1"/>
  <c r="K8" i="6"/>
  <c r="M8" i="6" s="1"/>
  <c r="O8" i="6" s="1"/>
  <c r="P8" i="6" s="1"/>
  <c r="K9" i="6"/>
  <c r="M9" i="6" s="1"/>
  <c r="O9" i="6" s="1"/>
  <c r="P9" i="6" s="1"/>
  <c r="K10" i="6"/>
  <c r="M10" i="6" s="1"/>
  <c r="K11" i="6"/>
  <c r="M11" i="6" s="1"/>
  <c r="K12" i="6"/>
  <c r="M12" i="6" s="1"/>
  <c r="O12" i="6" s="1"/>
  <c r="P12" i="6" s="1"/>
  <c r="K13" i="6"/>
  <c r="M13" i="6" s="1"/>
  <c r="O13" i="6" s="1"/>
  <c r="P13" i="6" s="1"/>
  <c r="K14" i="6"/>
  <c r="M14" i="6" s="1"/>
  <c r="O14" i="6" s="1"/>
  <c r="P14" i="6" s="1"/>
  <c r="K16" i="6"/>
  <c r="M16" i="6" s="1"/>
  <c r="O16" i="6" s="1"/>
  <c r="P16" i="6" s="1"/>
  <c r="K17" i="6"/>
  <c r="M17" i="6" s="1"/>
  <c r="O17" i="6" s="1"/>
  <c r="P17" i="6" s="1"/>
  <c r="K18" i="6"/>
  <c r="M18" i="6" s="1"/>
  <c r="O18" i="6" s="1"/>
  <c r="P18" i="6" s="1"/>
  <c r="K22" i="6"/>
  <c r="M22" i="6" s="1"/>
  <c r="O22" i="6" s="1"/>
  <c r="P22" i="6" s="1"/>
  <c r="K29" i="6"/>
  <c r="M29" i="6" s="1"/>
  <c r="O29" i="6" s="1"/>
  <c r="P29" i="6" s="1"/>
  <c r="K31" i="6"/>
  <c r="M31" i="6" s="1"/>
  <c r="O31" i="6" s="1"/>
  <c r="P31" i="6" s="1"/>
  <c r="K37" i="6"/>
  <c r="M37" i="6" s="1"/>
  <c r="O37" i="6" s="1"/>
  <c r="P37" i="6" s="1"/>
  <c r="K38" i="6"/>
  <c r="M38" i="6" s="1"/>
  <c r="O38" i="6" s="1"/>
  <c r="P38" i="6" s="1"/>
  <c r="K45" i="6"/>
  <c r="M45" i="6" s="1"/>
  <c r="M46" i="6"/>
  <c r="M48" i="6"/>
  <c r="K53" i="6"/>
  <c r="M53" i="6" s="1"/>
  <c r="O53" i="6" s="1"/>
  <c r="P53" i="6" s="1"/>
  <c r="K62" i="6"/>
  <c r="M62" i="6" s="1"/>
  <c r="O62" i="6" s="1"/>
  <c r="P62" i="6" s="1"/>
  <c r="K64" i="6"/>
  <c r="M64" i="6" s="1"/>
  <c r="O64" i="6" s="1"/>
  <c r="P64" i="6" s="1"/>
  <c r="K66" i="6"/>
  <c r="M66" i="6" s="1"/>
  <c r="O66" i="6" s="1"/>
  <c r="P66" i="6" s="1"/>
  <c r="K67" i="6"/>
  <c r="K78" i="6"/>
  <c r="M78" i="6" s="1"/>
  <c r="O78" i="6" s="1"/>
  <c r="P78" i="6" s="1"/>
  <c r="K79" i="6"/>
  <c r="M79" i="6" s="1"/>
  <c r="O79" i="6" s="1"/>
  <c r="P79" i="6" s="1"/>
  <c r="K101" i="6"/>
  <c r="M101" i="6" s="1"/>
  <c r="O101" i="6" s="1"/>
  <c r="P101" i="6" s="1"/>
  <c r="K102" i="6"/>
  <c r="M102" i="6" s="1"/>
  <c r="O102" i="6" s="1"/>
  <c r="P102" i="6" s="1"/>
  <c r="K103" i="6"/>
  <c r="M103" i="6" s="1"/>
  <c r="O103" i="6" s="1"/>
  <c r="P103" i="6" s="1"/>
  <c r="M106" i="6"/>
  <c r="O106" i="6" s="1"/>
  <c r="P106" i="6" s="1"/>
  <c r="M107" i="6"/>
  <c r="O107" i="6" s="1"/>
  <c r="P107" i="6" s="1"/>
  <c r="O128" i="6"/>
  <c r="P128" i="6" s="1"/>
  <c r="M129" i="6"/>
  <c r="O129" i="6" s="1"/>
  <c r="P129" i="6" s="1"/>
  <c r="M130" i="6"/>
  <c r="O130" i="6" s="1"/>
  <c r="P130" i="6" s="1"/>
  <c r="M133" i="6"/>
  <c r="O133" i="6" s="1"/>
  <c r="P133" i="6" s="1"/>
  <c r="O135" i="6"/>
  <c r="P135" i="6" s="1"/>
  <c r="O151" i="6"/>
  <c r="P151" i="6" s="1"/>
  <c r="M67" i="6" l="1"/>
  <c r="O67" i="6" s="1"/>
  <c r="P67" i="6" s="1"/>
  <c r="O48" i="6"/>
  <c r="P48" i="6" s="1"/>
  <c r="O46" i="6"/>
  <c r="P46" i="6" s="1"/>
  <c r="O45" i="6"/>
  <c r="P45" i="6" s="1"/>
  <c r="O7" i="6"/>
  <c r="P7" i="6" s="1"/>
  <c r="C155" i="6"/>
  <c r="K4" i="6"/>
  <c r="M4" i="6" s="1"/>
  <c r="O6" i="6" l="1"/>
  <c r="P6" i="6" s="1"/>
  <c r="O5" i="6"/>
  <c r="P5" i="6" s="1"/>
  <c r="O4" i="6"/>
  <c r="P4" i="6" s="1"/>
  <c r="F1" i="5"/>
  <c r="C20" i="5"/>
  <c r="C154" i="6" l="1"/>
  <c r="N69" i="1"/>
  <c r="R69" i="1"/>
  <c r="N70" i="1"/>
  <c r="R70" i="1"/>
  <c r="C156" i="6" l="1"/>
  <c r="C157" i="6" s="1"/>
  <c r="C163" i="6"/>
  <c r="C161" i="6"/>
  <c r="C162" i="6" s="1"/>
  <c r="R14" i="1"/>
  <c r="R15" i="1"/>
  <c r="S15" i="1" s="1"/>
  <c r="R16" i="1"/>
  <c r="R17" i="1"/>
  <c r="R18" i="1"/>
  <c r="R20" i="1"/>
  <c r="R21" i="1"/>
  <c r="R22" i="1"/>
  <c r="R23" i="1"/>
  <c r="R24" i="1"/>
  <c r="R25" i="1"/>
  <c r="R26" i="1"/>
  <c r="R27" i="1"/>
  <c r="R29" i="1"/>
  <c r="R31" i="1"/>
  <c r="R32" i="1"/>
  <c r="R33" i="1"/>
  <c r="R34" i="1"/>
  <c r="R36" i="1"/>
  <c r="R37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71" i="1"/>
  <c r="R74" i="1"/>
  <c r="R75" i="1"/>
  <c r="R76" i="1"/>
  <c r="R78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9" i="1"/>
  <c r="N40" i="1"/>
  <c r="N41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71" i="1"/>
  <c r="N74" i="1"/>
  <c r="N75" i="1"/>
  <c r="N76" i="1"/>
  <c r="N78" i="1"/>
  <c r="N80" i="1"/>
  <c r="N81" i="1"/>
  <c r="N82" i="1"/>
  <c r="N83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W5" i="1" l="1"/>
  <c r="S14" i="1"/>
  <c r="S16" i="1"/>
  <c r="S21" i="1"/>
  <c r="S22" i="1"/>
  <c r="S23" i="1"/>
  <c r="S24" i="1"/>
  <c r="S25" i="1"/>
  <c r="S26" i="1"/>
  <c r="S27" i="1"/>
  <c r="N7" i="1"/>
  <c r="P7" i="1" s="1"/>
  <c r="N5" i="1"/>
  <c r="P5" i="1" s="1"/>
  <c r="R5" i="1" s="1"/>
  <c r="S5" i="1" s="1"/>
  <c r="N6" i="1"/>
  <c r="P6" i="1" s="1"/>
  <c r="R6" i="1" s="1"/>
  <c r="S6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P19" i="1"/>
  <c r="P28" i="1"/>
  <c r="P30" i="1"/>
  <c r="N4" i="1"/>
  <c r="P4" i="1" s="1"/>
  <c r="R4" i="1" s="1"/>
  <c r="S4" i="1" s="1"/>
  <c r="R10" i="1" l="1"/>
  <c r="S10" i="1" s="1"/>
  <c r="R13" i="1"/>
  <c r="S13" i="1" s="1"/>
  <c r="R9" i="1"/>
  <c r="S9" i="1" s="1"/>
  <c r="R7" i="1"/>
  <c r="S7" i="1" s="1"/>
  <c r="R30" i="1"/>
  <c r="S30" i="1" s="1"/>
  <c r="R12" i="1"/>
  <c r="S12" i="1" s="1"/>
  <c r="R8" i="1"/>
  <c r="S8" i="1" s="1"/>
  <c r="R19" i="1"/>
  <c r="S19" i="1" s="1"/>
  <c r="R28" i="1"/>
  <c r="S28" i="1" s="1"/>
  <c r="R11" i="1"/>
  <c r="S11" i="1" s="1"/>
  <c r="W4" i="1"/>
  <c r="W6" i="1" s="1"/>
  <c r="W7" i="1" s="1"/>
</calcChain>
</file>

<file path=xl/sharedStrings.xml><?xml version="1.0" encoding="utf-8"?>
<sst xmlns="http://schemas.openxmlformats.org/spreadsheetml/2006/main" count="780" uniqueCount="378">
  <si>
    <t>龙湖九里晴川家装预算表</t>
  </si>
  <si>
    <t>卧室</t>
  </si>
  <si>
    <t>客厅</t>
  </si>
  <si>
    <t>厨房</t>
  </si>
  <si>
    <t>餐厅</t>
  </si>
  <si>
    <t>卫生间</t>
  </si>
  <si>
    <t>阳台</t>
  </si>
  <si>
    <t>生活阳台</t>
  </si>
  <si>
    <t>编号</t>
  </si>
  <si>
    <t>装修顺序</t>
  </si>
  <si>
    <t>前期准备</t>
  </si>
  <si>
    <t>基装</t>
  </si>
  <si>
    <t>硬装</t>
  </si>
  <si>
    <t>软装</t>
  </si>
  <si>
    <t>室内分类</t>
  </si>
  <si>
    <t>数量</t>
  </si>
  <si>
    <t>材料分类</t>
  </si>
  <si>
    <t>主材</t>
  </si>
  <si>
    <t>辅材</t>
  </si>
  <si>
    <t>电器</t>
  </si>
  <si>
    <t>家具</t>
  </si>
  <si>
    <t>分类</t>
  </si>
  <si>
    <t>设计</t>
  </si>
  <si>
    <t>意向图</t>
  </si>
  <si>
    <t>施工图</t>
  </si>
  <si>
    <t>水电图</t>
  </si>
  <si>
    <t>TATA木门</t>
  </si>
  <si>
    <t>折扣</t>
  </si>
  <si>
    <t>名称</t>
  </si>
  <si>
    <t>地板</t>
  </si>
  <si>
    <t>单位</t>
  </si>
  <si>
    <t>扇</t>
  </si>
  <si>
    <t>订金</t>
  </si>
  <si>
    <t>折后价</t>
  </si>
  <si>
    <t>TATA木门锁+合页</t>
  </si>
  <si>
    <t>套</t>
  </si>
  <si>
    <t>开工手续</t>
  </si>
  <si>
    <t>契税</t>
  </si>
  <si>
    <t>维修基金</t>
  </si>
  <si>
    <t>物管费</t>
  </si>
  <si>
    <t>份</t>
  </si>
  <si>
    <t>年</t>
  </si>
  <si>
    <t>转移登记费+贴花税</t>
  </si>
  <si>
    <t>厨柜</t>
  </si>
  <si>
    <t>踢脚线</t>
  </si>
  <si>
    <t>门扣</t>
  </si>
  <si>
    <t>过门石</t>
  </si>
  <si>
    <t>m2</t>
  </si>
  <si>
    <t>m</t>
  </si>
  <si>
    <t>个</t>
  </si>
  <si>
    <t>墙砖</t>
  </si>
  <si>
    <t>地砖</t>
  </si>
  <si>
    <t>河沙，水泥</t>
  </si>
  <si>
    <t>石膏</t>
  </si>
  <si>
    <t>腻子</t>
  </si>
  <si>
    <t>袋</t>
  </si>
  <si>
    <t>电线</t>
  </si>
  <si>
    <t>施工</t>
  </si>
  <si>
    <t>刷墙</t>
  </si>
  <si>
    <t>贴砖</t>
  </si>
  <si>
    <t>水电改造</t>
  </si>
  <si>
    <t>柜子</t>
  </si>
  <si>
    <t>预算</t>
  </si>
  <si>
    <t>实际差额</t>
  </si>
  <si>
    <r>
      <t>预算偏差</t>
    </r>
    <r>
      <rPr>
        <sz val="8"/>
        <color theme="1"/>
        <rFont val="Calibri"/>
        <family val="2"/>
        <scheme val="minor"/>
      </rPr>
      <t>（+省 -多）</t>
    </r>
  </si>
  <si>
    <t>备注</t>
  </si>
  <si>
    <r>
      <t>偏差</t>
    </r>
    <r>
      <rPr>
        <sz val="8"/>
        <color theme="1"/>
        <rFont val="Calibri"/>
        <family val="2"/>
        <scheme val="minor"/>
      </rPr>
      <t>（+省 -多）</t>
    </r>
  </si>
  <si>
    <r>
      <t>差额</t>
    </r>
    <r>
      <rPr>
        <sz val="8"/>
        <color theme="1"/>
        <rFont val="Calibri"/>
        <family val="2"/>
        <scheme val="minor"/>
      </rPr>
      <t>（+省 -多）</t>
    </r>
  </si>
  <si>
    <t>吨</t>
  </si>
  <si>
    <t>面</t>
  </si>
  <si>
    <t>界面处理剂</t>
  </si>
  <si>
    <t>单价</t>
  </si>
  <si>
    <t>总价</t>
  </si>
  <si>
    <t>卫浴</t>
  </si>
  <si>
    <t>抽油烟机+燃气灶</t>
  </si>
  <si>
    <t>家电</t>
  </si>
  <si>
    <t>浴室柜</t>
  </si>
  <si>
    <t>花洒</t>
  </si>
  <si>
    <t>基装总价</t>
  </si>
  <si>
    <t>基装总预算</t>
  </si>
  <si>
    <t>电视柜</t>
  </si>
  <si>
    <t>玄关</t>
  </si>
  <si>
    <t>吊顶龙骨</t>
  </si>
  <si>
    <t>吊顶阴角线</t>
  </si>
  <si>
    <t>前期准备+基装</t>
  </si>
  <si>
    <t>提前45-60天订</t>
  </si>
  <si>
    <t>收房时交</t>
  </si>
  <si>
    <t>收房时交（可以以后交）</t>
  </si>
  <si>
    <t>时间点</t>
  </si>
  <si>
    <t>地址</t>
  </si>
  <si>
    <t>联系人</t>
  </si>
  <si>
    <t>南湖路TATA木门</t>
  </si>
  <si>
    <t>TATA木门小刘小张（微信）</t>
  </si>
  <si>
    <t>提前15天预约测量，提前10天预约安装</t>
  </si>
  <si>
    <t>卢森地板（南富森4楼电梯口旁）</t>
  </si>
  <si>
    <t>瑞士卢森 - 糖糖（微信）</t>
  </si>
  <si>
    <t>电视墙</t>
  </si>
  <si>
    <t>客厅阳台</t>
  </si>
  <si>
    <t>拆墙补墙（保温层）</t>
  </si>
  <si>
    <t>卧室
(主卧
次卧
儿童房)</t>
  </si>
  <si>
    <t>空调</t>
  </si>
  <si>
    <t>床</t>
  </si>
  <si>
    <t>床头柜</t>
  </si>
  <si>
    <t>梳妆台</t>
  </si>
  <si>
    <t>电视</t>
  </si>
  <si>
    <t>烧水壶</t>
  </si>
  <si>
    <t>沙发桌（可做电脑桌）</t>
  </si>
  <si>
    <t>沙发（可变床）</t>
  </si>
  <si>
    <t>微波炉</t>
  </si>
  <si>
    <t>烤箱</t>
  </si>
  <si>
    <t>电饭煲</t>
  </si>
  <si>
    <t>碗架</t>
  </si>
  <si>
    <t>挂架</t>
  </si>
  <si>
    <t>吊柜</t>
  </si>
  <si>
    <t>水槽（单/双）</t>
  </si>
  <si>
    <t>餐桌+凳子</t>
  </si>
  <si>
    <t>洗衣机</t>
  </si>
  <si>
    <t>洗衣机置物架</t>
  </si>
  <si>
    <t>鞋柜</t>
  </si>
  <si>
    <t>置物柜+镜子</t>
  </si>
  <si>
    <t>推拉门</t>
  </si>
  <si>
    <t>阳台厨房</t>
  </si>
  <si>
    <t>卫生间回填+客厅</t>
  </si>
  <si>
    <t>2.7*2.4=6.5</t>
  </si>
  <si>
    <t>1.8*1.3=2.34</t>
  </si>
  <si>
    <t>10*2.4=24</t>
  </si>
  <si>
    <t>3.35*1.55=5.2</t>
  </si>
  <si>
    <t>8*24=19</t>
  </si>
  <si>
    <t>2*1.85=3.7</t>
  </si>
  <si>
    <t>防水40平方*25元</t>
  </si>
  <si>
    <t>吊顶客厅</t>
  </si>
  <si>
    <t>18米*120元</t>
  </si>
  <si>
    <t>3*1.5=4.5</t>
  </si>
  <si>
    <t>1.8*1.1=2</t>
  </si>
  <si>
    <t>吊顶过道 6.5*120元</t>
  </si>
  <si>
    <t>封下水道3根*300元</t>
  </si>
  <si>
    <t>水电改造含电线盒</t>
  </si>
  <si>
    <t>墙面300平方*45元</t>
  </si>
  <si>
    <t>打拆墙加补</t>
  </si>
  <si>
    <t>瓷地砖61平方*120元</t>
  </si>
  <si>
    <t>总平</t>
  </si>
  <si>
    <t>装修施工管理费</t>
  </si>
  <si>
    <t>收房时交，12/29/2017</t>
  </si>
  <si>
    <t>物业审核完装修方案，办理装修施工证时，1/12/2018</t>
  </si>
  <si>
    <t>收房时交（可以以后交），12/29/2017</t>
  </si>
  <si>
    <t>水电改造时，自己加插座，开发商水电地上地下都没动过，1/20/2018</t>
  </si>
  <si>
    <t>根据收集资料自己画，1/10/2018 to 1/12/2018</t>
  </si>
  <si>
    <t>收房前后收集大家的装修方案，网上找参考图片，12/10/2017 - 1/10/2018</t>
  </si>
  <si>
    <t>提前45-60天订，双十二定，一个门至少便宜400，12/12/2018</t>
  </si>
  <si>
    <t>同上</t>
  </si>
  <si>
    <t>V派，红星美凯龙B4号电梯10楼</t>
  </si>
  <si>
    <t>泥工</t>
  </si>
  <si>
    <t>包水管</t>
  </si>
  <si>
    <t>刷漆(界面剂/石膏找平/腻子/喷涂)</t>
  </si>
  <si>
    <t>拆墙/铲保温层/补平/运建渣</t>
  </si>
  <si>
    <t>拆建项目完成后就包完水管</t>
  </si>
  <si>
    <t>开工仪式后，第一项，1/13/2018，两天，留小建渣回填</t>
  </si>
  <si>
    <t>改天然气</t>
  </si>
  <si>
    <t>天然气公司</t>
  </si>
  <si>
    <t>水电工</t>
  </si>
  <si>
    <t>贴厨卫墙砖，地砖</t>
  </si>
  <si>
    <t>木工</t>
  </si>
  <si>
    <t>水管包完改水电</t>
  </si>
  <si>
    <t>京东年货节活动，2/2/2018</t>
  </si>
  <si>
    <t>签厨柜合同当天，2/6/2018</t>
  </si>
  <si>
    <t>洁帝</t>
  </si>
  <si>
    <t>京东</t>
  </si>
  <si>
    <t>第四城团购交订金，1/13/2018，复尺签合同，2/6/2018，生产周期60天</t>
  </si>
  <si>
    <t>水泥</t>
  </si>
  <si>
    <t>河沙</t>
  </si>
  <si>
    <t>整体</t>
  </si>
  <si>
    <t>界面剂</t>
  </si>
  <si>
    <t>乐诚石膏</t>
  </si>
  <si>
    <t>乐诚腻子</t>
  </si>
  <si>
    <t>记号笔</t>
  </si>
  <si>
    <t>日杂</t>
  </si>
  <si>
    <t>买水</t>
  </si>
  <si>
    <t>空气净化器</t>
  </si>
  <si>
    <t>厨房/卫生间/生活阳台</t>
  </si>
  <si>
    <t>根</t>
  </si>
  <si>
    <t>张</t>
  </si>
  <si>
    <t>次</t>
  </si>
  <si>
    <t>瓷砖(厨卫墙地)</t>
  </si>
  <si>
    <t>桶</t>
  </si>
  <si>
    <t>防水</t>
  </si>
  <si>
    <t>厨房卫生间回填/打地平</t>
  </si>
  <si>
    <t>充电费</t>
  </si>
  <si>
    <t>件</t>
  </si>
  <si>
    <t>方</t>
  </si>
  <si>
    <t>水泥河沙</t>
  </si>
  <si>
    <t>零散辅材</t>
  </si>
  <si>
    <t>擦瓷砖剂</t>
  </si>
  <si>
    <t>支</t>
  </si>
  <si>
    <t>厨墙/生活阳台100*100mm 6.5+24白格子金意陶，300*600尺寸，数量170，单价19.5，金额3315
厨卫地深灰2.34+5.2深灰，300*300尺寸，数量128，单价7.5，金额960
卫墙19浅灰100*100mm小格子，300*600尺寸，数量106，单价17.5，金额1855，
加工砖背胶1桶150，
2mm卡子两袋送
总价6280，淘宝网优惠100元券</t>
  </si>
  <si>
    <t>厨房生活阳台：
墙砖2.7*2.4=6.5
地砖1.8*1.3=2.34
墙砖1.*2.4=24
地砖3.35*1.55=5.2
卫生间：
墙砖8*2.4=19
地砖2*1.85=3.7</t>
  </si>
  <si>
    <t>备注2</t>
  </si>
  <si>
    <t>N/A</t>
  </si>
  <si>
    <t>物管收费</t>
  </si>
  <si>
    <t>自己收集</t>
  </si>
  <si>
    <t>免运费</t>
  </si>
  <si>
    <t>主卧床</t>
  </si>
  <si>
    <t>次卧床</t>
  </si>
  <si>
    <t>主材/家具</t>
  </si>
  <si>
    <t>冰箱</t>
  </si>
  <si>
    <t>小厨宝</t>
  </si>
  <si>
    <t>净水器</t>
  </si>
  <si>
    <t>垃圾处理器</t>
  </si>
  <si>
    <t>扫地机器人</t>
  </si>
  <si>
    <t>灯具</t>
  </si>
  <si>
    <t>过门石-厨房</t>
  </si>
  <si>
    <t>过门石-卫生间</t>
  </si>
  <si>
    <t>见照片，按师傅要求买，优惠零头4块</t>
  </si>
  <si>
    <t>卫生间卫浴</t>
  </si>
  <si>
    <t>马桶</t>
  </si>
  <si>
    <t>钛合金推拉门-厨房/卫生间</t>
  </si>
  <si>
    <t>客厅吊顶完，2/25/2018</t>
  </si>
  <si>
    <t>中储福森建材市场</t>
  </si>
  <si>
    <t>客厅吊顶完，2/25/2018，生产周期1个月</t>
  </si>
  <si>
    <t>敲墙开工后去订，</t>
  </si>
  <si>
    <t>淘砖网（西门）</t>
  </si>
  <si>
    <t>快贴完砖</t>
  </si>
  <si>
    <t>京东（潜水艇）</t>
  </si>
  <si>
    <t>厨卫贴砖时</t>
  </si>
  <si>
    <t>红星美凯龙</t>
  </si>
  <si>
    <t>李科群（微信）</t>
  </si>
  <si>
    <t>美心.工艺门</t>
  </si>
  <si>
    <t>敲墙开工后早订，施工要衔接搭的架子</t>
  </si>
  <si>
    <t>杰地门窗</t>
  </si>
  <si>
    <t>杰地门窗婷妹儿（微信）</t>
  </si>
  <si>
    <t>师傅边施工边叫</t>
  </si>
  <si>
    <t>物业附近，和物业合作商家</t>
  </si>
  <si>
    <t>余军</t>
  </si>
  <si>
    <t>开始做墙前</t>
  </si>
  <si>
    <t>王姐</t>
  </si>
  <si>
    <t>小区大门口</t>
  </si>
  <si>
    <t>师傅买</t>
  </si>
  <si>
    <t>小区旁边超市</t>
  </si>
  <si>
    <t>石膏板，钉子，滚筒，木条，白乳胶，阳/阴角线，吊顶桑拿板</t>
  </si>
  <si>
    <t>厨卫贴砖时，师傅指定时间去一次买完，主要先吊顶，然后刷墙</t>
  </si>
  <si>
    <t>华阳南湖万家湾，兔宝宝</t>
  </si>
  <si>
    <t>高建（七叔侄儿）</t>
  </si>
  <si>
    <t>墙上开始打石膏</t>
  </si>
  <si>
    <t>门槛石</t>
  </si>
  <si>
    <t>客厅阳台地平</t>
  </si>
  <si>
    <t>客厅吊顶</t>
  </si>
  <si>
    <t>阳台吊顶</t>
  </si>
  <si>
    <t>封窗红砖两个</t>
  </si>
  <si>
    <t>打扫卫生</t>
  </si>
  <si>
    <t>飘窗石（包安装）</t>
  </si>
  <si>
    <t>窗台石（包安装）</t>
  </si>
  <si>
    <t>阳台/卧室封窗 76断桥 （包安装）</t>
  </si>
  <si>
    <t>生活阳台封窗 50断桥 （包安装）</t>
  </si>
  <si>
    <t>墙面漆</t>
  </si>
  <si>
    <t>腻子石膏运费加价</t>
  </si>
  <si>
    <t>一次加运费30， 一次加价5*8</t>
  </si>
  <si>
    <t>天燃气灶(能率)</t>
  </si>
  <si>
    <t>抽油烟机+燃气灶(方太)</t>
  </si>
  <si>
    <t>水槽(洁帝)</t>
  </si>
  <si>
    <t>地漏(潜水艇)</t>
  </si>
  <si>
    <t>联邦尚品道吊顶</t>
  </si>
  <si>
    <t>给老板红包，背石头太远</t>
  </si>
  <si>
    <t>美缝剂和工具</t>
  </si>
  <si>
    <t>卫生间门锁</t>
  </si>
  <si>
    <t>坑爹的写错，锁也没对</t>
  </si>
  <si>
    <t>淘宝送货上门加送安装费</t>
  </si>
  <si>
    <t>京东买的潜水艇，相当好，平时卖的1000多，整了两个优惠到900,和其它一般品牌也相关不大了。</t>
  </si>
  <si>
    <t>免运费安装费,优惠了180+200,然后还可以退507,建材里体验最好的就是地板了。最近总价11213</t>
  </si>
  <si>
    <t>地板阴角线</t>
  </si>
  <si>
    <t>门扣(万能扣，万能平扣，中直角)</t>
  </si>
  <si>
    <t>主卧衣柜</t>
  </si>
  <si>
    <t>玄关鞋柜</t>
  </si>
  <si>
    <t>厨房吊柜</t>
  </si>
  <si>
    <t>4.8m2, 吸塑门650一个平方</t>
  </si>
  <si>
    <t>0.95m2</t>
  </si>
  <si>
    <t>5.2m2, 实木门1380一平，柜体原本克洛斯邦410一平</t>
  </si>
  <si>
    <t>自流平界面剂-雨虹</t>
  </si>
  <si>
    <t>茶几（电视桌）</t>
  </si>
  <si>
    <t>餐桌</t>
  </si>
  <si>
    <t>9300总价的订金2000</t>
  </si>
  <si>
    <t>沙发3+2</t>
  </si>
  <si>
    <t>电视柜2米</t>
  </si>
  <si>
    <t>鞋套</t>
  </si>
  <si>
    <t>抽油烟机倒烟阀</t>
  </si>
  <si>
    <t>吸吊顶工具</t>
  </si>
  <si>
    <t>淘宝买的超大超划算</t>
  </si>
  <si>
    <t>美缝剂和工具2</t>
  </si>
  <si>
    <t>美缝剂和工具3</t>
  </si>
  <si>
    <t>撮箕，橡胶手套，编织袋，保鲜膜</t>
  </si>
  <si>
    <t>天燃气管3根</t>
  </si>
  <si>
    <t>飞利浦孔灯</t>
  </si>
  <si>
    <t>潜水艇黑色大溪地花洒</t>
  </si>
  <si>
    <t>美缝纸胶袋10卷后+垃圾桶</t>
  </si>
  <si>
    <t>地板自流平水泥找平</t>
  </si>
  <si>
    <t>安装挂架和洁具</t>
  </si>
  <si>
    <t>师傅帮买装水槽装孔灯等的材料费</t>
  </si>
  <si>
    <t>自流平水泥+刷漆保护膜（遮蔽膜）</t>
  </si>
  <si>
    <t>一袋只能弄3个平方，一共60个平方左右，买21袋，50cm和30cm的各有，</t>
  </si>
  <si>
    <t>美缝纸胶袋，白乳胶牛皮纸</t>
  </si>
  <si>
    <t>三个清洁铲18,两个帕子6,七个纸胶带14</t>
  </si>
  <si>
    <t>潜水艇角阀和龙头两个</t>
  </si>
  <si>
    <t>中储买美缝剂枪</t>
  </si>
  <si>
    <t>可甩水的拖把（美缝拖瓷砖）</t>
  </si>
  <si>
    <t>草酸15手套两个14帕子3张</t>
  </si>
  <si>
    <t>施耐德开关插座1批</t>
  </si>
  <si>
    <t>施耐德开关插座2批</t>
  </si>
  <si>
    <t>施耐德开关插座3批，补缺</t>
  </si>
  <si>
    <t>施耐德开关插座4批（6个带开关，10个标准插座）</t>
  </si>
  <si>
    <t>飘窗石上楼费（红包）</t>
  </si>
  <si>
    <t>45师傅+20地板+10送地板上+10师傅+7送橱柜+12吊顶+10师傅+8飘窗</t>
  </si>
  <si>
    <t>32地板上+28送地板+58师傅黄焖鸡+34装台面师傅+34吊顶+64师傅和装门师傅+28飘窗石</t>
  </si>
  <si>
    <t>瓶</t>
  </si>
  <si>
    <t>刨去契税</t>
  </si>
  <si>
    <t>刨去契税后剩余预算</t>
  </si>
  <si>
    <t>不刨去契税的剩余预算</t>
  </si>
  <si>
    <t>主卧飘窗柜</t>
  </si>
  <si>
    <t>0.81m2</t>
  </si>
  <si>
    <t>柜子(定制)</t>
  </si>
  <si>
    <t>灯一套七个(客厅，餐厅，三卧，阳台，生活阳台)</t>
  </si>
  <si>
    <t>阳台书柜</t>
  </si>
  <si>
    <t>擦窗机器人</t>
  </si>
  <si>
    <t>空调-次卧</t>
  </si>
  <si>
    <t>主卧-床垫</t>
  </si>
  <si>
    <t>用了10000京豆抵了100</t>
  </si>
  <si>
    <t>洗衣机支架</t>
  </si>
  <si>
    <t>施耐德开关插座5批(报警器，补插座）</t>
  </si>
  <si>
    <t>两个清洁铲</t>
  </si>
  <si>
    <t>热风枪</t>
  </si>
  <si>
    <t>空调安装（格力两个）</t>
  </si>
  <si>
    <t>铜管3米*90元+防水盘2个*70</t>
  </si>
  <si>
    <t>空调-客厅(格力Q铂2匹)</t>
  </si>
  <si>
    <t>空调-主卧(格力品圆小1匹)</t>
  </si>
  <si>
    <t>厨房挂件</t>
  </si>
  <si>
    <t>天猫618 减30</t>
  </si>
  <si>
    <t>卫生间挂件</t>
  </si>
  <si>
    <t>网易严选智能马桶盖</t>
  </si>
  <si>
    <t>618买的，没特别大活动力度</t>
  </si>
  <si>
    <t>奥克斯空调退货运费</t>
  </si>
  <si>
    <t>没想到空调还有单冷的…. -_-</t>
  </si>
  <si>
    <t>618抢的，原价3299,京东销售第二</t>
  </si>
  <si>
    <t>小黄黄给</t>
  </si>
  <si>
    <t>从7000多讲到6800多</t>
  </si>
  <si>
    <t>科总家的东西整体下来还是很划算的</t>
  </si>
  <si>
    <t>主卧床头柜</t>
  </si>
  <si>
    <t>主次卧-厨卫-纱窗</t>
  </si>
  <si>
    <t>永鑫的还可以，封窗应该问问的</t>
  </si>
  <si>
    <t>开荒保洁</t>
  </si>
  <si>
    <t>天</t>
  </si>
  <si>
    <t>师傅安灯柜子门套挂架等安装费（两个周末天）</t>
  </si>
  <si>
    <t>最后给师傅发的红包</t>
  </si>
  <si>
    <t>次柜衣柜(宜家)</t>
  </si>
  <si>
    <t>加了外面的拉手40两套</t>
  </si>
  <si>
    <t>玄关换鞋凳(宜家)</t>
  </si>
  <si>
    <t>玄关帽架(宜家)</t>
  </si>
  <si>
    <t>门吸(4个)</t>
  </si>
  <si>
    <t>垃圾桶垃圾袋</t>
  </si>
  <si>
    <t>美缝剂清洁剂2瓶</t>
  </si>
  <si>
    <t>玻璃胶3个,麻袋2个,钢丝球2个</t>
  </si>
  <si>
    <t>电视机挂架</t>
  </si>
  <si>
    <t>小黄黄淘宝上买，618优惠了370多，基本把灯都买齐了, 本来1900多，后来坏了一个灯退了170金，卖家还多退了50的快递费和30的安装费，特别的给力！！</t>
  </si>
  <si>
    <t>天燃气灶安装</t>
  </si>
  <si>
    <t>客厅阳台吸顶灯</t>
  </si>
  <si>
    <t>晾衣杆2个和浴帘杆1个</t>
  </si>
  <si>
    <t>请很多师傅们吃饭</t>
  </si>
  <si>
    <t>空调延保（格力两个，美的一个）</t>
  </si>
  <si>
    <t>窗帘(还差3290没付...)</t>
  </si>
  <si>
    <t>公牛红外感应开关-玄关用</t>
  </si>
  <si>
    <t>炭包</t>
  </si>
  <si>
    <t>箱</t>
  </si>
  <si>
    <t>宜家凳子6个，地毯，垃圾筒</t>
  </si>
  <si>
    <t>次卧-折叠沙发</t>
  </si>
  <si>
    <t>儿童房-床垫</t>
  </si>
  <si>
    <t>厨房置物架</t>
  </si>
  <si>
    <t>厨房挂件-多加3杆子和免钉座</t>
  </si>
  <si>
    <t>净水器安装</t>
  </si>
  <si>
    <t>空调-儿童房</t>
  </si>
  <si>
    <t>空调安装（儿童房，美的）</t>
  </si>
  <si>
    <t>铜管1.3米，接水盘50</t>
  </si>
  <si>
    <t>转孔20, 减压阈50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</si>
</sst>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2" borderId="0" xfId="0" applyNumberFormat="1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3" xfId="0" applyNumberForma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/>
    <xf numFmtId="9" fontId="0" fillId="5" borderId="11" xfId="0" applyNumberFormat="1" applyFill="1" applyBorder="1"/>
    <xf numFmtId="0" fontId="0" fillId="5" borderId="12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left" vertical="top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9" fontId="0" fillId="9" borderId="3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9" borderId="11" xfId="0" applyNumberFormat="1" applyFill="1" applyBorder="1"/>
    <xf numFmtId="0" fontId="0" fillId="9" borderId="1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/>
    <xf numFmtId="0" fontId="0" fillId="8" borderId="1" xfId="0" applyFill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9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9" fontId="0" fillId="8" borderId="11" xfId="0" applyNumberFormat="1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/>
    <xf numFmtId="9" fontId="0" fillId="7" borderId="3" xfId="0" applyNumberFormat="1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/>
    <xf numFmtId="9" fontId="0" fillId="7" borderId="8" xfId="0" applyNumberFormat="1" applyFill="1" applyBorder="1"/>
    <xf numFmtId="0" fontId="0" fillId="7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6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9" fontId="0" fillId="3" borderId="11" xfId="0" applyNumberFormat="1" applyFill="1" applyBorder="1"/>
    <xf numFmtId="0" fontId="0" fillId="3" borderId="12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/>
    <xf numFmtId="9" fontId="0" fillId="3" borderId="14" xfId="0" applyNumberFormat="1" applyFill="1" applyBorder="1"/>
    <xf numFmtId="0" fontId="0" fillId="3" borderId="15" xfId="0" applyFill="1" applyBorder="1"/>
    <xf numFmtId="10" fontId="0" fillId="3" borderId="14" xfId="0" applyNumberFormat="1" applyFill="1" applyBorder="1" applyAlignment="1">
      <alignment horizontal="center" vertical="center"/>
    </xf>
    <xf numFmtId="10" fontId="0" fillId="7" borderId="8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0" borderId="0" xfId="0" applyFill="1"/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zoomScaleNormal="100" workbookViewId="0">
      <pane ySplit="2" topLeftCell="A3" activePane="bottomLeft" state="frozen"/>
      <selection pane="bottomLeft" activeCell="P4" sqref="P4:P7"/>
    </sheetView>
  </sheetViews>
  <sheetFormatPr baseColWidth="10" defaultColWidth="8.83203125" defaultRowHeight="15" x14ac:dyDescent="0.2"/>
  <cols>
    <col min="1" max="1" width="5.33203125" customWidth="1"/>
    <col min="2" max="2" width="6.6640625" customWidth="1"/>
    <col min="3" max="3" width="17.33203125" customWidth="1"/>
    <col min="4" max="4" width="11.6640625" customWidth="1"/>
    <col min="5" max="5" width="23" customWidth="1"/>
    <col min="6" max="6" width="25.5" customWidth="1"/>
    <col min="7" max="7" width="45.1640625" hidden="1" customWidth="1"/>
    <col min="8" max="8" width="35.33203125" hidden="1" customWidth="1"/>
    <col min="9" max="9" width="27.33203125" hidden="1" customWidth="1"/>
    <col min="10" max="11" width="10.6640625" customWidth="1"/>
    <col min="12" max="12" width="15.1640625" customWidth="1"/>
    <col min="13" max="13" width="10.6640625" customWidth="1"/>
    <col min="14" max="14" width="12" customWidth="1"/>
    <col min="15" max="15" width="11.5" customWidth="1"/>
    <col min="16" max="16" width="10.5" customWidth="1"/>
    <col min="17" max="17" width="11" customWidth="1"/>
    <col min="18" max="18" width="11.83203125" customWidth="1"/>
    <col min="19" max="19" width="20.1640625" style="8" customWidth="1"/>
    <col min="20" max="21" width="14.1640625" customWidth="1"/>
    <col min="22" max="22" width="13.6640625" customWidth="1"/>
  </cols>
  <sheetData>
    <row r="1" spans="1:23" ht="7.5" customHeight="1" x14ac:dyDescent="0.2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3" ht="17.25" customHeight="1" x14ac:dyDescent="0.2">
      <c r="A2" s="2" t="s">
        <v>8</v>
      </c>
      <c r="B2" s="2" t="s">
        <v>9</v>
      </c>
      <c r="C2" s="2" t="s">
        <v>14</v>
      </c>
      <c r="D2" s="2" t="s">
        <v>15</v>
      </c>
      <c r="E2" s="2" t="s">
        <v>21</v>
      </c>
      <c r="F2" s="2" t="s">
        <v>28</v>
      </c>
      <c r="G2" s="2" t="s">
        <v>88</v>
      </c>
      <c r="H2" s="2" t="s">
        <v>89</v>
      </c>
      <c r="I2" s="2" t="s">
        <v>90</v>
      </c>
      <c r="J2" s="2" t="s">
        <v>15</v>
      </c>
      <c r="K2" s="2" t="s">
        <v>30</v>
      </c>
      <c r="L2" s="2" t="s">
        <v>71</v>
      </c>
      <c r="M2" s="2" t="s">
        <v>27</v>
      </c>
      <c r="N2" s="2" t="s">
        <v>33</v>
      </c>
      <c r="O2" s="2" t="s">
        <v>32</v>
      </c>
      <c r="P2" s="2" t="s">
        <v>72</v>
      </c>
      <c r="Q2" s="2" t="s">
        <v>62</v>
      </c>
      <c r="R2" s="2" t="s">
        <v>63</v>
      </c>
      <c r="S2" s="7" t="s">
        <v>64</v>
      </c>
      <c r="T2" s="2" t="s">
        <v>65</v>
      </c>
    </row>
    <row r="3" spans="1:23" ht="26.25" customHeight="1" x14ac:dyDescent="0.2"/>
    <row r="4" spans="1:23" ht="15" customHeight="1" x14ac:dyDescent="0.2">
      <c r="A4" s="2"/>
      <c r="B4" s="168" t="s">
        <v>84</v>
      </c>
      <c r="C4" s="171" t="s">
        <v>36</v>
      </c>
      <c r="D4" s="171">
        <v>1</v>
      </c>
      <c r="E4" s="6" t="s">
        <v>37</v>
      </c>
      <c r="F4" s="6"/>
      <c r="G4" s="18" t="s">
        <v>86</v>
      </c>
      <c r="H4" s="18"/>
      <c r="I4" s="18"/>
      <c r="J4" s="6">
        <v>1</v>
      </c>
      <c r="K4" s="6" t="s">
        <v>40</v>
      </c>
      <c r="L4" s="6">
        <v>11182.26</v>
      </c>
      <c r="M4" s="6">
        <v>1</v>
      </c>
      <c r="N4" s="6">
        <f>L4*M4</f>
        <v>11182.26</v>
      </c>
      <c r="O4" s="6">
        <v>0</v>
      </c>
      <c r="P4" s="3">
        <f t="shared" ref="P4:P10" si="0">N4*J4+O4</f>
        <v>11182.26</v>
      </c>
      <c r="Q4" s="3">
        <v>12000</v>
      </c>
      <c r="R4">
        <f>Q4-P4</f>
        <v>817.73999999999978</v>
      </c>
      <c r="S4" s="8">
        <f>R4/Q4</f>
        <v>6.8144999999999983E-2</v>
      </c>
      <c r="V4" s="14" t="s">
        <v>78</v>
      </c>
      <c r="W4" s="15">
        <f>SUM(P4:P102)</f>
        <v>23821.052799999998</v>
      </c>
    </row>
    <row r="5" spans="1:23" ht="15" customHeight="1" x14ac:dyDescent="0.2">
      <c r="A5" s="2"/>
      <c r="B5" s="168"/>
      <c r="C5" s="171"/>
      <c r="D5" s="171"/>
      <c r="E5" s="6" t="s">
        <v>38</v>
      </c>
      <c r="F5" s="6"/>
      <c r="G5" s="18" t="s">
        <v>86</v>
      </c>
      <c r="H5" s="18"/>
      <c r="I5" s="18"/>
      <c r="J5" s="6">
        <v>1</v>
      </c>
      <c r="K5" s="6" t="s">
        <v>40</v>
      </c>
      <c r="L5" s="6">
        <v>2497</v>
      </c>
      <c r="M5" s="6">
        <v>1</v>
      </c>
      <c r="N5" s="6">
        <f t="shared" ref="N5:N67" si="1">L5*M5</f>
        <v>2497</v>
      </c>
      <c r="O5" s="6">
        <v>0</v>
      </c>
      <c r="P5" s="3">
        <f t="shared" si="0"/>
        <v>2497</v>
      </c>
      <c r="Q5" s="3">
        <v>2000</v>
      </c>
      <c r="R5">
        <f t="shared" ref="R5:R67" si="2">Q5-P5</f>
        <v>-497</v>
      </c>
      <c r="S5" s="8">
        <f t="shared" ref="S5:S30" si="3">R5/Q5</f>
        <v>-0.2485</v>
      </c>
      <c r="V5" s="10" t="s">
        <v>79</v>
      </c>
      <c r="W5" s="11">
        <f>SUM(Q4:Q102)</f>
        <v>92885</v>
      </c>
    </row>
    <row r="6" spans="1:23" ht="15" customHeight="1" x14ac:dyDescent="0.2">
      <c r="A6" s="2"/>
      <c r="B6" s="168"/>
      <c r="C6" s="171"/>
      <c r="D6" s="171"/>
      <c r="E6" s="6" t="s">
        <v>39</v>
      </c>
      <c r="F6" s="6"/>
      <c r="G6" s="21" t="s">
        <v>87</v>
      </c>
      <c r="H6" s="21"/>
      <c r="I6" s="21"/>
      <c r="J6" s="6">
        <v>1</v>
      </c>
      <c r="K6" s="6" t="s">
        <v>41</v>
      </c>
      <c r="L6" s="6">
        <v>4628.3599999999997</v>
      </c>
      <c r="M6" s="6">
        <v>0.98</v>
      </c>
      <c r="N6" s="6">
        <f t="shared" si="1"/>
        <v>4535.7927999999993</v>
      </c>
      <c r="O6" s="6">
        <v>0</v>
      </c>
      <c r="P6" s="3">
        <f t="shared" si="0"/>
        <v>4535.7927999999993</v>
      </c>
      <c r="Q6" s="3">
        <v>2000</v>
      </c>
      <c r="R6">
        <f t="shared" si="2"/>
        <v>-2535.7927999999993</v>
      </c>
      <c r="S6" s="8">
        <f t="shared" si="3"/>
        <v>-1.2678963999999997</v>
      </c>
      <c r="V6" s="12" t="s">
        <v>67</v>
      </c>
      <c r="W6" s="13">
        <f>W5-W4</f>
        <v>69063.947199999995</v>
      </c>
    </row>
    <row r="7" spans="1:23" ht="15" customHeight="1" x14ac:dyDescent="0.2">
      <c r="A7" s="2"/>
      <c r="B7" s="168"/>
      <c r="C7" s="171"/>
      <c r="D7" s="171"/>
      <c r="E7" s="6" t="s">
        <v>42</v>
      </c>
      <c r="F7" s="6"/>
      <c r="G7" s="18" t="s">
        <v>86</v>
      </c>
      <c r="H7" s="18"/>
      <c r="I7" s="18"/>
      <c r="J7" s="6">
        <v>1</v>
      </c>
      <c r="K7" s="6" t="s">
        <v>40</v>
      </c>
      <c r="L7" s="6">
        <v>85</v>
      </c>
      <c r="M7" s="6">
        <v>1</v>
      </c>
      <c r="N7" s="6">
        <f t="shared" si="1"/>
        <v>85</v>
      </c>
      <c r="O7" s="6">
        <v>0</v>
      </c>
      <c r="P7" s="3">
        <f t="shared" si="0"/>
        <v>85</v>
      </c>
      <c r="Q7" s="3">
        <v>85</v>
      </c>
      <c r="R7">
        <f t="shared" si="2"/>
        <v>0</v>
      </c>
      <c r="S7" s="8">
        <f t="shared" si="3"/>
        <v>0</v>
      </c>
      <c r="V7" s="9" t="s">
        <v>66</v>
      </c>
      <c r="W7" s="16">
        <f>W6/W5</f>
        <v>0.74354252247402697</v>
      </c>
    </row>
    <row r="8" spans="1:23" ht="15" customHeight="1" x14ac:dyDescent="0.2">
      <c r="A8" s="1"/>
      <c r="B8" s="168"/>
      <c r="C8" s="167" t="s">
        <v>22</v>
      </c>
      <c r="D8" s="167">
        <v>1</v>
      </c>
      <c r="E8" s="1" t="s">
        <v>23</v>
      </c>
      <c r="F8" s="6"/>
      <c r="G8" s="18"/>
      <c r="H8" s="18"/>
      <c r="I8" s="18"/>
      <c r="J8" s="6">
        <v>1</v>
      </c>
      <c r="K8" s="6" t="s">
        <v>40</v>
      </c>
      <c r="L8" s="6"/>
      <c r="M8" s="6"/>
      <c r="N8" s="6">
        <f t="shared" si="1"/>
        <v>0</v>
      </c>
      <c r="O8" s="6"/>
      <c r="P8" s="3">
        <f t="shared" si="0"/>
        <v>0</v>
      </c>
      <c r="Q8" s="1">
        <v>0</v>
      </c>
      <c r="R8">
        <f t="shared" si="2"/>
        <v>0</v>
      </c>
      <c r="S8" s="8" t="e">
        <f t="shared" si="3"/>
        <v>#DIV/0!</v>
      </c>
    </row>
    <row r="9" spans="1:23" x14ac:dyDescent="0.2">
      <c r="A9" s="1"/>
      <c r="B9" s="168"/>
      <c r="C9" s="167"/>
      <c r="D9" s="167"/>
      <c r="E9" s="1" t="s">
        <v>24</v>
      </c>
      <c r="F9" s="6"/>
      <c r="G9" s="18"/>
      <c r="H9" s="18"/>
      <c r="I9" s="18"/>
      <c r="J9" s="6">
        <v>1</v>
      </c>
      <c r="K9" s="6" t="s">
        <v>40</v>
      </c>
      <c r="L9" s="6"/>
      <c r="M9" s="6"/>
      <c r="N9" s="6">
        <f t="shared" si="1"/>
        <v>0</v>
      </c>
      <c r="O9" s="6"/>
      <c r="P9" s="3">
        <f t="shared" si="0"/>
        <v>0</v>
      </c>
      <c r="Q9" s="1">
        <v>1000</v>
      </c>
      <c r="R9">
        <f t="shared" si="2"/>
        <v>1000</v>
      </c>
      <c r="S9" s="8">
        <f t="shared" si="3"/>
        <v>1</v>
      </c>
    </row>
    <row r="10" spans="1:23" x14ac:dyDescent="0.2">
      <c r="A10" s="1"/>
      <c r="B10" s="168"/>
      <c r="C10" s="167"/>
      <c r="D10" s="167"/>
      <c r="E10" s="1" t="s">
        <v>25</v>
      </c>
      <c r="F10" s="6"/>
      <c r="G10" s="18"/>
      <c r="H10" s="18"/>
      <c r="I10" s="18"/>
      <c r="J10" s="6">
        <v>1</v>
      </c>
      <c r="K10" s="6" t="s">
        <v>40</v>
      </c>
      <c r="L10" s="6"/>
      <c r="M10" s="6"/>
      <c r="N10" s="6">
        <f t="shared" si="1"/>
        <v>0</v>
      </c>
      <c r="O10" s="6"/>
      <c r="P10" s="3">
        <f t="shared" si="0"/>
        <v>0</v>
      </c>
      <c r="Q10" s="1">
        <v>500</v>
      </c>
      <c r="R10">
        <f t="shared" si="2"/>
        <v>500</v>
      </c>
      <c r="S10" s="8">
        <f t="shared" si="3"/>
        <v>1</v>
      </c>
    </row>
    <row r="11" spans="1:23" x14ac:dyDescent="0.2">
      <c r="A11" s="1"/>
      <c r="B11" s="168"/>
      <c r="C11" s="169" t="s">
        <v>99</v>
      </c>
      <c r="D11" s="167">
        <v>3</v>
      </c>
      <c r="E11" s="167" t="s">
        <v>17</v>
      </c>
      <c r="F11" s="1" t="s">
        <v>26</v>
      </c>
      <c r="G11" s="17" t="s">
        <v>85</v>
      </c>
      <c r="H11" s="17" t="s">
        <v>91</v>
      </c>
      <c r="I11" s="17" t="s">
        <v>92</v>
      </c>
      <c r="J11" s="1">
        <v>3</v>
      </c>
      <c r="K11" s="1" t="s">
        <v>31</v>
      </c>
      <c r="L11" s="1">
        <v>1299</v>
      </c>
      <c r="M11" s="1">
        <v>1</v>
      </c>
      <c r="N11" s="6">
        <f t="shared" si="1"/>
        <v>1299</v>
      </c>
      <c r="O11" s="1">
        <v>0</v>
      </c>
      <c r="P11" s="1">
        <f>N11*J11+O11</f>
        <v>3897</v>
      </c>
      <c r="Q11" s="1">
        <v>4500</v>
      </c>
      <c r="R11">
        <f t="shared" si="2"/>
        <v>603</v>
      </c>
      <c r="S11" s="8">
        <f t="shared" si="3"/>
        <v>0.13400000000000001</v>
      </c>
      <c r="V11" s="14" t="s">
        <v>13</v>
      </c>
    </row>
    <row r="12" spans="1:23" x14ac:dyDescent="0.2">
      <c r="A12" s="3"/>
      <c r="B12" s="168"/>
      <c r="C12" s="167"/>
      <c r="D12" s="167"/>
      <c r="E12" s="167"/>
      <c r="F12" s="3" t="s">
        <v>34</v>
      </c>
      <c r="G12" s="17" t="s">
        <v>85</v>
      </c>
      <c r="H12" s="17"/>
      <c r="I12" s="17"/>
      <c r="J12" s="3">
        <v>3</v>
      </c>
      <c r="K12" s="3" t="s">
        <v>35</v>
      </c>
      <c r="L12" s="3">
        <v>368</v>
      </c>
      <c r="M12" s="3">
        <v>1</v>
      </c>
      <c r="N12" s="6">
        <f t="shared" si="1"/>
        <v>368</v>
      </c>
      <c r="O12" s="3">
        <v>0</v>
      </c>
      <c r="P12" s="3">
        <f>N12*J12+O12</f>
        <v>1104</v>
      </c>
      <c r="Q12" s="3">
        <v>300</v>
      </c>
      <c r="R12">
        <f t="shared" si="2"/>
        <v>-804</v>
      </c>
      <c r="S12" s="8">
        <f t="shared" si="3"/>
        <v>-2.68</v>
      </c>
      <c r="V12" s="10"/>
    </row>
    <row r="13" spans="1:23" x14ac:dyDescent="0.2">
      <c r="A13" s="1"/>
      <c r="B13" s="168"/>
      <c r="C13" s="167"/>
      <c r="D13" s="167"/>
      <c r="E13" s="167"/>
      <c r="F13" s="1" t="s">
        <v>29</v>
      </c>
      <c r="G13" s="17" t="s">
        <v>93</v>
      </c>
      <c r="H13" s="17" t="s">
        <v>94</v>
      </c>
      <c r="I13" s="17" t="s">
        <v>95</v>
      </c>
      <c r="J13" s="4"/>
      <c r="K13" s="4" t="s">
        <v>47</v>
      </c>
      <c r="L13" s="1"/>
      <c r="M13" s="1"/>
      <c r="N13" s="6">
        <f t="shared" si="1"/>
        <v>0</v>
      </c>
      <c r="O13" s="1">
        <v>520</v>
      </c>
      <c r="P13" s="3">
        <f t="shared" ref="P13:P30" si="4">N13*J13+O13</f>
        <v>520</v>
      </c>
      <c r="Q13" s="1">
        <v>15000</v>
      </c>
      <c r="R13">
        <f t="shared" si="2"/>
        <v>14480</v>
      </c>
      <c r="S13" s="8">
        <f t="shared" si="3"/>
        <v>0.96533333333333338</v>
      </c>
      <c r="V13" s="12"/>
    </row>
    <row r="14" spans="1:23" x14ac:dyDescent="0.2">
      <c r="A14" s="3"/>
      <c r="B14" s="168"/>
      <c r="C14" s="167"/>
      <c r="D14" s="167"/>
      <c r="E14" s="167"/>
      <c r="F14" s="3" t="s">
        <v>44</v>
      </c>
      <c r="G14" s="17"/>
      <c r="H14" s="17" t="s">
        <v>94</v>
      </c>
      <c r="I14" s="17" t="s">
        <v>95</v>
      </c>
      <c r="J14" s="4"/>
      <c r="K14" s="4" t="s">
        <v>48</v>
      </c>
      <c r="L14" s="3"/>
      <c r="M14" s="3"/>
      <c r="N14" s="18">
        <f t="shared" si="1"/>
        <v>0</v>
      </c>
      <c r="O14" s="3"/>
      <c r="P14" s="3"/>
      <c r="Q14" s="3">
        <v>1000</v>
      </c>
      <c r="R14">
        <f t="shared" si="2"/>
        <v>1000</v>
      </c>
      <c r="S14" s="8">
        <f t="shared" si="3"/>
        <v>1</v>
      </c>
      <c r="V14" s="9"/>
    </row>
    <row r="15" spans="1:23" x14ac:dyDescent="0.2">
      <c r="A15" s="17"/>
      <c r="B15" s="168"/>
      <c r="C15" s="167"/>
      <c r="D15" s="167"/>
      <c r="E15" s="167"/>
      <c r="F15" s="17" t="s">
        <v>45</v>
      </c>
      <c r="G15" s="17"/>
      <c r="H15" s="17" t="s">
        <v>94</v>
      </c>
      <c r="I15" s="17" t="s">
        <v>95</v>
      </c>
      <c r="J15" s="4">
        <v>10</v>
      </c>
      <c r="K15" s="4" t="s">
        <v>49</v>
      </c>
      <c r="L15" s="17"/>
      <c r="M15" s="17"/>
      <c r="N15" s="18">
        <v>0</v>
      </c>
      <c r="O15" s="17"/>
      <c r="P15" s="17"/>
      <c r="Q15" s="17">
        <v>200</v>
      </c>
      <c r="R15">
        <f t="shared" si="2"/>
        <v>200</v>
      </c>
      <c r="S15" s="8">
        <f t="shared" si="3"/>
        <v>1</v>
      </c>
      <c r="V15" s="9"/>
    </row>
    <row r="16" spans="1:23" x14ac:dyDescent="0.2">
      <c r="A16" s="3"/>
      <c r="B16" s="168"/>
      <c r="C16" s="167"/>
      <c r="D16" s="167"/>
      <c r="E16" s="167"/>
      <c r="F16" s="3" t="s">
        <v>46</v>
      </c>
      <c r="G16" s="17"/>
      <c r="H16" s="17"/>
      <c r="I16" s="17"/>
      <c r="J16" s="4"/>
      <c r="K16" s="4" t="s">
        <v>48</v>
      </c>
      <c r="L16" s="3"/>
      <c r="M16" s="3"/>
      <c r="N16" s="18">
        <f t="shared" si="1"/>
        <v>0</v>
      </c>
      <c r="O16" s="3"/>
      <c r="P16" s="3"/>
      <c r="Q16" s="3">
        <v>1000</v>
      </c>
      <c r="R16">
        <f t="shared" si="2"/>
        <v>1000</v>
      </c>
      <c r="S16" s="8">
        <f t="shared" si="3"/>
        <v>1</v>
      </c>
    </row>
    <row r="17" spans="1:22" x14ac:dyDescent="0.2">
      <c r="A17" s="17"/>
      <c r="B17" s="168"/>
      <c r="C17" s="167"/>
      <c r="D17" s="167"/>
      <c r="E17" s="167"/>
      <c r="F17" s="17" t="s">
        <v>82</v>
      </c>
      <c r="G17" s="17"/>
      <c r="H17" s="17"/>
      <c r="I17" s="17"/>
      <c r="J17" s="4"/>
      <c r="K17" s="4" t="s">
        <v>48</v>
      </c>
      <c r="L17" s="17"/>
      <c r="M17" s="17"/>
      <c r="N17" s="18">
        <f t="shared" si="1"/>
        <v>0</v>
      </c>
      <c r="O17" s="17"/>
      <c r="P17" s="17"/>
      <c r="Q17" s="17"/>
      <c r="R17">
        <f t="shared" si="2"/>
        <v>0</v>
      </c>
    </row>
    <row r="18" spans="1:22" x14ac:dyDescent="0.2">
      <c r="A18" s="17"/>
      <c r="B18" s="168"/>
      <c r="C18" s="167"/>
      <c r="D18" s="167"/>
      <c r="E18" s="167"/>
      <c r="F18" s="17" t="s">
        <v>83</v>
      </c>
      <c r="G18" s="17"/>
      <c r="H18" s="17"/>
      <c r="I18" s="17"/>
      <c r="J18" s="4"/>
      <c r="K18" s="4" t="s">
        <v>48</v>
      </c>
      <c r="L18" s="17"/>
      <c r="M18" s="17"/>
      <c r="N18" s="18">
        <f t="shared" si="1"/>
        <v>0</v>
      </c>
      <c r="O18" s="17"/>
      <c r="P18" s="17"/>
      <c r="Q18" s="17"/>
      <c r="R18">
        <f t="shared" si="2"/>
        <v>0</v>
      </c>
    </row>
    <row r="19" spans="1:22" x14ac:dyDescent="0.2">
      <c r="A19" s="1"/>
      <c r="B19" s="168"/>
      <c r="C19" s="167"/>
      <c r="D19" s="167"/>
      <c r="E19" s="167" t="s">
        <v>18</v>
      </c>
      <c r="F19" s="1" t="s">
        <v>52</v>
      </c>
      <c r="G19" s="17"/>
      <c r="H19" s="17"/>
      <c r="I19" s="17"/>
      <c r="J19" s="1"/>
      <c r="K19" s="1" t="s">
        <v>68</v>
      </c>
      <c r="L19" s="1"/>
      <c r="M19" s="1"/>
      <c r="N19" s="18">
        <f t="shared" si="1"/>
        <v>0</v>
      </c>
      <c r="O19" s="1"/>
      <c r="P19" s="3">
        <f t="shared" si="4"/>
        <v>0</v>
      </c>
      <c r="Q19" s="1">
        <v>4000</v>
      </c>
      <c r="R19">
        <f t="shared" si="2"/>
        <v>4000</v>
      </c>
      <c r="S19" s="8">
        <f t="shared" si="3"/>
        <v>1</v>
      </c>
    </row>
    <row r="20" spans="1:22" x14ac:dyDescent="0.2">
      <c r="A20" s="5"/>
      <c r="B20" s="168"/>
      <c r="C20" s="167"/>
      <c r="D20" s="167"/>
      <c r="E20" s="167"/>
      <c r="F20" s="5" t="s">
        <v>70</v>
      </c>
      <c r="G20" s="17"/>
      <c r="H20" s="17"/>
      <c r="I20" s="17"/>
      <c r="J20" s="5">
        <v>2</v>
      </c>
      <c r="K20" s="5" t="s">
        <v>55</v>
      </c>
      <c r="L20" s="5"/>
      <c r="M20" s="5"/>
      <c r="N20" s="18">
        <f t="shared" si="1"/>
        <v>0</v>
      </c>
      <c r="O20" s="5"/>
      <c r="P20" s="5"/>
      <c r="Q20" s="5">
        <v>500</v>
      </c>
      <c r="R20">
        <f t="shared" si="2"/>
        <v>500</v>
      </c>
      <c r="V20" s="14" t="s">
        <v>20</v>
      </c>
    </row>
    <row r="21" spans="1:22" x14ac:dyDescent="0.2">
      <c r="A21" s="3"/>
      <c r="B21" s="168"/>
      <c r="C21" s="167"/>
      <c r="D21" s="167"/>
      <c r="E21" s="167"/>
      <c r="F21" s="3" t="s">
        <v>53</v>
      </c>
      <c r="G21" s="17"/>
      <c r="H21" s="17"/>
      <c r="I21" s="17"/>
      <c r="J21" s="3">
        <v>37</v>
      </c>
      <c r="K21" s="3" t="s">
        <v>55</v>
      </c>
      <c r="L21" s="3"/>
      <c r="M21" s="3"/>
      <c r="N21" s="18">
        <f t="shared" si="1"/>
        <v>0</v>
      </c>
      <c r="O21" s="3"/>
      <c r="P21" s="3"/>
      <c r="Q21" s="3">
        <v>1500</v>
      </c>
      <c r="R21">
        <f t="shared" si="2"/>
        <v>1500</v>
      </c>
      <c r="S21" s="8">
        <f t="shared" si="3"/>
        <v>1</v>
      </c>
      <c r="V21" s="10"/>
    </row>
    <row r="22" spans="1:22" x14ac:dyDescent="0.2">
      <c r="A22" s="3"/>
      <c r="B22" s="168"/>
      <c r="C22" s="167"/>
      <c r="D22" s="167"/>
      <c r="E22" s="167"/>
      <c r="F22" s="3" t="s">
        <v>54</v>
      </c>
      <c r="G22" s="17"/>
      <c r="H22" s="17"/>
      <c r="I22" s="17"/>
      <c r="J22" s="3">
        <v>30</v>
      </c>
      <c r="K22" s="3" t="s">
        <v>55</v>
      </c>
      <c r="L22" s="3"/>
      <c r="M22" s="3"/>
      <c r="N22" s="18">
        <f t="shared" si="1"/>
        <v>0</v>
      </c>
      <c r="O22" s="3"/>
      <c r="P22" s="3"/>
      <c r="Q22" s="3">
        <v>1500</v>
      </c>
      <c r="R22">
        <f t="shared" si="2"/>
        <v>1500</v>
      </c>
      <c r="S22" s="8">
        <f t="shared" si="3"/>
        <v>1</v>
      </c>
      <c r="V22" s="12"/>
    </row>
    <row r="23" spans="1:22" x14ac:dyDescent="0.2">
      <c r="A23" s="3"/>
      <c r="B23" s="168"/>
      <c r="C23" s="167"/>
      <c r="D23" s="167"/>
      <c r="E23" s="167"/>
      <c r="F23" s="3" t="s">
        <v>56</v>
      </c>
      <c r="G23" s="17"/>
      <c r="H23" s="17"/>
      <c r="I23" s="17"/>
      <c r="J23" s="3"/>
      <c r="K23" s="3" t="s">
        <v>48</v>
      </c>
      <c r="L23" s="3"/>
      <c r="M23" s="3"/>
      <c r="N23" s="18">
        <f t="shared" si="1"/>
        <v>0</v>
      </c>
      <c r="O23" s="3"/>
      <c r="P23" s="3"/>
      <c r="Q23" s="3">
        <v>0</v>
      </c>
      <c r="R23">
        <f t="shared" si="2"/>
        <v>0</v>
      </c>
      <c r="S23" s="8" t="e">
        <f t="shared" si="3"/>
        <v>#DIV/0!</v>
      </c>
      <c r="V23" s="9"/>
    </row>
    <row r="24" spans="1:22" x14ac:dyDescent="0.2">
      <c r="A24" s="3"/>
      <c r="B24" s="168"/>
      <c r="C24" s="167"/>
      <c r="D24" s="167"/>
      <c r="E24" s="167" t="s">
        <v>57</v>
      </c>
      <c r="F24" s="3" t="s">
        <v>60</v>
      </c>
      <c r="G24" s="17"/>
      <c r="H24" s="17"/>
      <c r="I24" s="17"/>
      <c r="J24" s="3"/>
      <c r="K24" s="3" t="s">
        <v>48</v>
      </c>
      <c r="L24" s="3"/>
      <c r="M24" s="3"/>
      <c r="N24" s="18">
        <f t="shared" si="1"/>
        <v>0</v>
      </c>
      <c r="O24" s="3"/>
      <c r="P24" s="3"/>
      <c r="Q24" s="3">
        <v>5000</v>
      </c>
      <c r="R24">
        <f t="shared" si="2"/>
        <v>5000</v>
      </c>
      <c r="S24" s="8">
        <f t="shared" si="3"/>
        <v>1</v>
      </c>
    </row>
    <row r="25" spans="1:22" x14ac:dyDescent="0.2">
      <c r="A25" s="3"/>
      <c r="B25" s="168"/>
      <c r="C25" s="167"/>
      <c r="D25" s="167"/>
      <c r="E25" s="167"/>
      <c r="F25" s="19" t="s">
        <v>98</v>
      </c>
      <c r="G25" s="17"/>
      <c r="H25" s="17"/>
      <c r="I25" s="17"/>
      <c r="J25" s="3"/>
      <c r="K25" s="3" t="s">
        <v>69</v>
      </c>
      <c r="L25" s="3"/>
      <c r="M25" s="3"/>
      <c r="N25" s="18">
        <f t="shared" si="1"/>
        <v>0</v>
      </c>
      <c r="O25" s="3"/>
      <c r="P25" s="3"/>
      <c r="Q25" s="3">
        <v>3500</v>
      </c>
      <c r="R25">
        <f t="shared" si="2"/>
        <v>3500</v>
      </c>
      <c r="S25" s="8">
        <f t="shared" si="3"/>
        <v>1</v>
      </c>
    </row>
    <row r="26" spans="1:22" x14ac:dyDescent="0.2">
      <c r="A26" s="3"/>
      <c r="B26" s="168"/>
      <c r="C26" s="167"/>
      <c r="D26" s="167"/>
      <c r="E26" s="167"/>
      <c r="F26" s="3" t="s">
        <v>58</v>
      </c>
      <c r="G26" s="17"/>
      <c r="H26" s="17"/>
      <c r="I26" s="17"/>
      <c r="J26" s="3"/>
      <c r="K26" s="3" t="s">
        <v>47</v>
      </c>
      <c r="L26" s="3"/>
      <c r="M26" s="3"/>
      <c r="N26" s="18">
        <f t="shared" si="1"/>
        <v>0</v>
      </c>
      <c r="O26" s="3"/>
      <c r="P26" s="3"/>
      <c r="Q26" s="3">
        <v>3500</v>
      </c>
      <c r="R26">
        <f t="shared" si="2"/>
        <v>3500</v>
      </c>
      <c r="S26" s="8">
        <f t="shared" si="3"/>
        <v>1</v>
      </c>
      <c r="V26" s="14" t="s">
        <v>75</v>
      </c>
    </row>
    <row r="27" spans="1:22" x14ac:dyDescent="0.2">
      <c r="A27" s="3"/>
      <c r="B27" s="168"/>
      <c r="C27" s="167"/>
      <c r="D27" s="167"/>
      <c r="E27" s="167"/>
      <c r="F27" s="3" t="s">
        <v>59</v>
      </c>
      <c r="G27" s="17"/>
      <c r="H27" s="17"/>
      <c r="I27" s="17"/>
      <c r="J27" s="3"/>
      <c r="K27" s="3" t="s">
        <v>47</v>
      </c>
      <c r="L27" s="3"/>
      <c r="M27" s="3"/>
      <c r="N27" s="18">
        <f t="shared" si="1"/>
        <v>0</v>
      </c>
      <c r="O27" s="3"/>
      <c r="P27" s="3"/>
      <c r="Q27" s="3">
        <v>10000</v>
      </c>
      <c r="R27">
        <f t="shared" si="2"/>
        <v>10000</v>
      </c>
      <c r="S27" s="8">
        <f t="shared" si="3"/>
        <v>1</v>
      </c>
      <c r="V27" s="10"/>
    </row>
    <row r="28" spans="1:22" x14ac:dyDescent="0.2">
      <c r="A28" s="1"/>
      <c r="B28" s="168"/>
      <c r="C28" s="167"/>
      <c r="D28" s="167"/>
      <c r="E28" s="167" t="s">
        <v>75</v>
      </c>
      <c r="F28" s="1"/>
      <c r="G28" s="17"/>
      <c r="H28" s="17"/>
      <c r="I28" s="17"/>
      <c r="J28" s="1"/>
      <c r="K28" s="1" t="s">
        <v>49</v>
      </c>
      <c r="L28" s="1"/>
      <c r="M28" s="1"/>
      <c r="N28" s="18">
        <f t="shared" si="1"/>
        <v>0</v>
      </c>
      <c r="O28" s="1"/>
      <c r="P28" s="3">
        <f t="shared" si="4"/>
        <v>0</v>
      </c>
      <c r="Q28" s="1">
        <v>2000</v>
      </c>
      <c r="R28">
        <f t="shared" si="2"/>
        <v>2000</v>
      </c>
      <c r="S28" s="8">
        <f t="shared" si="3"/>
        <v>1</v>
      </c>
      <c r="V28" s="12"/>
    </row>
    <row r="29" spans="1:22" x14ac:dyDescent="0.2">
      <c r="A29" s="5"/>
      <c r="B29" s="168"/>
      <c r="C29" s="167"/>
      <c r="D29" s="167"/>
      <c r="E29" s="167"/>
      <c r="F29" s="5"/>
      <c r="G29" s="17"/>
      <c r="H29" s="17"/>
      <c r="I29" s="17"/>
      <c r="J29" s="5"/>
      <c r="K29" s="5" t="s">
        <v>49</v>
      </c>
      <c r="L29" s="5"/>
      <c r="M29" s="5"/>
      <c r="N29" s="18">
        <f t="shared" si="1"/>
        <v>0</v>
      </c>
      <c r="O29" s="5"/>
      <c r="P29" s="5"/>
      <c r="Q29" s="5">
        <v>3000</v>
      </c>
      <c r="R29">
        <f t="shared" si="2"/>
        <v>3000</v>
      </c>
      <c r="V29" s="9"/>
    </row>
    <row r="30" spans="1:22" x14ac:dyDescent="0.2">
      <c r="A30" s="1"/>
      <c r="B30" s="168"/>
      <c r="C30" s="167"/>
      <c r="D30" s="167"/>
      <c r="E30" s="167" t="s">
        <v>20</v>
      </c>
      <c r="F30" s="1" t="s">
        <v>61</v>
      </c>
      <c r="G30" s="17"/>
      <c r="H30" s="17"/>
      <c r="I30" s="17"/>
      <c r="J30" s="1"/>
      <c r="K30" s="1" t="s">
        <v>47</v>
      </c>
      <c r="L30" s="1"/>
      <c r="M30" s="1"/>
      <c r="N30" s="18">
        <f t="shared" si="1"/>
        <v>0</v>
      </c>
      <c r="O30" s="1"/>
      <c r="P30" s="3">
        <f t="shared" si="4"/>
        <v>0</v>
      </c>
      <c r="Q30" s="1">
        <v>8000</v>
      </c>
      <c r="R30">
        <f t="shared" si="2"/>
        <v>8000</v>
      </c>
      <c r="S30" s="8">
        <f t="shared" si="3"/>
        <v>1</v>
      </c>
    </row>
    <row r="31" spans="1:22" x14ac:dyDescent="0.2">
      <c r="A31" s="5"/>
      <c r="B31" s="168"/>
      <c r="C31" s="167"/>
      <c r="D31" s="167"/>
      <c r="E31" s="167"/>
      <c r="F31" s="5"/>
      <c r="G31" s="17"/>
      <c r="H31" s="17"/>
      <c r="I31" s="17"/>
      <c r="J31" s="5"/>
      <c r="K31" s="5"/>
      <c r="L31" s="5"/>
      <c r="M31" s="5"/>
      <c r="N31" s="18">
        <f t="shared" si="1"/>
        <v>0</v>
      </c>
      <c r="O31" s="5"/>
      <c r="P31" s="5"/>
      <c r="Q31" s="5"/>
      <c r="R31">
        <f t="shared" si="2"/>
        <v>0</v>
      </c>
    </row>
    <row r="32" spans="1:22" x14ac:dyDescent="0.2">
      <c r="A32" s="1"/>
      <c r="B32" s="168"/>
      <c r="C32" s="167" t="s">
        <v>2</v>
      </c>
      <c r="D32" s="167">
        <v>1</v>
      </c>
      <c r="E32" s="1" t="s">
        <v>17</v>
      </c>
      <c r="F32" s="1" t="s">
        <v>96</v>
      </c>
      <c r="G32" s="17"/>
      <c r="H32" s="17"/>
      <c r="I32" s="17"/>
      <c r="J32" s="1"/>
      <c r="K32" s="1"/>
      <c r="L32" s="1"/>
      <c r="M32" s="1"/>
      <c r="N32" s="18">
        <f t="shared" si="1"/>
        <v>0</v>
      </c>
      <c r="O32" s="1"/>
      <c r="P32" s="3"/>
      <c r="Q32" s="1"/>
      <c r="R32">
        <f t="shared" si="2"/>
        <v>0</v>
      </c>
    </row>
    <row r="33" spans="1:18" x14ac:dyDescent="0.2">
      <c r="A33" s="1"/>
      <c r="B33" s="168"/>
      <c r="C33" s="167"/>
      <c r="D33" s="167"/>
      <c r="E33" s="1" t="s">
        <v>18</v>
      </c>
      <c r="F33" s="1"/>
      <c r="G33" s="17"/>
      <c r="H33" s="17"/>
      <c r="I33" s="17"/>
      <c r="J33" s="1"/>
      <c r="K33" s="1"/>
      <c r="L33" s="1"/>
      <c r="M33" s="1"/>
      <c r="N33" s="18">
        <f t="shared" si="1"/>
        <v>0</v>
      </c>
      <c r="O33" s="1"/>
      <c r="P33" s="1"/>
      <c r="Q33" s="1"/>
      <c r="R33">
        <f t="shared" si="2"/>
        <v>0</v>
      </c>
    </row>
    <row r="34" spans="1:18" x14ac:dyDescent="0.2">
      <c r="A34" s="1"/>
      <c r="B34" s="168"/>
      <c r="C34" s="167"/>
      <c r="D34" s="167"/>
      <c r="E34" s="1" t="s">
        <v>19</v>
      </c>
      <c r="F34" s="1"/>
      <c r="G34" s="17"/>
      <c r="H34" s="17"/>
      <c r="I34" s="17"/>
      <c r="J34" s="1"/>
      <c r="K34" s="1"/>
      <c r="L34" s="1"/>
      <c r="M34" s="1"/>
      <c r="N34" s="18">
        <f t="shared" si="1"/>
        <v>0</v>
      </c>
      <c r="O34" s="1"/>
      <c r="P34" s="1"/>
      <c r="Q34" s="1"/>
      <c r="R34">
        <f t="shared" si="2"/>
        <v>0</v>
      </c>
    </row>
    <row r="35" spans="1:18" x14ac:dyDescent="0.2">
      <c r="A35" s="19"/>
      <c r="B35" s="168"/>
      <c r="C35" s="167"/>
      <c r="D35" s="167"/>
      <c r="E35" s="19" t="s">
        <v>57</v>
      </c>
      <c r="F35" s="19" t="s">
        <v>98</v>
      </c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</row>
    <row r="36" spans="1:18" x14ac:dyDescent="0.2">
      <c r="A36" s="1"/>
      <c r="B36" s="168"/>
      <c r="C36" s="167"/>
      <c r="D36" s="167"/>
      <c r="E36" s="1" t="s">
        <v>20</v>
      </c>
      <c r="F36" s="1" t="s">
        <v>80</v>
      </c>
      <c r="G36" s="17"/>
      <c r="H36" s="17"/>
      <c r="I36" s="17"/>
      <c r="J36" s="1"/>
      <c r="K36" s="1"/>
      <c r="L36" s="1"/>
      <c r="M36" s="1"/>
      <c r="N36" s="18">
        <f t="shared" si="1"/>
        <v>0</v>
      </c>
      <c r="O36" s="1"/>
      <c r="P36" s="1"/>
      <c r="Q36" s="1">
        <v>2000</v>
      </c>
      <c r="R36">
        <f t="shared" si="2"/>
        <v>2000</v>
      </c>
    </row>
    <row r="37" spans="1:18" x14ac:dyDescent="0.2">
      <c r="A37" s="1"/>
      <c r="B37" s="168"/>
      <c r="C37" s="167" t="s">
        <v>3</v>
      </c>
      <c r="D37" s="167">
        <v>1</v>
      </c>
      <c r="E37" s="167" t="s">
        <v>17</v>
      </c>
      <c r="F37" s="19" t="s">
        <v>120</v>
      </c>
      <c r="G37" s="17"/>
      <c r="H37" s="17"/>
      <c r="I37" s="17"/>
      <c r="J37" s="1"/>
      <c r="K37" s="1"/>
      <c r="L37" s="1"/>
      <c r="M37" s="1"/>
      <c r="N37" s="18">
        <f t="shared" si="1"/>
        <v>0</v>
      </c>
      <c r="O37" s="1"/>
      <c r="P37" s="1"/>
      <c r="Q37" s="1"/>
      <c r="R37">
        <f t="shared" si="2"/>
        <v>0</v>
      </c>
    </row>
    <row r="38" spans="1:18" x14ac:dyDescent="0.2">
      <c r="A38" s="19"/>
      <c r="B38" s="168"/>
      <c r="C38" s="167"/>
      <c r="D38" s="167"/>
      <c r="E38" s="167"/>
      <c r="F38" s="3" t="s">
        <v>50</v>
      </c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</row>
    <row r="39" spans="1:18" x14ac:dyDescent="0.2">
      <c r="A39" s="3"/>
      <c r="B39" s="168"/>
      <c r="C39" s="167"/>
      <c r="D39" s="167"/>
      <c r="E39" s="167"/>
      <c r="F39" s="3" t="s">
        <v>51</v>
      </c>
      <c r="G39" s="17"/>
      <c r="H39" s="17"/>
      <c r="I39" s="17"/>
      <c r="J39" s="3"/>
      <c r="K39" s="3"/>
      <c r="L39" s="3"/>
      <c r="M39" s="3"/>
      <c r="N39" s="18">
        <f t="shared" si="1"/>
        <v>0</v>
      </c>
      <c r="O39" s="3"/>
      <c r="P39" s="3"/>
      <c r="Q39" s="3"/>
      <c r="R39">
        <f t="shared" si="2"/>
        <v>0</v>
      </c>
    </row>
    <row r="40" spans="1:18" x14ac:dyDescent="0.2">
      <c r="A40" s="1"/>
      <c r="B40" s="168"/>
      <c r="C40" s="167"/>
      <c r="D40" s="167"/>
      <c r="E40" s="1" t="s">
        <v>18</v>
      </c>
      <c r="F40" s="3" t="s">
        <v>52</v>
      </c>
      <c r="G40" s="17"/>
      <c r="H40" s="17"/>
      <c r="I40" s="17"/>
      <c r="J40" s="1"/>
      <c r="K40" s="1"/>
      <c r="L40" s="1"/>
      <c r="M40" s="1"/>
      <c r="N40" s="18">
        <f t="shared" si="1"/>
        <v>0</v>
      </c>
      <c r="O40" s="1"/>
      <c r="P40" s="1"/>
      <c r="Q40" s="1"/>
      <c r="R40">
        <f t="shared" si="2"/>
        <v>0</v>
      </c>
    </row>
    <row r="41" spans="1:18" x14ac:dyDescent="0.2">
      <c r="A41" s="1"/>
      <c r="B41" s="168"/>
      <c r="C41" s="167"/>
      <c r="D41" s="167"/>
      <c r="E41" s="5" t="s">
        <v>75</v>
      </c>
      <c r="F41" s="5" t="s">
        <v>74</v>
      </c>
      <c r="G41" s="17"/>
      <c r="H41" s="17"/>
      <c r="I41" s="17"/>
      <c r="J41" s="1"/>
      <c r="K41" s="1"/>
      <c r="L41" s="1"/>
      <c r="M41" s="1"/>
      <c r="N41" s="18">
        <f t="shared" si="1"/>
        <v>0</v>
      </c>
      <c r="O41" s="1"/>
      <c r="P41" s="1"/>
      <c r="Q41" s="1"/>
      <c r="R41">
        <f t="shared" si="2"/>
        <v>0</v>
      </c>
    </row>
    <row r="42" spans="1:18" x14ac:dyDescent="0.2">
      <c r="A42" s="5"/>
      <c r="B42" s="168"/>
      <c r="C42" s="167"/>
      <c r="D42" s="167"/>
      <c r="E42" s="167" t="s">
        <v>20</v>
      </c>
      <c r="F42" s="5" t="s">
        <v>114</v>
      </c>
      <c r="G42" s="17"/>
      <c r="H42" s="17"/>
      <c r="I42" s="17"/>
      <c r="J42" s="5"/>
      <c r="K42" s="5"/>
      <c r="L42" s="5"/>
      <c r="M42" s="5"/>
      <c r="N42" s="18">
        <f t="shared" si="1"/>
        <v>0</v>
      </c>
      <c r="O42" s="5"/>
      <c r="P42" s="5"/>
      <c r="Q42" s="5">
        <v>800</v>
      </c>
      <c r="R42">
        <f t="shared" si="2"/>
        <v>800</v>
      </c>
    </row>
    <row r="43" spans="1:18" x14ac:dyDescent="0.2">
      <c r="A43" s="19"/>
      <c r="B43" s="168"/>
      <c r="C43" s="167"/>
      <c r="D43" s="167"/>
      <c r="E43" s="167"/>
      <c r="F43" s="19" t="s">
        <v>112</v>
      </c>
      <c r="G43" s="19"/>
      <c r="H43" s="19"/>
      <c r="I43" s="19"/>
      <c r="J43" s="19"/>
      <c r="K43" s="19"/>
      <c r="L43" s="19"/>
      <c r="M43" s="19"/>
      <c r="N43" s="20"/>
      <c r="O43" s="19"/>
      <c r="P43" s="19"/>
      <c r="Q43" s="19"/>
    </row>
    <row r="44" spans="1:18" x14ac:dyDescent="0.2">
      <c r="A44" s="19"/>
      <c r="B44" s="168"/>
      <c r="C44" s="167"/>
      <c r="D44" s="167"/>
      <c r="E44" s="167"/>
      <c r="F44" s="19" t="s">
        <v>113</v>
      </c>
      <c r="G44" s="19"/>
      <c r="H44" s="19"/>
      <c r="I44" s="19"/>
      <c r="J44" s="19"/>
      <c r="K44" s="19"/>
      <c r="L44" s="19"/>
      <c r="M44" s="19"/>
      <c r="N44" s="20"/>
      <c r="O44" s="19"/>
      <c r="P44" s="19"/>
      <c r="Q44" s="19"/>
    </row>
    <row r="45" spans="1:18" x14ac:dyDescent="0.2">
      <c r="A45" s="1"/>
      <c r="B45" s="168"/>
      <c r="C45" s="167"/>
      <c r="D45" s="167"/>
      <c r="E45" s="167"/>
      <c r="F45" s="3" t="s">
        <v>43</v>
      </c>
      <c r="G45" s="17" t="s">
        <v>85</v>
      </c>
      <c r="H45" s="17"/>
      <c r="I45" s="17"/>
      <c r="J45" s="1"/>
      <c r="K45" s="1"/>
      <c r="L45" s="1"/>
      <c r="M45" s="1"/>
      <c r="N45" s="18">
        <f t="shared" si="1"/>
        <v>0</v>
      </c>
      <c r="O45" s="1"/>
      <c r="P45" s="1"/>
      <c r="Q45" s="1">
        <v>8000</v>
      </c>
      <c r="R45">
        <f t="shared" si="2"/>
        <v>8000</v>
      </c>
    </row>
    <row r="46" spans="1:18" x14ac:dyDescent="0.2">
      <c r="A46" s="1"/>
      <c r="B46" s="168"/>
      <c r="C46" s="167" t="s">
        <v>4</v>
      </c>
      <c r="D46" s="167">
        <v>1</v>
      </c>
      <c r="E46" s="1" t="s">
        <v>17</v>
      </c>
      <c r="F46" s="1"/>
      <c r="G46" s="17"/>
      <c r="H46" s="17"/>
      <c r="I46" s="17"/>
      <c r="J46" s="1"/>
      <c r="K46" s="1"/>
      <c r="L46" s="1"/>
      <c r="M46" s="1"/>
      <c r="N46" s="18">
        <f t="shared" si="1"/>
        <v>0</v>
      </c>
      <c r="O46" s="1"/>
      <c r="P46" s="1"/>
      <c r="Q46" s="1"/>
      <c r="R46">
        <f t="shared" si="2"/>
        <v>0</v>
      </c>
    </row>
    <row r="47" spans="1:18" x14ac:dyDescent="0.2">
      <c r="A47" s="1"/>
      <c r="B47" s="168"/>
      <c r="C47" s="167"/>
      <c r="D47" s="167"/>
      <c r="E47" s="1" t="s">
        <v>18</v>
      </c>
      <c r="F47" s="1"/>
      <c r="G47" s="17"/>
      <c r="H47" s="17"/>
      <c r="I47" s="17"/>
      <c r="J47" s="1"/>
      <c r="K47" s="1"/>
      <c r="L47" s="1"/>
      <c r="M47" s="1"/>
      <c r="N47" s="18">
        <f t="shared" si="1"/>
        <v>0</v>
      </c>
      <c r="O47" s="1"/>
      <c r="P47" s="1"/>
      <c r="Q47" s="1"/>
      <c r="R47">
        <f t="shared" si="2"/>
        <v>0</v>
      </c>
    </row>
    <row r="48" spans="1:18" x14ac:dyDescent="0.2">
      <c r="A48" s="1"/>
      <c r="B48" s="168"/>
      <c r="C48" s="167"/>
      <c r="D48" s="167"/>
      <c r="E48" s="1" t="s">
        <v>19</v>
      </c>
      <c r="F48" s="1"/>
      <c r="G48" s="17"/>
      <c r="H48" s="17"/>
      <c r="I48" s="17"/>
      <c r="J48" s="1"/>
      <c r="K48" s="1"/>
      <c r="L48" s="1"/>
      <c r="M48" s="1"/>
      <c r="N48" s="18">
        <f t="shared" si="1"/>
        <v>0</v>
      </c>
      <c r="O48" s="1"/>
      <c r="P48" s="1"/>
      <c r="Q48" s="1"/>
      <c r="R48">
        <f t="shared" si="2"/>
        <v>0</v>
      </c>
    </row>
    <row r="49" spans="1:18" x14ac:dyDescent="0.2">
      <c r="A49" s="1"/>
      <c r="B49" s="168"/>
      <c r="C49" s="167"/>
      <c r="D49" s="167"/>
      <c r="E49" s="1" t="s">
        <v>20</v>
      </c>
      <c r="F49" s="1"/>
      <c r="G49" s="17"/>
      <c r="H49" s="17"/>
      <c r="I49" s="17"/>
      <c r="J49" s="1"/>
      <c r="K49" s="1"/>
      <c r="L49" s="1"/>
      <c r="M49" s="1"/>
      <c r="N49" s="18">
        <f t="shared" si="1"/>
        <v>0</v>
      </c>
      <c r="O49" s="1"/>
      <c r="P49" s="1"/>
      <c r="Q49" s="1"/>
      <c r="R49">
        <f t="shared" si="2"/>
        <v>0</v>
      </c>
    </row>
    <row r="50" spans="1:18" x14ac:dyDescent="0.2">
      <c r="A50" s="1"/>
      <c r="B50" s="168"/>
      <c r="C50" s="167" t="s">
        <v>5</v>
      </c>
      <c r="D50" s="167">
        <v>1</v>
      </c>
      <c r="E50" s="1" t="s">
        <v>17</v>
      </c>
      <c r="F50" s="1"/>
      <c r="G50" s="17"/>
      <c r="H50" s="17"/>
      <c r="I50" s="17"/>
      <c r="J50" s="1"/>
      <c r="K50" s="1"/>
      <c r="L50" s="1"/>
      <c r="M50" s="1"/>
      <c r="N50" s="18">
        <f t="shared" si="1"/>
        <v>0</v>
      </c>
      <c r="O50" s="1"/>
      <c r="P50" s="1"/>
      <c r="Q50" s="1"/>
      <c r="R50">
        <f t="shared" si="2"/>
        <v>0</v>
      </c>
    </row>
    <row r="51" spans="1:18" x14ac:dyDescent="0.2">
      <c r="A51" s="1"/>
      <c r="B51" s="168"/>
      <c r="C51" s="167"/>
      <c r="D51" s="167"/>
      <c r="E51" s="1" t="s">
        <v>18</v>
      </c>
      <c r="F51" s="1"/>
      <c r="G51" s="17"/>
      <c r="H51" s="17"/>
      <c r="I51" s="17"/>
      <c r="J51" s="1"/>
      <c r="K51" s="1"/>
      <c r="L51" s="1"/>
      <c r="M51" s="1"/>
      <c r="N51" s="18">
        <f t="shared" si="1"/>
        <v>0</v>
      </c>
      <c r="O51" s="1"/>
      <c r="P51" s="1"/>
      <c r="Q51" s="1"/>
      <c r="R51">
        <f t="shared" si="2"/>
        <v>0</v>
      </c>
    </row>
    <row r="52" spans="1:18" x14ac:dyDescent="0.2">
      <c r="A52" s="1"/>
      <c r="B52" s="168"/>
      <c r="C52" s="167"/>
      <c r="D52" s="167"/>
      <c r="E52" s="1" t="s">
        <v>19</v>
      </c>
      <c r="F52" s="1" t="s">
        <v>73</v>
      </c>
      <c r="G52" s="17"/>
      <c r="H52" s="17"/>
      <c r="I52" s="17"/>
      <c r="J52" s="1"/>
      <c r="K52" s="1"/>
      <c r="L52" s="1"/>
      <c r="M52" s="1"/>
      <c r="N52" s="18">
        <f t="shared" si="1"/>
        <v>0</v>
      </c>
      <c r="O52" s="1"/>
      <c r="P52" s="1"/>
      <c r="Q52" s="1"/>
      <c r="R52">
        <f t="shared" si="2"/>
        <v>0</v>
      </c>
    </row>
    <row r="53" spans="1:18" x14ac:dyDescent="0.2">
      <c r="A53" s="5"/>
      <c r="B53" s="168"/>
      <c r="C53" s="167"/>
      <c r="D53" s="167"/>
      <c r="E53" s="167" t="s">
        <v>20</v>
      </c>
      <c r="F53" s="5" t="s">
        <v>77</v>
      </c>
      <c r="G53" s="17"/>
      <c r="H53" s="17"/>
      <c r="I53" s="17"/>
      <c r="J53" s="5"/>
      <c r="K53" s="5"/>
      <c r="L53" s="5"/>
      <c r="M53" s="5"/>
      <c r="N53" s="18">
        <f t="shared" si="1"/>
        <v>0</v>
      </c>
      <c r="O53" s="5"/>
      <c r="P53" s="5"/>
      <c r="Q53" s="5"/>
      <c r="R53">
        <f t="shared" si="2"/>
        <v>0</v>
      </c>
    </row>
    <row r="54" spans="1:18" x14ac:dyDescent="0.2">
      <c r="A54" s="1"/>
      <c r="B54" s="168"/>
      <c r="C54" s="167"/>
      <c r="D54" s="167"/>
      <c r="E54" s="167"/>
      <c r="F54" s="5" t="s">
        <v>76</v>
      </c>
      <c r="G54" s="17"/>
      <c r="H54" s="17"/>
      <c r="I54" s="17"/>
      <c r="J54" s="1"/>
      <c r="K54" s="1"/>
      <c r="L54" s="1"/>
      <c r="M54" s="1"/>
      <c r="N54" s="18">
        <f t="shared" si="1"/>
        <v>0</v>
      </c>
      <c r="O54" s="1"/>
      <c r="P54" s="1"/>
      <c r="Q54" s="1"/>
      <c r="R54">
        <f t="shared" si="2"/>
        <v>0</v>
      </c>
    </row>
    <row r="55" spans="1:18" x14ac:dyDescent="0.2">
      <c r="A55" s="1"/>
      <c r="B55" s="168"/>
      <c r="C55" s="167" t="s">
        <v>97</v>
      </c>
      <c r="D55" s="167">
        <v>1</v>
      </c>
      <c r="E55" s="1" t="s">
        <v>17</v>
      </c>
      <c r="F55" s="1"/>
      <c r="G55" s="17"/>
      <c r="H55" s="17"/>
      <c r="I55" s="17"/>
      <c r="J55" s="1"/>
      <c r="K55" s="1"/>
      <c r="L55" s="1"/>
      <c r="M55" s="1"/>
      <c r="N55" s="18">
        <f t="shared" si="1"/>
        <v>0</v>
      </c>
      <c r="O55" s="1"/>
      <c r="P55" s="1"/>
      <c r="Q55" s="1"/>
      <c r="R55">
        <f t="shared" si="2"/>
        <v>0</v>
      </c>
    </row>
    <row r="56" spans="1:18" x14ac:dyDescent="0.2">
      <c r="A56" s="1"/>
      <c r="B56" s="168"/>
      <c r="C56" s="167"/>
      <c r="D56" s="167"/>
      <c r="E56" s="1" t="s">
        <v>18</v>
      </c>
      <c r="F56" s="1"/>
      <c r="G56" s="17"/>
      <c r="H56" s="17"/>
      <c r="I56" s="17"/>
      <c r="J56" s="1"/>
      <c r="K56" s="1"/>
      <c r="L56" s="1"/>
      <c r="M56" s="1"/>
      <c r="N56" s="18">
        <f t="shared" si="1"/>
        <v>0</v>
      </c>
      <c r="O56" s="1"/>
      <c r="P56" s="1"/>
      <c r="Q56" s="1"/>
      <c r="R56">
        <f t="shared" si="2"/>
        <v>0</v>
      </c>
    </row>
    <row r="57" spans="1:18" x14ac:dyDescent="0.2">
      <c r="A57" s="1"/>
      <c r="B57" s="168"/>
      <c r="C57" s="167"/>
      <c r="D57" s="167"/>
      <c r="E57" s="1" t="s">
        <v>19</v>
      </c>
      <c r="F57" s="1"/>
      <c r="G57" s="17"/>
      <c r="H57" s="17"/>
      <c r="I57" s="17"/>
      <c r="J57" s="1"/>
      <c r="K57" s="1"/>
      <c r="L57" s="1"/>
      <c r="M57" s="1"/>
      <c r="N57" s="18">
        <f t="shared" si="1"/>
        <v>0</v>
      </c>
      <c r="O57" s="1"/>
      <c r="P57" s="1"/>
      <c r="Q57" s="1"/>
      <c r="R57">
        <f t="shared" si="2"/>
        <v>0</v>
      </c>
    </row>
    <row r="58" spans="1:18" x14ac:dyDescent="0.2">
      <c r="A58" s="1"/>
      <c r="B58" s="168"/>
      <c r="C58" s="167"/>
      <c r="D58" s="167"/>
      <c r="E58" s="1" t="s">
        <v>20</v>
      </c>
      <c r="F58" s="1" t="s">
        <v>61</v>
      </c>
      <c r="G58" s="17"/>
      <c r="H58" s="17"/>
      <c r="I58" s="17"/>
      <c r="J58" s="1"/>
      <c r="K58" s="1"/>
      <c r="L58" s="1"/>
      <c r="M58" s="1"/>
      <c r="N58" s="18">
        <f t="shared" si="1"/>
        <v>0</v>
      </c>
      <c r="O58" s="1"/>
      <c r="P58" s="1"/>
      <c r="Q58" s="1"/>
      <c r="R58">
        <f t="shared" si="2"/>
        <v>0</v>
      </c>
    </row>
    <row r="59" spans="1:18" x14ac:dyDescent="0.2">
      <c r="A59" s="1"/>
      <c r="B59" s="168"/>
      <c r="C59" s="167" t="s">
        <v>7</v>
      </c>
      <c r="D59" s="167">
        <v>1</v>
      </c>
      <c r="E59" s="1" t="s">
        <v>17</v>
      </c>
      <c r="F59" s="1"/>
      <c r="G59" s="17"/>
      <c r="H59" s="17"/>
      <c r="I59" s="17"/>
      <c r="J59" s="1"/>
      <c r="K59" s="1"/>
      <c r="L59" s="1"/>
      <c r="M59" s="1"/>
      <c r="N59" s="18">
        <f t="shared" si="1"/>
        <v>0</v>
      </c>
      <c r="O59" s="1"/>
      <c r="P59" s="1"/>
      <c r="Q59" s="1"/>
      <c r="R59">
        <f t="shared" si="2"/>
        <v>0</v>
      </c>
    </row>
    <row r="60" spans="1:18" x14ac:dyDescent="0.2">
      <c r="A60" s="1"/>
      <c r="B60" s="168"/>
      <c r="C60" s="167"/>
      <c r="D60" s="167"/>
      <c r="E60" s="1" t="s">
        <v>18</v>
      </c>
      <c r="F60" s="1"/>
      <c r="G60" s="17"/>
      <c r="H60" s="17"/>
      <c r="I60" s="17"/>
      <c r="J60" s="1"/>
      <c r="K60" s="1"/>
      <c r="L60" s="1"/>
      <c r="M60" s="1"/>
      <c r="N60" s="18">
        <f t="shared" si="1"/>
        <v>0</v>
      </c>
      <c r="O60" s="1"/>
      <c r="P60" s="1"/>
      <c r="Q60" s="1"/>
      <c r="R60">
        <f t="shared" si="2"/>
        <v>0</v>
      </c>
    </row>
    <row r="61" spans="1:18" x14ac:dyDescent="0.2">
      <c r="A61" s="1"/>
      <c r="B61" s="168"/>
      <c r="C61" s="167"/>
      <c r="D61" s="167"/>
      <c r="E61" s="1" t="s">
        <v>19</v>
      </c>
      <c r="F61" s="1" t="s">
        <v>116</v>
      </c>
      <c r="G61" s="17"/>
      <c r="H61" s="17"/>
      <c r="I61" s="17"/>
      <c r="J61" s="1"/>
      <c r="K61" s="1"/>
      <c r="L61" s="1"/>
      <c r="M61" s="1"/>
      <c r="N61" s="18">
        <f t="shared" si="1"/>
        <v>0</v>
      </c>
      <c r="O61" s="1"/>
      <c r="P61" s="1"/>
      <c r="Q61" s="1"/>
      <c r="R61">
        <f t="shared" si="2"/>
        <v>0</v>
      </c>
    </row>
    <row r="62" spans="1:18" x14ac:dyDescent="0.2">
      <c r="A62" s="1"/>
      <c r="B62" s="168"/>
      <c r="C62" s="167"/>
      <c r="D62" s="167"/>
      <c r="E62" s="1" t="s">
        <v>20</v>
      </c>
      <c r="F62" s="1" t="s">
        <v>117</v>
      </c>
      <c r="G62" s="17"/>
      <c r="H62" s="17"/>
      <c r="I62" s="17"/>
      <c r="J62" s="1"/>
      <c r="K62" s="1"/>
      <c r="L62" s="1"/>
      <c r="M62" s="1"/>
      <c r="N62" s="18">
        <f t="shared" si="1"/>
        <v>0</v>
      </c>
      <c r="O62" s="1"/>
      <c r="P62" s="1"/>
      <c r="Q62" s="1"/>
      <c r="R62">
        <f t="shared" si="2"/>
        <v>0</v>
      </c>
    </row>
    <row r="63" spans="1:18" x14ac:dyDescent="0.2">
      <c r="A63" s="17"/>
      <c r="B63" s="168"/>
      <c r="C63" s="167" t="s">
        <v>81</v>
      </c>
      <c r="D63" s="167">
        <v>1</v>
      </c>
      <c r="E63" s="17" t="s">
        <v>17</v>
      </c>
      <c r="F63" s="17"/>
      <c r="G63" s="17"/>
      <c r="H63" s="17"/>
      <c r="I63" s="17"/>
      <c r="J63" s="17"/>
      <c r="K63" s="17"/>
      <c r="L63" s="17"/>
      <c r="M63" s="17"/>
      <c r="N63" s="18">
        <f t="shared" si="1"/>
        <v>0</v>
      </c>
      <c r="O63" s="17"/>
      <c r="P63" s="17"/>
      <c r="Q63" s="17"/>
      <c r="R63">
        <f t="shared" si="2"/>
        <v>0</v>
      </c>
    </row>
    <row r="64" spans="1:18" x14ac:dyDescent="0.2">
      <c r="A64" s="17"/>
      <c r="B64" s="168"/>
      <c r="C64" s="167"/>
      <c r="D64" s="167"/>
      <c r="E64" s="17" t="s">
        <v>18</v>
      </c>
      <c r="F64" s="17"/>
      <c r="G64" s="17"/>
      <c r="H64" s="17"/>
      <c r="I64" s="17"/>
      <c r="J64" s="17"/>
      <c r="K64" s="17"/>
      <c r="L64" s="17"/>
      <c r="M64" s="17"/>
      <c r="N64" s="18">
        <f t="shared" si="1"/>
        <v>0</v>
      </c>
      <c r="O64" s="17"/>
      <c r="P64" s="17"/>
      <c r="Q64" s="17"/>
      <c r="R64">
        <f t="shared" si="2"/>
        <v>0</v>
      </c>
    </row>
    <row r="65" spans="1:20" x14ac:dyDescent="0.2">
      <c r="A65" s="17"/>
      <c r="B65" s="168"/>
      <c r="C65" s="167"/>
      <c r="D65" s="167"/>
      <c r="E65" s="17" t="s">
        <v>75</v>
      </c>
      <c r="F65" s="17"/>
      <c r="G65" s="17"/>
      <c r="H65" s="17"/>
      <c r="I65" s="17"/>
      <c r="J65" s="17"/>
      <c r="K65" s="17"/>
      <c r="L65" s="17"/>
      <c r="M65" s="17"/>
      <c r="N65" s="18">
        <f t="shared" si="1"/>
        <v>0</v>
      </c>
      <c r="O65" s="17"/>
      <c r="P65" s="17"/>
      <c r="Q65" s="17"/>
      <c r="R65">
        <f t="shared" si="2"/>
        <v>0</v>
      </c>
    </row>
    <row r="66" spans="1:20" x14ac:dyDescent="0.2">
      <c r="A66" s="19"/>
      <c r="B66" s="168"/>
      <c r="C66" s="167"/>
      <c r="D66" s="167"/>
      <c r="E66" s="167" t="s">
        <v>20</v>
      </c>
      <c r="F66" s="19" t="s">
        <v>119</v>
      </c>
      <c r="G66" s="19"/>
      <c r="H66" s="19"/>
      <c r="I66" s="19"/>
      <c r="J66" s="19"/>
      <c r="K66" s="19"/>
      <c r="L66" s="19"/>
      <c r="M66" s="19"/>
      <c r="N66" s="20"/>
      <c r="O66" s="19"/>
      <c r="P66" s="19"/>
      <c r="Q66" s="19"/>
    </row>
    <row r="67" spans="1:20" x14ac:dyDescent="0.2">
      <c r="A67" s="17"/>
      <c r="B67" s="168"/>
      <c r="C67" s="167"/>
      <c r="D67" s="167"/>
      <c r="E67" s="167"/>
      <c r="F67" s="17" t="s">
        <v>118</v>
      </c>
      <c r="G67" s="17"/>
      <c r="H67" s="17"/>
      <c r="I67" s="17"/>
      <c r="J67" s="17"/>
      <c r="K67" s="17"/>
      <c r="L67" s="17"/>
      <c r="M67" s="17"/>
      <c r="N67" s="18">
        <f t="shared" si="1"/>
        <v>0</v>
      </c>
      <c r="O67" s="17"/>
      <c r="P67" s="17"/>
      <c r="Q67" s="17"/>
      <c r="R67">
        <f t="shared" si="2"/>
        <v>0</v>
      </c>
    </row>
    <row r="68" spans="1:20" x14ac:dyDescent="0.2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4"/>
      <c r="O68" s="22"/>
      <c r="P68" s="22"/>
      <c r="Q68" s="22"/>
      <c r="R68" s="25"/>
      <c r="S68" s="26"/>
      <c r="T68" s="25"/>
    </row>
    <row r="69" spans="1:20" x14ac:dyDescent="0.2">
      <c r="A69" s="1"/>
      <c r="B69" s="168" t="s">
        <v>13</v>
      </c>
      <c r="C69" s="169" t="s">
        <v>99</v>
      </c>
      <c r="D69" s="167">
        <v>3</v>
      </c>
      <c r="E69" s="1"/>
      <c r="F69" s="1"/>
      <c r="G69" s="17"/>
      <c r="H69" s="17"/>
      <c r="I69" s="17"/>
      <c r="J69" s="1"/>
      <c r="K69" s="1"/>
      <c r="L69" s="1"/>
      <c r="M69" s="1"/>
      <c r="N69" s="18">
        <f t="shared" ref="N69:N88" si="5">L69*M69</f>
        <v>0</v>
      </c>
      <c r="O69" s="1"/>
      <c r="P69" s="1"/>
      <c r="Q69" s="1"/>
      <c r="R69">
        <f t="shared" ref="R69:R88" si="6">Q69-P69</f>
        <v>0</v>
      </c>
    </row>
    <row r="70" spans="1:20" x14ac:dyDescent="0.2">
      <c r="A70" s="1"/>
      <c r="B70" s="168"/>
      <c r="C70" s="167"/>
      <c r="D70" s="167"/>
      <c r="E70" s="1"/>
      <c r="F70" s="1"/>
      <c r="G70" s="17"/>
      <c r="H70" s="17"/>
      <c r="I70" s="17"/>
      <c r="J70" s="1"/>
      <c r="K70" s="1"/>
      <c r="L70" s="1"/>
      <c r="M70" s="1"/>
      <c r="N70" s="18">
        <f t="shared" si="5"/>
        <v>0</v>
      </c>
      <c r="O70" s="1"/>
      <c r="P70" s="1"/>
      <c r="Q70" s="1"/>
      <c r="R70">
        <f t="shared" si="6"/>
        <v>0</v>
      </c>
    </row>
    <row r="71" spans="1:20" x14ac:dyDescent="0.2">
      <c r="A71" s="1"/>
      <c r="B71" s="168"/>
      <c r="C71" s="167"/>
      <c r="D71" s="167"/>
      <c r="E71" s="1" t="s">
        <v>19</v>
      </c>
      <c r="F71" s="1" t="s">
        <v>100</v>
      </c>
      <c r="G71" s="17"/>
      <c r="H71" s="17"/>
      <c r="I71" s="17"/>
      <c r="J71" s="1"/>
      <c r="K71" s="1"/>
      <c r="L71" s="1"/>
      <c r="M71" s="1"/>
      <c r="N71" s="18">
        <f t="shared" si="5"/>
        <v>0</v>
      </c>
      <c r="O71" s="1"/>
      <c r="P71" s="1"/>
      <c r="Q71" s="1"/>
      <c r="R71">
        <f t="shared" si="6"/>
        <v>0</v>
      </c>
    </row>
    <row r="72" spans="1:20" x14ac:dyDescent="0.2">
      <c r="A72" s="19"/>
      <c r="B72" s="168"/>
      <c r="C72" s="167"/>
      <c r="D72" s="167"/>
      <c r="E72" s="167" t="s">
        <v>20</v>
      </c>
      <c r="F72" s="19" t="s">
        <v>102</v>
      </c>
      <c r="G72" s="19"/>
      <c r="H72" s="19"/>
      <c r="I72" s="19"/>
      <c r="J72" s="19"/>
      <c r="K72" s="19"/>
      <c r="L72" s="19"/>
      <c r="M72" s="19"/>
      <c r="N72" s="20"/>
      <c r="O72" s="19"/>
      <c r="P72" s="19"/>
      <c r="Q72" s="19"/>
    </row>
    <row r="73" spans="1:20" x14ac:dyDescent="0.2">
      <c r="A73" s="19"/>
      <c r="B73" s="168"/>
      <c r="C73" s="167"/>
      <c r="D73" s="167"/>
      <c r="E73" s="167"/>
      <c r="F73" s="19" t="s">
        <v>103</v>
      </c>
      <c r="G73" s="19"/>
      <c r="H73" s="19"/>
      <c r="I73" s="19"/>
      <c r="J73" s="19"/>
      <c r="K73" s="19"/>
      <c r="L73" s="19"/>
      <c r="M73" s="19"/>
      <c r="N73" s="20"/>
      <c r="O73" s="19"/>
      <c r="P73" s="19"/>
      <c r="Q73" s="19"/>
    </row>
    <row r="74" spans="1:20" x14ac:dyDescent="0.2">
      <c r="A74" s="1"/>
      <c r="B74" s="168"/>
      <c r="C74" s="167"/>
      <c r="D74" s="167"/>
      <c r="E74" s="167"/>
      <c r="F74" s="1" t="s">
        <v>101</v>
      </c>
      <c r="G74" s="17"/>
      <c r="H74" s="17"/>
      <c r="I74" s="17"/>
      <c r="J74" s="1"/>
      <c r="K74" s="1"/>
      <c r="L74" s="1"/>
      <c r="M74" s="1"/>
      <c r="N74" s="18">
        <f t="shared" si="5"/>
        <v>0</v>
      </c>
      <c r="O74" s="1"/>
      <c r="P74" s="1"/>
      <c r="Q74" s="1"/>
      <c r="R74">
        <f t="shared" si="6"/>
        <v>0</v>
      </c>
    </row>
    <row r="75" spans="1:20" x14ac:dyDescent="0.2">
      <c r="A75" s="1"/>
      <c r="B75" s="168"/>
      <c r="C75" s="167" t="s">
        <v>2</v>
      </c>
      <c r="D75" s="167">
        <v>1</v>
      </c>
      <c r="E75" s="1" t="s">
        <v>17</v>
      </c>
      <c r="F75" s="1"/>
      <c r="G75" s="17"/>
      <c r="H75" s="17"/>
      <c r="I75" s="17"/>
      <c r="J75" s="1"/>
      <c r="K75" s="1"/>
      <c r="L75" s="1"/>
      <c r="M75" s="1"/>
      <c r="N75" s="18">
        <f t="shared" si="5"/>
        <v>0</v>
      </c>
      <c r="O75" s="1"/>
      <c r="P75" s="1"/>
      <c r="Q75" s="1"/>
      <c r="R75">
        <f t="shared" si="6"/>
        <v>0</v>
      </c>
    </row>
    <row r="76" spans="1:20" x14ac:dyDescent="0.2">
      <c r="A76" s="1"/>
      <c r="B76" s="168"/>
      <c r="C76" s="167"/>
      <c r="D76" s="167"/>
      <c r="E76" s="1" t="s">
        <v>18</v>
      </c>
      <c r="F76" s="1"/>
      <c r="G76" s="17"/>
      <c r="H76" s="17"/>
      <c r="I76" s="17"/>
      <c r="J76" s="1"/>
      <c r="K76" s="1"/>
      <c r="L76" s="1"/>
      <c r="M76" s="1"/>
      <c r="N76" s="18">
        <f t="shared" si="5"/>
        <v>0</v>
      </c>
      <c r="O76" s="1"/>
      <c r="P76" s="1"/>
      <c r="Q76" s="1"/>
      <c r="R76">
        <f t="shared" si="6"/>
        <v>0</v>
      </c>
    </row>
    <row r="77" spans="1:20" x14ac:dyDescent="0.2">
      <c r="A77" s="19"/>
      <c r="B77" s="168"/>
      <c r="C77" s="167"/>
      <c r="D77" s="167"/>
      <c r="E77" s="167" t="s">
        <v>19</v>
      </c>
      <c r="F77" s="19" t="s">
        <v>105</v>
      </c>
      <c r="G77" s="19"/>
      <c r="H77" s="19"/>
      <c r="I77" s="19"/>
      <c r="J77" s="19"/>
      <c r="K77" s="19"/>
      <c r="L77" s="19"/>
      <c r="M77" s="19"/>
      <c r="N77" s="20"/>
      <c r="O77" s="19"/>
      <c r="P77" s="19"/>
      <c r="Q77" s="19"/>
    </row>
    <row r="78" spans="1:20" x14ac:dyDescent="0.2">
      <c r="A78" s="1"/>
      <c r="B78" s="168"/>
      <c r="C78" s="167"/>
      <c r="D78" s="167"/>
      <c r="E78" s="167"/>
      <c r="F78" s="1" t="s">
        <v>104</v>
      </c>
      <c r="G78" s="17"/>
      <c r="H78" s="17"/>
      <c r="I78" s="17"/>
      <c r="J78" s="1"/>
      <c r="K78" s="1"/>
      <c r="L78" s="1"/>
      <c r="M78" s="1"/>
      <c r="N78" s="18">
        <f t="shared" si="5"/>
        <v>0</v>
      </c>
      <c r="O78" s="1"/>
      <c r="P78" s="1"/>
      <c r="Q78" s="1"/>
      <c r="R78">
        <f t="shared" si="6"/>
        <v>0</v>
      </c>
    </row>
    <row r="79" spans="1:20" x14ac:dyDescent="0.2">
      <c r="A79" s="19"/>
      <c r="B79" s="168"/>
      <c r="C79" s="167"/>
      <c r="D79" s="167"/>
      <c r="E79" s="167" t="s">
        <v>20</v>
      </c>
      <c r="F79" s="19" t="s">
        <v>106</v>
      </c>
      <c r="G79" s="19"/>
      <c r="H79" s="19"/>
      <c r="I79" s="19"/>
      <c r="J79" s="19"/>
      <c r="K79" s="19"/>
      <c r="L79" s="19"/>
      <c r="M79" s="19"/>
      <c r="N79" s="20"/>
      <c r="O79" s="19"/>
      <c r="P79" s="19"/>
      <c r="Q79" s="19"/>
    </row>
    <row r="80" spans="1:20" x14ac:dyDescent="0.2">
      <c r="A80" s="1"/>
      <c r="B80" s="168"/>
      <c r="C80" s="167"/>
      <c r="D80" s="167"/>
      <c r="E80" s="167"/>
      <c r="F80" s="1" t="s">
        <v>107</v>
      </c>
      <c r="G80" s="17"/>
      <c r="H80" s="17"/>
      <c r="I80" s="17"/>
      <c r="J80" s="1"/>
      <c r="K80" s="1"/>
      <c r="L80" s="1"/>
      <c r="M80" s="1"/>
      <c r="N80" s="18">
        <f t="shared" si="5"/>
        <v>0</v>
      </c>
      <c r="O80" s="1"/>
      <c r="P80" s="1"/>
      <c r="Q80" s="1"/>
      <c r="R80">
        <f t="shared" si="6"/>
        <v>0</v>
      </c>
    </row>
    <row r="81" spans="1:18" x14ac:dyDescent="0.2">
      <c r="A81" s="1"/>
      <c r="B81" s="168"/>
      <c r="C81" s="167" t="s">
        <v>3</v>
      </c>
      <c r="D81" s="167">
        <v>1</v>
      </c>
      <c r="E81" s="1" t="s">
        <v>17</v>
      </c>
      <c r="F81" s="1"/>
      <c r="G81" s="17"/>
      <c r="H81" s="17"/>
      <c r="I81" s="17"/>
      <c r="J81" s="1"/>
      <c r="K81" s="1"/>
      <c r="L81" s="1"/>
      <c r="M81" s="1"/>
      <c r="N81" s="18">
        <f t="shared" si="5"/>
        <v>0</v>
      </c>
      <c r="O81" s="1"/>
      <c r="P81" s="1"/>
      <c r="Q81" s="1"/>
      <c r="R81">
        <f t="shared" si="6"/>
        <v>0</v>
      </c>
    </row>
    <row r="82" spans="1:18" x14ac:dyDescent="0.2">
      <c r="A82" s="1"/>
      <c r="B82" s="168"/>
      <c r="C82" s="167"/>
      <c r="D82" s="167"/>
      <c r="E82" s="1" t="s">
        <v>18</v>
      </c>
      <c r="F82" s="1"/>
      <c r="G82" s="17"/>
      <c r="H82" s="17"/>
      <c r="I82" s="17"/>
      <c r="J82" s="1"/>
      <c r="K82" s="1"/>
      <c r="L82" s="1"/>
      <c r="M82" s="1"/>
      <c r="N82" s="18">
        <f t="shared" si="5"/>
        <v>0</v>
      </c>
      <c r="O82" s="1"/>
      <c r="P82" s="1"/>
      <c r="Q82" s="1"/>
      <c r="R82">
        <f t="shared" si="6"/>
        <v>0</v>
      </c>
    </row>
    <row r="83" spans="1:18" x14ac:dyDescent="0.2">
      <c r="A83" s="1"/>
      <c r="B83" s="168"/>
      <c r="C83" s="167"/>
      <c r="D83" s="167"/>
      <c r="E83" s="167" t="s">
        <v>19</v>
      </c>
      <c r="F83" s="1" t="s">
        <v>108</v>
      </c>
      <c r="G83" s="17"/>
      <c r="H83" s="17"/>
      <c r="I83" s="17"/>
      <c r="J83" s="1"/>
      <c r="K83" s="1"/>
      <c r="L83" s="1"/>
      <c r="M83" s="1"/>
      <c r="N83" s="18">
        <f t="shared" si="5"/>
        <v>0</v>
      </c>
      <c r="O83" s="1"/>
      <c r="P83" s="1"/>
      <c r="Q83" s="1"/>
      <c r="R83">
        <f t="shared" si="6"/>
        <v>0</v>
      </c>
    </row>
    <row r="84" spans="1:18" x14ac:dyDescent="0.2">
      <c r="A84" s="19"/>
      <c r="B84" s="168"/>
      <c r="C84" s="167"/>
      <c r="D84" s="167"/>
      <c r="E84" s="167"/>
      <c r="F84" s="19" t="s">
        <v>110</v>
      </c>
      <c r="G84" s="19"/>
      <c r="H84" s="19"/>
      <c r="I84" s="19"/>
      <c r="J84" s="19"/>
      <c r="K84" s="19"/>
      <c r="L84" s="19"/>
      <c r="M84" s="19"/>
      <c r="N84" s="20"/>
      <c r="O84" s="19"/>
      <c r="P84" s="19"/>
      <c r="Q84" s="19"/>
    </row>
    <row r="85" spans="1:18" x14ac:dyDescent="0.2">
      <c r="A85" s="19"/>
      <c r="B85" s="168"/>
      <c r="C85" s="167"/>
      <c r="D85" s="167"/>
      <c r="E85" s="167"/>
      <c r="F85" s="19" t="s">
        <v>109</v>
      </c>
      <c r="G85" s="19"/>
      <c r="H85" s="19"/>
      <c r="I85" s="19"/>
      <c r="J85" s="19"/>
      <c r="K85" s="19"/>
      <c r="L85" s="19"/>
      <c r="M85" s="19"/>
      <c r="N85" s="20"/>
      <c r="O85" s="19"/>
      <c r="P85" s="19"/>
      <c r="Q85" s="19"/>
    </row>
    <row r="86" spans="1:18" x14ac:dyDescent="0.2">
      <c r="A86" s="1"/>
      <c r="B86" s="168"/>
      <c r="C86" s="167"/>
      <c r="D86" s="167"/>
      <c r="E86" s="1" t="s">
        <v>20</v>
      </c>
      <c r="F86" s="1" t="s">
        <v>111</v>
      </c>
      <c r="G86" s="17"/>
      <c r="H86" s="17"/>
      <c r="I86" s="17"/>
      <c r="J86" s="1"/>
      <c r="K86" s="1"/>
      <c r="L86" s="1"/>
      <c r="M86" s="1"/>
      <c r="N86" s="18">
        <f t="shared" si="5"/>
        <v>0</v>
      </c>
      <c r="O86" s="1"/>
      <c r="P86" s="1"/>
      <c r="Q86" s="1"/>
      <c r="R86">
        <f t="shared" si="6"/>
        <v>0</v>
      </c>
    </row>
    <row r="87" spans="1:18" x14ac:dyDescent="0.2">
      <c r="A87" s="1"/>
      <c r="B87" s="168"/>
      <c r="C87" s="167" t="s">
        <v>4</v>
      </c>
      <c r="D87" s="167">
        <v>1</v>
      </c>
      <c r="E87" s="1" t="s">
        <v>17</v>
      </c>
      <c r="F87" s="1"/>
      <c r="G87" s="17"/>
      <c r="H87" s="17"/>
      <c r="I87" s="17"/>
      <c r="J87" s="1"/>
      <c r="K87" s="1"/>
      <c r="L87" s="1"/>
      <c r="M87" s="1"/>
      <c r="N87" s="18">
        <f t="shared" si="5"/>
        <v>0</v>
      </c>
      <c r="O87" s="1"/>
      <c r="P87" s="1"/>
      <c r="Q87" s="1"/>
      <c r="R87">
        <f t="shared" si="6"/>
        <v>0</v>
      </c>
    </row>
    <row r="88" spans="1:18" x14ac:dyDescent="0.2">
      <c r="A88" s="1"/>
      <c r="B88" s="168"/>
      <c r="C88" s="167"/>
      <c r="D88" s="167"/>
      <c r="E88" s="1" t="s">
        <v>18</v>
      </c>
      <c r="F88" s="1"/>
      <c r="G88" s="17"/>
      <c r="H88" s="17"/>
      <c r="I88" s="17"/>
      <c r="J88" s="1"/>
      <c r="K88" s="1"/>
      <c r="L88" s="1"/>
      <c r="M88" s="1"/>
      <c r="N88" s="18">
        <f t="shared" si="5"/>
        <v>0</v>
      </c>
      <c r="O88" s="1"/>
      <c r="P88" s="1"/>
      <c r="Q88" s="1"/>
      <c r="R88">
        <f t="shared" si="6"/>
        <v>0</v>
      </c>
    </row>
    <row r="89" spans="1:18" x14ac:dyDescent="0.2">
      <c r="A89" s="1"/>
      <c r="B89" s="168"/>
      <c r="C89" s="167"/>
      <c r="D89" s="167"/>
      <c r="E89" s="1" t="s">
        <v>19</v>
      </c>
      <c r="F89" s="1"/>
      <c r="G89" s="17"/>
      <c r="H89" s="17"/>
      <c r="I89" s="17"/>
      <c r="J89" s="1"/>
      <c r="K89" s="1"/>
      <c r="L89" s="1"/>
      <c r="M89" s="1"/>
      <c r="N89" s="18">
        <f t="shared" ref="N89:N102" si="7">L89*M89</f>
        <v>0</v>
      </c>
      <c r="O89" s="1"/>
      <c r="P89" s="1"/>
      <c r="Q89" s="1"/>
      <c r="R89">
        <f t="shared" ref="R89:R102" si="8">Q89-P89</f>
        <v>0</v>
      </c>
    </row>
    <row r="90" spans="1:18" x14ac:dyDescent="0.2">
      <c r="A90" s="1"/>
      <c r="B90" s="168"/>
      <c r="C90" s="167"/>
      <c r="D90" s="167"/>
      <c r="E90" s="1" t="s">
        <v>20</v>
      </c>
      <c r="F90" s="1" t="s">
        <v>115</v>
      </c>
      <c r="G90" s="17"/>
      <c r="H90" s="17"/>
      <c r="I90" s="17"/>
      <c r="J90" s="1"/>
      <c r="K90" s="1"/>
      <c r="L90" s="1"/>
      <c r="M90" s="1"/>
      <c r="N90" s="18">
        <f t="shared" si="7"/>
        <v>0</v>
      </c>
      <c r="O90" s="1"/>
      <c r="P90" s="1"/>
      <c r="Q90" s="1"/>
      <c r="R90">
        <f t="shared" si="8"/>
        <v>0</v>
      </c>
    </row>
    <row r="91" spans="1:18" x14ac:dyDescent="0.2">
      <c r="A91" s="1"/>
      <c r="B91" s="168"/>
      <c r="C91" s="167" t="s">
        <v>5</v>
      </c>
      <c r="D91" s="167">
        <v>1</v>
      </c>
      <c r="E91" s="1" t="s">
        <v>17</v>
      </c>
      <c r="F91" s="1"/>
      <c r="G91" s="17"/>
      <c r="H91" s="17"/>
      <c r="I91" s="17"/>
      <c r="J91" s="1"/>
      <c r="K91" s="1"/>
      <c r="L91" s="1"/>
      <c r="M91" s="1"/>
      <c r="N91" s="18">
        <f t="shared" si="7"/>
        <v>0</v>
      </c>
      <c r="O91" s="1"/>
      <c r="P91" s="1"/>
      <c r="Q91" s="1"/>
      <c r="R91">
        <f t="shared" si="8"/>
        <v>0</v>
      </c>
    </row>
    <row r="92" spans="1:18" x14ac:dyDescent="0.2">
      <c r="A92" s="1"/>
      <c r="B92" s="168"/>
      <c r="C92" s="167"/>
      <c r="D92" s="167"/>
      <c r="E92" s="1" t="s">
        <v>18</v>
      </c>
      <c r="F92" s="1"/>
      <c r="G92" s="17"/>
      <c r="H92" s="17"/>
      <c r="I92" s="17"/>
      <c r="J92" s="1"/>
      <c r="K92" s="1"/>
      <c r="L92" s="1"/>
      <c r="M92" s="1"/>
      <c r="N92" s="18">
        <f t="shared" si="7"/>
        <v>0</v>
      </c>
      <c r="O92" s="1"/>
      <c r="P92" s="1"/>
      <c r="Q92" s="1"/>
      <c r="R92">
        <f t="shared" si="8"/>
        <v>0</v>
      </c>
    </row>
    <row r="93" spans="1:18" x14ac:dyDescent="0.2">
      <c r="A93" s="1"/>
      <c r="B93" s="168"/>
      <c r="C93" s="167"/>
      <c r="D93" s="167"/>
      <c r="E93" s="1" t="s">
        <v>19</v>
      </c>
      <c r="F93" s="1"/>
      <c r="G93" s="17"/>
      <c r="H93" s="17"/>
      <c r="I93" s="17"/>
      <c r="J93" s="1"/>
      <c r="K93" s="1"/>
      <c r="L93" s="1"/>
      <c r="M93" s="1"/>
      <c r="N93" s="18">
        <f t="shared" si="7"/>
        <v>0</v>
      </c>
      <c r="O93" s="1"/>
      <c r="P93" s="1"/>
      <c r="Q93" s="1"/>
      <c r="R93">
        <f t="shared" si="8"/>
        <v>0</v>
      </c>
    </row>
    <row r="94" spans="1:18" x14ac:dyDescent="0.2">
      <c r="A94" s="1"/>
      <c r="B94" s="168"/>
      <c r="C94" s="167"/>
      <c r="D94" s="167"/>
      <c r="E94" s="1" t="s">
        <v>20</v>
      </c>
      <c r="F94" s="1"/>
      <c r="G94" s="17"/>
      <c r="H94" s="17"/>
      <c r="I94" s="17"/>
      <c r="J94" s="1"/>
      <c r="K94" s="1"/>
      <c r="L94" s="1"/>
      <c r="M94" s="1"/>
      <c r="N94" s="18">
        <f t="shared" si="7"/>
        <v>0</v>
      </c>
      <c r="O94" s="1"/>
      <c r="P94" s="1"/>
      <c r="Q94" s="1"/>
      <c r="R94">
        <f t="shared" si="8"/>
        <v>0</v>
      </c>
    </row>
    <row r="95" spans="1:18" x14ac:dyDescent="0.2">
      <c r="A95" s="1"/>
      <c r="B95" s="168"/>
      <c r="C95" s="167" t="s">
        <v>97</v>
      </c>
      <c r="D95" s="167">
        <v>1</v>
      </c>
      <c r="E95" s="1" t="s">
        <v>17</v>
      </c>
      <c r="F95" s="1"/>
      <c r="G95" s="17"/>
      <c r="H95" s="17"/>
      <c r="I95" s="17"/>
      <c r="J95" s="1"/>
      <c r="K95" s="1"/>
      <c r="L95" s="1"/>
      <c r="M95" s="1"/>
      <c r="N95" s="18">
        <f t="shared" si="7"/>
        <v>0</v>
      </c>
      <c r="O95" s="1"/>
      <c r="P95" s="1"/>
      <c r="Q95" s="1"/>
      <c r="R95">
        <f t="shared" si="8"/>
        <v>0</v>
      </c>
    </row>
    <row r="96" spans="1:18" x14ac:dyDescent="0.2">
      <c r="A96" s="1"/>
      <c r="B96" s="168"/>
      <c r="C96" s="167"/>
      <c r="D96" s="167"/>
      <c r="E96" s="1" t="s">
        <v>18</v>
      </c>
      <c r="F96" s="1"/>
      <c r="G96" s="17"/>
      <c r="H96" s="17"/>
      <c r="I96" s="17"/>
      <c r="J96" s="1"/>
      <c r="K96" s="1"/>
      <c r="L96" s="1"/>
      <c r="M96" s="1"/>
      <c r="N96" s="18">
        <f t="shared" si="7"/>
        <v>0</v>
      </c>
      <c r="O96" s="1"/>
      <c r="P96" s="1"/>
      <c r="Q96" s="1"/>
      <c r="R96">
        <f t="shared" si="8"/>
        <v>0</v>
      </c>
    </row>
    <row r="97" spans="1:18" x14ac:dyDescent="0.2">
      <c r="A97" s="1"/>
      <c r="B97" s="168"/>
      <c r="C97" s="167"/>
      <c r="D97" s="167"/>
      <c r="E97" s="1" t="s">
        <v>19</v>
      </c>
      <c r="F97" s="1"/>
      <c r="G97" s="17"/>
      <c r="H97" s="17"/>
      <c r="I97" s="17"/>
      <c r="J97" s="1"/>
      <c r="K97" s="1"/>
      <c r="L97" s="1"/>
      <c r="M97" s="1"/>
      <c r="N97" s="18">
        <f t="shared" si="7"/>
        <v>0</v>
      </c>
      <c r="O97" s="1"/>
      <c r="P97" s="1"/>
      <c r="Q97" s="1"/>
      <c r="R97">
        <f t="shared" si="8"/>
        <v>0</v>
      </c>
    </row>
    <row r="98" spans="1:18" x14ac:dyDescent="0.2">
      <c r="A98" s="1"/>
      <c r="B98" s="168"/>
      <c r="C98" s="167"/>
      <c r="D98" s="167"/>
      <c r="E98" s="1" t="s">
        <v>20</v>
      </c>
      <c r="F98" s="1"/>
      <c r="G98" s="17"/>
      <c r="H98" s="17"/>
      <c r="I98" s="17"/>
      <c r="J98" s="1"/>
      <c r="K98" s="1"/>
      <c r="L98" s="1"/>
      <c r="M98" s="1"/>
      <c r="N98" s="18">
        <f t="shared" si="7"/>
        <v>0</v>
      </c>
      <c r="O98" s="1"/>
      <c r="P98" s="1"/>
      <c r="Q98" s="1"/>
      <c r="R98">
        <f t="shared" si="8"/>
        <v>0</v>
      </c>
    </row>
    <row r="99" spans="1:18" x14ac:dyDescent="0.2">
      <c r="A99" s="1"/>
      <c r="B99" s="168"/>
      <c r="C99" s="167" t="s">
        <v>7</v>
      </c>
      <c r="D99" s="167">
        <v>1</v>
      </c>
      <c r="E99" s="1" t="s">
        <v>17</v>
      </c>
      <c r="F99" s="1"/>
      <c r="G99" s="17"/>
      <c r="H99" s="17"/>
      <c r="I99" s="17"/>
      <c r="J99" s="1"/>
      <c r="K99" s="1"/>
      <c r="L99" s="1"/>
      <c r="M99" s="1"/>
      <c r="N99" s="18">
        <f t="shared" si="7"/>
        <v>0</v>
      </c>
      <c r="O99" s="1"/>
      <c r="P99" s="1"/>
      <c r="Q99" s="1"/>
      <c r="R99">
        <f t="shared" si="8"/>
        <v>0</v>
      </c>
    </row>
    <row r="100" spans="1:18" x14ac:dyDescent="0.2">
      <c r="A100" s="1"/>
      <c r="B100" s="168"/>
      <c r="C100" s="167"/>
      <c r="D100" s="167"/>
      <c r="E100" s="1" t="s">
        <v>18</v>
      </c>
      <c r="F100" s="1"/>
      <c r="G100" s="17"/>
      <c r="H100" s="17"/>
      <c r="I100" s="17"/>
      <c r="J100" s="1"/>
      <c r="K100" s="1"/>
      <c r="L100" s="1"/>
      <c r="M100" s="1"/>
      <c r="N100" s="18">
        <f t="shared" si="7"/>
        <v>0</v>
      </c>
      <c r="O100" s="1"/>
      <c r="P100" s="1"/>
      <c r="Q100" s="1"/>
      <c r="R100">
        <f t="shared" si="8"/>
        <v>0</v>
      </c>
    </row>
    <row r="101" spans="1:18" x14ac:dyDescent="0.2">
      <c r="A101" s="1"/>
      <c r="B101" s="168"/>
      <c r="C101" s="167"/>
      <c r="D101" s="167"/>
      <c r="E101" s="1" t="s">
        <v>19</v>
      </c>
      <c r="F101" s="1"/>
      <c r="G101" s="17"/>
      <c r="H101" s="17"/>
      <c r="I101" s="17"/>
      <c r="J101" s="1"/>
      <c r="K101" s="1"/>
      <c r="L101" s="1"/>
      <c r="M101" s="1"/>
      <c r="N101" s="18">
        <f t="shared" si="7"/>
        <v>0</v>
      </c>
      <c r="O101" s="1"/>
      <c r="P101" s="1"/>
      <c r="Q101" s="1"/>
      <c r="R101">
        <f t="shared" si="8"/>
        <v>0</v>
      </c>
    </row>
    <row r="102" spans="1:18" x14ac:dyDescent="0.2">
      <c r="A102" s="1"/>
      <c r="B102" s="168"/>
      <c r="C102" s="167"/>
      <c r="D102" s="167"/>
      <c r="E102" s="1" t="s">
        <v>20</v>
      </c>
      <c r="F102" s="1"/>
      <c r="G102" s="17"/>
      <c r="H102" s="17"/>
      <c r="I102" s="17"/>
      <c r="J102" s="1"/>
      <c r="K102" s="1"/>
      <c r="L102" s="1"/>
      <c r="M102" s="1"/>
      <c r="N102" s="18">
        <f t="shared" si="7"/>
        <v>0</v>
      </c>
      <c r="O102" s="1"/>
      <c r="P102" s="1"/>
      <c r="Q102" s="1"/>
      <c r="R102">
        <f t="shared" si="8"/>
        <v>0</v>
      </c>
    </row>
  </sheetData>
  <mergeCells count="50">
    <mergeCell ref="E53:E54"/>
    <mergeCell ref="C63:C67"/>
    <mergeCell ref="B4:B67"/>
    <mergeCell ref="D63:D67"/>
    <mergeCell ref="D11:D31"/>
    <mergeCell ref="C11:C31"/>
    <mergeCell ref="E19:E23"/>
    <mergeCell ref="E24:E27"/>
    <mergeCell ref="D37:D45"/>
    <mergeCell ref="D46:D49"/>
    <mergeCell ref="C46:C49"/>
    <mergeCell ref="D50:D54"/>
    <mergeCell ref="C50:C54"/>
    <mergeCell ref="E37:E39"/>
    <mergeCell ref="A1:T1"/>
    <mergeCell ref="D4:D7"/>
    <mergeCell ref="C4:C7"/>
    <mergeCell ref="E11:E18"/>
    <mergeCell ref="C59:C62"/>
    <mergeCell ref="D59:D62"/>
    <mergeCell ref="D8:D10"/>
    <mergeCell ref="C8:C10"/>
    <mergeCell ref="E28:E29"/>
    <mergeCell ref="E30:E31"/>
    <mergeCell ref="E42:E45"/>
    <mergeCell ref="C55:C58"/>
    <mergeCell ref="D55:D58"/>
    <mergeCell ref="C32:C36"/>
    <mergeCell ref="D32:D36"/>
    <mergeCell ref="C37:C45"/>
    <mergeCell ref="B69:B102"/>
    <mergeCell ref="C69:C74"/>
    <mergeCell ref="D69:D74"/>
    <mergeCell ref="C75:C80"/>
    <mergeCell ref="D75:D80"/>
    <mergeCell ref="C81:C86"/>
    <mergeCell ref="D81:D86"/>
    <mergeCell ref="C87:C90"/>
    <mergeCell ref="D87:D90"/>
    <mergeCell ref="C91:C94"/>
    <mergeCell ref="D91:D94"/>
    <mergeCell ref="C95:C98"/>
    <mergeCell ref="D95:D98"/>
    <mergeCell ref="C99:C102"/>
    <mergeCell ref="D99:D102"/>
    <mergeCell ref="E72:E74"/>
    <mergeCell ref="E77:E78"/>
    <mergeCell ref="E79:E80"/>
    <mergeCell ref="E83:E85"/>
    <mergeCell ref="E66:E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3"/>
  <sheetViews>
    <sheetView tabSelected="1" zoomScaleNormal="100" workbookViewId="0">
      <pane ySplit="2" topLeftCell="A128" activePane="bottomLeft" state="frozen"/>
      <selection pane="bottomLeft" activeCell="L140" sqref="L140"/>
    </sheetView>
  </sheetViews>
  <sheetFormatPr baseColWidth="10" defaultColWidth="8.83203125" defaultRowHeight="15" x14ac:dyDescent="0.2"/>
  <cols>
    <col min="1" max="1" width="17.33203125" customWidth="1"/>
    <col min="2" max="2" width="23" customWidth="1"/>
    <col min="3" max="3" width="45" customWidth="1"/>
    <col min="4" max="4" width="67.1640625" hidden="1" customWidth="1"/>
    <col min="5" max="5" width="27.1640625" hidden="1" customWidth="1"/>
    <col min="6" max="6" width="17.1640625" hidden="1" customWidth="1"/>
    <col min="7" max="8" width="10.6640625" customWidth="1"/>
    <col min="9" max="9" width="15.1640625" customWidth="1"/>
    <col min="10" max="10" width="10.6640625" customWidth="1"/>
    <col min="11" max="11" width="12" customWidth="1"/>
    <col min="12" max="12" width="12.5" customWidth="1"/>
    <col min="13" max="13" width="10.5" customWidth="1"/>
    <col min="14" max="14" width="11" customWidth="1"/>
    <col min="15" max="15" width="12.1640625" customWidth="1"/>
    <col min="16" max="16" width="17.83203125" style="32" customWidth="1"/>
    <col min="17" max="17" width="17.5" customWidth="1"/>
    <col min="18" max="18" width="14.1640625" customWidth="1"/>
    <col min="19" max="19" width="13.6640625" customWidth="1"/>
  </cols>
  <sheetData>
    <row r="1" spans="1:34" ht="24.75" customHeight="1" x14ac:dyDescent="0.2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</row>
    <row r="2" spans="1:34" ht="17.25" customHeight="1" x14ac:dyDescent="0.2">
      <c r="A2" s="2" t="s">
        <v>14</v>
      </c>
      <c r="B2" s="2" t="s">
        <v>21</v>
      </c>
      <c r="C2" s="2" t="s">
        <v>28</v>
      </c>
      <c r="D2" s="2" t="s">
        <v>88</v>
      </c>
      <c r="E2" s="2" t="s">
        <v>89</v>
      </c>
      <c r="F2" s="2" t="s">
        <v>90</v>
      </c>
      <c r="G2" s="2" t="s">
        <v>15</v>
      </c>
      <c r="H2" s="2" t="s">
        <v>30</v>
      </c>
      <c r="I2" s="2" t="s">
        <v>71</v>
      </c>
      <c r="J2" s="2" t="s">
        <v>27</v>
      </c>
      <c r="K2" s="2" t="s">
        <v>33</v>
      </c>
      <c r="L2" s="2" t="s">
        <v>32</v>
      </c>
      <c r="M2" s="2" t="s">
        <v>72</v>
      </c>
      <c r="N2" s="2" t="s">
        <v>62</v>
      </c>
      <c r="O2" s="2" t="s">
        <v>63</v>
      </c>
      <c r="P2" s="31" t="s">
        <v>64</v>
      </c>
      <c r="Q2" s="2" t="s">
        <v>65</v>
      </c>
      <c r="R2" s="2" t="s">
        <v>195</v>
      </c>
    </row>
    <row r="3" spans="1:34" ht="19" customHeight="1" thickBot="1" x14ac:dyDescent="0.25">
      <c r="P3" s="32">
        <v>1</v>
      </c>
    </row>
    <row r="4" spans="1:34" ht="15" customHeight="1" x14ac:dyDescent="0.2">
      <c r="A4" s="206" t="s">
        <v>36</v>
      </c>
      <c r="B4" s="190" t="s">
        <v>197</v>
      </c>
      <c r="C4" s="39" t="s">
        <v>37</v>
      </c>
      <c r="D4" s="39" t="s">
        <v>142</v>
      </c>
      <c r="E4" s="39"/>
      <c r="F4" s="39"/>
      <c r="G4" s="39">
        <v>1</v>
      </c>
      <c r="H4" s="39" t="s">
        <v>40</v>
      </c>
      <c r="I4" s="39">
        <v>11182.26</v>
      </c>
      <c r="J4" s="39">
        <v>1</v>
      </c>
      <c r="K4" s="39">
        <f t="shared" ref="K4:K125" si="0">I4*J4</f>
        <v>11182.26</v>
      </c>
      <c r="L4" s="39">
        <v>0</v>
      </c>
      <c r="M4" s="40">
        <f t="shared" ref="M4:M125" si="1">K4*G4</f>
        <v>11182.26</v>
      </c>
      <c r="N4" s="40">
        <v>12000</v>
      </c>
      <c r="O4" s="41">
        <f>N4-M4</f>
        <v>817.73999999999978</v>
      </c>
      <c r="P4" s="42">
        <f>IFERROR(ABS(O4/N4), 0)</f>
        <v>6.8144999999999983E-2</v>
      </c>
      <c r="Q4" s="41"/>
      <c r="R4" s="43" t="s">
        <v>196</v>
      </c>
    </row>
    <row r="5" spans="1:34" ht="15" customHeight="1" x14ac:dyDescent="0.2">
      <c r="A5" s="207"/>
      <c r="B5" s="191"/>
      <c r="C5" s="34" t="s">
        <v>38</v>
      </c>
      <c r="D5" s="34" t="s">
        <v>142</v>
      </c>
      <c r="E5" s="34"/>
      <c r="F5" s="34"/>
      <c r="G5" s="34">
        <v>1</v>
      </c>
      <c r="H5" s="34" t="s">
        <v>40</v>
      </c>
      <c r="I5" s="34">
        <v>2497</v>
      </c>
      <c r="J5" s="34">
        <v>1</v>
      </c>
      <c r="K5" s="34">
        <f t="shared" si="0"/>
        <v>2497</v>
      </c>
      <c r="L5" s="34">
        <v>0</v>
      </c>
      <c r="M5" s="35">
        <f t="shared" si="1"/>
        <v>2497</v>
      </c>
      <c r="N5" s="35">
        <v>2000</v>
      </c>
      <c r="O5" s="36">
        <f t="shared" ref="O5:O100" si="2">N5-M5</f>
        <v>-497</v>
      </c>
      <c r="P5" s="37">
        <f t="shared" ref="P5:P151" si="3">IFERROR(ABS(O5/N5), 0)</f>
        <v>0.2485</v>
      </c>
      <c r="Q5" s="36"/>
      <c r="R5" s="44" t="s">
        <v>196</v>
      </c>
    </row>
    <row r="6" spans="1:34" ht="15" customHeight="1" x14ac:dyDescent="0.2">
      <c r="A6" s="207"/>
      <c r="B6" s="191"/>
      <c r="C6" s="34" t="s">
        <v>39</v>
      </c>
      <c r="D6" s="38" t="s">
        <v>144</v>
      </c>
      <c r="E6" s="38"/>
      <c r="F6" s="38"/>
      <c r="G6" s="34">
        <v>1</v>
      </c>
      <c r="H6" s="34" t="s">
        <v>41</v>
      </c>
      <c r="I6" s="34">
        <v>4628.3599999999997</v>
      </c>
      <c r="J6" s="34">
        <v>0.98</v>
      </c>
      <c r="K6" s="34">
        <f t="shared" si="0"/>
        <v>4535.7927999999993</v>
      </c>
      <c r="L6" s="34">
        <v>0</v>
      </c>
      <c r="M6" s="35">
        <f t="shared" si="1"/>
        <v>4535.7927999999993</v>
      </c>
      <c r="N6" s="35">
        <v>4000</v>
      </c>
      <c r="O6" s="36">
        <f t="shared" si="2"/>
        <v>-535.79279999999926</v>
      </c>
      <c r="P6" s="37">
        <f t="shared" si="3"/>
        <v>0.13394819999999982</v>
      </c>
      <c r="Q6" s="36"/>
      <c r="R6" s="44" t="s">
        <v>196</v>
      </c>
    </row>
    <row r="7" spans="1:34" ht="15" customHeight="1" x14ac:dyDescent="0.2">
      <c r="A7" s="207"/>
      <c r="B7" s="191"/>
      <c r="C7" s="34" t="s">
        <v>42</v>
      </c>
      <c r="D7" s="34" t="s">
        <v>142</v>
      </c>
      <c r="E7" s="34"/>
      <c r="F7" s="34"/>
      <c r="G7" s="34">
        <v>1</v>
      </c>
      <c r="H7" s="34" t="s">
        <v>40</v>
      </c>
      <c r="I7" s="34">
        <v>85</v>
      </c>
      <c r="J7" s="34">
        <v>1</v>
      </c>
      <c r="K7" s="34">
        <f t="shared" si="0"/>
        <v>85</v>
      </c>
      <c r="L7" s="34">
        <v>0</v>
      </c>
      <c r="M7" s="35">
        <f t="shared" si="1"/>
        <v>85</v>
      </c>
      <c r="N7" s="35">
        <v>85</v>
      </c>
      <c r="O7" s="36">
        <f t="shared" si="2"/>
        <v>0</v>
      </c>
      <c r="P7" s="37">
        <f t="shared" si="3"/>
        <v>0</v>
      </c>
      <c r="Q7" s="36"/>
      <c r="R7" s="44" t="s">
        <v>196</v>
      </c>
    </row>
    <row r="8" spans="1:34" ht="15" customHeight="1" x14ac:dyDescent="0.2">
      <c r="A8" s="207"/>
      <c r="B8" s="191"/>
      <c r="C8" s="34" t="s">
        <v>141</v>
      </c>
      <c r="D8" s="34" t="s">
        <v>143</v>
      </c>
      <c r="E8" s="34"/>
      <c r="F8" s="34"/>
      <c r="G8" s="34">
        <v>1</v>
      </c>
      <c r="H8" s="34" t="s">
        <v>40</v>
      </c>
      <c r="I8" s="34">
        <v>524.82000000000005</v>
      </c>
      <c r="J8" s="34">
        <v>1</v>
      </c>
      <c r="K8" s="34">
        <f t="shared" si="0"/>
        <v>524.82000000000005</v>
      </c>
      <c r="L8" s="34">
        <v>0</v>
      </c>
      <c r="M8" s="35">
        <f t="shared" si="1"/>
        <v>524.82000000000005</v>
      </c>
      <c r="N8" s="35">
        <v>500</v>
      </c>
      <c r="O8" s="36">
        <f t="shared" si="2"/>
        <v>-24.82000000000005</v>
      </c>
      <c r="P8" s="37">
        <f t="shared" si="3"/>
        <v>4.9640000000000101E-2</v>
      </c>
      <c r="Q8" s="36"/>
      <c r="R8" s="44" t="s">
        <v>196</v>
      </c>
    </row>
    <row r="9" spans="1:34" ht="15" customHeight="1" x14ac:dyDescent="0.2">
      <c r="A9" s="197" t="s">
        <v>22</v>
      </c>
      <c r="B9" s="192" t="s">
        <v>198</v>
      </c>
      <c r="C9" s="35" t="s">
        <v>23</v>
      </c>
      <c r="D9" s="34" t="s">
        <v>147</v>
      </c>
      <c r="E9" s="34"/>
      <c r="F9" s="34"/>
      <c r="G9" s="34">
        <v>1</v>
      </c>
      <c r="H9" s="34" t="s">
        <v>40</v>
      </c>
      <c r="I9" s="34">
        <v>0</v>
      </c>
      <c r="J9" s="34">
        <v>1</v>
      </c>
      <c r="K9" s="34">
        <f t="shared" si="0"/>
        <v>0</v>
      </c>
      <c r="L9" s="34">
        <v>0</v>
      </c>
      <c r="M9" s="35">
        <f t="shared" si="1"/>
        <v>0</v>
      </c>
      <c r="N9" s="35">
        <v>0</v>
      </c>
      <c r="O9" s="36">
        <f t="shared" si="2"/>
        <v>0</v>
      </c>
      <c r="P9" s="37">
        <f t="shared" si="3"/>
        <v>0</v>
      </c>
      <c r="Q9" s="36"/>
      <c r="R9" s="44" t="s">
        <v>196</v>
      </c>
    </row>
    <row r="10" spans="1:34" x14ac:dyDescent="0.2">
      <c r="A10" s="197"/>
      <c r="B10" s="192"/>
      <c r="C10" s="35" t="s">
        <v>24</v>
      </c>
      <c r="D10" s="34" t="s">
        <v>146</v>
      </c>
      <c r="E10" s="34"/>
      <c r="F10" s="34"/>
      <c r="G10" s="34">
        <v>1</v>
      </c>
      <c r="H10" s="34" t="s">
        <v>40</v>
      </c>
      <c r="I10" s="34">
        <v>0</v>
      </c>
      <c r="J10" s="34">
        <v>1</v>
      </c>
      <c r="K10" s="34">
        <f t="shared" si="0"/>
        <v>0</v>
      </c>
      <c r="L10" s="34">
        <v>0</v>
      </c>
      <c r="M10" s="35">
        <f t="shared" si="1"/>
        <v>0</v>
      </c>
      <c r="N10" s="35">
        <v>0</v>
      </c>
      <c r="O10" s="36">
        <v>0</v>
      </c>
      <c r="P10" s="37">
        <f t="shared" si="3"/>
        <v>0</v>
      </c>
      <c r="Q10" s="36"/>
      <c r="R10" s="44" t="s">
        <v>196</v>
      </c>
    </row>
    <row r="11" spans="1:34" ht="16" thickBot="1" x14ac:dyDescent="0.25">
      <c r="A11" s="198"/>
      <c r="B11" s="193"/>
      <c r="C11" s="45" t="s">
        <v>25</v>
      </c>
      <c r="D11" s="46" t="s">
        <v>145</v>
      </c>
      <c r="E11" s="46"/>
      <c r="F11" s="46"/>
      <c r="G11" s="46">
        <v>1</v>
      </c>
      <c r="H11" s="46" t="s">
        <v>40</v>
      </c>
      <c r="I11" s="46">
        <v>0</v>
      </c>
      <c r="J11" s="46">
        <v>1</v>
      </c>
      <c r="K11" s="46">
        <f t="shared" si="0"/>
        <v>0</v>
      </c>
      <c r="L11" s="46">
        <v>0</v>
      </c>
      <c r="M11" s="45">
        <f t="shared" si="1"/>
        <v>0</v>
      </c>
      <c r="N11" s="45">
        <v>0</v>
      </c>
      <c r="O11" s="47">
        <v>0</v>
      </c>
      <c r="P11" s="48">
        <f t="shared" si="3"/>
        <v>0</v>
      </c>
      <c r="Q11" s="47"/>
      <c r="R11" s="49" t="s">
        <v>196</v>
      </c>
    </row>
    <row r="12" spans="1:34" x14ac:dyDescent="0.2">
      <c r="A12" s="203" t="s">
        <v>57</v>
      </c>
      <c r="B12" s="56" t="s">
        <v>151</v>
      </c>
      <c r="C12" s="57" t="s">
        <v>154</v>
      </c>
      <c r="D12" s="58" t="s">
        <v>156</v>
      </c>
      <c r="E12" s="58"/>
      <c r="F12" s="58"/>
      <c r="G12" s="58">
        <v>1</v>
      </c>
      <c r="H12" s="58" t="s">
        <v>35</v>
      </c>
      <c r="I12" s="58">
        <v>2200</v>
      </c>
      <c r="J12" s="58">
        <v>1</v>
      </c>
      <c r="K12" s="58">
        <f t="shared" si="0"/>
        <v>2200</v>
      </c>
      <c r="L12" s="58">
        <v>0</v>
      </c>
      <c r="M12" s="57">
        <f t="shared" si="1"/>
        <v>2200</v>
      </c>
      <c r="N12" s="57">
        <v>2500</v>
      </c>
      <c r="O12" s="59">
        <f t="shared" si="2"/>
        <v>300</v>
      </c>
      <c r="P12" s="60">
        <f t="shared" si="3"/>
        <v>0.12</v>
      </c>
      <c r="Q12" s="59"/>
      <c r="R12" s="61" t="s">
        <v>196</v>
      </c>
    </row>
    <row r="13" spans="1:34" x14ac:dyDescent="0.2">
      <c r="A13" s="204"/>
      <c r="B13" s="50" t="s">
        <v>159</v>
      </c>
      <c r="C13" s="51" t="s">
        <v>60</v>
      </c>
      <c r="D13" s="52" t="s">
        <v>162</v>
      </c>
      <c r="E13" s="52"/>
      <c r="F13" s="52"/>
      <c r="G13" s="52">
        <v>1</v>
      </c>
      <c r="H13" s="52" t="s">
        <v>35</v>
      </c>
      <c r="I13" s="52">
        <v>3600</v>
      </c>
      <c r="J13" s="52">
        <v>1</v>
      </c>
      <c r="K13" s="52">
        <f t="shared" si="0"/>
        <v>3600</v>
      </c>
      <c r="L13" s="52">
        <v>0</v>
      </c>
      <c r="M13" s="51">
        <f t="shared" si="1"/>
        <v>3600</v>
      </c>
      <c r="N13" s="51">
        <v>4500</v>
      </c>
      <c r="O13" s="53">
        <f t="shared" si="2"/>
        <v>900</v>
      </c>
      <c r="P13" s="54">
        <f t="shared" si="3"/>
        <v>0.2</v>
      </c>
      <c r="Q13" s="53"/>
      <c r="R13" s="62" t="s">
        <v>196</v>
      </c>
    </row>
    <row r="14" spans="1:34" x14ac:dyDescent="0.2">
      <c r="A14" s="204"/>
      <c r="B14" s="50" t="s">
        <v>151</v>
      </c>
      <c r="C14" s="51" t="s">
        <v>152</v>
      </c>
      <c r="D14" s="52" t="s">
        <v>155</v>
      </c>
      <c r="E14" s="52"/>
      <c r="F14" s="52"/>
      <c r="G14" s="52">
        <v>2</v>
      </c>
      <c r="H14" s="52" t="s">
        <v>179</v>
      </c>
      <c r="I14" s="52">
        <v>150</v>
      </c>
      <c r="J14" s="52">
        <v>1</v>
      </c>
      <c r="K14" s="52">
        <f t="shared" si="0"/>
        <v>150</v>
      </c>
      <c r="L14" s="52">
        <v>0</v>
      </c>
      <c r="M14" s="51">
        <f t="shared" si="1"/>
        <v>300</v>
      </c>
      <c r="N14" s="51">
        <v>300</v>
      </c>
      <c r="O14" s="53">
        <f t="shared" si="2"/>
        <v>0</v>
      </c>
      <c r="P14" s="54">
        <f t="shared" si="3"/>
        <v>0</v>
      </c>
      <c r="Q14" s="53"/>
      <c r="R14" s="62" t="s">
        <v>196</v>
      </c>
    </row>
    <row r="15" spans="1:34" x14ac:dyDescent="0.2">
      <c r="A15" s="204"/>
      <c r="B15" s="50" t="s">
        <v>151</v>
      </c>
      <c r="C15" s="115" t="s">
        <v>243</v>
      </c>
      <c r="D15" s="52"/>
      <c r="E15" s="52"/>
      <c r="F15" s="52"/>
      <c r="G15" s="52">
        <v>1</v>
      </c>
      <c r="H15" s="52" t="s">
        <v>35</v>
      </c>
      <c r="I15" s="52">
        <v>80</v>
      </c>
      <c r="J15" s="52">
        <v>1</v>
      </c>
      <c r="K15" s="52">
        <f t="shared" si="0"/>
        <v>80</v>
      </c>
      <c r="L15" s="52">
        <v>0</v>
      </c>
      <c r="M15" s="115">
        <f t="shared" si="1"/>
        <v>80</v>
      </c>
      <c r="N15" s="115">
        <v>80</v>
      </c>
      <c r="O15" s="53">
        <f t="shared" si="2"/>
        <v>0</v>
      </c>
      <c r="P15" s="54">
        <f t="shared" si="3"/>
        <v>0</v>
      </c>
      <c r="Q15" s="53"/>
      <c r="R15" s="62"/>
    </row>
    <row r="16" spans="1:34" x14ac:dyDescent="0.2">
      <c r="A16" s="204"/>
      <c r="B16" s="50" t="s">
        <v>151</v>
      </c>
      <c r="C16" s="51" t="s">
        <v>185</v>
      </c>
      <c r="D16" s="52"/>
      <c r="E16" s="52"/>
      <c r="F16" s="52"/>
      <c r="G16" s="52">
        <v>1</v>
      </c>
      <c r="H16" s="52" t="s">
        <v>35</v>
      </c>
      <c r="I16" s="52">
        <v>300</v>
      </c>
      <c r="J16" s="52">
        <v>1</v>
      </c>
      <c r="K16" s="52">
        <f t="shared" si="0"/>
        <v>300</v>
      </c>
      <c r="L16" s="52">
        <v>0</v>
      </c>
      <c r="M16" s="51">
        <f t="shared" si="1"/>
        <v>300</v>
      </c>
      <c r="N16" s="51">
        <v>300</v>
      </c>
      <c r="O16" s="53">
        <f t="shared" si="2"/>
        <v>0</v>
      </c>
      <c r="P16" s="54">
        <f t="shared" si="3"/>
        <v>0</v>
      </c>
      <c r="Q16" s="53"/>
      <c r="R16" s="62" t="s">
        <v>196</v>
      </c>
    </row>
    <row r="17" spans="1:18" x14ac:dyDescent="0.2">
      <c r="A17" s="204"/>
      <c r="B17" s="50" t="s">
        <v>151</v>
      </c>
      <c r="C17" s="51" t="s">
        <v>160</v>
      </c>
      <c r="D17" s="52"/>
      <c r="E17" s="52"/>
      <c r="F17" s="52"/>
      <c r="G17" s="52">
        <v>56</v>
      </c>
      <c r="H17" s="52" t="s">
        <v>47</v>
      </c>
      <c r="I17" s="52">
        <v>45</v>
      </c>
      <c r="J17" s="52">
        <v>1</v>
      </c>
      <c r="K17" s="52">
        <f t="shared" si="0"/>
        <v>45</v>
      </c>
      <c r="L17" s="52">
        <v>0</v>
      </c>
      <c r="M17" s="51">
        <f t="shared" si="1"/>
        <v>2520</v>
      </c>
      <c r="N17" s="51">
        <v>2700</v>
      </c>
      <c r="O17" s="53">
        <f t="shared" si="2"/>
        <v>180</v>
      </c>
      <c r="P17" s="54">
        <f t="shared" si="3"/>
        <v>6.6666666666666666E-2</v>
      </c>
      <c r="Q17" s="55" t="s">
        <v>194</v>
      </c>
      <c r="R17" s="62" t="s">
        <v>196</v>
      </c>
    </row>
    <row r="18" spans="1:18" x14ac:dyDescent="0.2">
      <c r="A18" s="204"/>
      <c r="B18" s="50" t="s">
        <v>151</v>
      </c>
      <c r="C18" s="51" t="s">
        <v>153</v>
      </c>
      <c r="D18" s="52"/>
      <c r="E18" s="52"/>
      <c r="F18" s="52"/>
      <c r="G18" s="52">
        <v>240</v>
      </c>
      <c r="H18" s="52" t="s">
        <v>47</v>
      </c>
      <c r="I18" s="52">
        <v>25</v>
      </c>
      <c r="J18" s="52">
        <v>1</v>
      </c>
      <c r="K18" s="52">
        <f t="shared" si="0"/>
        <v>25</v>
      </c>
      <c r="L18" s="52">
        <v>0</v>
      </c>
      <c r="M18" s="51">
        <f t="shared" si="1"/>
        <v>6000</v>
      </c>
      <c r="N18" s="51">
        <v>6250</v>
      </c>
      <c r="O18" s="53">
        <f t="shared" si="2"/>
        <v>250</v>
      </c>
      <c r="P18" s="54">
        <f t="shared" si="3"/>
        <v>0.04</v>
      </c>
      <c r="Q18" s="53"/>
      <c r="R18" s="62" t="s">
        <v>196</v>
      </c>
    </row>
    <row r="19" spans="1:18" x14ac:dyDescent="0.2">
      <c r="A19" s="204"/>
      <c r="B19" s="50" t="s">
        <v>151</v>
      </c>
      <c r="C19" s="115" t="s">
        <v>242</v>
      </c>
      <c r="D19" s="52"/>
      <c r="E19" s="52"/>
      <c r="F19" s="52"/>
      <c r="G19" s="52">
        <v>2</v>
      </c>
      <c r="H19" s="52" t="s">
        <v>49</v>
      </c>
      <c r="I19" s="52">
        <v>30</v>
      </c>
      <c r="J19" s="52">
        <v>1</v>
      </c>
      <c r="K19" s="52">
        <f t="shared" si="0"/>
        <v>30</v>
      </c>
      <c r="L19" s="52">
        <v>0</v>
      </c>
      <c r="M19" s="115">
        <f t="shared" si="1"/>
        <v>60</v>
      </c>
      <c r="N19" s="115">
        <v>60</v>
      </c>
      <c r="O19" s="53">
        <f t="shared" si="2"/>
        <v>0</v>
      </c>
      <c r="P19" s="54">
        <f t="shared" si="3"/>
        <v>0</v>
      </c>
      <c r="Q19" s="53"/>
      <c r="R19" s="62"/>
    </row>
    <row r="20" spans="1:18" x14ac:dyDescent="0.2">
      <c r="A20" s="204"/>
      <c r="B20" s="50" t="s">
        <v>151</v>
      </c>
      <c r="C20" s="136" t="s">
        <v>292</v>
      </c>
      <c r="D20" s="52"/>
      <c r="E20" s="52"/>
      <c r="F20" s="52"/>
      <c r="G20" s="52">
        <v>1</v>
      </c>
      <c r="H20" s="52" t="s">
        <v>181</v>
      </c>
      <c r="I20" s="52">
        <v>600</v>
      </c>
      <c r="J20" s="52">
        <v>1</v>
      </c>
      <c r="K20" s="52">
        <f t="shared" si="0"/>
        <v>600</v>
      </c>
      <c r="L20" s="52">
        <v>0</v>
      </c>
      <c r="M20" s="136">
        <f t="shared" si="1"/>
        <v>600</v>
      </c>
      <c r="N20" s="136">
        <v>1000</v>
      </c>
      <c r="O20" s="53">
        <f t="shared" si="2"/>
        <v>400</v>
      </c>
      <c r="P20" s="54">
        <f t="shared" si="3"/>
        <v>0.4</v>
      </c>
      <c r="Q20" s="53"/>
      <c r="R20" s="62"/>
    </row>
    <row r="21" spans="1:18" x14ac:dyDescent="0.2">
      <c r="A21" s="204"/>
      <c r="B21" s="50" t="s">
        <v>151</v>
      </c>
      <c r="C21" s="51" t="s">
        <v>184</v>
      </c>
      <c r="D21" s="52"/>
      <c r="E21" s="52"/>
      <c r="F21" s="52"/>
      <c r="G21" s="52">
        <v>40</v>
      </c>
      <c r="H21" s="52" t="s">
        <v>47</v>
      </c>
      <c r="I21" s="52">
        <v>25</v>
      </c>
      <c r="J21" s="52">
        <v>1</v>
      </c>
      <c r="K21" s="52">
        <f t="shared" si="0"/>
        <v>25</v>
      </c>
      <c r="L21" s="52">
        <v>0</v>
      </c>
      <c r="M21" s="51">
        <f t="shared" si="1"/>
        <v>1000</v>
      </c>
      <c r="N21" s="51">
        <v>1000</v>
      </c>
      <c r="O21" s="53">
        <f t="shared" si="2"/>
        <v>0</v>
      </c>
      <c r="P21" s="54">
        <f t="shared" si="3"/>
        <v>0</v>
      </c>
      <c r="Q21" s="53"/>
      <c r="R21" s="62" t="s">
        <v>196</v>
      </c>
    </row>
    <row r="22" spans="1:18" x14ac:dyDescent="0.2">
      <c r="A22" s="204"/>
      <c r="B22" s="202" t="s">
        <v>161</v>
      </c>
      <c r="C22" s="51" t="s">
        <v>244</v>
      </c>
      <c r="D22" s="52"/>
      <c r="E22" s="52"/>
      <c r="F22" s="52"/>
      <c r="G22" s="52">
        <v>7</v>
      </c>
      <c r="H22" s="52" t="s">
        <v>180</v>
      </c>
      <c r="I22" s="52">
        <v>120</v>
      </c>
      <c r="J22" s="52">
        <v>1</v>
      </c>
      <c r="K22" s="52">
        <f t="shared" si="0"/>
        <v>120</v>
      </c>
      <c r="L22" s="120">
        <v>0</v>
      </c>
      <c r="M22" s="51">
        <f t="shared" si="1"/>
        <v>840</v>
      </c>
      <c r="N22" s="51">
        <v>1200</v>
      </c>
      <c r="O22" s="53">
        <f t="shared" si="2"/>
        <v>360</v>
      </c>
      <c r="P22" s="54">
        <f t="shared" si="3"/>
        <v>0.3</v>
      </c>
      <c r="Q22" s="53"/>
      <c r="R22" s="62" t="s">
        <v>196</v>
      </c>
    </row>
    <row r="23" spans="1:18" x14ac:dyDescent="0.2">
      <c r="A23" s="204"/>
      <c r="B23" s="208"/>
      <c r="C23" s="117" t="s">
        <v>245</v>
      </c>
      <c r="D23" s="52"/>
      <c r="E23" s="52"/>
      <c r="F23" s="52"/>
      <c r="G23" s="52">
        <v>1</v>
      </c>
      <c r="H23" s="52" t="s">
        <v>180</v>
      </c>
      <c r="I23" s="52">
        <v>160</v>
      </c>
      <c r="J23" s="52">
        <v>1</v>
      </c>
      <c r="K23" s="52">
        <f t="shared" si="0"/>
        <v>160</v>
      </c>
      <c r="L23" s="52">
        <v>0</v>
      </c>
      <c r="M23" s="117">
        <f t="shared" si="1"/>
        <v>160</v>
      </c>
      <c r="N23" s="117">
        <v>160</v>
      </c>
      <c r="O23" s="53">
        <f t="shared" si="2"/>
        <v>0</v>
      </c>
      <c r="P23" s="54">
        <f t="shared" si="3"/>
        <v>0</v>
      </c>
      <c r="Q23" s="53"/>
      <c r="R23" s="62"/>
    </row>
    <row r="24" spans="1:18" x14ac:dyDescent="0.2">
      <c r="A24" s="204"/>
      <c r="B24" s="208"/>
      <c r="C24" s="51" t="s">
        <v>246</v>
      </c>
      <c r="D24" s="52"/>
      <c r="E24" s="52"/>
      <c r="F24" s="52"/>
      <c r="G24" s="52">
        <v>1</v>
      </c>
      <c r="H24" s="52" t="s">
        <v>35</v>
      </c>
      <c r="I24" s="52">
        <v>150</v>
      </c>
      <c r="J24" s="52">
        <v>1</v>
      </c>
      <c r="K24" s="52">
        <f t="shared" si="0"/>
        <v>150</v>
      </c>
      <c r="L24" s="52">
        <v>0</v>
      </c>
      <c r="M24" s="51">
        <f t="shared" si="1"/>
        <v>150</v>
      </c>
      <c r="N24" s="51">
        <v>150</v>
      </c>
      <c r="O24" s="53">
        <f t="shared" si="2"/>
        <v>0</v>
      </c>
      <c r="P24" s="54">
        <f t="shared" si="3"/>
        <v>0</v>
      </c>
      <c r="Q24" s="53"/>
      <c r="R24" s="62" t="s">
        <v>196</v>
      </c>
    </row>
    <row r="25" spans="1:18" x14ac:dyDescent="0.2">
      <c r="A25" s="204"/>
      <c r="B25" s="208"/>
      <c r="C25" s="129" t="s">
        <v>293</v>
      </c>
      <c r="D25" s="52"/>
      <c r="E25" s="52"/>
      <c r="F25" s="52"/>
      <c r="G25" s="52">
        <v>1</v>
      </c>
      <c r="H25" s="52" t="s">
        <v>181</v>
      </c>
      <c r="I25" s="52">
        <v>100</v>
      </c>
      <c r="J25" s="52">
        <v>1</v>
      </c>
      <c r="K25" s="52">
        <f t="shared" si="0"/>
        <v>100</v>
      </c>
      <c r="L25" s="52">
        <v>0</v>
      </c>
      <c r="M25" s="129">
        <f t="shared" si="1"/>
        <v>100</v>
      </c>
      <c r="N25" s="129">
        <v>200</v>
      </c>
      <c r="O25" s="53">
        <f t="shared" si="2"/>
        <v>100</v>
      </c>
      <c r="P25" s="54">
        <f t="shared" si="3"/>
        <v>0.5</v>
      </c>
      <c r="Q25" s="53"/>
      <c r="R25" s="62"/>
    </row>
    <row r="26" spans="1:18" x14ac:dyDescent="0.2">
      <c r="A26" s="204"/>
      <c r="B26" s="208"/>
      <c r="C26" s="136" t="s">
        <v>294</v>
      </c>
      <c r="D26" s="52"/>
      <c r="E26" s="52"/>
      <c r="F26" s="52"/>
      <c r="G26" s="52">
        <v>1</v>
      </c>
      <c r="H26" s="52" t="s">
        <v>181</v>
      </c>
      <c r="I26" s="52">
        <v>200</v>
      </c>
      <c r="J26" s="52">
        <v>1</v>
      </c>
      <c r="K26" s="52">
        <f t="shared" si="0"/>
        <v>200</v>
      </c>
      <c r="L26" s="52">
        <v>0</v>
      </c>
      <c r="M26" s="136">
        <f t="shared" si="1"/>
        <v>200</v>
      </c>
      <c r="N26" s="136">
        <v>300</v>
      </c>
      <c r="O26" s="53">
        <f t="shared" si="2"/>
        <v>100</v>
      </c>
      <c r="P26" s="54">
        <f t="shared" si="3"/>
        <v>0.33333333333333331</v>
      </c>
      <c r="Q26" s="53"/>
      <c r="R26" s="62"/>
    </row>
    <row r="27" spans="1:18" x14ac:dyDescent="0.2">
      <c r="A27" s="204"/>
      <c r="B27" s="208"/>
      <c r="C27" s="157" t="s">
        <v>347</v>
      </c>
      <c r="D27" s="52"/>
      <c r="E27" s="52"/>
      <c r="F27" s="52"/>
      <c r="G27" s="52">
        <v>1</v>
      </c>
      <c r="H27" s="52" t="s">
        <v>346</v>
      </c>
      <c r="I27" s="52">
        <v>200</v>
      </c>
      <c r="J27" s="52">
        <v>1</v>
      </c>
      <c r="K27" s="52">
        <f t="shared" si="0"/>
        <v>200</v>
      </c>
      <c r="L27" s="52">
        <v>0</v>
      </c>
      <c r="M27" s="157">
        <f t="shared" si="1"/>
        <v>200</v>
      </c>
      <c r="N27" s="157">
        <v>200</v>
      </c>
      <c r="O27" s="53">
        <f t="shared" si="2"/>
        <v>0</v>
      </c>
      <c r="P27" s="54">
        <f t="shared" si="3"/>
        <v>0</v>
      </c>
      <c r="Q27" s="53"/>
      <c r="R27" s="62"/>
    </row>
    <row r="28" spans="1:18" x14ac:dyDescent="0.2">
      <c r="A28" s="204"/>
      <c r="B28" s="209"/>
      <c r="C28" s="117" t="s">
        <v>247</v>
      </c>
      <c r="D28" s="52"/>
      <c r="E28" s="52"/>
      <c r="F28" s="52"/>
      <c r="G28" s="52">
        <v>1</v>
      </c>
      <c r="H28" s="52" t="s">
        <v>35</v>
      </c>
      <c r="I28" s="52">
        <v>350</v>
      </c>
      <c r="J28" s="52">
        <v>1</v>
      </c>
      <c r="K28" s="52">
        <f t="shared" si="0"/>
        <v>350</v>
      </c>
      <c r="L28" s="52">
        <v>0</v>
      </c>
      <c r="M28" s="117">
        <f t="shared" si="1"/>
        <v>350</v>
      </c>
      <c r="N28" s="117">
        <v>350</v>
      </c>
      <c r="O28" s="53">
        <f t="shared" si="2"/>
        <v>0</v>
      </c>
      <c r="P28" s="54">
        <f t="shared" si="3"/>
        <v>0</v>
      </c>
      <c r="Q28" s="53"/>
      <c r="R28" s="62"/>
    </row>
    <row r="29" spans="1:18" x14ac:dyDescent="0.2">
      <c r="A29" s="204"/>
      <c r="B29" s="50" t="s">
        <v>158</v>
      </c>
      <c r="C29" s="51" t="s">
        <v>157</v>
      </c>
      <c r="D29" s="52"/>
      <c r="E29" s="52"/>
      <c r="F29" s="52"/>
      <c r="G29" s="52">
        <v>1</v>
      </c>
      <c r="H29" s="52" t="s">
        <v>181</v>
      </c>
      <c r="I29" s="52">
        <v>257.3</v>
      </c>
      <c r="J29" s="52">
        <v>1</v>
      </c>
      <c r="K29" s="52">
        <f t="shared" si="0"/>
        <v>257.3</v>
      </c>
      <c r="L29" s="52">
        <v>0</v>
      </c>
      <c r="M29" s="51">
        <f t="shared" si="1"/>
        <v>257.3</v>
      </c>
      <c r="N29" s="51">
        <v>300</v>
      </c>
      <c r="O29" s="53">
        <f t="shared" si="2"/>
        <v>42.699999999999989</v>
      </c>
      <c r="P29" s="54">
        <f t="shared" si="3"/>
        <v>0.14233333333333328</v>
      </c>
      <c r="Q29" s="53"/>
      <c r="R29" s="62" t="s">
        <v>196</v>
      </c>
    </row>
    <row r="30" spans="1:18" x14ac:dyDescent="0.2">
      <c r="A30" s="204"/>
      <c r="B30" s="50" t="s">
        <v>345</v>
      </c>
      <c r="C30" s="157" t="s">
        <v>345</v>
      </c>
      <c r="D30" s="52"/>
      <c r="E30" s="52"/>
      <c r="F30" s="52"/>
      <c r="G30" s="52">
        <v>1</v>
      </c>
      <c r="H30" s="52" t="s">
        <v>181</v>
      </c>
      <c r="I30" s="52">
        <v>500</v>
      </c>
      <c r="J30" s="52">
        <v>1</v>
      </c>
      <c r="K30" s="52">
        <f t="shared" si="0"/>
        <v>500</v>
      </c>
      <c r="L30" s="52">
        <v>0</v>
      </c>
      <c r="M30" s="157">
        <f t="shared" si="1"/>
        <v>500</v>
      </c>
      <c r="N30" s="157">
        <v>500</v>
      </c>
      <c r="O30" s="53">
        <f t="shared" si="2"/>
        <v>0</v>
      </c>
      <c r="P30" s="54">
        <f t="shared" si="3"/>
        <v>0</v>
      </c>
      <c r="Q30" s="53"/>
      <c r="R30" s="62"/>
    </row>
    <row r="31" spans="1:18" x14ac:dyDescent="0.2">
      <c r="A31" s="204"/>
      <c r="B31" s="201" t="s">
        <v>175</v>
      </c>
      <c r="C31" s="51" t="s">
        <v>176</v>
      </c>
      <c r="D31" s="52"/>
      <c r="E31" s="52"/>
      <c r="F31" s="52"/>
      <c r="G31" s="52">
        <v>1</v>
      </c>
      <c r="H31" s="52" t="s">
        <v>40</v>
      </c>
      <c r="I31" s="52">
        <v>164</v>
      </c>
      <c r="J31" s="52">
        <v>1</v>
      </c>
      <c r="K31" s="52">
        <f t="shared" si="0"/>
        <v>164</v>
      </c>
      <c r="L31" s="52">
        <v>0</v>
      </c>
      <c r="M31" s="51">
        <f t="shared" si="1"/>
        <v>164</v>
      </c>
      <c r="N31" s="51">
        <v>100</v>
      </c>
      <c r="O31" s="53">
        <f t="shared" si="2"/>
        <v>-64</v>
      </c>
      <c r="P31" s="54">
        <f t="shared" si="3"/>
        <v>0.64</v>
      </c>
      <c r="Q31" s="53" t="s">
        <v>308</v>
      </c>
      <c r="R31" s="62"/>
    </row>
    <row r="32" spans="1:18" x14ac:dyDescent="0.2">
      <c r="A32" s="205"/>
      <c r="B32" s="202"/>
      <c r="C32" s="130" t="s">
        <v>362</v>
      </c>
      <c r="D32" s="64"/>
      <c r="E32" s="64"/>
      <c r="F32" s="64"/>
      <c r="G32" s="64">
        <v>1</v>
      </c>
      <c r="H32" s="64" t="s">
        <v>181</v>
      </c>
      <c r="I32" s="64">
        <v>368</v>
      </c>
      <c r="J32" s="64">
        <v>1</v>
      </c>
      <c r="K32" s="64">
        <f t="shared" si="0"/>
        <v>368</v>
      </c>
      <c r="L32" s="64">
        <v>0</v>
      </c>
      <c r="M32" s="130">
        <f t="shared" si="1"/>
        <v>368</v>
      </c>
      <c r="N32" s="130">
        <v>200</v>
      </c>
      <c r="O32" s="65">
        <f t="shared" si="2"/>
        <v>-168</v>
      </c>
      <c r="P32" s="66">
        <f t="shared" si="3"/>
        <v>0.84</v>
      </c>
      <c r="Q32" s="65" t="s">
        <v>309</v>
      </c>
      <c r="R32" s="67"/>
    </row>
    <row r="33" spans="1:19" x14ac:dyDescent="0.2">
      <c r="A33" s="205"/>
      <c r="B33" s="202"/>
      <c r="C33" s="158" t="s">
        <v>348</v>
      </c>
      <c r="D33" s="64"/>
      <c r="E33" s="64"/>
      <c r="F33" s="64"/>
      <c r="G33" s="64">
        <v>1</v>
      </c>
      <c r="H33" s="64" t="s">
        <v>49</v>
      </c>
      <c r="I33" s="64">
        <v>200</v>
      </c>
      <c r="J33" s="64">
        <v>1</v>
      </c>
      <c r="K33" s="64">
        <f t="shared" si="0"/>
        <v>200</v>
      </c>
      <c r="L33" s="64">
        <v>0</v>
      </c>
      <c r="M33" s="158">
        <f t="shared" si="1"/>
        <v>200</v>
      </c>
      <c r="N33" s="158">
        <v>600</v>
      </c>
      <c r="O33" s="65">
        <f t="shared" si="2"/>
        <v>400</v>
      </c>
      <c r="P33" s="66">
        <f t="shared" si="3"/>
        <v>0.66666666666666663</v>
      </c>
      <c r="Q33" s="65"/>
      <c r="R33" s="67"/>
    </row>
    <row r="34" spans="1:19" x14ac:dyDescent="0.2">
      <c r="A34" s="205"/>
      <c r="B34" s="202"/>
      <c r="C34" s="130" t="s">
        <v>281</v>
      </c>
      <c r="D34" s="64"/>
      <c r="E34" s="64"/>
      <c r="F34" s="64"/>
      <c r="G34" s="64">
        <v>2</v>
      </c>
      <c r="H34" s="64" t="s">
        <v>49</v>
      </c>
      <c r="I34" s="64">
        <v>15</v>
      </c>
      <c r="J34" s="64">
        <v>1</v>
      </c>
      <c r="K34" s="64">
        <f t="shared" si="0"/>
        <v>15</v>
      </c>
      <c r="L34" s="64">
        <v>0</v>
      </c>
      <c r="M34" s="130">
        <f t="shared" si="1"/>
        <v>30</v>
      </c>
      <c r="N34" s="130">
        <v>0</v>
      </c>
      <c r="O34" s="65">
        <f t="shared" si="2"/>
        <v>-30</v>
      </c>
      <c r="P34" s="66">
        <f t="shared" si="3"/>
        <v>0</v>
      </c>
      <c r="Q34" s="65"/>
      <c r="R34" s="67"/>
    </row>
    <row r="35" spans="1:19" x14ac:dyDescent="0.2">
      <c r="A35" s="205"/>
      <c r="B35" s="202"/>
      <c r="C35" s="155" t="s">
        <v>336</v>
      </c>
      <c r="D35" s="64"/>
      <c r="E35" s="64"/>
      <c r="F35" s="64"/>
      <c r="G35" s="64">
        <v>1</v>
      </c>
      <c r="H35" s="64" t="s">
        <v>49</v>
      </c>
      <c r="I35" s="64">
        <v>14</v>
      </c>
      <c r="J35" s="64">
        <v>1</v>
      </c>
      <c r="K35" s="64">
        <f t="shared" si="0"/>
        <v>14</v>
      </c>
      <c r="L35" s="64">
        <v>0</v>
      </c>
      <c r="M35" s="155">
        <f t="shared" si="1"/>
        <v>14</v>
      </c>
      <c r="N35" s="155">
        <v>0</v>
      </c>
      <c r="O35" s="65">
        <f t="shared" si="2"/>
        <v>-14</v>
      </c>
      <c r="P35" s="66">
        <f t="shared" si="3"/>
        <v>0</v>
      </c>
      <c r="Q35" s="65" t="s">
        <v>337</v>
      </c>
      <c r="R35" s="67" t="s">
        <v>196</v>
      </c>
    </row>
    <row r="36" spans="1:19" ht="16" thickBot="1" x14ac:dyDescent="0.25">
      <c r="A36" s="205"/>
      <c r="B36" s="202"/>
      <c r="C36" s="63" t="s">
        <v>186</v>
      </c>
      <c r="D36" s="64"/>
      <c r="E36" s="64"/>
      <c r="F36" s="64"/>
      <c r="G36" s="64">
        <v>1</v>
      </c>
      <c r="H36" s="64" t="s">
        <v>181</v>
      </c>
      <c r="I36" s="64">
        <v>100</v>
      </c>
      <c r="J36" s="64">
        <v>1</v>
      </c>
      <c r="K36" s="64">
        <f t="shared" si="0"/>
        <v>100</v>
      </c>
      <c r="L36" s="64">
        <v>0</v>
      </c>
      <c r="M36" s="63">
        <f t="shared" si="1"/>
        <v>100</v>
      </c>
      <c r="N36" s="63">
        <v>200</v>
      </c>
      <c r="O36" s="65">
        <f t="shared" si="2"/>
        <v>100</v>
      </c>
      <c r="P36" s="66">
        <f t="shared" si="3"/>
        <v>0.5</v>
      </c>
      <c r="Q36" s="65"/>
      <c r="R36" s="67" t="s">
        <v>196</v>
      </c>
    </row>
    <row r="37" spans="1:19" x14ac:dyDescent="0.2">
      <c r="A37" s="194" t="s">
        <v>202</v>
      </c>
      <c r="B37" s="199" t="s">
        <v>1</v>
      </c>
      <c r="C37" s="73" t="s">
        <v>26</v>
      </c>
      <c r="D37" s="73" t="s">
        <v>148</v>
      </c>
      <c r="E37" s="73" t="s">
        <v>91</v>
      </c>
      <c r="F37" s="73" t="s">
        <v>92</v>
      </c>
      <c r="G37" s="73">
        <v>3</v>
      </c>
      <c r="H37" s="73" t="s">
        <v>31</v>
      </c>
      <c r="I37" s="73">
        <v>1299</v>
      </c>
      <c r="J37" s="73">
        <v>1</v>
      </c>
      <c r="K37" s="74">
        <f t="shared" si="0"/>
        <v>1299</v>
      </c>
      <c r="L37" s="73">
        <v>0</v>
      </c>
      <c r="M37" s="73">
        <f t="shared" si="1"/>
        <v>3897</v>
      </c>
      <c r="N37" s="73">
        <v>3000</v>
      </c>
      <c r="O37" s="75">
        <f t="shared" si="2"/>
        <v>-897</v>
      </c>
      <c r="P37" s="76">
        <f t="shared" si="3"/>
        <v>0.29899999999999999</v>
      </c>
      <c r="Q37" s="75"/>
      <c r="R37" s="77" t="s">
        <v>196</v>
      </c>
      <c r="S37" s="14" t="s">
        <v>13</v>
      </c>
    </row>
    <row r="38" spans="1:19" x14ac:dyDescent="0.2">
      <c r="A38" s="195"/>
      <c r="B38" s="200"/>
      <c r="C38" s="68" t="s">
        <v>34</v>
      </c>
      <c r="D38" s="68" t="s">
        <v>149</v>
      </c>
      <c r="E38" s="68"/>
      <c r="F38" s="68"/>
      <c r="G38" s="68">
        <v>3</v>
      </c>
      <c r="H38" s="68" t="s">
        <v>35</v>
      </c>
      <c r="I38" s="68">
        <v>368</v>
      </c>
      <c r="J38" s="68">
        <v>1</v>
      </c>
      <c r="K38" s="69">
        <f t="shared" si="0"/>
        <v>368</v>
      </c>
      <c r="L38" s="68">
        <v>0</v>
      </c>
      <c r="M38" s="68">
        <f t="shared" si="1"/>
        <v>1104</v>
      </c>
      <c r="N38" s="68">
        <v>1000</v>
      </c>
      <c r="O38" s="70">
        <f t="shared" si="2"/>
        <v>-104</v>
      </c>
      <c r="P38" s="71">
        <f t="shared" si="3"/>
        <v>0.104</v>
      </c>
      <c r="Q38" s="70"/>
      <c r="R38" s="78" t="s">
        <v>196</v>
      </c>
      <c r="S38" s="10"/>
    </row>
    <row r="39" spans="1:19" x14ac:dyDescent="0.2">
      <c r="A39" s="195"/>
      <c r="B39" s="200"/>
      <c r="C39" s="137" t="s">
        <v>200</v>
      </c>
      <c r="D39" s="137"/>
      <c r="E39" s="137"/>
      <c r="F39" s="137"/>
      <c r="G39" s="137">
        <v>1</v>
      </c>
      <c r="H39" s="137" t="s">
        <v>49</v>
      </c>
      <c r="I39" s="137">
        <v>2228</v>
      </c>
      <c r="J39" s="137">
        <v>1</v>
      </c>
      <c r="K39" s="69">
        <f t="shared" si="0"/>
        <v>2228</v>
      </c>
      <c r="L39" s="137">
        <v>0</v>
      </c>
      <c r="M39" s="143">
        <f t="shared" si="1"/>
        <v>2228</v>
      </c>
      <c r="N39" s="137">
        <v>2500</v>
      </c>
      <c r="O39" s="70">
        <f t="shared" si="2"/>
        <v>272</v>
      </c>
      <c r="P39" s="71">
        <f t="shared" si="3"/>
        <v>0.10879999999999999</v>
      </c>
      <c r="Q39" s="70"/>
      <c r="R39" s="78"/>
      <c r="S39" s="10"/>
    </row>
    <row r="40" spans="1:19" x14ac:dyDescent="0.2">
      <c r="A40" s="195"/>
      <c r="B40" s="200"/>
      <c r="C40" s="137" t="s">
        <v>201</v>
      </c>
      <c r="D40" s="137"/>
      <c r="E40" s="137"/>
      <c r="F40" s="137"/>
      <c r="G40" s="137">
        <v>1</v>
      </c>
      <c r="H40" s="137" t="s">
        <v>49</v>
      </c>
      <c r="I40" s="137">
        <v>1199</v>
      </c>
      <c r="J40" s="137">
        <v>1</v>
      </c>
      <c r="K40" s="69">
        <f t="shared" si="0"/>
        <v>1199</v>
      </c>
      <c r="L40" s="137">
        <v>0</v>
      </c>
      <c r="M40" s="143">
        <f t="shared" si="1"/>
        <v>1199</v>
      </c>
      <c r="N40" s="137">
        <v>2500</v>
      </c>
      <c r="O40" s="70">
        <f t="shared" si="2"/>
        <v>1301</v>
      </c>
      <c r="P40" s="71">
        <f t="shared" si="3"/>
        <v>0.52039999999999997</v>
      </c>
      <c r="Q40" s="70"/>
      <c r="R40" s="78"/>
      <c r="S40" s="10"/>
    </row>
    <row r="41" spans="1:19" x14ac:dyDescent="0.2">
      <c r="A41" s="195"/>
      <c r="B41" s="200"/>
      <c r="C41" s="137" t="s">
        <v>342</v>
      </c>
      <c r="D41" s="137"/>
      <c r="E41" s="137"/>
      <c r="F41" s="137"/>
      <c r="G41" s="137">
        <v>2</v>
      </c>
      <c r="H41" s="137" t="s">
        <v>49</v>
      </c>
      <c r="I41" s="137">
        <v>280</v>
      </c>
      <c r="J41" s="137">
        <v>1</v>
      </c>
      <c r="K41" s="69">
        <f t="shared" si="0"/>
        <v>280</v>
      </c>
      <c r="L41" s="137">
        <v>0</v>
      </c>
      <c r="M41" s="143">
        <f t="shared" si="1"/>
        <v>560</v>
      </c>
      <c r="N41" s="137">
        <v>1500</v>
      </c>
      <c r="O41" s="70">
        <f t="shared" si="2"/>
        <v>940</v>
      </c>
      <c r="P41" s="71">
        <f t="shared" si="3"/>
        <v>0.62666666666666671</v>
      </c>
      <c r="Q41" s="70" t="s">
        <v>339</v>
      </c>
      <c r="R41" s="78" t="s">
        <v>196</v>
      </c>
      <c r="S41" s="10"/>
    </row>
    <row r="42" spans="1:19" x14ac:dyDescent="0.2">
      <c r="A42" s="195"/>
      <c r="B42" s="200"/>
      <c r="C42" s="137" t="s">
        <v>321</v>
      </c>
      <c r="D42" s="137"/>
      <c r="E42" s="137"/>
      <c r="F42" s="137"/>
      <c r="G42" s="137">
        <v>1</v>
      </c>
      <c r="H42" s="137" t="s">
        <v>49</v>
      </c>
      <c r="I42" s="137">
        <v>2269</v>
      </c>
      <c r="J42" s="137">
        <v>1</v>
      </c>
      <c r="K42" s="69">
        <f t="shared" si="0"/>
        <v>2269</v>
      </c>
      <c r="L42" s="137">
        <v>0</v>
      </c>
      <c r="M42" s="143">
        <f t="shared" si="1"/>
        <v>2269</v>
      </c>
      <c r="N42" s="137">
        <v>3500</v>
      </c>
      <c r="O42" s="70">
        <f t="shared" si="2"/>
        <v>1231</v>
      </c>
      <c r="P42" s="71">
        <f t="shared" si="3"/>
        <v>0.3517142857142857</v>
      </c>
      <c r="Q42" s="70"/>
      <c r="R42" s="78"/>
      <c r="S42" s="10"/>
    </row>
    <row r="43" spans="1:19" x14ac:dyDescent="0.2">
      <c r="A43" s="195"/>
      <c r="B43" s="200"/>
      <c r="C43" s="156" t="s">
        <v>370</v>
      </c>
      <c r="D43" s="156"/>
      <c r="E43" s="156"/>
      <c r="F43" s="156"/>
      <c r="G43" s="156">
        <v>1</v>
      </c>
      <c r="H43" s="156" t="s">
        <v>49</v>
      </c>
      <c r="I43" s="156">
        <v>999</v>
      </c>
      <c r="J43" s="156">
        <v>1</v>
      </c>
      <c r="K43" s="69">
        <f t="shared" si="0"/>
        <v>999</v>
      </c>
      <c r="L43" s="156">
        <v>0</v>
      </c>
      <c r="M43" s="156">
        <f t="shared" si="1"/>
        <v>999</v>
      </c>
      <c r="N43" s="156">
        <v>1000</v>
      </c>
      <c r="O43" s="70">
        <f t="shared" si="2"/>
        <v>1</v>
      </c>
      <c r="P43" s="71">
        <f t="shared" si="3"/>
        <v>1E-3</v>
      </c>
      <c r="Q43" s="70" t="s">
        <v>339</v>
      </c>
      <c r="R43" s="78" t="s">
        <v>196</v>
      </c>
      <c r="S43" s="10"/>
    </row>
    <row r="44" spans="1:19" x14ac:dyDescent="0.2">
      <c r="A44" s="195"/>
      <c r="B44" s="200"/>
      <c r="C44" s="163" t="s">
        <v>369</v>
      </c>
      <c r="D44" s="163"/>
      <c r="E44" s="163"/>
      <c r="F44" s="163"/>
      <c r="G44" s="163">
        <v>1</v>
      </c>
      <c r="H44" s="163" t="s">
        <v>49</v>
      </c>
      <c r="I44" s="163">
        <v>628</v>
      </c>
      <c r="J44" s="163">
        <v>1</v>
      </c>
      <c r="K44" s="69">
        <f t="shared" si="0"/>
        <v>628</v>
      </c>
      <c r="L44" s="163">
        <v>0</v>
      </c>
      <c r="M44" s="163">
        <f t="shared" si="1"/>
        <v>628</v>
      </c>
      <c r="N44" s="163">
        <v>1000</v>
      </c>
      <c r="O44" s="70">
        <f t="shared" si="2"/>
        <v>372</v>
      </c>
      <c r="P44" s="71">
        <f t="shared" si="3"/>
        <v>0.372</v>
      </c>
      <c r="Q44" s="70"/>
      <c r="R44" s="78"/>
      <c r="S44" s="10"/>
    </row>
    <row r="45" spans="1:19" x14ac:dyDescent="0.2">
      <c r="A45" s="195"/>
      <c r="B45" s="200"/>
      <c r="C45" s="68" t="s">
        <v>29</v>
      </c>
      <c r="D45" s="68" t="s">
        <v>93</v>
      </c>
      <c r="E45" s="68" t="s">
        <v>94</v>
      </c>
      <c r="F45" s="68" t="s">
        <v>95</v>
      </c>
      <c r="G45" s="68">
        <v>63</v>
      </c>
      <c r="H45" s="68" t="s">
        <v>47</v>
      </c>
      <c r="I45" s="68">
        <v>169</v>
      </c>
      <c r="J45" s="68">
        <v>1</v>
      </c>
      <c r="K45" s="69">
        <f t="shared" si="0"/>
        <v>169</v>
      </c>
      <c r="L45" s="68">
        <v>520</v>
      </c>
      <c r="M45" s="68">
        <f t="shared" si="1"/>
        <v>10647</v>
      </c>
      <c r="N45" s="68">
        <v>15000</v>
      </c>
      <c r="O45" s="70">
        <f t="shared" si="2"/>
        <v>4353</v>
      </c>
      <c r="P45" s="71">
        <f t="shared" si="3"/>
        <v>0.29020000000000001</v>
      </c>
      <c r="Q45" s="70" t="s">
        <v>266</v>
      </c>
      <c r="R45" s="78" t="s">
        <v>196</v>
      </c>
      <c r="S45" s="12"/>
    </row>
    <row r="46" spans="1:19" x14ac:dyDescent="0.2">
      <c r="A46" s="195"/>
      <c r="B46" s="200"/>
      <c r="C46" s="68" t="s">
        <v>44</v>
      </c>
      <c r="D46" s="68"/>
      <c r="E46" s="68" t="s">
        <v>94</v>
      </c>
      <c r="F46" s="68" t="s">
        <v>95</v>
      </c>
      <c r="G46" s="68">
        <v>25</v>
      </c>
      <c r="H46" s="127" t="s">
        <v>179</v>
      </c>
      <c r="I46" s="68">
        <v>15</v>
      </c>
      <c r="J46" s="68">
        <v>1</v>
      </c>
      <c r="K46" s="69">
        <f t="shared" si="0"/>
        <v>15</v>
      </c>
      <c r="L46" s="68">
        <v>0</v>
      </c>
      <c r="M46" s="68">
        <f t="shared" si="1"/>
        <v>375</v>
      </c>
      <c r="N46" s="68">
        <v>1000</v>
      </c>
      <c r="O46" s="70">
        <f t="shared" si="2"/>
        <v>625</v>
      </c>
      <c r="P46" s="71">
        <f t="shared" si="3"/>
        <v>0.625</v>
      </c>
      <c r="Q46" s="70"/>
      <c r="R46" s="78" t="s">
        <v>196</v>
      </c>
      <c r="S46" s="9"/>
    </row>
    <row r="47" spans="1:19" x14ac:dyDescent="0.2">
      <c r="A47" s="195"/>
      <c r="B47" s="200"/>
      <c r="C47" s="127" t="s">
        <v>267</v>
      </c>
      <c r="D47" s="127"/>
      <c r="E47" s="127"/>
      <c r="F47" s="127"/>
      <c r="G47" s="127">
        <v>1</v>
      </c>
      <c r="H47" s="127" t="s">
        <v>179</v>
      </c>
      <c r="I47" s="127">
        <v>25</v>
      </c>
      <c r="J47" s="127">
        <v>1</v>
      </c>
      <c r="K47" s="69">
        <f t="shared" si="0"/>
        <v>25</v>
      </c>
      <c r="L47" s="127">
        <v>0</v>
      </c>
      <c r="M47" s="127">
        <f t="shared" si="1"/>
        <v>25</v>
      </c>
      <c r="N47" s="127">
        <v>0</v>
      </c>
      <c r="O47" s="70">
        <f t="shared" si="2"/>
        <v>-25</v>
      </c>
      <c r="P47" s="71">
        <f t="shared" si="3"/>
        <v>0</v>
      </c>
      <c r="Q47" s="70"/>
      <c r="R47" s="78"/>
      <c r="S47" s="9"/>
    </row>
    <row r="48" spans="1:19" x14ac:dyDescent="0.2">
      <c r="A48" s="195"/>
      <c r="B48" s="200"/>
      <c r="C48" s="68" t="s">
        <v>268</v>
      </c>
      <c r="D48" s="68"/>
      <c r="E48" s="68" t="s">
        <v>94</v>
      </c>
      <c r="F48" s="68" t="s">
        <v>95</v>
      </c>
      <c r="G48" s="68">
        <v>3</v>
      </c>
      <c r="H48" s="127" t="s">
        <v>179</v>
      </c>
      <c r="I48" s="68">
        <v>68</v>
      </c>
      <c r="J48" s="68">
        <v>1</v>
      </c>
      <c r="K48" s="69">
        <f t="shared" si="0"/>
        <v>68</v>
      </c>
      <c r="L48" s="68">
        <v>0</v>
      </c>
      <c r="M48" s="68">
        <f t="shared" si="1"/>
        <v>204</v>
      </c>
      <c r="N48" s="68">
        <v>200</v>
      </c>
      <c r="O48" s="70">
        <f t="shared" si="2"/>
        <v>-4</v>
      </c>
      <c r="P48" s="71">
        <f t="shared" si="3"/>
        <v>0.02</v>
      </c>
      <c r="Q48" s="70"/>
      <c r="R48" s="78" t="s">
        <v>196</v>
      </c>
      <c r="S48" s="9"/>
    </row>
    <row r="49" spans="1:19" x14ac:dyDescent="0.2">
      <c r="A49" s="195"/>
      <c r="B49" s="174" t="s">
        <v>2</v>
      </c>
      <c r="C49" s="137" t="s">
        <v>280</v>
      </c>
      <c r="D49" s="137"/>
      <c r="E49" s="137"/>
      <c r="F49" s="137"/>
      <c r="G49" s="137">
        <v>1</v>
      </c>
      <c r="H49" s="137" t="s">
        <v>49</v>
      </c>
      <c r="I49" s="137">
        <v>2200</v>
      </c>
      <c r="J49" s="137">
        <v>1</v>
      </c>
      <c r="K49" s="69">
        <f t="shared" si="0"/>
        <v>2200</v>
      </c>
      <c r="L49" s="137">
        <v>0</v>
      </c>
      <c r="M49" s="137">
        <f t="shared" si="1"/>
        <v>2200</v>
      </c>
      <c r="N49" s="137">
        <v>2000</v>
      </c>
      <c r="O49" s="70">
        <f t="shared" si="2"/>
        <v>-200</v>
      </c>
      <c r="P49" s="71">
        <f t="shared" si="3"/>
        <v>0.1</v>
      </c>
      <c r="Q49" s="70"/>
      <c r="R49" s="78"/>
      <c r="S49" s="9"/>
    </row>
    <row r="50" spans="1:19" x14ac:dyDescent="0.2">
      <c r="A50" s="195"/>
      <c r="B50" s="175"/>
      <c r="C50" s="137" t="s">
        <v>279</v>
      </c>
      <c r="D50" s="137"/>
      <c r="E50" s="137"/>
      <c r="F50" s="137"/>
      <c r="G50" s="137">
        <v>1</v>
      </c>
      <c r="H50" s="137" t="s">
        <v>49</v>
      </c>
      <c r="I50" s="137">
        <v>5300</v>
      </c>
      <c r="J50" s="137">
        <v>1</v>
      </c>
      <c r="K50" s="69">
        <f t="shared" si="0"/>
        <v>5300</v>
      </c>
      <c r="L50" s="137">
        <v>0</v>
      </c>
      <c r="M50" s="137">
        <f t="shared" si="1"/>
        <v>5300</v>
      </c>
      <c r="N50" s="137">
        <v>6000</v>
      </c>
      <c r="O50" s="70">
        <f t="shared" si="2"/>
        <v>700</v>
      </c>
      <c r="P50" s="71">
        <f t="shared" si="3"/>
        <v>0.11666666666666667</v>
      </c>
      <c r="Q50" s="70"/>
      <c r="R50" s="78"/>
      <c r="S50" s="9"/>
    </row>
    <row r="51" spans="1:19" x14ac:dyDescent="0.2">
      <c r="A51" s="195"/>
      <c r="B51" s="175"/>
      <c r="C51" s="156" t="s">
        <v>357</v>
      </c>
      <c r="D51" s="156"/>
      <c r="E51" s="156"/>
      <c r="F51" s="156"/>
      <c r="G51" s="156">
        <v>1</v>
      </c>
      <c r="H51" s="156" t="s">
        <v>49</v>
      </c>
      <c r="I51" s="156">
        <v>320</v>
      </c>
      <c r="J51" s="156">
        <v>1</v>
      </c>
      <c r="K51" s="69">
        <f t="shared" si="0"/>
        <v>320</v>
      </c>
      <c r="L51" s="156">
        <v>0</v>
      </c>
      <c r="M51" s="156">
        <f t="shared" si="1"/>
        <v>320</v>
      </c>
      <c r="N51" s="156">
        <v>260</v>
      </c>
      <c r="O51" s="70">
        <f t="shared" si="2"/>
        <v>-60</v>
      </c>
      <c r="P51" s="71">
        <f t="shared" si="3"/>
        <v>0.23076923076923078</v>
      </c>
      <c r="Q51" s="70"/>
      <c r="R51" s="78"/>
      <c r="S51" s="9"/>
    </row>
    <row r="52" spans="1:19" x14ac:dyDescent="0.2">
      <c r="A52" s="195"/>
      <c r="B52" s="176"/>
      <c r="C52" s="137" t="s">
        <v>276</v>
      </c>
      <c r="D52" s="137"/>
      <c r="E52" s="137"/>
      <c r="F52" s="137"/>
      <c r="G52" s="137">
        <v>1</v>
      </c>
      <c r="H52" s="137" t="s">
        <v>49</v>
      </c>
      <c r="I52" s="137"/>
      <c r="J52" s="137">
        <v>1</v>
      </c>
      <c r="K52" s="69">
        <f t="shared" si="0"/>
        <v>0</v>
      </c>
      <c r="L52" s="137">
        <v>0</v>
      </c>
      <c r="M52" s="137">
        <f t="shared" si="1"/>
        <v>0</v>
      </c>
      <c r="N52" s="137">
        <v>2000</v>
      </c>
      <c r="O52" s="70">
        <f t="shared" si="2"/>
        <v>2000</v>
      </c>
      <c r="P52" s="71"/>
      <c r="Q52" s="70"/>
      <c r="R52" s="78"/>
      <c r="S52" s="9"/>
    </row>
    <row r="53" spans="1:19" x14ac:dyDescent="0.2">
      <c r="A53" s="195"/>
      <c r="B53" s="174" t="s">
        <v>178</v>
      </c>
      <c r="C53" s="68" t="s">
        <v>43</v>
      </c>
      <c r="D53" s="68" t="s">
        <v>167</v>
      </c>
      <c r="E53" s="68" t="s">
        <v>150</v>
      </c>
      <c r="F53" s="68"/>
      <c r="G53" s="68">
        <v>1</v>
      </c>
      <c r="H53" s="68" t="s">
        <v>49</v>
      </c>
      <c r="I53" s="68">
        <v>7684</v>
      </c>
      <c r="J53" s="68">
        <v>1</v>
      </c>
      <c r="K53" s="69">
        <f t="shared" si="0"/>
        <v>7684</v>
      </c>
      <c r="L53" s="68">
        <v>500</v>
      </c>
      <c r="M53" s="68">
        <f t="shared" si="1"/>
        <v>7684</v>
      </c>
      <c r="N53" s="68">
        <v>9000</v>
      </c>
      <c r="O53" s="70">
        <f t="shared" si="2"/>
        <v>1316</v>
      </c>
      <c r="P53" s="71">
        <f t="shared" si="3"/>
        <v>0.14622222222222223</v>
      </c>
      <c r="Q53" s="70"/>
      <c r="R53" s="78" t="s">
        <v>196</v>
      </c>
    </row>
    <row r="54" spans="1:19" x14ac:dyDescent="0.2">
      <c r="A54" s="195"/>
      <c r="B54" s="175"/>
      <c r="C54" s="154" t="s">
        <v>331</v>
      </c>
      <c r="D54" s="154"/>
      <c r="E54" s="154"/>
      <c r="F54" s="154"/>
      <c r="G54" s="154">
        <v>1</v>
      </c>
      <c r="H54" s="154" t="s">
        <v>35</v>
      </c>
      <c r="I54" s="154">
        <v>352</v>
      </c>
      <c r="J54" s="154">
        <v>1</v>
      </c>
      <c r="K54" s="69">
        <f t="shared" si="0"/>
        <v>352</v>
      </c>
      <c r="L54" s="154">
        <v>0</v>
      </c>
      <c r="M54" s="154">
        <f t="shared" si="1"/>
        <v>352</v>
      </c>
      <c r="N54" s="154">
        <v>300</v>
      </c>
      <c r="O54" s="70">
        <f t="shared" si="2"/>
        <v>-52</v>
      </c>
      <c r="P54" s="71">
        <f t="shared" si="3"/>
        <v>0.17333333333333334</v>
      </c>
      <c r="Q54" s="70" t="s">
        <v>332</v>
      </c>
      <c r="R54" s="78"/>
    </row>
    <row r="55" spans="1:19" x14ac:dyDescent="0.2">
      <c r="A55" s="195"/>
      <c r="B55" s="175"/>
      <c r="C55" s="163" t="s">
        <v>372</v>
      </c>
      <c r="D55" s="163"/>
      <c r="E55" s="163"/>
      <c r="F55" s="163"/>
      <c r="G55" s="163">
        <v>1</v>
      </c>
      <c r="H55" s="163" t="s">
        <v>35</v>
      </c>
      <c r="I55" s="163">
        <v>173</v>
      </c>
      <c r="J55" s="163">
        <v>1</v>
      </c>
      <c r="K55" s="69">
        <f t="shared" si="0"/>
        <v>173</v>
      </c>
      <c r="L55" s="163">
        <v>0</v>
      </c>
      <c r="M55" s="163">
        <f t="shared" si="1"/>
        <v>173</v>
      </c>
      <c r="N55" s="163">
        <v>0</v>
      </c>
      <c r="O55" s="70">
        <f t="shared" si="2"/>
        <v>-173</v>
      </c>
      <c r="P55" s="71">
        <f t="shared" si="3"/>
        <v>0</v>
      </c>
      <c r="Q55" s="70"/>
      <c r="R55" s="78"/>
    </row>
    <row r="56" spans="1:19" x14ac:dyDescent="0.2">
      <c r="A56" s="195"/>
      <c r="B56" s="175"/>
      <c r="C56" s="163" t="s">
        <v>371</v>
      </c>
      <c r="D56" s="163"/>
      <c r="E56" s="163"/>
      <c r="F56" s="163"/>
      <c r="G56" s="163">
        <v>1</v>
      </c>
      <c r="H56" s="163" t="s">
        <v>49</v>
      </c>
      <c r="I56" s="163">
        <v>173</v>
      </c>
      <c r="J56" s="163">
        <v>1</v>
      </c>
      <c r="K56" s="69">
        <f t="shared" si="0"/>
        <v>173</v>
      </c>
      <c r="L56" s="163">
        <v>0</v>
      </c>
      <c r="M56" s="163">
        <f t="shared" si="1"/>
        <v>173</v>
      </c>
      <c r="N56" s="163">
        <v>150</v>
      </c>
      <c r="O56" s="70">
        <f t="shared" si="2"/>
        <v>-23</v>
      </c>
      <c r="P56" s="71">
        <f t="shared" si="3"/>
        <v>0.15333333333333332</v>
      </c>
      <c r="Q56" s="70"/>
      <c r="R56" s="78"/>
    </row>
    <row r="57" spans="1:19" x14ac:dyDescent="0.2">
      <c r="A57" s="195"/>
      <c r="B57" s="175"/>
      <c r="C57" s="127" t="s">
        <v>277</v>
      </c>
      <c r="D57" s="127"/>
      <c r="E57" s="127"/>
      <c r="F57" s="127"/>
      <c r="G57" s="127">
        <v>1</v>
      </c>
      <c r="H57" s="127" t="s">
        <v>35</v>
      </c>
      <c r="I57" s="127">
        <v>3500</v>
      </c>
      <c r="J57" s="127">
        <v>1</v>
      </c>
      <c r="K57" s="69">
        <f t="shared" si="0"/>
        <v>3500</v>
      </c>
      <c r="L57" s="127">
        <v>2000</v>
      </c>
      <c r="M57" s="127">
        <f t="shared" si="1"/>
        <v>3500</v>
      </c>
      <c r="N57" s="127">
        <v>3600</v>
      </c>
      <c r="O57" s="70">
        <f t="shared" si="2"/>
        <v>100</v>
      </c>
      <c r="P57" s="71">
        <f t="shared" si="3"/>
        <v>2.7777777777777776E-2</v>
      </c>
      <c r="Q57" s="70" t="s">
        <v>278</v>
      </c>
      <c r="R57" s="78" t="s">
        <v>196</v>
      </c>
    </row>
    <row r="58" spans="1:19" x14ac:dyDescent="0.2">
      <c r="A58" s="195"/>
      <c r="B58" s="175"/>
      <c r="C58" s="163" t="s">
        <v>368</v>
      </c>
      <c r="D58" s="163"/>
      <c r="E58" s="163"/>
      <c r="F58" s="163"/>
      <c r="G58" s="163">
        <v>1</v>
      </c>
      <c r="H58" s="163" t="s">
        <v>35</v>
      </c>
      <c r="I58" s="163">
        <v>370</v>
      </c>
      <c r="J58" s="163">
        <v>1</v>
      </c>
      <c r="K58" s="69">
        <f t="shared" si="0"/>
        <v>370</v>
      </c>
      <c r="L58" s="163">
        <v>0</v>
      </c>
      <c r="M58" s="163">
        <f t="shared" si="1"/>
        <v>370</v>
      </c>
      <c r="N58" s="163">
        <v>200</v>
      </c>
      <c r="O58" s="70">
        <f t="shared" si="2"/>
        <v>-170</v>
      </c>
      <c r="P58" s="71">
        <f t="shared" si="3"/>
        <v>0.85</v>
      </c>
      <c r="Q58" s="70"/>
      <c r="R58" s="78"/>
    </row>
    <row r="59" spans="1:19" x14ac:dyDescent="0.2">
      <c r="A59" s="195"/>
      <c r="B59" s="175"/>
      <c r="C59" s="68" t="s">
        <v>255</v>
      </c>
      <c r="D59" s="68"/>
      <c r="E59" s="68"/>
      <c r="F59" s="68"/>
      <c r="G59" s="68">
        <v>1</v>
      </c>
      <c r="H59" s="68" t="s">
        <v>49</v>
      </c>
      <c r="I59" s="68">
        <v>2604.8000000000002</v>
      </c>
      <c r="J59" s="68">
        <v>1</v>
      </c>
      <c r="K59" s="69">
        <f t="shared" si="0"/>
        <v>2604.8000000000002</v>
      </c>
      <c r="L59" s="68">
        <v>0</v>
      </c>
      <c r="M59" s="68">
        <f t="shared" si="1"/>
        <v>2604.8000000000002</v>
      </c>
      <c r="N59" s="68">
        <v>3000</v>
      </c>
      <c r="O59" s="70">
        <f t="shared" si="2"/>
        <v>395.19999999999982</v>
      </c>
      <c r="P59" s="71">
        <f t="shared" si="3"/>
        <v>0.13173333333333329</v>
      </c>
      <c r="Q59" s="70"/>
      <c r="R59" s="78"/>
    </row>
    <row r="60" spans="1:19" x14ac:dyDescent="0.2">
      <c r="A60" s="195"/>
      <c r="B60" s="175"/>
      <c r="C60" s="128" t="s">
        <v>288</v>
      </c>
      <c r="D60" s="128"/>
      <c r="E60" s="128"/>
      <c r="F60" s="128"/>
      <c r="G60" s="128">
        <v>1</v>
      </c>
      <c r="H60" s="128" t="s">
        <v>35</v>
      </c>
      <c r="I60" s="128">
        <v>118</v>
      </c>
      <c r="J60" s="128">
        <v>1</v>
      </c>
      <c r="K60" s="69">
        <f t="shared" si="0"/>
        <v>118</v>
      </c>
      <c r="L60" s="128">
        <v>0</v>
      </c>
      <c r="M60" s="128">
        <f t="shared" si="1"/>
        <v>118</v>
      </c>
      <c r="N60" s="128">
        <v>120</v>
      </c>
      <c r="O60" s="70">
        <f t="shared" si="2"/>
        <v>2</v>
      </c>
      <c r="P60" s="71">
        <f t="shared" si="3"/>
        <v>1.6666666666666666E-2</v>
      </c>
      <c r="Q60" s="70"/>
      <c r="R60" s="78"/>
    </row>
    <row r="61" spans="1:19" x14ac:dyDescent="0.2">
      <c r="A61" s="195"/>
      <c r="B61" s="175"/>
      <c r="C61" s="156" t="s">
        <v>359</v>
      </c>
      <c r="D61" s="156"/>
      <c r="E61" s="156"/>
      <c r="F61" s="156"/>
      <c r="G61" s="156">
        <v>1</v>
      </c>
      <c r="H61" s="156" t="s">
        <v>181</v>
      </c>
      <c r="I61" s="156">
        <v>329</v>
      </c>
      <c r="J61" s="156">
        <v>1</v>
      </c>
      <c r="K61" s="69">
        <f t="shared" si="0"/>
        <v>329</v>
      </c>
      <c r="L61" s="156">
        <v>0</v>
      </c>
      <c r="M61" s="156">
        <f t="shared" si="1"/>
        <v>329</v>
      </c>
      <c r="N61" s="156">
        <v>100</v>
      </c>
      <c r="O61" s="70">
        <f t="shared" si="2"/>
        <v>-229</v>
      </c>
      <c r="P61" s="71">
        <f t="shared" si="3"/>
        <v>2.29</v>
      </c>
      <c r="Q61" s="70"/>
      <c r="R61" s="78"/>
    </row>
    <row r="62" spans="1:19" x14ac:dyDescent="0.2">
      <c r="A62" s="195"/>
      <c r="B62" s="175"/>
      <c r="C62" s="68" t="s">
        <v>256</v>
      </c>
      <c r="D62" s="68" t="s">
        <v>163</v>
      </c>
      <c r="E62" s="68" t="s">
        <v>166</v>
      </c>
      <c r="F62" s="68"/>
      <c r="G62" s="68">
        <v>1</v>
      </c>
      <c r="H62" s="68" t="s">
        <v>35</v>
      </c>
      <c r="I62" s="68">
        <v>2419</v>
      </c>
      <c r="J62" s="68">
        <v>1</v>
      </c>
      <c r="K62" s="69">
        <f t="shared" si="0"/>
        <v>2419</v>
      </c>
      <c r="L62" s="68">
        <v>0</v>
      </c>
      <c r="M62" s="68">
        <f t="shared" si="1"/>
        <v>2419</v>
      </c>
      <c r="N62" s="68">
        <v>4000</v>
      </c>
      <c r="O62" s="70">
        <f t="shared" si="2"/>
        <v>1581</v>
      </c>
      <c r="P62" s="71">
        <f t="shared" si="3"/>
        <v>0.39524999999999999</v>
      </c>
      <c r="Q62" s="70"/>
      <c r="R62" s="78" t="s">
        <v>196</v>
      </c>
    </row>
    <row r="63" spans="1:19" x14ac:dyDescent="0.2">
      <c r="A63" s="195"/>
      <c r="B63" s="175"/>
      <c r="C63" s="128" t="s">
        <v>282</v>
      </c>
      <c r="D63" s="128"/>
      <c r="E63" s="128"/>
      <c r="F63" s="128"/>
      <c r="G63" s="128">
        <v>1</v>
      </c>
      <c r="H63" s="128" t="s">
        <v>49</v>
      </c>
      <c r="I63" s="128">
        <v>80</v>
      </c>
      <c r="J63" s="128">
        <v>1</v>
      </c>
      <c r="K63" s="69">
        <f t="shared" si="0"/>
        <v>80</v>
      </c>
      <c r="L63" s="128">
        <v>0</v>
      </c>
      <c r="M63" s="128">
        <f t="shared" si="1"/>
        <v>80</v>
      </c>
      <c r="N63" s="128">
        <v>0</v>
      </c>
      <c r="O63" s="70">
        <f t="shared" si="2"/>
        <v>-80</v>
      </c>
      <c r="P63" s="71">
        <f t="shared" si="3"/>
        <v>0</v>
      </c>
      <c r="Q63" s="70"/>
      <c r="R63" s="78"/>
    </row>
    <row r="64" spans="1:19" x14ac:dyDescent="0.2">
      <c r="A64" s="195"/>
      <c r="B64" s="175"/>
      <c r="C64" s="68" t="s">
        <v>257</v>
      </c>
      <c r="D64" s="68" t="s">
        <v>164</v>
      </c>
      <c r="E64" s="68" t="s">
        <v>165</v>
      </c>
      <c r="F64" s="68"/>
      <c r="G64" s="68">
        <v>1</v>
      </c>
      <c r="H64" s="68" t="s">
        <v>35</v>
      </c>
      <c r="I64" s="68">
        <v>775.68</v>
      </c>
      <c r="J64" s="68">
        <v>1</v>
      </c>
      <c r="K64" s="69">
        <f t="shared" si="0"/>
        <v>775.68</v>
      </c>
      <c r="L64" s="68">
        <v>0</v>
      </c>
      <c r="M64" s="68">
        <f t="shared" si="1"/>
        <v>775.68</v>
      </c>
      <c r="N64" s="68">
        <v>800</v>
      </c>
      <c r="O64" s="70">
        <f t="shared" si="2"/>
        <v>24.32000000000005</v>
      </c>
      <c r="P64" s="71">
        <f t="shared" si="3"/>
        <v>3.0400000000000062E-2</v>
      </c>
      <c r="Q64" s="70"/>
      <c r="R64" s="78" t="s">
        <v>196</v>
      </c>
    </row>
    <row r="65" spans="1:19" x14ac:dyDescent="0.2">
      <c r="A65" s="195"/>
      <c r="B65" s="175"/>
      <c r="C65" s="68" t="s">
        <v>182</v>
      </c>
      <c r="D65" s="68" t="s">
        <v>218</v>
      </c>
      <c r="E65" s="68" t="s">
        <v>219</v>
      </c>
      <c r="F65" s="68"/>
      <c r="G65" s="68">
        <v>1</v>
      </c>
      <c r="H65" s="68" t="s">
        <v>35</v>
      </c>
      <c r="I65" s="68">
        <v>6180</v>
      </c>
      <c r="J65" s="68">
        <v>1</v>
      </c>
      <c r="K65" s="69">
        <v>6180</v>
      </c>
      <c r="L65" s="68">
        <v>1000</v>
      </c>
      <c r="M65" s="68">
        <f t="shared" si="1"/>
        <v>6180</v>
      </c>
      <c r="N65" s="68">
        <v>8000</v>
      </c>
      <c r="O65" s="70">
        <f t="shared" si="2"/>
        <v>1820</v>
      </c>
      <c r="P65" s="71">
        <f t="shared" si="3"/>
        <v>0.22750000000000001</v>
      </c>
      <c r="Q65" s="72" t="s">
        <v>193</v>
      </c>
      <c r="R65" s="78" t="s">
        <v>196</v>
      </c>
    </row>
    <row r="66" spans="1:19" x14ac:dyDescent="0.2">
      <c r="A66" s="195"/>
      <c r="B66" s="175"/>
      <c r="C66" s="68" t="s">
        <v>258</v>
      </c>
      <c r="D66" s="68" t="s">
        <v>220</v>
      </c>
      <c r="E66" s="68" t="s">
        <v>221</v>
      </c>
      <c r="F66" s="68"/>
      <c r="G66" s="68">
        <v>1</v>
      </c>
      <c r="H66" s="68" t="s">
        <v>35</v>
      </c>
      <c r="I66" s="68">
        <v>208</v>
      </c>
      <c r="J66" s="68">
        <v>1</v>
      </c>
      <c r="K66" s="69">
        <f t="shared" si="0"/>
        <v>208</v>
      </c>
      <c r="L66" s="68">
        <v>0</v>
      </c>
      <c r="M66" s="68">
        <f t="shared" si="1"/>
        <v>208</v>
      </c>
      <c r="N66" s="68">
        <v>300</v>
      </c>
      <c r="O66" s="70">
        <f t="shared" si="2"/>
        <v>92</v>
      </c>
      <c r="P66" s="71">
        <f t="shared" si="3"/>
        <v>0.30666666666666664</v>
      </c>
      <c r="Q66" s="70"/>
      <c r="R66" s="78" t="s">
        <v>196</v>
      </c>
      <c r="S66" s="12"/>
    </row>
    <row r="67" spans="1:19" x14ac:dyDescent="0.2">
      <c r="A67" s="195"/>
      <c r="B67" s="175"/>
      <c r="C67" s="68" t="s">
        <v>259</v>
      </c>
      <c r="D67" s="68" t="s">
        <v>222</v>
      </c>
      <c r="E67" s="68" t="s">
        <v>223</v>
      </c>
      <c r="F67" s="68" t="s">
        <v>224</v>
      </c>
      <c r="G67" s="68">
        <v>1</v>
      </c>
      <c r="H67" s="68" t="s">
        <v>35</v>
      </c>
      <c r="I67" s="68">
        <v>2748</v>
      </c>
      <c r="J67" s="68">
        <v>1</v>
      </c>
      <c r="K67" s="69">
        <f t="shared" si="0"/>
        <v>2748</v>
      </c>
      <c r="L67" s="68">
        <v>500</v>
      </c>
      <c r="M67" s="68">
        <f t="shared" si="1"/>
        <v>2748</v>
      </c>
      <c r="N67" s="68">
        <v>3000</v>
      </c>
      <c r="O67" s="70">
        <f t="shared" si="2"/>
        <v>252</v>
      </c>
      <c r="P67" s="71">
        <f t="shared" si="3"/>
        <v>8.4000000000000005E-2</v>
      </c>
      <c r="Q67" s="70" t="s">
        <v>199</v>
      </c>
      <c r="R67" s="78" t="s">
        <v>196</v>
      </c>
      <c r="S67" s="12"/>
    </row>
    <row r="68" spans="1:19" x14ac:dyDescent="0.2">
      <c r="A68" s="195"/>
      <c r="B68" s="175"/>
      <c r="C68" s="68" t="s">
        <v>209</v>
      </c>
      <c r="D68" s="68" t="s">
        <v>215</v>
      </c>
      <c r="E68" s="68" t="s">
        <v>216</v>
      </c>
      <c r="F68" s="68"/>
      <c r="G68" s="68">
        <v>2</v>
      </c>
      <c r="H68" s="68" t="s">
        <v>49</v>
      </c>
      <c r="I68" s="68">
        <v>80</v>
      </c>
      <c r="J68" s="68">
        <v>1</v>
      </c>
      <c r="K68" s="69">
        <f t="shared" si="0"/>
        <v>80</v>
      </c>
      <c r="L68" s="68">
        <v>0</v>
      </c>
      <c r="M68" s="68">
        <f t="shared" si="1"/>
        <v>160</v>
      </c>
      <c r="N68" s="68">
        <v>200</v>
      </c>
      <c r="O68" s="70">
        <f t="shared" si="2"/>
        <v>40</v>
      </c>
      <c r="P68" s="71">
        <f t="shared" si="3"/>
        <v>0.2</v>
      </c>
      <c r="Q68" s="70"/>
      <c r="R68" s="78"/>
      <c r="S68" s="12"/>
    </row>
    <row r="69" spans="1:19" x14ac:dyDescent="0.2">
      <c r="A69" s="195"/>
      <c r="B69" s="175"/>
      <c r="C69" s="68" t="s">
        <v>210</v>
      </c>
      <c r="D69" s="68" t="s">
        <v>215</v>
      </c>
      <c r="E69" s="68" t="s">
        <v>216</v>
      </c>
      <c r="F69" s="68"/>
      <c r="G69" s="68">
        <v>1</v>
      </c>
      <c r="H69" s="68" t="s">
        <v>47</v>
      </c>
      <c r="I69" s="68">
        <v>80</v>
      </c>
      <c r="J69" s="68">
        <v>1</v>
      </c>
      <c r="K69" s="69">
        <f t="shared" si="0"/>
        <v>80</v>
      </c>
      <c r="L69" s="68">
        <v>0</v>
      </c>
      <c r="M69" s="68">
        <f t="shared" si="1"/>
        <v>80</v>
      </c>
      <c r="N69" s="68">
        <v>100</v>
      </c>
      <c r="O69" s="70">
        <f t="shared" si="2"/>
        <v>20</v>
      </c>
      <c r="P69" s="71">
        <f t="shared" si="3"/>
        <v>0.2</v>
      </c>
      <c r="Q69" s="70"/>
      <c r="R69" s="78"/>
      <c r="S69" s="12"/>
    </row>
    <row r="70" spans="1:19" x14ac:dyDescent="0.2">
      <c r="A70" s="195"/>
      <c r="B70" s="175"/>
      <c r="C70" s="135" t="s">
        <v>299</v>
      </c>
      <c r="D70" s="135"/>
      <c r="E70" s="135"/>
      <c r="F70" s="135"/>
      <c r="G70" s="135">
        <v>1</v>
      </c>
      <c r="H70" s="135" t="s">
        <v>35</v>
      </c>
      <c r="I70" s="135">
        <v>327</v>
      </c>
      <c r="J70" s="135">
        <v>1</v>
      </c>
      <c r="K70" s="69">
        <f t="shared" si="0"/>
        <v>327</v>
      </c>
      <c r="L70" s="135">
        <v>0</v>
      </c>
      <c r="M70" s="135">
        <f t="shared" si="1"/>
        <v>327</v>
      </c>
      <c r="N70" s="135">
        <v>300</v>
      </c>
      <c r="O70" s="70">
        <f t="shared" si="2"/>
        <v>-27</v>
      </c>
      <c r="P70" s="71">
        <f t="shared" si="3"/>
        <v>0.09</v>
      </c>
      <c r="Q70" s="70"/>
      <c r="R70" s="78"/>
      <c r="S70" s="12"/>
    </row>
    <row r="71" spans="1:19" x14ac:dyDescent="0.2">
      <c r="A71" s="195"/>
      <c r="B71" s="175"/>
      <c r="C71" s="68" t="s">
        <v>214</v>
      </c>
      <c r="D71" s="68" t="s">
        <v>217</v>
      </c>
      <c r="E71" s="68" t="s">
        <v>216</v>
      </c>
      <c r="F71" s="68" t="s">
        <v>225</v>
      </c>
      <c r="G71" s="68">
        <v>1</v>
      </c>
      <c r="H71" s="68" t="s">
        <v>35</v>
      </c>
      <c r="I71" s="68">
        <v>3800</v>
      </c>
      <c r="J71" s="68">
        <v>1</v>
      </c>
      <c r="K71" s="69">
        <f t="shared" si="0"/>
        <v>3800</v>
      </c>
      <c r="L71" s="68">
        <v>1000</v>
      </c>
      <c r="M71" s="68">
        <f t="shared" si="1"/>
        <v>3800</v>
      </c>
      <c r="N71" s="68">
        <v>3000</v>
      </c>
      <c r="O71" s="70">
        <f t="shared" si="2"/>
        <v>-800</v>
      </c>
      <c r="P71" s="71">
        <f t="shared" si="3"/>
        <v>0.26666666666666666</v>
      </c>
      <c r="Q71" s="70" t="s">
        <v>263</v>
      </c>
      <c r="R71" s="78" t="s">
        <v>196</v>
      </c>
      <c r="S71" s="12"/>
    </row>
    <row r="72" spans="1:19" x14ac:dyDescent="0.2">
      <c r="A72" s="195"/>
      <c r="B72" s="174" t="s">
        <v>212</v>
      </c>
      <c r="C72" s="68" t="s">
        <v>76</v>
      </c>
      <c r="D72" s="68"/>
      <c r="E72" s="68"/>
      <c r="F72" s="68"/>
      <c r="G72" s="68">
        <v>1</v>
      </c>
      <c r="H72" s="68" t="s">
        <v>49</v>
      </c>
      <c r="I72" s="68">
        <v>1640</v>
      </c>
      <c r="J72" s="68">
        <v>1</v>
      </c>
      <c r="K72" s="69">
        <f t="shared" si="0"/>
        <v>1640</v>
      </c>
      <c r="L72" s="68">
        <v>0</v>
      </c>
      <c r="M72" s="122">
        <f t="shared" si="1"/>
        <v>1640</v>
      </c>
      <c r="N72" s="68">
        <v>1000</v>
      </c>
      <c r="O72" s="70">
        <f t="shared" si="2"/>
        <v>-640</v>
      </c>
      <c r="P72" s="71">
        <f t="shared" si="3"/>
        <v>0.64</v>
      </c>
      <c r="Q72" s="70" t="s">
        <v>264</v>
      </c>
      <c r="R72" s="78" t="s">
        <v>196</v>
      </c>
      <c r="S72" s="12"/>
    </row>
    <row r="73" spans="1:19" x14ac:dyDescent="0.2">
      <c r="A73" s="195"/>
      <c r="B73" s="175"/>
      <c r="C73" s="154" t="s">
        <v>333</v>
      </c>
      <c r="D73" s="154"/>
      <c r="E73" s="154"/>
      <c r="F73" s="154"/>
      <c r="G73" s="154">
        <v>1</v>
      </c>
      <c r="H73" s="154" t="s">
        <v>35</v>
      </c>
      <c r="I73" s="154">
        <v>233</v>
      </c>
      <c r="J73" s="154">
        <v>1</v>
      </c>
      <c r="K73" s="69">
        <f t="shared" si="0"/>
        <v>233</v>
      </c>
      <c r="L73" s="154">
        <v>0</v>
      </c>
      <c r="M73" s="154">
        <f t="shared" si="1"/>
        <v>233</v>
      </c>
      <c r="N73" s="154">
        <v>300</v>
      </c>
      <c r="O73" s="70">
        <f t="shared" si="2"/>
        <v>67</v>
      </c>
      <c r="P73" s="71">
        <f t="shared" si="3"/>
        <v>0.22333333333333333</v>
      </c>
      <c r="Q73" s="70" t="s">
        <v>332</v>
      </c>
      <c r="R73" s="78"/>
      <c r="S73" s="12"/>
    </row>
    <row r="74" spans="1:19" x14ac:dyDescent="0.2">
      <c r="A74" s="195"/>
      <c r="B74" s="175"/>
      <c r="C74" s="156" t="s">
        <v>361</v>
      </c>
      <c r="D74" s="156"/>
      <c r="E74" s="156"/>
      <c r="F74" s="156"/>
      <c r="G74" s="156">
        <v>1</v>
      </c>
      <c r="H74" s="156" t="s">
        <v>35</v>
      </c>
      <c r="I74" s="156">
        <v>204</v>
      </c>
      <c r="J74" s="156">
        <v>1</v>
      </c>
      <c r="K74" s="69">
        <f t="shared" si="0"/>
        <v>204</v>
      </c>
      <c r="L74" s="156">
        <v>0</v>
      </c>
      <c r="M74" s="156">
        <f t="shared" si="1"/>
        <v>204</v>
      </c>
      <c r="N74" s="156">
        <v>200</v>
      </c>
      <c r="O74" s="70">
        <f t="shared" si="2"/>
        <v>-4</v>
      </c>
      <c r="P74" s="71">
        <f t="shared" si="3"/>
        <v>0.02</v>
      </c>
      <c r="Q74" s="70"/>
      <c r="R74" s="78"/>
      <c r="S74" s="12"/>
    </row>
    <row r="75" spans="1:19" x14ac:dyDescent="0.2">
      <c r="A75" s="195"/>
      <c r="B75" s="175"/>
      <c r="C75" s="68" t="s">
        <v>213</v>
      </c>
      <c r="D75" s="68"/>
      <c r="E75" s="68"/>
      <c r="F75" s="68"/>
      <c r="G75" s="68">
        <v>1</v>
      </c>
      <c r="H75" s="68" t="s">
        <v>49</v>
      </c>
      <c r="I75" s="68">
        <v>918</v>
      </c>
      <c r="J75" s="68">
        <v>1</v>
      </c>
      <c r="K75" s="69">
        <f t="shared" si="0"/>
        <v>918</v>
      </c>
      <c r="L75" s="68">
        <v>0</v>
      </c>
      <c r="M75" s="138">
        <f t="shared" si="1"/>
        <v>918</v>
      </c>
      <c r="N75" s="68">
        <v>3000</v>
      </c>
      <c r="O75" s="70">
        <f t="shared" si="2"/>
        <v>2082</v>
      </c>
      <c r="P75" s="71">
        <f t="shared" si="3"/>
        <v>0.69399999999999995</v>
      </c>
      <c r="Q75" s="70"/>
      <c r="R75" s="78"/>
      <c r="S75" s="12"/>
    </row>
    <row r="76" spans="1:19" x14ac:dyDescent="0.2">
      <c r="A76" s="195"/>
      <c r="B76" s="175"/>
      <c r="C76" s="154" t="s">
        <v>334</v>
      </c>
      <c r="D76" s="154"/>
      <c r="E76" s="154"/>
      <c r="F76" s="154"/>
      <c r="G76" s="154">
        <v>1</v>
      </c>
      <c r="H76" s="154" t="s">
        <v>49</v>
      </c>
      <c r="I76" s="154">
        <v>1274</v>
      </c>
      <c r="J76" s="154">
        <v>1</v>
      </c>
      <c r="K76" s="69">
        <f t="shared" si="0"/>
        <v>1274</v>
      </c>
      <c r="L76" s="154">
        <v>0</v>
      </c>
      <c r="M76" s="154">
        <f t="shared" si="1"/>
        <v>1274</v>
      </c>
      <c r="N76" s="154">
        <v>1200</v>
      </c>
      <c r="O76" s="70">
        <f t="shared" si="2"/>
        <v>-74</v>
      </c>
      <c r="P76" s="71">
        <f t="shared" si="3"/>
        <v>6.1666666666666668E-2</v>
      </c>
      <c r="Q76" s="70" t="s">
        <v>335</v>
      </c>
      <c r="R76" s="78" t="s">
        <v>196</v>
      </c>
      <c r="S76" s="12"/>
    </row>
    <row r="77" spans="1:19" x14ac:dyDescent="0.2">
      <c r="A77" s="195"/>
      <c r="B77" s="176"/>
      <c r="C77" s="68" t="s">
        <v>290</v>
      </c>
      <c r="D77" s="68"/>
      <c r="E77" s="68"/>
      <c r="F77" s="68"/>
      <c r="G77" s="68">
        <v>1</v>
      </c>
      <c r="H77" s="68" t="s">
        <v>49</v>
      </c>
      <c r="I77" s="68">
        <v>899</v>
      </c>
      <c r="J77" s="68">
        <v>1</v>
      </c>
      <c r="K77" s="69">
        <f t="shared" si="0"/>
        <v>899</v>
      </c>
      <c r="L77" s="68">
        <v>0</v>
      </c>
      <c r="M77" s="122">
        <f t="shared" si="1"/>
        <v>899</v>
      </c>
      <c r="N77" s="68">
        <v>1500</v>
      </c>
      <c r="O77" s="70">
        <f t="shared" si="2"/>
        <v>601</v>
      </c>
      <c r="P77" s="71">
        <f t="shared" si="3"/>
        <v>0.40066666666666667</v>
      </c>
      <c r="Q77" s="70" t="s">
        <v>265</v>
      </c>
      <c r="R77" s="78" t="s">
        <v>196</v>
      </c>
      <c r="S77" s="12"/>
    </row>
    <row r="78" spans="1:19" x14ac:dyDescent="0.2">
      <c r="A78" s="195"/>
      <c r="B78" s="174" t="s">
        <v>170</v>
      </c>
      <c r="C78" s="68" t="s">
        <v>250</v>
      </c>
      <c r="D78" s="68" t="s">
        <v>226</v>
      </c>
      <c r="E78" s="68" t="s">
        <v>227</v>
      </c>
      <c r="F78" s="68" t="s">
        <v>228</v>
      </c>
      <c r="G78" s="68">
        <v>18.22</v>
      </c>
      <c r="H78" s="68" t="s">
        <v>47</v>
      </c>
      <c r="I78" s="68">
        <v>530</v>
      </c>
      <c r="J78" s="68">
        <v>1</v>
      </c>
      <c r="K78" s="69">
        <f t="shared" si="0"/>
        <v>530</v>
      </c>
      <c r="L78" s="68">
        <v>0</v>
      </c>
      <c r="M78" s="68">
        <f t="shared" si="1"/>
        <v>9656.5999999999985</v>
      </c>
      <c r="N78" s="68">
        <v>7000</v>
      </c>
      <c r="O78" s="70">
        <f t="shared" si="2"/>
        <v>-2656.5999999999985</v>
      </c>
      <c r="P78" s="71">
        <f t="shared" si="3"/>
        <v>0.37951428571428553</v>
      </c>
      <c r="Q78" s="70"/>
      <c r="R78" s="78" t="s">
        <v>196</v>
      </c>
      <c r="S78" s="12"/>
    </row>
    <row r="79" spans="1:19" x14ac:dyDescent="0.2">
      <c r="A79" s="195"/>
      <c r="B79" s="175"/>
      <c r="C79" s="68" t="s">
        <v>251</v>
      </c>
      <c r="D79" s="114" t="s">
        <v>149</v>
      </c>
      <c r="E79" s="68" t="s">
        <v>149</v>
      </c>
      <c r="F79" s="68" t="s">
        <v>149</v>
      </c>
      <c r="G79" s="68">
        <v>7.45</v>
      </c>
      <c r="H79" s="68" t="s">
        <v>47</v>
      </c>
      <c r="I79" s="68">
        <v>420</v>
      </c>
      <c r="J79" s="68">
        <v>1</v>
      </c>
      <c r="K79" s="69">
        <f t="shared" si="0"/>
        <v>420</v>
      </c>
      <c r="L79" s="68">
        <v>0</v>
      </c>
      <c r="M79" s="68">
        <f t="shared" si="1"/>
        <v>3129</v>
      </c>
      <c r="N79" s="68">
        <v>3000</v>
      </c>
      <c r="O79" s="70">
        <f t="shared" si="2"/>
        <v>-129</v>
      </c>
      <c r="P79" s="71">
        <f t="shared" si="3"/>
        <v>4.2999999999999997E-2</v>
      </c>
      <c r="Q79" s="70"/>
      <c r="R79" s="78" t="s">
        <v>196</v>
      </c>
      <c r="S79" s="9"/>
    </row>
    <row r="80" spans="1:19" x14ac:dyDescent="0.2">
      <c r="A80" s="195"/>
      <c r="B80" s="175"/>
      <c r="C80" s="156" t="s">
        <v>343</v>
      </c>
      <c r="D80" s="156"/>
      <c r="E80" s="156"/>
      <c r="F80" s="156"/>
      <c r="G80" s="156">
        <v>1</v>
      </c>
      <c r="H80" s="156" t="s">
        <v>35</v>
      </c>
      <c r="I80" s="156">
        <v>900</v>
      </c>
      <c r="J80" s="156">
        <v>1</v>
      </c>
      <c r="K80" s="69">
        <f t="shared" si="0"/>
        <v>900</v>
      </c>
      <c r="L80" s="156">
        <v>0</v>
      </c>
      <c r="M80" s="156">
        <f t="shared" si="1"/>
        <v>900</v>
      </c>
      <c r="N80" s="156">
        <v>800</v>
      </c>
      <c r="O80" s="70">
        <f t="shared" si="2"/>
        <v>-100</v>
      </c>
      <c r="P80" s="71">
        <f t="shared" si="3"/>
        <v>0.125</v>
      </c>
      <c r="Q80" s="70" t="s">
        <v>344</v>
      </c>
      <c r="R80" s="78" t="s">
        <v>196</v>
      </c>
      <c r="S80" s="9"/>
    </row>
    <row r="81" spans="1:19" x14ac:dyDescent="0.2">
      <c r="A81" s="195"/>
      <c r="B81" s="175"/>
      <c r="C81" s="116" t="s">
        <v>248</v>
      </c>
      <c r="D81" s="116" t="s">
        <v>241</v>
      </c>
      <c r="E81" s="116" t="s">
        <v>216</v>
      </c>
      <c r="F81" s="116"/>
      <c r="G81" s="116">
        <v>4.95</v>
      </c>
      <c r="H81" s="116" t="s">
        <v>48</v>
      </c>
      <c r="I81" s="116">
        <v>245</v>
      </c>
      <c r="J81" s="116">
        <v>1</v>
      </c>
      <c r="K81" s="69">
        <f t="shared" si="0"/>
        <v>245</v>
      </c>
      <c r="L81" s="116">
        <v>500</v>
      </c>
      <c r="M81" s="116">
        <f t="shared" si="1"/>
        <v>1212.75</v>
      </c>
      <c r="N81" s="116">
        <v>1000</v>
      </c>
      <c r="O81" s="70">
        <f t="shared" si="2"/>
        <v>-212.75</v>
      </c>
      <c r="P81" s="71">
        <f t="shared" si="3"/>
        <v>0.21274999999999999</v>
      </c>
      <c r="Q81" s="70"/>
      <c r="R81" s="78"/>
      <c r="S81" s="9"/>
    </row>
    <row r="82" spans="1:19" x14ac:dyDescent="0.2">
      <c r="A82" s="195"/>
      <c r="B82" s="175"/>
      <c r="C82" s="116" t="s">
        <v>249</v>
      </c>
      <c r="D82" s="116" t="s">
        <v>149</v>
      </c>
      <c r="E82" s="116" t="s">
        <v>216</v>
      </c>
      <c r="F82" s="116"/>
      <c r="G82" s="116">
        <v>9.5</v>
      </c>
      <c r="H82" s="116" t="s">
        <v>48</v>
      </c>
      <c r="I82" s="116">
        <v>95</v>
      </c>
      <c r="J82" s="116">
        <v>1</v>
      </c>
      <c r="K82" s="69">
        <f t="shared" si="0"/>
        <v>95</v>
      </c>
      <c r="L82" s="116">
        <v>0</v>
      </c>
      <c r="M82" s="116">
        <f t="shared" si="1"/>
        <v>902.5</v>
      </c>
      <c r="N82" s="116">
        <v>1000</v>
      </c>
      <c r="O82" s="70">
        <f t="shared" si="2"/>
        <v>97.5</v>
      </c>
      <c r="P82" s="71">
        <f t="shared" si="3"/>
        <v>9.7500000000000003E-2</v>
      </c>
      <c r="Q82" s="70" t="s">
        <v>260</v>
      </c>
      <c r="R82" s="78" t="s">
        <v>196</v>
      </c>
      <c r="S82" s="9"/>
    </row>
    <row r="83" spans="1:19" x14ac:dyDescent="0.2">
      <c r="A83" s="195"/>
      <c r="B83" s="175"/>
      <c r="C83" s="135" t="s">
        <v>307</v>
      </c>
      <c r="D83" s="135"/>
      <c r="E83" s="135"/>
      <c r="F83" s="135"/>
      <c r="G83" s="135">
        <v>1</v>
      </c>
      <c r="H83" s="135" t="s">
        <v>49</v>
      </c>
      <c r="I83" s="135">
        <v>88</v>
      </c>
      <c r="J83" s="135">
        <v>1</v>
      </c>
      <c r="K83" s="69">
        <f t="shared" si="0"/>
        <v>88</v>
      </c>
      <c r="L83" s="135">
        <v>0</v>
      </c>
      <c r="M83" s="135">
        <f t="shared" si="1"/>
        <v>88</v>
      </c>
      <c r="N83" s="135">
        <v>0</v>
      </c>
      <c r="O83" s="70">
        <f t="shared" si="2"/>
        <v>-88</v>
      </c>
      <c r="P83" s="71">
        <f t="shared" si="3"/>
        <v>0</v>
      </c>
      <c r="Q83" s="70"/>
      <c r="R83" s="78"/>
      <c r="S83" s="9"/>
    </row>
    <row r="84" spans="1:19" x14ac:dyDescent="0.2">
      <c r="A84" s="195"/>
      <c r="B84" s="175"/>
      <c r="C84" s="127" t="s">
        <v>364</v>
      </c>
      <c r="D84" s="127"/>
      <c r="E84" s="127"/>
      <c r="F84" s="127"/>
      <c r="G84" s="127">
        <v>1</v>
      </c>
      <c r="H84" s="127" t="s">
        <v>35</v>
      </c>
      <c r="I84" s="127">
        <f>6580-3290</f>
        <v>3290</v>
      </c>
      <c r="J84" s="127">
        <v>1</v>
      </c>
      <c r="K84" s="69">
        <f t="shared" si="0"/>
        <v>3290</v>
      </c>
      <c r="L84" s="127">
        <v>200</v>
      </c>
      <c r="M84" s="135">
        <f t="shared" si="1"/>
        <v>3290</v>
      </c>
      <c r="N84" s="127">
        <v>6000</v>
      </c>
      <c r="O84" s="70">
        <f t="shared" si="2"/>
        <v>2710</v>
      </c>
      <c r="P84" s="71">
        <f t="shared" si="3"/>
        <v>0.45166666666666666</v>
      </c>
      <c r="Q84" s="70" t="s">
        <v>340</v>
      </c>
      <c r="R84" s="78" t="s">
        <v>196</v>
      </c>
      <c r="S84" s="9"/>
    </row>
    <row r="85" spans="1:19" x14ac:dyDescent="0.2">
      <c r="A85" s="195"/>
      <c r="B85" s="175"/>
      <c r="C85" s="135" t="s">
        <v>303</v>
      </c>
      <c r="D85" s="135"/>
      <c r="E85" s="135"/>
      <c r="F85" s="135"/>
      <c r="G85" s="135">
        <v>1</v>
      </c>
      <c r="H85" s="135" t="s">
        <v>35</v>
      </c>
      <c r="I85" s="135">
        <v>218</v>
      </c>
      <c r="J85" s="135">
        <v>1</v>
      </c>
      <c r="K85" s="69">
        <f t="shared" si="0"/>
        <v>218</v>
      </c>
      <c r="L85" s="135">
        <v>0</v>
      </c>
      <c r="M85" s="135">
        <f t="shared" si="1"/>
        <v>218</v>
      </c>
      <c r="N85" s="135">
        <v>200</v>
      </c>
      <c r="O85" s="70">
        <f t="shared" si="2"/>
        <v>-18</v>
      </c>
      <c r="P85" s="71">
        <f t="shared" si="3"/>
        <v>0.09</v>
      </c>
      <c r="Q85" s="70"/>
      <c r="R85" s="78"/>
      <c r="S85" s="9"/>
    </row>
    <row r="86" spans="1:19" x14ac:dyDescent="0.2">
      <c r="A86" s="195"/>
      <c r="B86" s="175"/>
      <c r="C86" s="135" t="s">
        <v>304</v>
      </c>
      <c r="D86" s="135"/>
      <c r="E86" s="135"/>
      <c r="F86" s="135"/>
      <c r="G86" s="135">
        <v>1</v>
      </c>
      <c r="H86" s="135" t="s">
        <v>35</v>
      </c>
      <c r="I86" s="135">
        <v>220</v>
      </c>
      <c r="J86" s="135">
        <v>1</v>
      </c>
      <c r="K86" s="69">
        <f t="shared" si="0"/>
        <v>220</v>
      </c>
      <c r="L86" s="135">
        <v>0</v>
      </c>
      <c r="M86" s="135">
        <f t="shared" si="1"/>
        <v>220</v>
      </c>
      <c r="N86" s="135">
        <v>200</v>
      </c>
      <c r="O86" s="70">
        <f t="shared" si="2"/>
        <v>-20</v>
      </c>
      <c r="P86" s="71">
        <f t="shared" si="3"/>
        <v>0.1</v>
      </c>
      <c r="Q86" s="70"/>
      <c r="R86" s="78"/>
      <c r="S86" s="9"/>
    </row>
    <row r="87" spans="1:19" x14ac:dyDescent="0.2">
      <c r="A87" s="195"/>
      <c r="B87" s="175"/>
      <c r="C87" s="135" t="s">
        <v>305</v>
      </c>
      <c r="D87" s="135"/>
      <c r="E87" s="135"/>
      <c r="F87" s="135"/>
      <c r="G87" s="135">
        <v>1</v>
      </c>
      <c r="H87" s="135" t="s">
        <v>35</v>
      </c>
      <c r="I87" s="135">
        <v>88</v>
      </c>
      <c r="J87" s="135">
        <v>1</v>
      </c>
      <c r="K87" s="69">
        <f t="shared" si="0"/>
        <v>88</v>
      </c>
      <c r="L87" s="135">
        <v>0</v>
      </c>
      <c r="M87" s="135">
        <f t="shared" si="1"/>
        <v>88</v>
      </c>
      <c r="N87" s="135">
        <v>100</v>
      </c>
      <c r="O87" s="70">
        <f t="shared" si="2"/>
        <v>12</v>
      </c>
      <c r="P87" s="71">
        <f t="shared" si="3"/>
        <v>0.12</v>
      </c>
      <c r="Q87" s="70"/>
      <c r="R87" s="78"/>
      <c r="S87" s="9"/>
    </row>
    <row r="88" spans="1:19" x14ac:dyDescent="0.2">
      <c r="A88" s="195"/>
      <c r="B88" s="175"/>
      <c r="C88" s="135" t="s">
        <v>306</v>
      </c>
      <c r="D88" s="135"/>
      <c r="E88" s="135"/>
      <c r="F88" s="135"/>
      <c r="G88" s="135">
        <v>1</v>
      </c>
      <c r="H88" s="135" t="s">
        <v>35</v>
      </c>
      <c r="I88" s="135">
        <v>138</v>
      </c>
      <c r="J88" s="135">
        <v>1</v>
      </c>
      <c r="K88" s="69">
        <f t="shared" si="0"/>
        <v>138</v>
      </c>
      <c r="L88" s="135">
        <v>0</v>
      </c>
      <c r="M88" s="135">
        <f t="shared" si="1"/>
        <v>138</v>
      </c>
      <c r="N88" s="135">
        <v>0</v>
      </c>
      <c r="O88" s="70">
        <f t="shared" si="2"/>
        <v>-138</v>
      </c>
      <c r="P88" s="71">
        <f t="shared" si="3"/>
        <v>0</v>
      </c>
      <c r="Q88" s="70"/>
      <c r="R88" s="78"/>
      <c r="S88" s="9"/>
    </row>
    <row r="89" spans="1:19" x14ac:dyDescent="0.2">
      <c r="A89" s="195"/>
      <c r="B89" s="175"/>
      <c r="C89" s="148" t="s">
        <v>324</v>
      </c>
      <c r="D89" s="148"/>
      <c r="E89" s="148"/>
      <c r="F89" s="148"/>
      <c r="G89" s="148">
        <v>1</v>
      </c>
      <c r="H89" s="149" t="s">
        <v>35</v>
      </c>
      <c r="I89" s="148">
        <v>104</v>
      </c>
      <c r="J89" s="148">
        <v>1</v>
      </c>
      <c r="K89" s="69">
        <f t="shared" si="0"/>
        <v>104</v>
      </c>
      <c r="L89" s="148">
        <v>0</v>
      </c>
      <c r="M89" s="148">
        <f t="shared" si="1"/>
        <v>104</v>
      </c>
      <c r="N89" s="148">
        <v>0</v>
      </c>
      <c r="O89" s="70">
        <f t="shared" si="2"/>
        <v>-104</v>
      </c>
      <c r="P89" s="71">
        <f t="shared" si="3"/>
        <v>0</v>
      </c>
      <c r="Q89" s="70"/>
      <c r="R89" s="78"/>
      <c r="S89" s="9"/>
    </row>
    <row r="90" spans="1:19" x14ac:dyDescent="0.2">
      <c r="A90" s="195"/>
      <c r="B90" s="175"/>
      <c r="C90" s="163" t="s">
        <v>365</v>
      </c>
      <c r="D90" s="163"/>
      <c r="E90" s="163"/>
      <c r="F90" s="163"/>
      <c r="G90" s="163">
        <v>1</v>
      </c>
      <c r="H90" s="163" t="s">
        <v>49</v>
      </c>
      <c r="I90" s="163">
        <v>101</v>
      </c>
      <c r="J90" s="163">
        <v>1</v>
      </c>
      <c r="K90" s="69">
        <f t="shared" si="0"/>
        <v>101</v>
      </c>
      <c r="L90" s="163">
        <v>0</v>
      </c>
      <c r="M90" s="163">
        <f t="shared" si="1"/>
        <v>101</v>
      </c>
      <c r="N90" s="163">
        <v>0</v>
      </c>
      <c r="O90" s="70">
        <f t="shared" si="2"/>
        <v>-101</v>
      </c>
      <c r="P90" s="71">
        <f t="shared" si="3"/>
        <v>0</v>
      </c>
      <c r="Q90" s="70"/>
      <c r="R90" s="78"/>
      <c r="S90" s="9"/>
    </row>
    <row r="91" spans="1:19" x14ac:dyDescent="0.2">
      <c r="A91" s="195"/>
      <c r="B91" s="175"/>
      <c r="C91" s="156" t="s">
        <v>353</v>
      </c>
      <c r="D91" s="156"/>
      <c r="E91" s="156"/>
      <c r="F91" s="156"/>
      <c r="G91" s="156">
        <v>1</v>
      </c>
      <c r="H91" s="156" t="s">
        <v>35</v>
      </c>
      <c r="I91" s="156">
        <v>124</v>
      </c>
      <c r="J91" s="156">
        <v>1</v>
      </c>
      <c r="K91" s="69">
        <f t="shared" si="0"/>
        <v>124</v>
      </c>
      <c r="L91" s="156">
        <v>0</v>
      </c>
      <c r="M91" s="156">
        <f t="shared" si="1"/>
        <v>124</v>
      </c>
      <c r="N91" s="156">
        <v>60</v>
      </c>
      <c r="O91" s="70">
        <f t="shared" si="2"/>
        <v>-64</v>
      </c>
      <c r="P91" s="71">
        <f t="shared" si="3"/>
        <v>1.0666666666666667</v>
      </c>
      <c r="Q91" s="70"/>
      <c r="R91" s="78"/>
      <c r="S91" s="9"/>
    </row>
    <row r="92" spans="1:19" x14ac:dyDescent="0.2">
      <c r="A92" s="195"/>
      <c r="B92" s="176"/>
      <c r="C92" s="118" t="s">
        <v>252</v>
      </c>
      <c r="D92" s="118"/>
      <c r="E92" s="118"/>
      <c r="F92" s="118"/>
      <c r="G92" s="118">
        <v>1</v>
      </c>
      <c r="H92" s="118" t="s">
        <v>35</v>
      </c>
      <c r="I92" s="118">
        <v>1860</v>
      </c>
      <c r="J92" s="118">
        <v>1</v>
      </c>
      <c r="K92" s="69">
        <f t="shared" si="0"/>
        <v>1860</v>
      </c>
      <c r="L92" s="118">
        <v>0</v>
      </c>
      <c r="M92" s="127">
        <f t="shared" si="1"/>
        <v>1860</v>
      </c>
      <c r="N92" s="118">
        <v>3000</v>
      </c>
      <c r="O92" s="70">
        <f t="shared" si="2"/>
        <v>1140</v>
      </c>
      <c r="P92" s="71">
        <f t="shared" si="3"/>
        <v>0.38</v>
      </c>
      <c r="Q92" s="70"/>
      <c r="R92" s="78"/>
      <c r="S92" s="9"/>
    </row>
    <row r="93" spans="1:19" x14ac:dyDescent="0.2">
      <c r="A93" s="195"/>
      <c r="B93" s="174" t="s">
        <v>316</v>
      </c>
      <c r="C93" s="156" t="s">
        <v>349</v>
      </c>
      <c r="D93" s="156"/>
      <c r="E93" s="156"/>
      <c r="F93" s="156"/>
      <c r="G93" s="156">
        <v>1</v>
      </c>
      <c r="H93" s="156" t="s">
        <v>49</v>
      </c>
      <c r="I93" s="156">
        <v>2880</v>
      </c>
      <c r="J93" s="156">
        <v>1</v>
      </c>
      <c r="K93" s="69">
        <f t="shared" si="0"/>
        <v>2880</v>
      </c>
      <c r="L93" s="156">
        <v>0</v>
      </c>
      <c r="M93" s="156">
        <f t="shared" si="1"/>
        <v>2880</v>
      </c>
      <c r="N93" s="156">
        <v>2000</v>
      </c>
      <c r="O93" s="70">
        <f t="shared" si="2"/>
        <v>-880</v>
      </c>
      <c r="P93" s="71">
        <f t="shared" si="3"/>
        <v>0.44</v>
      </c>
      <c r="Q93" s="70" t="s">
        <v>350</v>
      </c>
      <c r="R93" s="78" t="s">
        <v>196</v>
      </c>
      <c r="S93" s="9"/>
    </row>
    <row r="94" spans="1:19" x14ac:dyDescent="0.2">
      <c r="A94" s="195"/>
      <c r="B94" s="175"/>
      <c r="C94" s="156" t="s">
        <v>351</v>
      </c>
      <c r="D94" s="156"/>
      <c r="E94" s="156"/>
      <c r="F94" s="156"/>
      <c r="G94" s="156">
        <v>1</v>
      </c>
      <c r="H94" s="156" t="s">
        <v>49</v>
      </c>
      <c r="I94" s="156">
        <v>299</v>
      </c>
      <c r="J94" s="156">
        <v>1</v>
      </c>
      <c r="K94" s="69">
        <f t="shared" si="0"/>
        <v>299</v>
      </c>
      <c r="L94" s="156">
        <v>0</v>
      </c>
      <c r="M94" s="156">
        <f t="shared" si="1"/>
        <v>299</v>
      </c>
      <c r="N94" s="156">
        <v>200</v>
      </c>
      <c r="O94" s="70">
        <f t="shared" si="2"/>
        <v>-99</v>
      </c>
      <c r="P94" s="71">
        <f t="shared" si="3"/>
        <v>0.495</v>
      </c>
      <c r="Q94" s="70"/>
      <c r="R94" s="78"/>
      <c r="S94" s="9"/>
    </row>
    <row r="95" spans="1:19" x14ac:dyDescent="0.2">
      <c r="A95" s="195"/>
      <c r="B95" s="175"/>
      <c r="C95" s="156" t="s">
        <v>352</v>
      </c>
      <c r="D95" s="156"/>
      <c r="E95" s="156"/>
      <c r="F95" s="156"/>
      <c r="G95" s="156">
        <v>1</v>
      </c>
      <c r="H95" s="156" t="s">
        <v>49</v>
      </c>
      <c r="I95" s="156">
        <v>299</v>
      </c>
      <c r="J95" s="156">
        <v>1</v>
      </c>
      <c r="K95" s="69">
        <f t="shared" si="0"/>
        <v>299</v>
      </c>
      <c r="L95" s="156">
        <v>0</v>
      </c>
      <c r="M95" s="156">
        <f t="shared" si="1"/>
        <v>299</v>
      </c>
      <c r="N95" s="156">
        <v>300</v>
      </c>
      <c r="O95" s="70">
        <f t="shared" si="2"/>
        <v>1</v>
      </c>
      <c r="P95" s="71">
        <f t="shared" si="3"/>
        <v>3.3333333333333335E-3</v>
      </c>
      <c r="Q95" s="70"/>
      <c r="R95" s="78"/>
      <c r="S95" s="9"/>
    </row>
    <row r="96" spans="1:19" x14ac:dyDescent="0.2">
      <c r="A96" s="195"/>
      <c r="B96" s="175"/>
      <c r="C96" s="68" t="s">
        <v>270</v>
      </c>
      <c r="D96" s="68"/>
      <c r="E96" s="68"/>
      <c r="F96" s="68"/>
      <c r="G96" s="68">
        <v>1</v>
      </c>
      <c r="H96" s="68" t="s">
        <v>49</v>
      </c>
      <c r="I96" s="68">
        <v>3500</v>
      </c>
      <c r="J96" s="68">
        <v>1</v>
      </c>
      <c r="K96" s="69">
        <f t="shared" si="0"/>
        <v>3500</v>
      </c>
      <c r="L96" s="68">
        <v>1000</v>
      </c>
      <c r="M96" s="127">
        <f t="shared" si="1"/>
        <v>3500</v>
      </c>
      <c r="N96" s="68">
        <v>10000</v>
      </c>
      <c r="O96" s="70">
        <f t="shared" si="2"/>
        <v>6500</v>
      </c>
      <c r="P96" s="71">
        <f t="shared" si="3"/>
        <v>0.65</v>
      </c>
      <c r="Q96" s="70" t="s">
        <v>272</v>
      </c>
      <c r="R96" s="78" t="s">
        <v>196</v>
      </c>
      <c r="S96" s="9"/>
    </row>
    <row r="97" spans="1:20" x14ac:dyDescent="0.2">
      <c r="A97" s="196"/>
      <c r="B97" s="175"/>
      <c r="C97" s="125" t="s">
        <v>271</v>
      </c>
      <c r="D97" s="125"/>
      <c r="E97" s="125"/>
      <c r="F97" s="125"/>
      <c r="G97" s="125">
        <v>1</v>
      </c>
      <c r="H97" s="125" t="s">
        <v>49</v>
      </c>
      <c r="I97" s="125">
        <v>650</v>
      </c>
      <c r="J97" s="125">
        <v>1</v>
      </c>
      <c r="K97" s="80">
        <f t="shared" si="0"/>
        <v>650</v>
      </c>
      <c r="L97" s="125">
        <v>0</v>
      </c>
      <c r="M97" s="127">
        <f t="shared" si="1"/>
        <v>650</v>
      </c>
      <c r="N97" s="125">
        <v>500</v>
      </c>
      <c r="O97" s="81">
        <f t="shared" si="2"/>
        <v>-150</v>
      </c>
      <c r="P97" s="82">
        <f t="shared" si="3"/>
        <v>0.3</v>
      </c>
      <c r="Q97" s="81" t="s">
        <v>273</v>
      </c>
      <c r="R97" s="83"/>
      <c r="S97" s="9"/>
    </row>
    <row r="98" spans="1:20" x14ac:dyDescent="0.2">
      <c r="A98" s="196"/>
      <c r="B98" s="175"/>
      <c r="C98" s="144" t="s">
        <v>318</v>
      </c>
      <c r="D98" s="144"/>
      <c r="E98" s="144"/>
      <c r="F98" s="144"/>
      <c r="G98" s="144">
        <v>1</v>
      </c>
      <c r="H98" s="144" t="s">
        <v>49</v>
      </c>
      <c r="I98" s="144">
        <v>1725</v>
      </c>
      <c r="J98" s="144">
        <v>1</v>
      </c>
      <c r="K98" s="80">
        <f t="shared" si="0"/>
        <v>1725</v>
      </c>
      <c r="L98" s="144">
        <v>0</v>
      </c>
      <c r="M98" s="143">
        <f t="shared" si="1"/>
        <v>1725</v>
      </c>
      <c r="N98" s="144">
        <v>1500</v>
      </c>
      <c r="O98" s="81">
        <f t="shared" si="2"/>
        <v>-225</v>
      </c>
      <c r="P98" s="82">
        <f t="shared" si="3"/>
        <v>0.15</v>
      </c>
      <c r="Q98" s="81" t="s">
        <v>341</v>
      </c>
      <c r="R98" s="83" t="s">
        <v>196</v>
      </c>
      <c r="S98" s="9"/>
    </row>
    <row r="99" spans="1:20" x14ac:dyDescent="0.2">
      <c r="A99" s="196"/>
      <c r="B99" s="175"/>
      <c r="C99" s="141" t="s">
        <v>314</v>
      </c>
      <c r="D99" s="141"/>
      <c r="E99" s="141"/>
      <c r="F99" s="141"/>
      <c r="G99" s="141">
        <v>1</v>
      </c>
      <c r="H99" s="141" t="s">
        <v>49</v>
      </c>
      <c r="I99" s="141">
        <v>1130</v>
      </c>
      <c r="J99" s="141">
        <v>1</v>
      </c>
      <c r="K99" s="80">
        <f t="shared" si="0"/>
        <v>1130</v>
      </c>
      <c r="L99" s="141">
        <v>0</v>
      </c>
      <c r="M99" s="142">
        <f t="shared" si="1"/>
        <v>1130</v>
      </c>
      <c r="N99" s="141">
        <v>1000</v>
      </c>
      <c r="O99" s="81">
        <f t="shared" si="2"/>
        <v>-130</v>
      </c>
      <c r="P99" s="82">
        <f t="shared" si="3"/>
        <v>0.13</v>
      </c>
      <c r="Q99" s="81" t="s">
        <v>315</v>
      </c>
      <c r="R99" s="83"/>
      <c r="S99" s="9"/>
    </row>
    <row r="100" spans="1:20" ht="16" thickBot="1" x14ac:dyDescent="0.25">
      <c r="A100" s="196"/>
      <c r="B100" s="210"/>
      <c r="C100" s="79" t="s">
        <v>269</v>
      </c>
      <c r="D100" s="79"/>
      <c r="E100" s="79"/>
      <c r="F100" s="79"/>
      <c r="G100" s="79">
        <v>1</v>
      </c>
      <c r="H100" s="79" t="s">
        <v>49</v>
      </c>
      <c r="I100" s="79">
        <v>7400</v>
      </c>
      <c r="J100" s="79">
        <v>1</v>
      </c>
      <c r="K100" s="80">
        <f t="shared" si="0"/>
        <v>7400</v>
      </c>
      <c r="L100" s="79">
        <v>0</v>
      </c>
      <c r="M100" s="127">
        <f t="shared" si="1"/>
        <v>7400</v>
      </c>
      <c r="N100" s="79">
        <v>5000</v>
      </c>
      <c r="O100" s="81">
        <f t="shared" si="2"/>
        <v>-2400</v>
      </c>
      <c r="P100" s="82">
        <f t="shared" si="3"/>
        <v>0.48</v>
      </c>
      <c r="Q100" s="81" t="s">
        <v>274</v>
      </c>
      <c r="R100" s="83" t="s">
        <v>196</v>
      </c>
      <c r="S100" s="9"/>
    </row>
    <row r="101" spans="1:20" x14ac:dyDescent="0.2">
      <c r="A101" s="177" t="s">
        <v>18</v>
      </c>
      <c r="B101" s="181" t="s">
        <v>189</v>
      </c>
      <c r="C101" s="88" t="s">
        <v>168</v>
      </c>
      <c r="D101" s="88" t="s">
        <v>229</v>
      </c>
      <c r="E101" s="88" t="s">
        <v>230</v>
      </c>
      <c r="F101" s="88" t="s">
        <v>231</v>
      </c>
      <c r="G101" s="88">
        <v>24</v>
      </c>
      <c r="H101" s="88" t="s">
        <v>55</v>
      </c>
      <c r="I101" s="88">
        <v>35</v>
      </c>
      <c r="J101" s="88">
        <v>1</v>
      </c>
      <c r="K101" s="89">
        <f t="shared" si="0"/>
        <v>35</v>
      </c>
      <c r="L101" s="88">
        <v>0</v>
      </c>
      <c r="M101" s="88">
        <f t="shared" si="1"/>
        <v>840</v>
      </c>
      <c r="N101" s="88">
        <v>1500</v>
      </c>
      <c r="O101" s="90">
        <f>N101-M101</f>
        <v>660</v>
      </c>
      <c r="P101" s="91">
        <f t="shared" si="3"/>
        <v>0.44</v>
      </c>
      <c r="Q101" s="90"/>
      <c r="R101" s="92" t="s">
        <v>196</v>
      </c>
    </row>
    <row r="102" spans="1:20" s="8" customFormat="1" x14ac:dyDescent="0.2">
      <c r="A102" s="178"/>
      <c r="B102" s="182"/>
      <c r="C102" s="84" t="s">
        <v>169</v>
      </c>
      <c r="D102" s="84" t="s">
        <v>149</v>
      </c>
      <c r="E102" s="84" t="s">
        <v>149</v>
      </c>
      <c r="F102" s="84"/>
      <c r="G102" s="84">
        <v>3.5</v>
      </c>
      <c r="H102" s="84" t="s">
        <v>188</v>
      </c>
      <c r="I102" s="84">
        <v>200</v>
      </c>
      <c r="J102" s="84">
        <v>1</v>
      </c>
      <c r="K102" s="85">
        <f t="shared" si="0"/>
        <v>200</v>
      </c>
      <c r="L102" s="84">
        <v>0</v>
      </c>
      <c r="M102" s="84">
        <f t="shared" si="1"/>
        <v>700</v>
      </c>
      <c r="N102" s="84">
        <v>1000</v>
      </c>
      <c r="O102" s="86">
        <f t="shared" ref="O102:O151" si="4">N102-M102</f>
        <v>300</v>
      </c>
      <c r="P102" s="87">
        <f t="shared" si="3"/>
        <v>0.3</v>
      </c>
      <c r="Q102" s="86"/>
      <c r="R102" s="93" t="s">
        <v>196</v>
      </c>
      <c r="S102"/>
      <c r="T102"/>
    </row>
    <row r="103" spans="1:20" s="8" customFormat="1" x14ac:dyDescent="0.2">
      <c r="A103" s="178"/>
      <c r="B103" s="182" t="s">
        <v>190</v>
      </c>
      <c r="C103" s="84" t="s">
        <v>171</v>
      </c>
      <c r="D103" s="84" t="s">
        <v>232</v>
      </c>
      <c r="E103" s="84"/>
      <c r="F103" s="84"/>
      <c r="G103" s="84">
        <v>1</v>
      </c>
      <c r="H103" s="84" t="s">
        <v>183</v>
      </c>
      <c r="I103" s="84">
        <v>110</v>
      </c>
      <c r="J103" s="84">
        <v>1</v>
      </c>
      <c r="K103" s="85">
        <f t="shared" si="0"/>
        <v>110</v>
      </c>
      <c r="L103" s="84">
        <v>0</v>
      </c>
      <c r="M103" s="84">
        <f t="shared" si="1"/>
        <v>110</v>
      </c>
      <c r="N103" s="84">
        <v>110</v>
      </c>
      <c r="O103" s="86">
        <f t="shared" si="4"/>
        <v>0</v>
      </c>
      <c r="P103" s="87">
        <f t="shared" si="3"/>
        <v>0</v>
      </c>
      <c r="Q103" s="86"/>
      <c r="R103" s="93" t="s">
        <v>196</v>
      </c>
      <c r="S103"/>
      <c r="T103"/>
    </row>
    <row r="104" spans="1:20" s="8" customFormat="1" x14ac:dyDescent="0.2">
      <c r="A104" s="178"/>
      <c r="B104" s="182"/>
      <c r="C104" s="126" t="s">
        <v>275</v>
      </c>
      <c r="D104" s="126"/>
      <c r="E104" s="126"/>
      <c r="F104" s="126"/>
      <c r="G104" s="126">
        <v>1</v>
      </c>
      <c r="H104" s="126" t="s">
        <v>183</v>
      </c>
      <c r="I104" s="126">
        <v>180</v>
      </c>
      <c r="J104" s="126">
        <v>1</v>
      </c>
      <c r="K104" s="85">
        <f t="shared" si="0"/>
        <v>180</v>
      </c>
      <c r="L104" s="126">
        <v>0</v>
      </c>
      <c r="M104" s="126">
        <f t="shared" si="1"/>
        <v>180</v>
      </c>
      <c r="N104" s="126">
        <v>100</v>
      </c>
      <c r="O104" s="86">
        <f t="shared" si="4"/>
        <v>-80</v>
      </c>
      <c r="P104" s="87">
        <f t="shared" si="3"/>
        <v>0.8</v>
      </c>
      <c r="Q104" s="86"/>
      <c r="R104" s="93"/>
      <c r="S104"/>
      <c r="T104"/>
    </row>
    <row r="105" spans="1:20" s="8" customFormat="1" x14ac:dyDescent="0.2">
      <c r="A105" s="178"/>
      <c r="B105" s="182"/>
      <c r="C105" s="126" t="s">
        <v>295</v>
      </c>
      <c r="D105" s="126"/>
      <c r="E105" s="126"/>
      <c r="F105" s="126"/>
      <c r="G105" s="126">
        <v>1</v>
      </c>
      <c r="H105" s="126" t="s">
        <v>35</v>
      </c>
      <c r="I105" s="126">
        <v>755</v>
      </c>
      <c r="J105" s="126">
        <v>1</v>
      </c>
      <c r="K105" s="85">
        <f t="shared" si="0"/>
        <v>755</v>
      </c>
      <c r="L105" s="126">
        <v>0</v>
      </c>
      <c r="M105" s="126">
        <f t="shared" si="1"/>
        <v>755</v>
      </c>
      <c r="N105" s="126">
        <v>500</v>
      </c>
      <c r="O105" s="86">
        <f t="shared" si="4"/>
        <v>-255</v>
      </c>
      <c r="P105" s="87">
        <f t="shared" si="3"/>
        <v>0.51</v>
      </c>
      <c r="Q105" s="86" t="s">
        <v>296</v>
      </c>
      <c r="R105" s="93" t="s">
        <v>196</v>
      </c>
      <c r="S105"/>
      <c r="T105"/>
    </row>
    <row r="106" spans="1:20" s="8" customFormat="1" x14ac:dyDescent="0.2">
      <c r="A106" s="178"/>
      <c r="B106" s="182"/>
      <c r="C106" s="84" t="s">
        <v>172</v>
      </c>
      <c r="D106" s="84"/>
      <c r="E106" s="84" t="s">
        <v>234</v>
      </c>
      <c r="F106" s="84" t="s">
        <v>233</v>
      </c>
      <c r="G106" s="84">
        <v>53</v>
      </c>
      <c r="H106" s="84" t="s">
        <v>55</v>
      </c>
      <c r="I106" s="84">
        <v>20</v>
      </c>
      <c r="J106" s="84">
        <v>1</v>
      </c>
      <c r="K106" s="85">
        <f t="shared" si="0"/>
        <v>20</v>
      </c>
      <c r="L106" s="84">
        <v>0</v>
      </c>
      <c r="M106" s="84">
        <f t="shared" si="1"/>
        <v>1060</v>
      </c>
      <c r="N106" s="84">
        <v>1000</v>
      </c>
      <c r="O106" s="86">
        <f t="shared" si="4"/>
        <v>-60</v>
      </c>
      <c r="P106" s="87">
        <f t="shared" si="3"/>
        <v>0.06</v>
      </c>
      <c r="Q106" s="86"/>
      <c r="R106" s="93" t="s">
        <v>196</v>
      </c>
      <c r="S106"/>
      <c r="T106"/>
    </row>
    <row r="107" spans="1:20" s="8" customFormat="1" x14ac:dyDescent="0.2">
      <c r="A107" s="178"/>
      <c r="B107" s="182"/>
      <c r="C107" s="84" t="s">
        <v>173</v>
      </c>
      <c r="D107" s="84"/>
      <c r="E107" s="84" t="s">
        <v>149</v>
      </c>
      <c r="F107" s="84" t="s">
        <v>149</v>
      </c>
      <c r="G107" s="84">
        <v>27</v>
      </c>
      <c r="H107" s="84" t="s">
        <v>187</v>
      </c>
      <c r="I107" s="84">
        <v>28</v>
      </c>
      <c r="J107" s="84">
        <v>1</v>
      </c>
      <c r="K107" s="85">
        <f t="shared" si="0"/>
        <v>28</v>
      </c>
      <c r="L107" s="84">
        <v>0</v>
      </c>
      <c r="M107" s="84">
        <f t="shared" si="1"/>
        <v>756</v>
      </c>
      <c r="N107" s="84">
        <v>1000</v>
      </c>
      <c r="O107" s="86">
        <f t="shared" si="4"/>
        <v>244</v>
      </c>
      <c r="P107" s="87">
        <f t="shared" si="3"/>
        <v>0.24399999999999999</v>
      </c>
      <c r="Q107" s="86"/>
      <c r="R107" s="93" t="s">
        <v>196</v>
      </c>
      <c r="S107"/>
      <c r="T107"/>
    </row>
    <row r="108" spans="1:20" s="8" customFormat="1" x14ac:dyDescent="0.2">
      <c r="A108" s="178"/>
      <c r="B108" s="182"/>
      <c r="C108" s="119" t="s">
        <v>253</v>
      </c>
      <c r="D108" s="119"/>
      <c r="E108" s="119"/>
      <c r="F108" s="119"/>
      <c r="G108" s="119">
        <v>1</v>
      </c>
      <c r="H108" s="119" t="s">
        <v>181</v>
      </c>
      <c r="I108" s="119">
        <v>80</v>
      </c>
      <c r="J108" s="119">
        <v>1</v>
      </c>
      <c r="K108" s="85">
        <f t="shared" si="0"/>
        <v>80</v>
      </c>
      <c r="L108" s="119">
        <v>0</v>
      </c>
      <c r="M108" s="119">
        <f t="shared" si="1"/>
        <v>80</v>
      </c>
      <c r="N108" s="119">
        <v>80</v>
      </c>
      <c r="O108" s="86">
        <f t="shared" si="4"/>
        <v>0</v>
      </c>
      <c r="P108" s="87">
        <f t="shared" si="3"/>
        <v>0</v>
      </c>
      <c r="Q108" s="86" t="s">
        <v>254</v>
      </c>
      <c r="R108" s="93" t="s">
        <v>196</v>
      </c>
      <c r="S108"/>
      <c r="T108"/>
    </row>
    <row r="109" spans="1:20" s="8" customFormat="1" x14ac:dyDescent="0.2">
      <c r="A109" s="178"/>
      <c r="B109" s="182"/>
      <c r="C109" s="84" t="s">
        <v>191</v>
      </c>
      <c r="D109" s="84"/>
      <c r="E109" s="84" t="s">
        <v>235</v>
      </c>
      <c r="F109" s="84"/>
      <c r="G109" s="84">
        <v>1</v>
      </c>
      <c r="H109" s="84" t="s">
        <v>310</v>
      </c>
      <c r="I109" s="84">
        <v>5</v>
      </c>
      <c r="J109" s="84">
        <v>1</v>
      </c>
      <c r="K109" s="85">
        <f t="shared" si="0"/>
        <v>5</v>
      </c>
      <c r="L109" s="84">
        <v>0</v>
      </c>
      <c r="M109" s="84">
        <f t="shared" si="1"/>
        <v>5</v>
      </c>
      <c r="N109" s="84">
        <v>20</v>
      </c>
      <c r="O109" s="86">
        <f t="shared" si="4"/>
        <v>15</v>
      </c>
      <c r="P109" s="87">
        <f t="shared" si="3"/>
        <v>0.75</v>
      </c>
      <c r="Q109" s="86"/>
      <c r="R109" s="93" t="s">
        <v>196</v>
      </c>
      <c r="S109"/>
      <c r="T109"/>
    </row>
    <row r="110" spans="1:20" s="8" customFormat="1" x14ac:dyDescent="0.2">
      <c r="A110" s="178"/>
      <c r="B110" s="182"/>
      <c r="C110" s="121" t="s">
        <v>261</v>
      </c>
      <c r="D110" s="121"/>
      <c r="E110" s="121"/>
      <c r="F110" s="121"/>
      <c r="G110" s="121">
        <v>1</v>
      </c>
      <c r="H110" s="121" t="s">
        <v>35</v>
      </c>
      <c r="I110" s="121">
        <v>379</v>
      </c>
      <c r="J110" s="121">
        <v>1</v>
      </c>
      <c r="K110" s="85">
        <f t="shared" si="0"/>
        <v>379</v>
      </c>
      <c r="L110" s="121">
        <v>0</v>
      </c>
      <c r="M110" s="121">
        <f t="shared" si="1"/>
        <v>379</v>
      </c>
      <c r="N110" s="121">
        <v>300</v>
      </c>
      <c r="O110" s="86">
        <f t="shared" si="4"/>
        <v>-79</v>
      </c>
      <c r="P110" s="87">
        <f t="shared" si="3"/>
        <v>0.26333333333333331</v>
      </c>
      <c r="Q110" s="86"/>
      <c r="R110" s="93"/>
      <c r="S110"/>
      <c r="T110"/>
    </row>
    <row r="111" spans="1:20" s="8" customFormat="1" x14ac:dyDescent="0.2">
      <c r="A111" s="178"/>
      <c r="B111" s="182"/>
      <c r="C111" s="131" t="s">
        <v>285</v>
      </c>
      <c r="D111" s="131"/>
      <c r="E111" s="131"/>
      <c r="F111" s="131"/>
      <c r="G111" s="131">
        <v>1</v>
      </c>
      <c r="H111" s="131" t="s">
        <v>35</v>
      </c>
      <c r="I111" s="131">
        <v>176</v>
      </c>
      <c r="J111" s="131">
        <v>1</v>
      </c>
      <c r="K111" s="85">
        <f t="shared" si="0"/>
        <v>176</v>
      </c>
      <c r="L111" s="131">
        <v>0</v>
      </c>
      <c r="M111" s="134">
        <f t="shared" si="1"/>
        <v>176</v>
      </c>
      <c r="N111" s="131">
        <v>300</v>
      </c>
      <c r="O111" s="86">
        <f t="shared" si="4"/>
        <v>124</v>
      </c>
      <c r="P111" s="87">
        <f t="shared" si="3"/>
        <v>0.41333333333333333</v>
      </c>
      <c r="Q111" s="86"/>
      <c r="R111" s="93"/>
      <c r="S111"/>
      <c r="T111"/>
    </row>
    <row r="112" spans="1:20" s="8" customFormat="1" x14ac:dyDescent="0.2">
      <c r="A112" s="178"/>
      <c r="B112" s="182"/>
      <c r="C112" s="131" t="s">
        <v>286</v>
      </c>
      <c r="D112" s="131"/>
      <c r="E112" s="131"/>
      <c r="F112" s="131"/>
      <c r="G112" s="131">
        <v>1</v>
      </c>
      <c r="H112" s="131" t="s">
        <v>35</v>
      </c>
      <c r="I112" s="131">
        <v>200</v>
      </c>
      <c r="J112" s="131">
        <v>1</v>
      </c>
      <c r="K112" s="85">
        <f t="shared" si="0"/>
        <v>200</v>
      </c>
      <c r="L112" s="131">
        <v>0</v>
      </c>
      <c r="M112" s="134">
        <f t="shared" si="1"/>
        <v>200</v>
      </c>
      <c r="N112" s="131">
        <v>0</v>
      </c>
      <c r="O112" s="86">
        <f t="shared" si="4"/>
        <v>-200</v>
      </c>
      <c r="P112" s="87">
        <f t="shared" si="3"/>
        <v>0</v>
      </c>
      <c r="Q112" s="86"/>
      <c r="R112" s="93"/>
      <c r="S112"/>
      <c r="T112"/>
    </row>
    <row r="113" spans="1:20" s="8" customFormat="1" x14ac:dyDescent="0.2">
      <c r="A113" s="178"/>
      <c r="B113" s="182"/>
      <c r="C113" s="134" t="s">
        <v>300</v>
      </c>
      <c r="D113" s="134"/>
      <c r="E113" s="134"/>
      <c r="F113" s="134"/>
      <c r="G113" s="134">
        <v>1</v>
      </c>
      <c r="H113" s="134" t="s">
        <v>49</v>
      </c>
      <c r="I113" s="134">
        <v>55</v>
      </c>
      <c r="J113" s="134">
        <v>1</v>
      </c>
      <c r="K113" s="85">
        <f t="shared" si="0"/>
        <v>55</v>
      </c>
      <c r="L113" s="134">
        <v>0</v>
      </c>
      <c r="M113" s="134">
        <f t="shared" si="1"/>
        <v>55</v>
      </c>
      <c r="N113" s="134">
        <v>0</v>
      </c>
      <c r="O113" s="86">
        <f t="shared" si="4"/>
        <v>-55</v>
      </c>
      <c r="P113" s="87">
        <f t="shared" si="3"/>
        <v>0</v>
      </c>
      <c r="Q113" s="86"/>
      <c r="R113" s="93"/>
      <c r="S113"/>
      <c r="T113"/>
    </row>
    <row r="114" spans="1:20" s="8" customFormat="1" x14ac:dyDescent="0.2">
      <c r="A114" s="178"/>
      <c r="B114" s="182"/>
      <c r="C114" s="131" t="s">
        <v>291</v>
      </c>
      <c r="D114" s="131"/>
      <c r="E114" s="131"/>
      <c r="F114" s="131"/>
      <c r="G114" s="131">
        <v>1</v>
      </c>
      <c r="H114" s="131" t="s">
        <v>35</v>
      </c>
      <c r="I114" s="131">
        <v>45</v>
      </c>
      <c r="J114" s="131">
        <v>1</v>
      </c>
      <c r="K114" s="85">
        <f t="shared" si="0"/>
        <v>45</v>
      </c>
      <c r="L114" s="131">
        <v>0</v>
      </c>
      <c r="M114" s="134">
        <f t="shared" si="1"/>
        <v>45</v>
      </c>
      <c r="N114" s="131">
        <v>50</v>
      </c>
      <c r="O114" s="86">
        <f t="shared" si="4"/>
        <v>5</v>
      </c>
      <c r="P114" s="87">
        <f t="shared" si="3"/>
        <v>0.1</v>
      </c>
      <c r="Q114" s="86"/>
      <c r="R114" s="93"/>
      <c r="S114"/>
      <c r="T114"/>
    </row>
    <row r="115" spans="1:20" s="8" customFormat="1" x14ac:dyDescent="0.2">
      <c r="A115" s="178"/>
      <c r="B115" s="182"/>
      <c r="C115" s="134" t="s">
        <v>297</v>
      </c>
      <c r="D115" s="134"/>
      <c r="E115" s="134"/>
      <c r="F115" s="134"/>
      <c r="G115" s="134">
        <v>1</v>
      </c>
      <c r="H115" s="134" t="s">
        <v>35</v>
      </c>
      <c r="I115" s="134">
        <v>41.5</v>
      </c>
      <c r="J115" s="134">
        <v>1</v>
      </c>
      <c r="K115" s="85">
        <f t="shared" si="0"/>
        <v>41.5</v>
      </c>
      <c r="L115" s="134">
        <v>0</v>
      </c>
      <c r="M115" s="134">
        <f t="shared" si="1"/>
        <v>41.5</v>
      </c>
      <c r="N115" s="134">
        <v>0</v>
      </c>
      <c r="O115" s="86">
        <f t="shared" si="4"/>
        <v>-41.5</v>
      </c>
      <c r="P115" s="87">
        <f t="shared" si="3"/>
        <v>0</v>
      </c>
      <c r="Q115" s="86"/>
      <c r="R115" s="93"/>
      <c r="S115"/>
      <c r="T115"/>
    </row>
    <row r="116" spans="1:20" s="8" customFormat="1" x14ac:dyDescent="0.2">
      <c r="A116" s="178"/>
      <c r="B116" s="182"/>
      <c r="C116" s="134" t="s">
        <v>298</v>
      </c>
      <c r="D116" s="134"/>
      <c r="E116" s="134"/>
      <c r="F116" s="134"/>
      <c r="G116" s="134">
        <v>1</v>
      </c>
      <c r="H116" s="134" t="s">
        <v>35</v>
      </c>
      <c r="I116" s="134">
        <v>38</v>
      </c>
      <c r="J116" s="134">
        <v>1</v>
      </c>
      <c r="K116" s="85">
        <f t="shared" si="0"/>
        <v>38</v>
      </c>
      <c r="L116" s="134">
        <v>0</v>
      </c>
      <c r="M116" s="134">
        <f t="shared" si="1"/>
        <v>38</v>
      </c>
      <c r="N116" s="134">
        <v>0</v>
      </c>
      <c r="O116" s="86">
        <f t="shared" si="4"/>
        <v>-38</v>
      </c>
      <c r="P116" s="87">
        <f t="shared" si="3"/>
        <v>0</v>
      </c>
      <c r="Q116" s="86"/>
      <c r="R116" s="93"/>
      <c r="S116"/>
      <c r="T116"/>
    </row>
    <row r="117" spans="1:20" s="8" customFormat="1" x14ac:dyDescent="0.2">
      <c r="A117" s="178"/>
      <c r="B117" s="182"/>
      <c r="C117" s="150" t="s">
        <v>325</v>
      </c>
      <c r="D117" s="150"/>
      <c r="E117" s="150"/>
      <c r="F117" s="150"/>
      <c r="G117" s="150">
        <v>1</v>
      </c>
      <c r="H117" s="150" t="s">
        <v>35</v>
      </c>
      <c r="I117" s="150">
        <v>17</v>
      </c>
      <c r="J117" s="150">
        <v>1</v>
      </c>
      <c r="K117" s="85">
        <f t="shared" si="0"/>
        <v>17</v>
      </c>
      <c r="L117" s="150">
        <v>0</v>
      </c>
      <c r="M117" s="150">
        <f t="shared" si="1"/>
        <v>17</v>
      </c>
      <c r="N117" s="150">
        <v>0</v>
      </c>
      <c r="O117" s="86">
        <f t="shared" si="4"/>
        <v>-17</v>
      </c>
      <c r="P117" s="87">
        <f t="shared" si="3"/>
        <v>0</v>
      </c>
      <c r="Q117" s="86"/>
      <c r="R117" s="93"/>
      <c r="S117"/>
      <c r="T117"/>
    </row>
    <row r="118" spans="1:20" s="8" customFormat="1" x14ac:dyDescent="0.2">
      <c r="A118" s="178"/>
      <c r="B118" s="182"/>
      <c r="C118" s="134" t="s">
        <v>302</v>
      </c>
      <c r="D118" s="134"/>
      <c r="E118" s="134"/>
      <c r="F118" s="134"/>
      <c r="G118" s="134">
        <v>1</v>
      </c>
      <c r="H118" s="134" t="s">
        <v>35</v>
      </c>
      <c r="I118" s="134">
        <v>35</v>
      </c>
      <c r="J118" s="134">
        <v>1</v>
      </c>
      <c r="K118" s="85">
        <f t="shared" si="0"/>
        <v>35</v>
      </c>
      <c r="L118" s="134">
        <v>0</v>
      </c>
      <c r="M118" s="134">
        <f t="shared" si="1"/>
        <v>35</v>
      </c>
      <c r="N118" s="134">
        <v>150</v>
      </c>
      <c r="O118" s="86">
        <f t="shared" si="4"/>
        <v>115</v>
      </c>
      <c r="P118" s="87">
        <f t="shared" si="3"/>
        <v>0.76666666666666672</v>
      </c>
      <c r="Q118" s="86"/>
      <c r="R118" s="93"/>
      <c r="S118"/>
      <c r="T118"/>
    </row>
    <row r="119" spans="1:20" s="8" customFormat="1" x14ac:dyDescent="0.2">
      <c r="A119" s="178"/>
      <c r="B119" s="182"/>
      <c r="C119" s="121" t="s">
        <v>262</v>
      </c>
      <c r="D119" s="121"/>
      <c r="E119" s="121"/>
      <c r="F119" s="121"/>
      <c r="G119" s="121">
        <v>1</v>
      </c>
      <c r="H119" s="121" t="s">
        <v>49</v>
      </c>
      <c r="I119" s="121">
        <v>58</v>
      </c>
      <c r="J119" s="121">
        <v>1</v>
      </c>
      <c r="K119" s="85">
        <f t="shared" si="0"/>
        <v>58</v>
      </c>
      <c r="L119" s="121">
        <v>0</v>
      </c>
      <c r="M119" s="134">
        <f t="shared" si="1"/>
        <v>58</v>
      </c>
      <c r="N119" s="121">
        <v>150</v>
      </c>
      <c r="O119" s="86">
        <f t="shared" si="4"/>
        <v>92</v>
      </c>
      <c r="P119" s="87">
        <f t="shared" si="3"/>
        <v>0.61333333333333329</v>
      </c>
      <c r="Q119" s="86"/>
      <c r="R119" s="93"/>
      <c r="S119"/>
      <c r="T119"/>
    </row>
    <row r="120" spans="1:20" s="8" customFormat="1" x14ac:dyDescent="0.2">
      <c r="A120" s="178"/>
      <c r="B120" s="182"/>
      <c r="C120" s="134" t="s">
        <v>301</v>
      </c>
      <c r="D120" s="134"/>
      <c r="E120" s="134"/>
      <c r="F120" s="134"/>
      <c r="G120" s="134">
        <v>1</v>
      </c>
      <c r="H120" s="134" t="s">
        <v>35</v>
      </c>
      <c r="I120" s="134">
        <v>90</v>
      </c>
      <c r="J120" s="134">
        <v>1</v>
      </c>
      <c r="K120" s="85">
        <f t="shared" si="0"/>
        <v>90</v>
      </c>
      <c r="L120" s="134">
        <v>0</v>
      </c>
      <c r="M120" s="134">
        <f t="shared" si="1"/>
        <v>90</v>
      </c>
      <c r="N120" s="134">
        <v>50</v>
      </c>
      <c r="O120" s="86">
        <f t="shared" si="4"/>
        <v>-40</v>
      </c>
      <c r="P120" s="87">
        <f t="shared" si="3"/>
        <v>0.8</v>
      </c>
      <c r="Q120" s="86"/>
      <c r="R120" s="93"/>
      <c r="S120"/>
      <c r="T120"/>
    </row>
    <row r="121" spans="1:20" s="8" customFormat="1" x14ac:dyDescent="0.2">
      <c r="A121" s="178"/>
      <c r="B121" s="182"/>
      <c r="C121" s="150" t="s">
        <v>326</v>
      </c>
      <c r="D121" s="150"/>
      <c r="E121" s="150"/>
      <c r="F121" s="150"/>
      <c r="G121" s="150">
        <v>1</v>
      </c>
      <c r="H121" s="150" t="s">
        <v>49</v>
      </c>
      <c r="I121" s="150">
        <v>85</v>
      </c>
      <c r="J121" s="150">
        <v>1</v>
      </c>
      <c r="K121" s="85">
        <f t="shared" si="0"/>
        <v>85</v>
      </c>
      <c r="L121" s="150">
        <v>0</v>
      </c>
      <c r="M121" s="150">
        <f t="shared" si="1"/>
        <v>85</v>
      </c>
      <c r="N121" s="150">
        <v>0</v>
      </c>
      <c r="O121" s="86">
        <f t="shared" si="4"/>
        <v>-85</v>
      </c>
      <c r="P121" s="87">
        <f t="shared" si="3"/>
        <v>0</v>
      </c>
      <c r="Q121" s="86"/>
      <c r="R121" s="93"/>
      <c r="S121"/>
      <c r="T121"/>
    </row>
    <row r="122" spans="1:20" s="8" customFormat="1" x14ac:dyDescent="0.2">
      <c r="A122" s="178"/>
      <c r="B122" s="182"/>
      <c r="C122" s="159" t="s">
        <v>354</v>
      </c>
      <c r="D122" s="159"/>
      <c r="E122" s="159"/>
      <c r="F122" s="159"/>
      <c r="G122" s="159">
        <v>1</v>
      </c>
      <c r="H122" s="159" t="s">
        <v>35</v>
      </c>
      <c r="I122" s="159">
        <v>13</v>
      </c>
      <c r="J122" s="159">
        <v>1</v>
      </c>
      <c r="K122" s="85">
        <f t="shared" si="0"/>
        <v>13</v>
      </c>
      <c r="L122" s="159">
        <v>0</v>
      </c>
      <c r="M122" s="159">
        <f t="shared" si="1"/>
        <v>13</v>
      </c>
      <c r="N122" s="159">
        <v>0</v>
      </c>
      <c r="O122" s="86">
        <f t="shared" si="4"/>
        <v>-13</v>
      </c>
      <c r="P122" s="87">
        <f t="shared" si="3"/>
        <v>0</v>
      </c>
      <c r="Q122" s="86"/>
      <c r="R122" s="93"/>
      <c r="S122"/>
      <c r="T122"/>
    </row>
    <row r="123" spans="1:20" s="8" customFormat="1" x14ac:dyDescent="0.2">
      <c r="A123" s="178"/>
      <c r="B123" s="182"/>
      <c r="C123" s="159" t="s">
        <v>356</v>
      </c>
      <c r="D123" s="159"/>
      <c r="E123" s="159"/>
      <c r="F123" s="159"/>
      <c r="G123" s="159">
        <v>1</v>
      </c>
      <c r="H123" s="159" t="s">
        <v>35</v>
      </c>
      <c r="I123" s="159">
        <v>67</v>
      </c>
      <c r="J123" s="159">
        <v>1</v>
      </c>
      <c r="K123" s="85">
        <f t="shared" si="0"/>
        <v>67</v>
      </c>
      <c r="L123" s="159">
        <v>0</v>
      </c>
      <c r="M123" s="159">
        <f t="shared" si="1"/>
        <v>67</v>
      </c>
      <c r="N123" s="159">
        <v>0</v>
      </c>
      <c r="O123" s="86">
        <f t="shared" si="4"/>
        <v>-67</v>
      </c>
      <c r="P123" s="87">
        <f t="shared" si="3"/>
        <v>0</v>
      </c>
      <c r="Q123" s="86"/>
      <c r="R123" s="93"/>
      <c r="S123"/>
      <c r="T123"/>
    </row>
    <row r="124" spans="1:20" s="8" customFormat="1" x14ac:dyDescent="0.2">
      <c r="A124" s="178"/>
      <c r="B124" s="182"/>
      <c r="C124" s="159" t="s">
        <v>355</v>
      </c>
      <c r="D124" s="159"/>
      <c r="E124" s="159"/>
      <c r="F124" s="159"/>
      <c r="G124" s="159">
        <v>1</v>
      </c>
      <c r="H124" s="159" t="s">
        <v>35</v>
      </c>
      <c r="I124" s="159">
        <v>35</v>
      </c>
      <c r="J124" s="159">
        <v>1</v>
      </c>
      <c r="K124" s="85">
        <f t="shared" si="0"/>
        <v>35</v>
      </c>
      <c r="L124" s="159">
        <v>0</v>
      </c>
      <c r="M124" s="159">
        <f t="shared" si="1"/>
        <v>35</v>
      </c>
      <c r="N124" s="159">
        <v>0</v>
      </c>
      <c r="O124" s="86">
        <f t="shared" si="4"/>
        <v>-35</v>
      </c>
      <c r="P124" s="87">
        <f t="shared" si="3"/>
        <v>0</v>
      </c>
      <c r="Q124" s="86"/>
      <c r="R124" s="93"/>
      <c r="S124"/>
      <c r="T124"/>
    </row>
    <row r="125" spans="1:20" s="8" customFormat="1" x14ac:dyDescent="0.2">
      <c r="A125" s="178"/>
      <c r="B125" s="182"/>
      <c r="C125" s="84" t="s">
        <v>174</v>
      </c>
      <c r="D125" s="84"/>
      <c r="E125" s="84" t="s">
        <v>236</v>
      </c>
      <c r="F125" s="84"/>
      <c r="G125" s="84">
        <v>3</v>
      </c>
      <c r="H125" s="84" t="s">
        <v>192</v>
      </c>
      <c r="I125" s="84">
        <v>3</v>
      </c>
      <c r="J125" s="84">
        <v>1</v>
      </c>
      <c r="K125" s="85">
        <f t="shared" si="0"/>
        <v>3</v>
      </c>
      <c r="L125" s="84">
        <v>0</v>
      </c>
      <c r="M125" s="134">
        <f t="shared" si="1"/>
        <v>9</v>
      </c>
      <c r="N125" s="84">
        <v>10</v>
      </c>
      <c r="O125" s="86">
        <f t="shared" si="4"/>
        <v>1</v>
      </c>
      <c r="P125" s="87">
        <f t="shared" si="3"/>
        <v>0.1</v>
      </c>
      <c r="Q125" s="86"/>
      <c r="R125" s="93" t="s">
        <v>196</v>
      </c>
      <c r="S125"/>
      <c r="T125"/>
    </row>
    <row r="126" spans="1:20" s="8" customFormat="1" x14ac:dyDescent="0.2">
      <c r="A126" s="179"/>
      <c r="B126" s="188"/>
      <c r="C126" s="153" t="s">
        <v>283</v>
      </c>
      <c r="D126" s="133"/>
      <c r="E126" s="133"/>
      <c r="F126" s="133"/>
      <c r="G126" s="133">
        <v>1</v>
      </c>
      <c r="H126" s="133" t="s">
        <v>35</v>
      </c>
      <c r="I126" s="133">
        <v>23</v>
      </c>
      <c r="J126" s="133">
        <v>1</v>
      </c>
      <c r="K126" s="85">
        <f t="shared" ref="K126:K128" si="5">I126*J126</f>
        <v>23</v>
      </c>
      <c r="L126" s="133">
        <v>0</v>
      </c>
      <c r="M126" s="134">
        <f t="shared" ref="M126:M128" si="6">K126*G126</f>
        <v>23</v>
      </c>
      <c r="N126" s="133">
        <v>0</v>
      </c>
      <c r="O126" s="86">
        <f t="shared" si="4"/>
        <v>-23</v>
      </c>
      <c r="P126" s="87">
        <f t="shared" si="3"/>
        <v>0</v>
      </c>
      <c r="Q126" s="123" t="s">
        <v>284</v>
      </c>
      <c r="R126" s="124"/>
      <c r="S126"/>
      <c r="T126"/>
    </row>
    <row r="127" spans="1:20" s="8" customFormat="1" x14ac:dyDescent="0.2">
      <c r="A127" s="179"/>
      <c r="B127" s="188"/>
      <c r="C127" s="133" t="s">
        <v>287</v>
      </c>
      <c r="D127" s="133"/>
      <c r="E127" s="133"/>
      <c r="F127" s="133"/>
      <c r="G127" s="133">
        <v>1</v>
      </c>
      <c r="H127" s="133" t="s">
        <v>35</v>
      </c>
      <c r="I127" s="133">
        <v>38</v>
      </c>
      <c r="J127" s="133">
        <v>1</v>
      </c>
      <c r="K127" s="85">
        <f t="shared" si="5"/>
        <v>38</v>
      </c>
      <c r="L127" s="133">
        <v>0</v>
      </c>
      <c r="M127" s="134">
        <f t="shared" si="6"/>
        <v>38</v>
      </c>
      <c r="N127" s="133">
        <v>50</v>
      </c>
      <c r="O127" s="86">
        <f t="shared" si="4"/>
        <v>12</v>
      </c>
      <c r="P127" s="87">
        <f t="shared" si="3"/>
        <v>0.24</v>
      </c>
      <c r="Q127" s="123"/>
      <c r="R127" s="124"/>
      <c r="S127"/>
      <c r="T127"/>
    </row>
    <row r="128" spans="1:20" s="8" customFormat="1" ht="16" thickBot="1" x14ac:dyDescent="0.25">
      <c r="A128" s="180"/>
      <c r="B128" s="189"/>
      <c r="C128" s="113" t="s">
        <v>237</v>
      </c>
      <c r="D128" s="94" t="s">
        <v>238</v>
      </c>
      <c r="E128" s="94" t="s">
        <v>239</v>
      </c>
      <c r="F128" s="94" t="s">
        <v>240</v>
      </c>
      <c r="G128" s="94">
        <v>1</v>
      </c>
      <c r="H128" s="94" t="s">
        <v>35</v>
      </c>
      <c r="I128" s="94">
        <v>1110</v>
      </c>
      <c r="J128" s="94">
        <v>1</v>
      </c>
      <c r="K128" s="94">
        <f t="shared" si="5"/>
        <v>1110</v>
      </c>
      <c r="L128" s="94">
        <v>0</v>
      </c>
      <c r="M128" s="94">
        <f t="shared" si="6"/>
        <v>1110</v>
      </c>
      <c r="N128" s="94">
        <v>1500</v>
      </c>
      <c r="O128" s="95">
        <f t="shared" si="4"/>
        <v>390</v>
      </c>
      <c r="P128" s="96">
        <f t="shared" si="3"/>
        <v>0.26</v>
      </c>
      <c r="Q128" s="95" t="s">
        <v>211</v>
      </c>
      <c r="R128" s="97" t="s">
        <v>196</v>
      </c>
      <c r="S128"/>
      <c r="T128"/>
    </row>
    <row r="129" spans="1:20" s="8" customFormat="1" x14ac:dyDescent="0.2">
      <c r="A129" s="183" t="s">
        <v>75</v>
      </c>
      <c r="B129" s="212" t="s">
        <v>3</v>
      </c>
      <c r="C129" s="112" t="s">
        <v>108</v>
      </c>
      <c r="D129" s="108"/>
      <c r="E129" s="108"/>
      <c r="F129" s="108"/>
      <c r="G129" s="108">
        <v>1</v>
      </c>
      <c r="H129" s="108" t="s">
        <v>49</v>
      </c>
      <c r="I129" s="108"/>
      <c r="J129" s="108"/>
      <c r="K129" s="99">
        <f t="shared" ref="K129:K151" si="7">I129*J129</f>
        <v>0</v>
      </c>
      <c r="L129" s="108"/>
      <c r="M129" s="108">
        <f t="shared" ref="M129:M151" si="8">K129*G129</f>
        <v>0</v>
      </c>
      <c r="N129" s="108">
        <v>0</v>
      </c>
      <c r="O129" s="109">
        <f t="shared" si="4"/>
        <v>0</v>
      </c>
      <c r="P129" s="110">
        <f t="shared" si="3"/>
        <v>0</v>
      </c>
      <c r="Q129" s="109"/>
      <c r="R129" s="111" t="s">
        <v>196</v>
      </c>
      <c r="S129"/>
      <c r="T129"/>
    </row>
    <row r="130" spans="1:20" s="8" customFormat="1" x14ac:dyDescent="0.2">
      <c r="A130" s="184"/>
      <c r="B130" s="173"/>
      <c r="C130" s="98" t="s">
        <v>203</v>
      </c>
      <c r="D130" s="98"/>
      <c r="E130" s="98"/>
      <c r="F130" s="98"/>
      <c r="G130" s="98">
        <v>1</v>
      </c>
      <c r="H130" s="98" t="s">
        <v>49</v>
      </c>
      <c r="I130" s="98">
        <v>1959</v>
      </c>
      <c r="J130" s="98">
        <v>1</v>
      </c>
      <c r="K130" s="99">
        <f t="shared" si="7"/>
        <v>1959</v>
      </c>
      <c r="L130" s="98">
        <v>0</v>
      </c>
      <c r="M130" s="98">
        <f t="shared" si="8"/>
        <v>1959</v>
      </c>
      <c r="N130" s="98">
        <v>3000</v>
      </c>
      <c r="O130" s="100">
        <f t="shared" si="4"/>
        <v>1041</v>
      </c>
      <c r="P130" s="101">
        <f t="shared" si="3"/>
        <v>0.34699999999999998</v>
      </c>
      <c r="Q130" s="100"/>
      <c r="R130" s="102" t="s">
        <v>196</v>
      </c>
      <c r="S130"/>
      <c r="T130"/>
    </row>
    <row r="131" spans="1:20" s="8" customFormat="1" x14ac:dyDescent="0.2">
      <c r="A131" s="184"/>
      <c r="B131" s="173"/>
      <c r="C131" s="98" t="s">
        <v>204</v>
      </c>
      <c r="D131" s="98"/>
      <c r="E131" s="98"/>
      <c r="F131" s="98"/>
      <c r="G131" s="98">
        <v>1</v>
      </c>
      <c r="H131" s="98" t="s">
        <v>49</v>
      </c>
      <c r="I131" s="98"/>
      <c r="J131" s="98"/>
      <c r="K131" s="99">
        <f>I131*J131</f>
        <v>0</v>
      </c>
      <c r="L131" s="98"/>
      <c r="M131" s="98">
        <v>0</v>
      </c>
      <c r="N131" s="98">
        <v>0</v>
      </c>
      <c r="O131" s="100">
        <f t="shared" si="4"/>
        <v>0</v>
      </c>
      <c r="P131" s="101">
        <f t="shared" si="3"/>
        <v>0</v>
      </c>
      <c r="Q131" s="100"/>
      <c r="R131" s="102"/>
      <c r="S131"/>
      <c r="T131"/>
    </row>
    <row r="132" spans="1:20" s="8" customFormat="1" x14ac:dyDescent="0.2">
      <c r="A132" s="184"/>
      <c r="B132" s="173"/>
      <c r="C132" s="98" t="s">
        <v>206</v>
      </c>
      <c r="D132" s="98"/>
      <c r="E132" s="98"/>
      <c r="F132" s="98"/>
      <c r="G132" s="98">
        <v>1</v>
      </c>
      <c r="H132" s="98" t="s">
        <v>49</v>
      </c>
      <c r="I132" s="98"/>
      <c r="J132" s="98"/>
      <c r="K132" s="99">
        <f>I132*J132</f>
        <v>0</v>
      </c>
      <c r="L132" s="98"/>
      <c r="M132" s="98">
        <v>0</v>
      </c>
      <c r="N132" s="98">
        <v>0</v>
      </c>
      <c r="O132" s="100">
        <f t="shared" si="4"/>
        <v>0</v>
      </c>
      <c r="P132" s="101">
        <f t="shared" si="3"/>
        <v>0</v>
      </c>
      <c r="Q132" s="100"/>
      <c r="R132" s="102"/>
      <c r="S132"/>
      <c r="T132"/>
    </row>
    <row r="133" spans="1:20" s="8" customFormat="1" x14ac:dyDescent="0.2">
      <c r="A133" s="184"/>
      <c r="B133" s="173"/>
      <c r="C133" s="98" t="s">
        <v>205</v>
      </c>
      <c r="D133" s="98"/>
      <c r="E133" s="98"/>
      <c r="F133" s="98"/>
      <c r="G133" s="98">
        <v>1</v>
      </c>
      <c r="H133" s="98" t="s">
        <v>49</v>
      </c>
      <c r="I133" s="98">
        <v>959</v>
      </c>
      <c r="J133" s="98">
        <v>1</v>
      </c>
      <c r="K133" s="99">
        <f t="shared" si="7"/>
        <v>959</v>
      </c>
      <c r="L133" s="98">
        <v>0</v>
      </c>
      <c r="M133" s="98">
        <f t="shared" si="8"/>
        <v>959</v>
      </c>
      <c r="N133" s="98">
        <v>1000</v>
      </c>
      <c r="O133" s="100">
        <f t="shared" si="4"/>
        <v>41</v>
      </c>
      <c r="P133" s="101">
        <f t="shared" si="3"/>
        <v>4.1000000000000002E-2</v>
      </c>
      <c r="Q133" s="100"/>
      <c r="R133" s="102" t="s">
        <v>196</v>
      </c>
      <c r="S133"/>
      <c r="T133"/>
    </row>
    <row r="134" spans="1:20" s="8" customFormat="1" x14ac:dyDescent="0.2">
      <c r="A134" s="184"/>
      <c r="B134" s="186"/>
      <c r="C134" s="166" t="s">
        <v>373</v>
      </c>
      <c r="D134" s="166"/>
      <c r="E134" s="166"/>
      <c r="F134" s="166"/>
      <c r="G134" s="166">
        <v>1</v>
      </c>
      <c r="H134" s="166" t="s">
        <v>181</v>
      </c>
      <c r="I134" s="166">
        <v>70</v>
      </c>
      <c r="J134" s="166">
        <v>1</v>
      </c>
      <c r="K134" s="99">
        <f t="shared" si="7"/>
        <v>70</v>
      </c>
      <c r="L134" s="166">
        <v>0</v>
      </c>
      <c r="M134" s="166">
        <f t="shared" si="8"/>
        <v>70</v>
      </c>
      <c r="N134" s="166">
        <v>0</v>
      </c>
      <c r="O134" s="100">
        <f t="shared" si="4"/>
        <v>-70</v>
      </c>
      <c r="P134" s="101">
        <f t="shared" si="3"/>
        <v>0</v>
      </c>
      <c r="Q134" s="100" t="s">
        <v>377</v>
      </c>
      <c r="R134" s="102"/>
      <c r="S134"/>
      <c r="T134"/>
    </row>
    <row r="135" spans="1:20" s="8" customFormat="1" x14ac:dyDescent="0.2">
      <c r="A135" s="184"/>
      <c r="B135" s="172" t="s">
        <v>7</v>
      </c>
      <c r="C135" s="98" t="s">
        <v>116</v>
      </c>
      <c r="D135" s="98"/>
      <c r="E135" s="98"/>
      <c r="F135" s="98"/>
      <c r="G135" s="98">
        <v>1</v>
      </c>
      <c r="H135" s="98" t="s">
        <v>49</v>
      </c>
      <c r="I135" s="98">
        <v>3069</v>
      </c>
      <c r="J135" s="98">
        <v>1</v>
      </c>
      <c r="K135" s="99">
        <f t="shared" si="7"/>
        <v>3069</v>
      </c>
      <c r="L135" s="98">
        <v>0</v>
      </c>
      <c r="M135" s="132">
        <f t="shared" si="8"/>
        <v>3069</v>
      </c>
      <c r="N135" s="98">
        <v>2000</v>
      </c>
      <c r="O135" s="100">
        <f t="shared" si="4"/>
        <v>-1069</v>
      </c>
      <c r="P135" s="101">
        <f t="shared" si="3"/>
        <v>0.53449999999999998</v>
      </c>
      <c r="Q135" s="100"/>
      <c r="R135" s="102" t="s">
        <v>196</v>
      </c>
      <c r="S135"/>
      <c r="T135"/>
    </row>
    <row r="136" spans="1:20" s="8" customFormat="1" x14ac:dyDescent="0.2">
      <c r="A136" s="184"/>
      <c r="B136" s="186"/>
      <c r="C136" s="147" t="s">
        <v>323</v>
      </c>
      <c r="D136" s="147"/>
      <c r="E136" s="147"/>
      <c r="F136" s="147"/>
      <c r="G136" s="147">
        <v>1</v>
      </c>
      <c r="H136" s="147" t="s">
        <v>49</v>
      </c>
      <c r="I136" s="147">
        <v>128</v>
      </c>
      <c r="J136" s="147">
        <v>1</v>
      </c>
      <c r="K136" s="99">
        <f t="shared" si="7"/>
        <v>128</v>
      </c>
      <c r="L136" s="147">
        <v>0</v>
      </c>
      <c r="M136" s="147">
        <f t="shared" si="8"/>
        <v>128</v>
      </c>
      <c r="N136" s="147">
        <v>0</v>
      </c>
      <c r="O136" s="100">
        <f t="shared" si="4"/>
        <v>-128</v>
      </c>
      <c r="P136" s="101">
        <f t="shared" si="3"/>
        <v>0</v>
      </c>
      <c r="Q136" s="100"/>
      <c r="R136" s="102"/>
      <c r="S136"/>
      <c r="T136"/>
    </row>
    <row r="137" spans="1:20" s="8" customFormat="1" x14ac:dyDescent="0.2">
      <c r="A137" s="184"/>
      <c r="B137" s="172" t="s">
        <v>208</v>
      </c>
      <c r="C137" s="98" t="s">
        <v>317</v>
      </c>
      <c r="D137" s="98"/>
      <c r="E137" s="98"/>
      <c r="F137" s="98"/>
      <c r="G137" s="98">
        <v>1</v>
      </c>
      <c r="H137" s="98" t="s">
        <v>35</v>
      </c>
      <c r="I137" s="98">
        <f>1967-174</f>
        <v>1793</v>
      </c>
      <c r="J137" s="98">
        <v>1</v>
      </c>
      <c r="K137" s="99">
        <f t="shared" si="7"/>
        <v>1793</v>
      </c>
      <c r="L137" s="98">
        <v>0</v>
      </c>
      <c r="M137" s="132">
        <f t="shared" si="8"/>
        <v>1793</v>
      </c>
      <c r="N137" s="98">
        <v>3000</v>
      </c>
      <c r="O137" s="100">
        <f t="shared" si="4"/>
        <v>1207</v>
      </c>
      <c r="P137" s="101">
        <f t="shared" si="3"/>
        <v>0.40233333333333332</v>
      </c>
      <c r="Q137" s="100" t="s">
        <v>358</v>
      </c>
      <c r="R137" s="102" t="s">
        <v>196</v>
      </c>
      <c r="S137"/>
      <c r="T137"/>
    </row>
    <row r="138" spans="1:20" s="8" customFormat="1" x14ac:dyDescent="0.2">
      <c r="A138" s="184"/>
      <c r="B138" s="173"/>
      <c r="C138" s="160" t="s">
        <v>360</v>
      </c>
      <c r="D138" s="160"/>
      <c r="E138" s="160"/>
      <c r="F138" s="160"/>
      <c r="G138" s="160">
        <v>1</v>
      </c>
      <c r="H138" s="160" t="s">
        <v>49</v>
      </c>
      <c r="I138" s="160">
        <v>69</v>
      </c>
      <c r="J138" s="160">
        <v>1</v>
      </c>
      <c r="K138" s="99">
        <f t="shared" si="7"/>
        <v>69</v>
      </c>
      <c r="L138" s="160">
        <v>0</v>
      </c>
      <c r="M138" s="160">
        <f t="shared" si="8"/>
        <v>69</v>
      </c>
      <c r="N138" s="160">
        <v>0</v>
      </c>
      <c r="O138" s="100">
        <f t="shared" si="4"/>
        <v>-69</v>
      </c>
      <c r="P138" s="101">
        <f t="shared" si="3"/>
        <v>0</v>
      </c>
      <c r="Q138" s="100"/>
      <c r="R138" s="102"/>
      <c r="S138"/>
      <c r="T138"/>
    </row>
    <row r="139" spans="1:20" s="8" customFormat="1" x14ac:dyDescent="0.2">
      <c r="A139" s="184"/>
      <c r="B139" s="173"/>
      <c r="C139" s="98" t="s">
        <v>289</v>
      </c>
      <c r="D139" s="98"/>
      <c r="E139" s="98"/>
      <c r="F139" s="98"/>
      <c r="G139" s="98">
        <v>19</v>
      </c>
      <c r="H139" s="98" t="s">
        <v>49</v>
      </c>
      <c r="I139" s="98">
        <v>20.8</v>
      </c>
      <c r="J139" s="98">
        <v>0.8</v>
      </c>
      <c r="K139" s="99">
        <f t="shared" si="7"/>
        <v>16.64</v>
      </c>
      <c r="L139" s="98">
        <v>0</v>
      </c>
      <c r="M139" s="132">
        <f t="shared" si="8"/>
        <v>316.16000000000003</v>
      </c>
      <c r="N139" s="98">
        <v>500</v>
      </c>
      <c r="O139" s="100">
        <f t="shared" si="4"/>
        <v>183.83999999999997</v>
      </c>
      <c r="P139" s="101">
        <f t="shared" si="3"/>
        <v>0.36767999999999995</v>
      </c>
      <c r="Q139" s="100"/>
      <c r="R139" s="102"/>
      <c r="S139"/>
      <c r="T139"/>
    </row>
    <row r="140" spans="1:20" s="8" customFormat="1" x14ac:dyDescent="0.2">
      <c r="A140" s="184"/>
      <c r="B140" s="187" t="s">
        <v>170</v>
      </c>
      <c r="C140" s="98" t="s">
        <v>177</v>
      </c>
      <c r="D140" s="98"/>
      <c r="E140" s="98"/>
      <c r="F140" s="98"/>
      <c r="G140" s="98">
        <v>1</v>
      </c>
      <c r="H140" s="98" t="s">
        <v>49</v>
      </c>
      <c r="I140" s="98">
        <v>1399</v>
      </c>
      <c r="J140" s="98">
        <v>1</v>
      </c>
      <c r="K140" s="99">
        <f t="shared" si="7"/>
        <v>1399</v>
      </c>
      <c r="L140" s="98">
        <v>0</v>
      </c>
      <c r="M140" s="132">
        <f t="shared" si="8"/>
        <v>1399</v>
      </c>
      <c r="N140" s="98">
        <v>1500</v>
      </c>
      <c r="O140" s="100">
        <f t="shared" si="4"/>
        <v>101</v>
      </c>
      <c r="P140" s="101">
        <f t="shared" si="3"/>
        <v>6.7333333333333328E-2</v>
      </c>
      <c r="Q140" s="100"/>
      <c r="R140" s="102" t="s">
        <v>196</v>
      </c>
      <c r="S140"/>
      <c r="T140"/>
    </row>
    <row r="141" spans="1:20" s="8" customFormat="1" x14ac:dyDescent="0.2">
      <c r="A141" s="184"/>
      <c r="B141" s="187"/>
      <c r="C141" s="98" t="s">
        <v>329</v>
      </c>
      <c r="D141" s="98"/>
      <c r="E141" s="98"/>
      <c r="F141" s="98"/>
      <c r="G141" s="98">
        <v>1</v>
      </c>
      <c r="H141" s="98" t="s">
        <v>49</v>
      </c>
      <c r="I141" s="98">
        <v>5199</v>
      </c>
      <c r="J141" s="98">
        <v>1</v>
      </c>
      <c r="K141" s="99">
        <f t="shared" si="7"/>
        <v>5199</v>
      </c>
      <c r="L141" s="98">
        <v>0</v>
      </c>
      <c r="M141" s="132">
        <f t="shared" si="8"/>
        <v>5199</v>
      </c>
      <c r="N141" s="98">
        <v>6000</v>
      </c>
      <c r="O141" s="100">
        <f t="shared" si="4"/>
        <v>801</v>
      </c>
      <c r="P141" s="101">
        <f t="shared" si="3"/>
        <v>0.13350000000000001</v>
      </c>
      <c r="Q141" s="100" t="s">
        <v>322</v>
      </c>
      <c r="R141" s="102" t="s">
        <v>196</v>
      </c>
      <c r="S141"/>
      <c r="T141"/>
    </row>
    <row r="142" spans="1:20" s="8" customFormat="1" x14ac:dyDescent="0.2">
      <c r="A142" s="184"/>
      <c r="B142" s="187"/>
      <c r="C142" s="147" t="s">
        <v>330</v>
      </c>
      <c r="D142" s="147"/>
      <c r="E142" s="147"/>
      <c r="F142" s="147"/>
      <c r="G142" s="147">
        <v>1</v>
      </c>
      <c r="H142" s="147" t="s">
        <v>49</v>
      </c>
      <c r="I142" s="147">
        <v>2099</v>
      </c>
      <c r="J142" s="147">
        <v>1</v>
      </c>
      <c r="K142" s="99">
        <f t="shared" si="7"/>
        <v>2099</v>
      </c>
      <c r="L142" s="147">
        <v>0</v>
      </c>
      <c r="M142" s="147">
        <f t="shared" si="8"/>
        <v>2099</v>
      </c>
      <c r="N142" s="147">
        <v>3000</v>
      </c>
      <c r="O142" s="100">
        <f t="shared" si="4"/>
        <v>901</v>
      </c>
      <c r="P142" s="101">
        <f t="shared" si="3"/>
        <v>0.30033333333333334</v>
      </c>
      <c r="Q142" s="100"/>
      <c r="R142" s="102"/>
      <c r="S142"/>
      <c r="T142"/>
    </row>
    <row r="143" spans="1:20" s="8" customFormat="1" x14ac:dyDescent="0.2">
      <c r="A143" s="184"/>
      <c r="B143" s="187"/>
      <c r="C143" s="98" t="s">
        <v>320</v>
      </c>
      <c r="D143" s="98"/>
      <c r="E143" s="98"/>
      <c r="F143" s="98"/>
      <c r="G143" s="98">
        <v>1</v>
      </c>
      <c r="H143" s="98" t="s">
        <v>49</v>
      </c>
      <c r="I143" s="98">
        <v>1820</v>
      </c>
      <c r="J143" s="98">
        <v>1</v>
      </c>
      <c r="K143" s="99">
        <f t="shared" si="7"/>
        <v>1820</v>
      </c>
      <c r="L143" s="98">
        <v>0</v>
      </c>
      <c r="M143" s="147">
        <f t="shared" si="8"/>
        <v>1820</v>
      </c>
      <c r="N143" s="98">
        <v>3000</v>
      </c>
      <c r="O143" s="100">
        <f t="shared" si="4"/>
        <v>1180</v>
      </c>
      <c r="P143" s="101">
        <f t="shared" si="3"/>
        <v>0.39333333333333331</v>
      </c>
      <c r="Q143" s="100"/>
      <c r="R143" s="102" t="s">
        <v>196</v>
      </c>
      <c r="S143"/>
      <c r="T143"/>
    </row>
    <row r="144" spans="1:20" s="8" customFormat="1" x14ac:dyDescent="0.2">
      <c r="A144" s="185"/>
      <c r="B144" s="172"/>
      <c r="C144" s="151" t="s">
        <v>327</v>
      </c>
      <c r="D144" s="151"/>
      <c r="E144" s="151"/>
      <c r="F144" s="151"/>
      <c r="G144" s="151">
        <v>1</v>
      </c>
      <c r="H144" s="151" t="s">
        <v>181</v>
      </c>
      <c r="I144" s="151">
        <v>410</v>
      </c>
      <c r="J144" s="151">
        <v>1</v>
      </c>
      <c r="K144" s="99">
        <f t="shared" si="7"/>
        <v>410</v>
      </c>
      <c r="L144" s="151">
        <v>0</v>
      </c>
      <c r="M144" s="152">
        <f t="shared" si="8"/>
        <v>410</v>
      </c>
      <c r="N144" s="151">
        <v>0</v>
      </c>
      <c r="O144" s="100">
        <f t="shared" si="4"/>
        <v>-410</v>
      </c>
      <c r="P144" s="101">
        <f t="shared" si="3"/>
        <v>0</v>
      </c>
      <c r="Q144" s="105" t="s">
        <v>328</v>
      </c>
      <c r="R144" s="107" t="s">
        <v>196</v>
      </c>
      <c r="S144"/>
      <c r="T144"/>
    </row>
    <row r="145" spans="1:20" s="8" customFormat="1" x14ac:dyDescent="0.2">
      <c r="A145" s="185"/>
      <c r="B145" s="172"/>
      <c r="C145" s="151" t="s">
        <v>363</v>
      </c>
      <c r="D145" s="151"/>
      <c r="E145" s="151"/>
      <c r="F145" s="151"/>
      <c r="G145" s="151">
        <v>3</v>
      </c>
      <c r="H145" s="151" t="s">
        <v>49</v>
      </c>
      <c r="I145" s="151">
        <v>30</v>
      </c>
      <c r="J145" s="151">
        <v>1</v>
      </c>
      <c r="K145" s="99">
        <f t="shared" si="7"/>
        <v>30</v>
      </c>
      <c r="L145" s="151">
        <v>0</v>
      </c>
      <c r="M145" s="152">
        <f t="shared" si="8"/>
        <v>90</v>
      </c>
      <c r="N145" s="151">
        <v>0</v>
      </c>
      <c r="O145" s="100">
        <f t="shared" si="4"/>
        <v>-90</v>
      </c>
      <c r="P145" s="101">
        <f t="shared" si="3"/>
        <v>0</v>
      </c>
      <c r="Q145" s="105"/>
      <c r="R145" s="107"/>
      <c r="S145"/>
      <c r="T145"/>
    </row>
    <row r="146" spans="1:20" s="8" customFormat="1" x14ac:dyDescent="0.2">
      <c r="A146" s="185"/>
      <c r="B146" s="172"/>
      <c r="C146" s="165" t="s">
        <v>374</v>
      </c>
      <c r="D146" s="165"/>
      <c r="E146" s="165"/>
      <c r="F146" s="165"/>
      <c r="G146" s="165">
        <v>1</v>
      </c>
      <c r="H146" s="165" t="s">
        <v>49</v>
      </c>
      <c r="I146" s="165">
        <v>1658</v>
      </c>
      <c r="J146" s="165">
        <v>1</v>
      </c>
      <c r="K146" s="99">
        <f t="shared" si="7"/>
        <v>1658</v>
      </c>
      <c r="L146" s="165">
        <v>0</v>
      </c>
      <c r="M146" s="166">
        <f t="shared" si="8"/>
        <v>1658</v>
      </c>
      <c r="N146" s="165">
        <v>0</v>
      </c>
      <c r="O146" s="100">
        <f t="shared" si="4"/>
        <v>-1658</v>
      </c>
      <c r="P146" s="101">
        <f t="shared" si="3"/>
        <v>0</v>
      </c>
      <c r="Q146" s="105"/>
      <c r="R146" s="107"/>
      <c r="S146"/>
      <c r="T146"/>
    </row>
    <row r="147" spans="1:20" s="8" customFormat="1" x14ac:dyDescent="0.2">
      <c r="A147" s="185"/>
      <c r="B147" s="172"/>
      <c r="C147" s="165" t="s">
        <v>375</v>
      </c>
      <c r="D147" s="165"/>
      <c r="E147" s="165"/>
      <c r="F147" s="165"/>
      <c r="G147" s="165">
        <v>1</v>
      </c>
      <c r="H147" s="165" t="s">
        <v>181</v>
      </c>
      <c r="I147" s="165">
        <v>160</v>
      </c>
      <c r="J147" s="165">
        <v>1</v>
      </c>
      <c r="K147" s="99">
        <f t="shared" si="7"/>
        <v>160</v>
      </c>
      <c r="L147" s="165">
        <v>0</v>
      </c>
      <c r="M147" s="166">
        <f t="shared" si="8"/>
        <v>160</v>
      </c>
      <c r="N147" s="165">
        <v>0</v>
      </c>
      <c r="O147" s="100">
        <f t="shared" si="4"/>
        <v>-160</v>
      </c>
      <c r="P147" s="101">
        <f t="shared" si="3"/>
        <v>0</v>
      </c>
      <c r="Q147" s="105" t="s">
        <v>376</v>
      </c>
      <c r="R147" s="107"/>
      <c r="S147"/>
      <c r="T147"/>
    </row>
    <row r="148" spans="1:20" s="8" customFormat="1" x14ac:dyDescent="0.2">
      <c r="A148" s="185"/>
      <c r="B148" s="172"/>
      <c r="C148" s="139" t="s">
        <v>104</v>
      </c>
      <c r="D148" s="139"/>
      <c r="E148" s="139"/>
      <c r="F148" s="139"/>
      <c r="G148" s="139">
        <v>1</v>
      </c>
      <c r="H148" s="139" t="s">
        <v>49</v>
      </c>
      <c r="I148" s="139">
        <v>2238</v>
      </c>
      <c r="J148" s="139">
        <v>1</v>
      </c>
      <c r="K148" s="99">
        <f t="shared" si="7"/>
        <v>2238</v>
      </c>
      <c r="L148" s="139">
        <v>0</v>
      </c>
      <c r="M148" s="145">
        <f t="shared" si="8"/>
        <v>2238</v>
      </c>
      <c r="N148" s="139">
        <v>3000</v>
      </c>
      <c r="O148" s="100">
        <f t="shared" si="4"/>
        <v>762</v>
      </c>
      <c r="P148" s="101">
        <f t="shared" si="3"/>
        <v>0.254</v>
      </c>
      <c r="Q148" s="105" t="s">
        <v>338</v>
      </c>
      <c r="R148" s="107" t="s">
        <v>196</v>
      </c>
      <c r="S148"/>
      <c r="T148"/>
    </row>
    <row r="149" spans="1:20" s="8" customFormat="1" x14ac:dyDescent="0.2">
      <c r="A149" s="185"/>
      <c r="B149" s="172"/>
      <c r="C149" s="161" t="s">
        <v>366</v>
      </c>
      <c r="D149" s="161"/>
      <c r="E149" s="161"/>
      <c r="F149" s="161"/>
      <c r="G149" s="161">
        <v>1</v>
      </c>
      <c r="H149" s="161" t="s">
        <v>367</v>
      </c>
      <c r="I149" s="161">
        <v>94</v>
      </c>
      <c r="J149" s="161">
        <v>1</v>
      </c>
      <c r="K149" s="104">
        <f t="shared" si="7"/>
        <v>94</v>
      </c>
      <c r="L149" s="161">
        <v>0</v>
      </c>
      <c r="M149" s="162">
        <f t="shared" si="8"/>
        <v>94</v>
      </c>
      <c r="N149" s="161">
        <v>100</v>
      </c>
      <c r="O149" s="100">
        <f t="shared" si="4"/>
        <v>6</v>
      </c>
      <c r="P149" s="106">
        <f t="shared" si="3"/>
        <v>0.06</v>
      </c>
      <c r="Q149" s="105"/>
      <c r="R149" s="107"/>
      <c r="S149"/>
      <c r="T149"/>
    </row>
    <row r="150" spans="1:20" s="8" customFormat="1" x14ac:dyDescent="0.2">
      <c r="A150" s="185"/>
      <c r="B150" s="172"/>
      <c r="C150" s="146" t="s">
        <v>319</v>
      </c>
      <c r="D150" s="146"/>
      <c r="E150" s="146"/>
      <c r="F150" s="146"/>
      <c r="G150" s="146">
        <v>1</v>
      </c>
      <c r="H150" s="146" t="s">
        <v>49</v>
      </c>
      <c r="I150" s="146">
        <v>917</v>
      </c>
      <c r="J150" s="146">
        <v>1</v>
      </c>
      <c r="K150" s="104">
        <f t="shared" si="7"/>
        <v>917</v>
      </c>
      <c r="L150" s="146">
        <v>0</v>
      </c>
      <c r="M150" s="147">
        <f t="shared" si="8"/>
        <v>917</v>
      </c>
      <c r="N150" s="146">
        <v>0</v>
      </c>
      <c r="O150" s="100">
        <f t="shared" si="4"/>
        <v>-917</v>
      </c>
      <c r="P150" s="106">
        <f t="shared" si="3"/>
        <v>0</v>
      </c>
      <c r="Q150" s="105"/>
      <c r="R150" s="107"/>
      <c r="S150"/>
      <c r="T150"/>
    </row>
    <row r="151" spans="1:20" s="8" customFormat="1" x14ac:dyDescent="0.2">
      <c r="A151" s="185"/>
      <c r="B151" s="172"/>
      <c r="C151" s="103" t="s">
        <v>207</v>
      </c>
      <c r="D151" s="103"/>
      <c r="E151" s="103"/>
      <c r="F151" s="103"/>
      <c r="G151" s="103">
        <v>1</v>
      </c>
      <c r="H151" s="103" t="s">
        <v>49</v>
      </c>
      <c r="I151" s="103">
        <v>1231</v>
      </c>
      <c r="J151" s="103">
        <v>1</v>
      </c>
      <c r="K151" s="104">
        <f t="shared" si="7"/>
        <v>1231</v>
      </c>
      <c r="L151" s="103">
        <v>0</v>
      </c>
      <c r="M151" s="132">
        <f t="shared" si="8"/>
        <v>1231</v>
      </c>
      <c r="N151" s="103">
        <v>1500</v>
      </c>
      <c r="O151" s="100">
        <f t="shared" si="4"/>
        <v>269</v>
      </c>
      <c r="P151" s="106">
        <f t="shared" si="3"/>
        <v>0.17933333333333334</v>
      </c>
      <c r="Q151" s="105"/>
      <c r="R151" s="107" t="s">
        <v>196</v>
      </c>
      <c r="S151"/>
      <c r="T151"/>
    </row>
    <row r="152" spans="1:20" x14ac:dyDescent="0.2">
      <c r="A152" s="30"/>
      <c r="B152" s="30"/>
      <c r="C152" s="27"/>
      <c r="D152" s="27"/>
      <c r="E152" s="27"/>
      <c r="F152" s="27"/>
      <c r="G152" s="27"/>
      <c r="H152" s="27"/>
      <c r="I152" s="27"/>
      <c r="J152" s="27"/>
      <c r="K152" s="29"/>
      <c r="L152" s="27"/>
      <c r="M152" s="28"/>
      <c r="N152" s="27"/>
    </row>
    <row r="153" spans="1:20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4"/>
      <c r="L153" s="22"/>
      <c r="M153" s="22"/>
      <c r="N153" s="22"/>
      <c r="O153" s="25"/>
      <c r="P153" s="33"/>
      <c r="Q153" s="25"/>
      <c r="R153" s="25"/>
    </row>
    <row r="154" spans="1:20" x14ac:dyDescent="0.2">
      <c r="B154" s="14" t="s">
        <v>78</v>
      </c>
      <c r="C154" s="15">
        <f>SUM(M4:M153)</f>
        <v>180916.16279999999</v>
      </c>
    </row>
    <row r="155" spans="1:20" x14ac:dyDescent="0.2">
      <c r="B155" s="10" t="s">
        <v>79</v>
      </c>
      <c r="C155" s="11">
        <f>SUM(N4:N153)</f>
        <v>205895</v>
      </c>
    </row>
    <row r="156" spans="1:20" x14ac:dyDescent="0.2">
      <c r="B156" s="12" t="s">
        <v>67</v>
      </c>
      <c r="C156" s="13">
        <f>C155-C154</f>
        <v>24978.837200000009</v>
      </c>
    </row>
    <row r="157" spans="1:20" x14ac:dyDescent="0.2">
      <c r="B157" s="9" t="s">
        <v>66</v>
      </c>
      <c r="C157" s="16">
        <f>C156/C155</f>
        <v>0.12131832827412035</v>
      </c>
    </row>
    <row r="158" spans="1:20" x14ac:dyDescent="0.2">
      <c r="B158" s="9"/>
      <c r="C158" s="16"/>
    </row>
    <row r="160" spans="1:20" x14ac:dyDescent="0.2">
      <c r="B160" s="164" t="s">
        <v>37</v>
      </c>
      <c r="C160" s="164">
        <f>SUM(I4:I8)</f>
        <v>18917.439999999999</v>
      </c>
    </row>
    <row r="161" spans="2:3" x14ac:dyDescent="0.2">
      <c r="B161" s="15" t="s">
        <v>311</v>
      </c>
      <c r="C161" s="15">
        <f>C154-C160</f>
        <v>161998.72279999999</v>
      </c>
    </row>
    <row r="162" spans="2:3" x14ac:dyDescent="0.2">
      <c r="B162" s="140" t="s">
        <v>312</v>
      </c>
      <c r="C162" s="140">
        <f>150000-C161</f>
        <v>-11998.722799999989</v>
      </c>
    </row>
    <row r="163" spans="2:3" x14ac:dyDescent="0.2">
      <c r="B163" s="140" t="s">
        <v>313</v>
      </c>
      <c r="C163" s="140">
        <f>150000-C154</f>
        <v>-30916.162799999991</v>
      </c>
    </row>
  </sheetData>
  <autoFilter ref="A2:AH151" xr:uid="{88ACFA08-6BD0-6848-9DB5-1337D36BCF36}"/>
  <mergeCells count="25">
    <mergeCell ref="R1:AH1"/>
    <mergeCell ref="B4:B8"/>
    <mergeCell ref="B9:B11"/>
    <mergeCell ref="A37:A100"/>
    <mergeCell ref="A1:Q1"/>
    <mergeCell ref="A9:A11"/>
    <mergeCell ref="B37:B48"/>
    <mergeCell ref="B31:B36"/>
    <mergeCell ref="A12:A36"/>
    <mergeCell ref="A4:A8"/>
    <mergeCell ref="B53:B71"/>
    <mergeCell ref="B22:B28"/>
    <mergeCell ref="B78:B92"/>
    <mergeCell ref="B49:B52"/>
    <mergeCell ref="B93:B100"/>
    <mergeCell ref="B137:B139"/>
    <mergeCell ref="B72:B77"/>
    <mergeCell ref="A101:A128"/>
    <mergeCell ref="B101:B102"/>
    <mergeCell ref="A129:A151"/>
    <mergeCell ref="B140:B151"/>
    <mergeCell ref="B103:B125"/>
    <mergeCell ref="B126:B128"/>
    <mergeCell ref="B135:B136"/>
    <mergeCell ref="B129:B134"/>
  </mergeCells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{32387333-40EF-4BAA-BE50-F223D070A758}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87333-40EF-4BAA-BE50-F223D070A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10" sqref="C10:C11"/>
    </sheetView>
  </sheetViews>
  <sheetFormatPr baseColWidth="10" defaultColWidth="8.83203125" defaultRowHeight="15" x14ac:dyDescent="0.2"/>
  <cols>
    <col min="1" max="1" width="35.5" customWidth="1"/>
    <col min="2" max="3" width="40" customWidth="1"/>
  </cols>
  <sheetData>
    <row r="1" spans="1:6" x14ac:dyDescent="0.2">
      <c r="A1" t="s">
        <v>121</v>
      </c>
      <c r="B1" t="s">
        <v>50</v>
      </c>
      <c r="C1" t="s">
        <v>123</v>
      </c>
      <c r="D1">
        <v>6.5</v>
      </c>
      <c r="E1" t="s">
        <v>140</v>
      </c>
      <c r="F1">
        <f>SUM(D1:D6)</f>
        <v>60.740000000000009</v>
      </c>
    </row>
    <row r="2" spans="1:6" x14ac:dyDescent="0.2">
      <c r="B2" t="s">
        <v>51</v>
      </c>
      <c r="C2" t="s">
        <v>124</v>
      </c>
      <c r="D2">
        <v>2.34</v>
      </c>
    </row>
    <row r="3" spans="1:6" x14ac:dyDescent="0.2">
      <c r="B3" t="s">
        <v>50</v>
      </c>
      <c r="C3" t="s">
        <v>125</v>
      </c>
      <c r="D3">
        <v>24</v>
      </c>
    </row>
    <row r="4" spans="1:6" x14ac:dyDescent="0.2">
      <c r="B4" t="s">
        <v>51</v>
      </c>
      <c r="C4" t="s">
        <v>126</v>
      </c>
      <c r="D4">
        <v>5.2</v>
      </c>
    </row>
    <row r="5" spans="1:6" x14ac:dyDescent="0.2">
      <c r="A5" t="s">
        <v>5</v>
      </c>
      <c r="B5" t="s">
        <v>50</v>
      </c>
      <c r="C5" t="s">
        <v>127</v>
      </c>
      <c r="D5">
        <v>19</v>
      </c>
    </row>
    <row r="6" spans="1:6" x14ac:dyDescent="0.2">
      <c r="B6" t="s">
        <v>51</v>
      </c>
      <c r="C6" t="s">
        <v>128</v>
      </c>
      <c r="D6">
        <v>3.7</v>
      </c>
    </row>
    <row r="7" spans="1:6" x14ac:dyDescent="0.2">
      <c r="A7" t="s">
        <v>122</v>
      </c>
      <c r="C7">
        <v>800</v>
      </c>
    </row>
    <row r="8" spans="1:6" x14ac:dyDescent="0.2">
      <c r="A8" t="s">
        <v>129</v>
      </c>
      <c r="C8">
        <v>1000</v>
      </c>
    </row>
    <row r="9" spans="1:6" x14ac:dyDescent="0.2">
      <c r="A9" t="s">
        <v>130</v>
      </c>
      <c r="B9" t="s">
        <v>131</v>
      </c>
      <c r="C9">
        <v>2160</v>
      </c>
    </row>
    <row r="10" spans="1:6" x14ac:dyDescent="0.2">
      <c r="A10" t="s">
        <v>134</v>
      </c>
      <c r="B10" t="s">
        <v>132</v>
      </c>
      <c r="C10" s="211">
        <v>780</v>
      </c>
    </row>
    <row r="11" spans="1:6" x14ac:dyDescent="0.2">
      <c r="B11" t="s">
        <v>133</v>
      </c>
      <c r="C11" s="211"/>
    </row>
    <row r="12" spans="1:6" x14ac:dyDescent="0.2">
      <c r="A12" t="s">
        <v>135</v>
      </c>
      <c r="C12">
        <v>900</v>
      </c>
    </row>
    <row r="13" spans="1:6" x14ac:dyDescent="0.2">
      <c r="A13" t="s">
        <v>136</v>
      </c>
      <c r="C13">
        <v>4500</v>
      </c>
    </row>
    <row r="14" spans="1:6" x14ac:dyDescent="0.2">
      <c r="A14" t="s">
        <v>137</v>
      </c>
      <c r="C14">
        <v>13500</v>
      </c>
    </row>
    <row r="15" spans="1:6" x14ac:dyDescent="0.2">
      <c r="A15" t="s">
        <v>138</v>
      </c>
      <c r="C15">
        <v>3500</v>
      </c>
    </row>
    <row r="16" spans="1:6" x14ac:dyDescent="0.2">
      <c r="A16" t="s">
        <v>139</v>
      </c>
      <c r="C16">
        <v>7320</v>
      </c>
    </row>
    <row r="20" spans="2:3" x14ac:dyDescent="0.2">
      <c r="B20" t="s">
        <v>72</v>
      </c>
      <c r="C20">
        <f>SUM(C7:C16)</f>
        <v>34460</v>
      </c>
    </row>
  </sheetData>
  <mergeCells count="1"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A2" sqref="A2:A5"/>
    </sheetView>
  </sheetViews>
  <sheetFormatPr baseColWidth="10" defaultColWidth="8.83203125" defaultRowHeight="15" x14ac:dyDescent="0.2"/>
  <cols>
    <col min="1" max="1" width="21.1640625" customWidth="1"/>
  </cols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sqref="A1:A5"/>
    </sheetView>
  </sheetViews>
  <sheetFormatPr baseColWidth="10" defaultColWidth="8.83203125" defaultRowHeight="15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baseColWidth="10" defaultColWidth="8.83203125" defaultRowHeight="15" x14ac:dyDescent="0.2"/>
  <sheetData>
    <row r="1" spans="1:2" x14ac:dyDescent="0.2">
      <c r="A1" t="s">
        <v>1</v>
      </c>
      <c r="B1">
        <v>3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预算</vt:lpstr>
      <vt:lpstr>预算 (2)</vt:lpstr>
      <vt:lpstr>师傅报价</vt:lpstr>
      <vt:lpstr>材料分类</vt:lpstr>
      <vt:lpstr>装修顺序</vt:lpstr>
      <vt:lpstr>室内分类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2018-11-29T07:52:36Z</dcterms:modified>
</cp:coreProperties>
</file>