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16260" windowHeight="5040"/>
  </bookViews>
  <sheets>
    <sheet name="normal" sheetId="1" r:id="rId1"/>
  </sheets>
  <definedNames>
    <definedName name="_xlnm.Print_Area" localSheetId="0">normal!$A$8:$M$81</definedName>
  </definedNames>
  <calcPr calcId="144525"/>
</workbook>
</file>

<file path=xl/calcChain.xml><?xml version="1.0" encoding="utf-8"?>
<calcChain xmlns="http://schemas.openxmlformats.org/spreadsheetml/2006/main">
  <c r="Q433" i="1" l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K80" i="1"/>
  <c r="Q79" i="1"/>
  <c r="Q78" i="1"/>
  <c r="Q77" i="1"/>
  <c r="Q76" i="1"/>
  <c r="Q75" i="1"/>
  <c r="Q74" i="1"/>
  <c r="Q73" i="1"/>
  <c r="Q72" i="1"/>
  <c r="Q71" i="1"/>
  <c r="Q70" i="1"/>
  <c r="Q69" i="1"/>
  <c r="P69" i="1"/>
  <c r="P70" i="1" s="1"/>
  <c r="P71" i="1" s="1"/>
  <c r="W66" i="1"/>
  <c r="S64" i="1"/>
  <c r="AB57" i="1"/>
  <c r="AB58" i="1" s="1"/>
  <c r="M57" i="1" s="1"/>
  <c r="AA57" i="1"/>
  <c r="AA58" i="1" s="1"/>
  <c r="L57" i="1" s="1"/>
  <c r="L56" i="1" s="1"/>
  <c r="Z57" i="1"/>
  <c r="Z58" i="1" s="1"/>
  <c r="K57" i="1" s="1"/>
  <c r="Y57" i="1"/>
  <c r="Y58" i="1" s="1"/>
  <c r="J57" i="1" s="1"/>
  <c r="X57" i="1"/>
  <c r="X58" i="1" s="1"/>
  <c r="I57" i="1" s="1"/>
  <c r="W57" i="1"/>
  <c r="W58" i="1" s="1"/>
  <c r="H57" i="1" s="1"/>
  <c r="H56" i="1" s="1"/>
  <c r="V57" i="1"/>
  <c r="V58" i="1" s="1"/>
  <c r="G57" i="1" s="1"/>
  <c r="U57" i="1"/>
  <c r="U58" i="1" s="1"/>
  <c r="F57" i="1" s="1"/>
  <c r="F56" i="1" s="1"/>
  <c r="T57" i="1"/>
  <c r="T58" i="1" s="1"/>
  <c r="E57" i="1" s="1"/>
  <c r="S57" i="1"/>
  <c r="S58" i="1" s="1"/>
  <c r="D57" i="1" s="1"/>
  <c r="D56" i="1" s="1"/>
  <c r="R57" i="1"/>
  <c r="R58" i="1" s="1"/>
  <c r="C57" i="1" s="1"/>
  <c r="Q57" i="1"/>
  <c r="Q58" i="1" s="1"/>
  <c r="B57" i="1" s="1"/>
  <c r="AB54" i="1"/>
  <c r="AB55" i="1" s="1"/>
  <c r="M55" i="1" s="1"/>
  <c r="AA54" i="1"/>
  <c r="AA55" i="1" s="1"/>
  <c r="L55" i="1" s="1"/>
  <c r="Z54" i="1"/>
  <c r="Z55" i="1" s="1"/>
  <c r="K55" i="1" s="1"/>
  <c r="Y54" i="1"/>
  <c r="Y55" i="1" s="1"/>
  <c r="J55" i="1" s="1"/>
  <c r="X54" i="1"/>
  <c r="X55" i="1" s="1"/>
  <c r="I55" i="1" s="1"/>
  <c r="W54" i="1"/>
  <c r="W55" i="1" s="1"/>
  <c r="H55" i="1" s="1"/>
  <c r="V54" i="1"/>
  <c r="V55" i="1" s="1"/>
  <c r="G55" i="1" s="1"/>
  <c r="U54" i="1"/>
  <c r="U55" i="1" s="1"/>
  <c r="F55" i="1" s="1"/>
  <c r="T54" i="1"/>
  <c r="T55" i="1" s="1"/>
  <c r="E55" i="1" s="1"/>
  <c r="S54" i="1"/>
  <c r="S55" i="1" s="1"/>
  <c r="D55" i="1" s="1"/>
  <c r="R54" i="1"/>
  <c r="R55" i="1" s="1"/>
  <c r="C55" i="1" s="1"/>
  <c r="Q54" i="1"/>
  <c r="Q55" i="1" s="1"/>
  <c r="M53" i="1"/>
  <c r="L53" i="1"/>
  <c r="K53" i="1"/>
  <c r="J53" i="1"/>
  <c r="I53" i="1"/>
  <c r="H53" i="1"/>
  <c r="G53" i="1"/>
  <c r="F53" i="1"/>
  <c r="E53" i="1"/>
  <c r="D53" i="1"/>
  <c r="C53" i="1"/>
  <c r="B53" i="1"/>
  <c r="B6" i="1"/>
  <c r="E56" i="1" l="1"/>
  <c r="I56" i="1"/>
  <c r="M56" i="1"/>
  <c r="K51" i="1"/>
  <c r="B56" i="1"/>
  <c r="J56" i="1"/>
  <c r="K56" i="1"/>
  <c r="D54" i="1"/>
  <c r="C56" i="1"/>
  <c r="G56" i="1"/>
  <c r="H54" i="1"/>
  <c r="H52" i="1"/>
  <c r="H51" i="1"/>
  <c r="F52" i="1"/>
  <c r="F51" i="1"/>
  <c r="L54" i="1"/>
  <c r="L51" i="1"/>
  <c r="C54" i="1"/>
  <c r="C51" i="1"/>
  <c r="C52" i="1"/>
  <c r="G51" i="1"/>
  <c r="G52" i="1"/>
  <c r="G54" i="1"/>
  <c r="P72" i="1"/>
  <c r="B55" i="1"/>
  <c r="O55" i="1"/>
  <c r="J52" i="1"/>
  <c r="J54" i="1"/>
  <c r="J51" i="1"/>
  <c r="E51" i="1"/>
  <c r="E54" i="1"/>
  <c r="E52" i="1"/>
  <c r="I54" i="1"/>
  <c r="I51" i="1"/>
  <c r="I52" i="1"/>
  <c r="M51" i="1"/>
  <c r="M54" i="1"/>
  <c r="M52" i="1"/>
  <c r="D51" i="1"/>
  <c r="K52" i="1"/>
  <c r="O58" i="1"/>
  <c r="D52" i="1"/>
  <c r="L52" i="1"/>
  <c r="S61" i="1"/>
  <c r="F54" i="1"/>
  <c r="K54" i="1"/>
  <c r="O52" i="1" l="1"/>
  <c r="R72" i="1" s="1"/>
  <c r="N52" i="1"/>
  <c r="N53" i="1"/>
  <c r="N51" i="1"/>
  <c r="P73" i="1"/>
  <c r="B52" i="1"/>
  <c r="S62" i="1" s="1"/>
  <c r="B54" i="1"/>
  <c r="S63" i="1" s="1"/>
  <c r="B51" i="1"/>
  <c r="R71" i="1" l="1"/>
  <c r="R70" i="1"/>
  <c r="R69" i="1"/>
  <c r="P74" i="1"/>
  <c r="R73" i="1"/>
  <c r="P75" i="1" l="1"/>
  <c r="R74" i="1"/>
  <c r="R75" i="1" l="1"/>
  <c r="P76" i="1"/>
  <c r="R76" i="1" l="1"/>
  <c r="P77" i="1"/>
  <c r="P78" i="1" l="1"/>
  <c r="R77" i="1"/>
  <c r="P79" i="1" l="1"/>
  <c r="R78" i="1"/>
  <c r="P80" i="1" l="1"/>
  <c r="R79" i="1"/>
  <c r="P81" i="1" l="1"/>
  <c r="R80" i="1"/>
  <c r="R81" i="1" l="1"/>
  <c r="P82" i="1"/>
  <c r="P83" i="1" l="1"/>
  <c r="R82" i="1"/>
  <c r="P84" i="1" l="1"/>
  <c r="R83" i="1"/>
  <c r="R84" i="1" l="1"/>
  <c r="P85" i="1"/>
  <c r="R85" i="1" l="1"/>
  <c r="P86" i="1"/>
  <c r="P87" i="1" l="1"/>
  <c r="R86" i="1"/>
  <c r="P88" i="1" l="1"/>
  <c r="R87" i="1"/>
  <c r="P89" i="1" l="1"/>
  <c r="R88" i="1"/>
  <c r="R89" i="1" l="1"/>
  <c r="P90" i="1"/>
  <c r="P91" i="1" l="1"/>
  <c r="R90" i="1"/>
  <c r="R91" i="1" l="1"/>
  <c r="P92" i="1"/>
  <c r="P93" i="1" l="1"/>
  <c r="R92" i="1"/>
  <c r="R93" i="1" l="1"/>
  <c r="P94" i="1"/>
  <c r="P95" i="1" l="1"/>
  <c r="R94" i="1"/>
  <c r="P96" i="1" l="1"/>
  <c r="R95" i="1"/>
  <c r="P97" i="1" l="1"/>
  <c r="R96" i="1"/>
  <c r="R97" i="1" l="1"/>
  <c r="P98" i="1"/>
  <c r="P99" i="1" l="1"/>
  <c r="R98" i="1"/>
  <c r="R99" i="1" l="1"/>
  <c r="P100" i="1"/>
  <c r="P101" i="1" l="1"/>
  <c r="R100" i="1"/>
  <c r="R101" i="1" l="1"/>
  <c r="P102" i="1"/>
  <c r="P103" i="1" l="1"/>
  <c r="R102" i="1"/>
  <c r="P104" i="1" l="1"/>
  <c r="R103" i="1"/>
  <c r="P105" i="1" l="1"/>
  <c r="R104" i="1"/>
  <c r="R105" i="1" l="1"/>
  <c r="P106" i="1"/>
  <c r="P107" i="1" l="1"/>
  <c r="R106" i="1"/>
  <c r="R107" i="1" l="1"/>
  <c r="P108" i="1"/>
  <c r="P109" i="1" l="1"/>
  <c r="R108" i="1"/>
  <c r="R109" i="1" l="1"/>
  <c r="P110" i="1"/>
  <c r="P111" i="1" l="1"/>
  <c r="R110" i="1"/>
  <c r="P112" i="1" l="1"/>
  <c r="R111" i="1"/>
  <c r="P113" i="1" l="1"/>
  <c r="R112" i="1"/>
  <c r="R113" i="1" l="1"/>
  <c r="P114" i="1"/>
  <c r="P115" i="1" l="1"/>
  <c r="R114" i="1"/>
  <c r="R115" i="1" l="1"/>
  <c r="P116" i="1"/>
  <c r="P117" i="1" l="1"/>
  <c r="R116" i="1"/>
  <c r="R117" i="1" l="1"/>
  <c r="P118" i="1"/>
  <c r="P119" i="1" l="1"/>
  <c r="R118" i="1"/>
  <c r="P120" i="1" l="1"/>
  <c r="R119" i="1"/>
  <c r="P121" i="1" l="1"/>
  <c r="R120" i="1"/>
  <c r="R121" i="1" l="1"/>
  <c r="P122" i="1"/>
  <c r="P123" i="1" l="1"/>
  <c r="R122" i="1"/>
  <c r="R123" i="1" l="1"/>
  <c r="P124" i="1"/>
  <c r="P125" i="1" l="1"/>
  <c r="R124" i="1"/>
  <c r="R125" i="1" l="1"/>
  <c r="P126" i="1"/>
  <c r="P127" i="1" l="1"/>
  <c r="R126" i="1"/>
  <c r="P128" i="1" l="1"/>
  <c r="R127" i="1"/>
  <c r="P129" i="1" l="1"/>
  <c r="R128" i="1"/>
  <c r="R129" i="1" l="1"/>
  <c r="P130" i="1"/>
  <c r="P131" i="1" l="1"/>
  <c r="R130" i="1"/>
  <c r="R131" i="1" l="1"/>
  <c r="P132" i="1"/>
  <c r="P133" i="1" l="1"/>
  <c r="R132" i="1"/>
  <c r="R133" i="1" l="1"/>
  <c r="P134" i="1"/>
  <c r="P135" i="1" l="1"/>
  <c r="R134" i="1"/>
  <c r="P136" i="1" l="1"/>
  <c r="R135" i="1"/>
  <c r="P137" i="1" l="1"/>
  <c r="R136" i="1"/>
  <c r="R137" i="1" l="1"/>
  <c r="P138" i="1"/>
  <c r="P139" i="1" l="1"/>
  <c r="R138" i="1"/>
  <c r="R139" i="1" l="1"/>
  <c r="P140" i="1"/>
  <c r="P141" i="1" l="1"/>
  <c r="R140" i="1"/>
  <c r="R141" i="1" l="1"/>
  <c r="P142" i="1"/>
  <c r="P143" i="1" l="1"/>
  <c r="R142" i="1"/>
  <c r="P144" i="1" l="1"/>
  <c r="R143" i="1"/>
  <c r="P145" i="1" l="1"/>
  <c r="R144" i="1"/>
  <c r="R145" i="1" l="1"/>
  <c r="P146" i="1"/>
  <c r="P147" i="1" l="1"/>
  <c r="R146" i="1"/>
  <c r="R147" i="1" l="1"/>
  <c r="P148" i="1"/>
  <c r="P149" i="1" l="1"/>
  <c r="R148" i="1"/>
  <c r="R149" i="1" l="1"/>
  <c r="P150" i="1"/>
  <c r="P151" i="1" l="1"/>
  <c r="R150" i="1"/>
  <c r="P152" i="1" l="1"/>
  <c r="R151" i="1"/>
  <c r="P153" i="1" l="1"/>
  <c r="R152" i="1"/>
  <c r="R153" i="1" l="1"/>
  <c r="P154" i="1"/>
  <c r="P155" i="1" l="1"/>
  <c r="R154" i="1"/>
  <c r="R155" i="1" l="1"/>
  <c r="P156" i="1"/>
  <c r="P157" i="1" l="1"/>
  <c r="R156" i="1"/>
  <c r="R157" i="1" l="1"/>
  <c r="P158" i="1"/>
  <c r="P159" i="1" l="1"/>
  <c r="R158" i="1"/>
  <c r="P160" i="1" l="1"/>
  <c r="R159" i="1"/>
  <c r="P161" i="1" l="1"/>
  <c r="R160" i="1"/>
  <c r="R161" i="1" l="1"/>
  <c r="P162" i="1"/>
  <c r="P163" i="1" l="1"/>
  <c r="R162" i="1"/>
  <c r="R163" i="1" l="1"/>
  <c r="P164" i="1"/>
  <c r="P165" i="1" l="1"/>
  <c r="R164" i="1"/>
  <c r="R165" i="1" l="1"/>
  <c r="P166" i="1"/>
  <c r="P167" i="1" l="1"/>
  <c r="R166" i="1"/>
  <c r="P168" i="1" l="1"/>
  <c r="R167" i="1"/>
  <c r="P169" i="1" l="1"/>
  <c r="R168" i="1"/>
  <c r="R169" i="1" l="1"/>
  <c r="P170" i="1"/>
  <c r="P171" i="1" l="1"/>
  <c r="R170" i="1"/>
  <c r="R171" i="1" l="1"/>
  <c r="P172" i="1"/>
  <c r="P173" i="1" l="1"/>
  <c r="R172" i="1"/>
  <c r="R173" i="1" l="1"/>
  <c r="P174" i="1"/>
  <c r="P175" i="1" l="1"/>
  <c r="R174" i="1"/>
  <c r="P176" i="1" l="1"/>
  <c r="R175" i="1"/>
  <c r="P177" i="1" l="1"/>
  <c r="R176" i="1"/>
  <c r="R177" i="1" l="1"/>
  <c r="P178" i="1"/>
  <c r="P179" i="1" l="1"/>
  <c r="R178" i="1"/>
  <c r="P180" i="1" l="1"/>
  <c r="R179" i="1"/>
  <c r="P181" i="1" l="1"/>
  <c r="R180" i="1"/>
  <c r="R181" i="1" l="1"/>
  <c r="P182" i="1"/>
  <c r="P183" i="1" l="1"/>
  <c r="R182" i="1"/>
  <c r="P184" i="1" l="1"/>
  <c r="R183" i="1"/>
  <c r="R184" i="1" l="1"/>
  <c r="P185" i="1"/>
  <c r="R185" i="1" l="1"/>
  <c r="P186" i="1"/>
  <c r="P187" i="1" l="1"/>
  <c r="R186" i="1"/>
  <c r="P188" i="1" l="1"/>
  <c r="R187" i="1"/>
  <c r="P189" i="1" l="1"/>
  <c r="R188" i="1"/>
  <c r="R189" i="1" l="1"/>
  <c r="P190" i="1"/>
  <c r="P191" i="1" l="1"/>
  <c r="R190" i="1"/>
  <c r="P192" i="1" l="1"/>
  <c r="R191" i="1"/>
  <c r="P193" i="1" l="1"/>
  <c r="R192" i="1"/>
  <c r="R193" i="1" l="1"/>
  <c r="P194" i="1"/>
  <c r="P195" i="1" l="1"/>
  <c r="R194" i="1"/>
  <c r="P196" i="1" l="1"/>
  <c r="R195" i="1"/>
  <c r="P197" i="1" l="1"/>
  <c r="R196" i="1"/>
  <c r="R197" i="1" l="1"/>
  <c r="P198" i="1"/>
  <c r="P199" i="1" l="1"/>
  <c r="R198" i="1"/>
  <c r="P200" i="1" l="1"/>
  <c r="R199" i="1"/>
  <c r="R200" i="1" l="1"/>
  <c r="P201" i="1"/>
  <c r="R201" i="1" l="1"/>
  <c r="P202" i="1"/>
  <c r="P203" i="1" l="1"/>
  <c r="R202" i="1"/>
  <c r="P204" i="1" l="1"/>
  <c r="R203" i="1"/>
  <c r="P205" i="1" l="1"/>
  <c r="R204" i="1"/>
  <c r="R205" i="1" l="1"/>
  <c r="P206" i="1"/>
  <c r="P207" i="1" l="1"/>
  <c r="R206" i="1"/>
  <c r="P208" i="1" l="1"/>
  <c r="R207" i="1"/>
  <c r="P209" i="1" l="1"/>
  <c r="R208" i="1"/>
  <c r="R209" i="1" l="1"/>
  <c r="P210" i="1"/>
  <c r="P211" i="1" l="1"/>
  <c r="R210" i="1"/>
  <c r="P212" i="1" l="1"/>
  <c r="R211" i="1"/>
  <c r="P213" i="1" l="1"/>
  <c r="R212" i="1"/>
  <c r="R213" i="1" l="1"/>
  <c r="P214" i="1"/>
  <c r="P215" i="1" l="1"/>
  <c r="R214" i="1"/>
  <c r="P216" i="1" l="1"/>
  <c r="R215" i="1"/>
  <c r="R216" i="1" l="1"/>
  <c r="P217" i="1"/>
  <c r="R217" i="1" l="1"/>
  <c r="P218" i="1"/>
  <c r="P219" i="1" l="1"/>
  <c r="R218" i="1"/>
  <c r="P220" i="1" l="1"/>
  <c r="R219" i="1"/>
  <c r="P221" i="1" l="1"/>
  <c r="R220" i="1"/>
  <c r="R221" i="1" l="1"/>
  <c r="P222" i="1"/>
  <c r="P223" i="1" l="1"/>
  <c r="R222" i="1"/>
  <c r="P224" i="1" l="1"/>
  <c r="R223" i="1"/>
  <c r="P225" i="1" l="1"/>
  <c r="R224" i="1"/>
  <c r="R225" i="1" l="1"/>
  <c r="P226" i="1"/>
  <c r="P227" i="1" l="1"/>
  <c r="R226" i="1"/>
  <c r="P228" i="1" l="1"/>
  <c r="R227" i="1"/>
  <c r="P229" i="1" l="1"/>
  <c r="R228" i="1"/>
  <c r="R229" i="1" l="1"/>
  <c r="P230" i="1"/>
  <c r="P231" i="1" l="1"/>
  <c r="R230" i="1"/>
  <c r="P232" i="1" l="1"/>
  <c r="R231" i="1"/>
  <c r="P233" i="1" l="1"/>
  <c r="R232" i="1"/>
  <c r="R233" i="1" l="1"/>
  <c r="P234" i="1"/>
  <c r="P235" i="1" l="1"/>
  <c r="R234" i="1"/>
  <c r="P236" i="1" l="1"/>
  <c r="R235" i="1"/>
  <c r="P237" i="1" l="1"/>
  <c r="R236" i="1"/>
  <c r="R237" i="1" l="1"/>
  <c r="P238" i="1"/>
  <c r="P239" i="1" l="1"/>
  <c r="R238" i="1"/>
  <c r="P240" i="1" l="1"/>
  <c r="R239" i="1"/>
  <c r="P241" i="1" l="1"/>
  <c r="R240" i="1"/>
  <c r="R241" i="1" l="1"/>
  <c r="P242" i="1"/>
  <c r="P243" i="1" l="1"/>
  <c r="R242" i="1"/>
  <c r="P244" i="1" l="1"/>
  <c r="R243" i="1"/>
  <c r="P245" i="1" l="1"/>
  <c r="R244" i="1"/>
  <c r="R245" i="1" l="1"/>
  <c r="P246" i="1"/>
  <c r="P247" i="1" l="1"/>
  <c r="R246" i="1"/>
  <c r="P248" i="1" l="1"/>
  <c r="R247" i="1"/>
  <c r="P249" i="1" l="1"/>
  <c r="R248" i="1"/>
  <c r="R249" i="1" l="1"/>
  <c r="P250" i="1"/>
  <c r="P251" i="1" l="1"/>
  <c r="R250" i="1"/>
  <c r="P252" i="1" l="1"/>
  <c r="R251" i="1"/>
  <c r="P253" i="1" l="1"/>
  <c r="R252" i="1"/>
  <c r="R253" i="1" l="1"/>
  <c r="P254" i="1"/>
  <c r="P255" i="1" l="1"/>
  <c r="R254" i="1"/>
  <c r="P256" i="1" l="1"/>
  <c r="R255" i="1"/>
  <c r="P257" i="1" l="1"/>
  <c r="R256" i="1"/>
  <c r="R257" i="1" l="1"/>
  <c r="P258" i="1"/>
  <c r="P259" i="1" l="1"/>
  <c r="R258" i="1"/>
  <c r="P260" i="1" l="1"/>
  <c r="R259" i="1"/>
  <c r="P261" i="1" l="1"/>
  <c r="R260" i="1"/>
  <c r="R261" i="1" l="1"/>
  <c r="P262" i="1"/>
  <c r="P263" i="1" l="1"/>
  <c r="R262" i="1"/>
  <c r="P264" i="1" l="1"/>
  <c r="R263" i="1"/>
  <c r="P265" i="1" l="1"/>
  <c r="R264" i="1"/>
  <c r="R265" i="1" l="1"/>
  <c r="P266" i="1"/>
  <c r="P267" i="1" l="1"/>
  <c r="R266" i="1"/>
  <c r="P268" i="1" l="1"/>
  <c r="R267" i="1"/>
  <c r="P269" i="1" l="1"/>
  <c r="R268" i="1"/>
  <c r="R269" i="1" l="1"/>
  <c r="P270" i="1"/>
  <c r="P271" i="1" l="1"/>
  <c r="R270" i="1"/>
  <c r="P272" i="1" l="1"/>
  <c r="R271" i="1"/>
  <c r="P273" i="1" l="1"/>
  <c r="R272" i="1"/>
  <c r="R273" i="1" l="1"/>
  <c r="P274" i="1"/>
  <c r="P275" i="1" l="1"/>
  <c r="R274" i="1"/>
  <c r="P276" i="1" l="1"/>
  <c r="R275" i="1"/>
  <c r="P277" i="1" l="1"/>
  <c r="R276" i="1"/>
  <c r="R277" i="1" l="1"/>
  <c r="P278" i="1"/>
  <c r="P279" i="1" l="1"/>
  <c r="R278" i="1"/>
  <c r="P280" i="1" l="1"/>
  <c r="R279" i="1"/>
  <c r="P281" i="1" l="1"/>
  <c r="R280" i="1"/>
  <c r="R281" i="1" l="1"/>
  <c r="P282" i="1"/>
  <c r="P283" i="1" l="1"/>
  <c r="R282" i="1"/>
  <c r="P284" i="1" l="1"/>
  <c r="R283" i="1"/>
  <c r="P285" i="1" l="1"/>
  <c r="R284" i="1"/>
  <c r="R285" i="1" l="1"/>
  <c r="P286" i="1"/>
  <c r="P287" i="1" l="1"/>
  <c r="R286" i="1"/>
  <c r="P288" i="1" l="1"/>
  <c r="R287" i="1"/>
  <c r="P289" i="1" l="1"/>
  <c r="R288" i="1"/>
  <c r="R289" i="1" l="1"/>
  <c r="P290" i="1"/>
  <c r="P291" i="1" l="1"/>
  <c r="R290" i="1"/>
  <c r="P292" i="1" l="1"/>
  <c r="R291" i="1"/>
  <c r="P293" i="1" l="1"/>
  <c r="R292" i="1"/>
  <c r="R293" i="1" l="1"/>
  <c r="P294" i="1"/>
  <c r="P295" i="1" l="1"/>
  <c r="R294" i="1"/>
  <c r="P296" i="1" l="1"/>
  <c r="R295" i="1"/>
  <c r="P297" i="1" l="1"/>
  <c r="R296" i="1"/>
  <c r="R297" i="1" l="1"/>
  <c r="P298" i="1"/>
  <c r="P299" i="1" l="1"/>
  <c r="R298" i="1"/>
  <c r="P300" i="1" l="1"/>
  <c r="R299" i="1"/>
  <c r="P301" i="1" l="1"/>
  <c r="R300" i="1"/>
  <c r="R301" i="1" l="1"/>
  <c r="P302" i="1"/>
  <c r="P303" i="1" l="1"/>
  <c r="R302" i="1"/>
  <c r="P304" i="1" l="1"/>
  <c r="R303" i="1"/>
  <c r="P305" i="1" l="1"/>
  <c r="R304" i="1"/>
  <c r="R305" i="1" l="1"/>
  <c r="P306" i="1"/>
  <c r="P307" i="1" l="1"/>
  <c r="R306" i="1"/>
  <c r="P308" i="1" l="1"/>
  <c r="R307" i="1"/>
  <c r="P309" i="1" l="1"/>
  <c r="R308" i="1"/>
  <c r="R309" i="1" l="1"/>
  <c r="P310" i="1"/>
  <c r="P311" i="1" l="1"/>
  <c r="R310" i="1"/>
  <c r="P312" i="1" l="1"/>
  <c r="R311" i="1"/>
  <c r="P313" i="1" l="1"/>
  <c r="R312" i="1"/>
  <c r="R313" i="1" l="1"/>
  <c r="P314" i="1"/>
  <c r="P315" i="1" l="1"/>
  <c r="R314" i="1"/>
  <c r="P316" i="1" l="1"/>
  <c r="R315" i="1"/>
  <c r="P317" i="1" l="1"/>
  <c r="R316" i="1"/>
  <c r="R317" i="1" l="1"/>
  <c r="P318" i="1"/>
  <c r="P319" i="1" l="1"/>
  <c r="R318" i="1"/>
  <c r="P320" i="1" l="1"/>
  <c r="R319" i="1"/>
  <c r="P321" i="1" l="1"/>
  <c r="R320" i="1"/>
  <c r="R321" i="1" l="1"/>
  <c r="P322" i="1"/>
  <c r="P323" i="1" l="1"/>
  <c r="R322" i="1"/>
  <c r="P324" i="1" l="1"/>
  <c r="R323" i="1"/>
  <c r="P325" i="1" l="1"/>
  <c r="R324" i="1"/>
  <c r="R325" i="1" l="1"/>
  <c r="P326" i="1"/>
  <c r="P327" i="1" l="1"/>
  <c r="R326" i="1"/>
  <c r="P328" i="1" l="1"/>
  <c r="R327" i="1"/>
  <c r="P329" i="1" l="1"/>
  <c r="R328" i="1"/>
  <c r="R329" i="1" l="1"/>
  <c r="P330" i="1"/>
  <c r="P331" i="1" l="1"/>
  <c r="R330" i="1"/>
  <c r="P332" i="1" l="1"/>
  <c r="R331" i="1"/>
  <c r="P333" i="1" l="1"/>
  <c r="R332" i="1"/>
  <c r="R333" i="1" l="1"/>
  <c r="P334" i="1"/>
  <c r="P335" i="1" l="1"/>
  <c r="R334" i="1"/>
  <c r="P336" i="1" l="1"/>
  <c r="R335" i="1"/>
  <c r="P337" i="1" l="1"/>
  <c r="R336" i="1"/>
  <c r="R337" i="1" l="1"/>
  <c r="P338" i="1"/>
  <c r="P339" i="1" l="1"/>
  <c r="R338" i="1"/>
  <c r="P340" i="1" l="1"/>
  <c r="R339" i="1"/>
  <c r="P341" i="1" l="1"/>
  <c r="R340" i="1"/>
  <c r="R341" i="1" l="1"/>
  <c r="P342" i="1"/>
  <c r="P343" i="1" l="1"/>
  <c r="R342" i="1"/>
  <c r="P344" i="1" l="1"/>
  <c r="R343" i="1"/>
  <c r="P345" i="1" l="1"/>
  <c r="R344" i="1"/>
  <c r="R345" i="1" l="1"/>
  <c r="P346" i="1"/>
  <c r="P347" i="1" l="1"/>
  <c r="R346" i="1"/>
  <c r="P348" i="1" l="1"/>
  <c r="R347" i="1"/>
  <c r="P349" i="1" l="1"/>
  <c r="R348" i="1"/>
  <c r="R349" i="1" l="1"/>
  <c r="P350" i="1"/>
  <c r="P351" i="1" l="1"/>
  <c r="R350" i="1"/>
  <c r="P352" i="1" l="1"/>
  <c r="R351" i="1"/>
  <c r="P353" i="1" l="1"/>
  <c r="R352" i="1"/>
  <c r="R353" i="1" l="1"/>
  <c r="P354" i="1"/>
  <c r="P355" i="1" l="1"/>
  <c r="R354" i="1"/>
  <c r="P356" i="1" l="1"/>
  <c r="R355" i="1"/>
  <c r="P357" i="1" l="1"/>
  <c r="R356" i="1"/>
  <c r="R357" i="1" l="1"/>
  <c r="P358" i="1"/>
  <c r="P359" i="1" l="1"/>
  <c r="R358" i="1"/>
  <c r="P360" i="1" l="1"/>
  <c r="R359" i="1"/>
  <c r="P361" i="1" l="1"/>
  <c r="R360" i="1"/>
  <c r="R361" i="1" l="1"/>
  <c r="P362" i="1"/>
  <c r="P363" i="1" l="1"/>
  <c r="R362" i="1"/>
  <c r="P364" i="1" l="1"/>
  <c r="R363" i="1"/>
  <c r="P365" i="1" l="1"/>
  <c r="R364" i="1"/>
  <c r="R365" i="1" l="1"/>
  <c r="P366" i="1"/>
  <c r="P367" i="1" l="1"/>
  <c r="R366" i="1"/>
  <c r="P368" i="1" l="1"/>
  <c r="R367" i="1"/>
  <c r="P369" i="1" l="1"/>
  <c r="R368" i="1"/>
  <c r="R369" i="1" l="1"/>
  <c r="P370" i="1"/>
  <c r="P371" i="1" l="1"/>
  <c r="R370" i="1"/>
  <c r="P372" i="1" l="1"/>
  <c r="R371" i="1"/>
  <c r="P373" i="1" l="1"/>
  <c r="R372" i="1"/>
  <c r="R373" i="1" l="1"/>
  <c r="P374" i="1"/>
  <c r="P375" i="1" l="1"/>
  <c r="R374" i="1"/>
  <c r="P376" i="1" l="1"/>
  <c r="R375" i="1"/>
  <c r="P377" i="1" l="1"/>
  <c r="R376" i="1"/>
  <c r="R377" i="1" l="1"/>
  <c r="P378" i="1"/>
  <c r="P379" i="1" l="1"/>
  <c r="R378" i="1"/>
  <c r="P380" i="1" l="1"/>
  <c r="R379" i="1"/>
  <c r="P381" i="1" l="1"/>
  <c r="R380" i="1"/>
  <c r="R381" i="1" l="1"/>
  <c r="P382" i="1"/>
  <c r="P383" i="1" l="1"/>
  <c r="R382" i="1"/>
  <c r="P384" i="1" l="1"/>
  <c r="R383" i="1"/>
  <c r="P385" i="1" l="1"/>
  <c r="R384" i="1"/>
  <c r="R385" i="1" l="1"/>
  <c r="P386" i="1"/>
  <c r="P387" i="1" l="1"/>
  <c r="R386" i="1"/>
  <c r="P388" i="1" l="1"/>
  <c r="R387" i="1"/>
  <c r="P389" i="1" l="1"/>
  <c r="R388" i="1"/>
  <c r="R389" i="1" l="1"/>
  <c r="P390" i="1"/>
  <c r="P391" i="1" l="1"/>
  <c r="R390" i="1"/>
  <c r="P392" i="1" l="1"/>
  <c r="R391" i="1"/>
  <c r="P393" i="1" l="1"/>
  <c r="R392" i="1"/>
  <c r="R393" i="1" l="1"/>
  <c r="P394" i="1"/>
  <c r="P395" i="1" l="1"/>
  <c r="R394" i="1"/>
  <c r="P396" i="1" l="1"/>
  <c r="R395" i="1"/>
  <c r="P397" i="1" l="1"/>
  <c r="R396" i="1"/>
  <c r="R397" i="1" l="1"/>
  <c r="P398" i="1"/>
  <c r="P399" i="1" l="1"/>
  <c r="R398" i="1"/>
  <c r="P400" i="1" l="1"/>
  <c r="R399" i="1"/>
  <c r="P401" i="1" l="1"/>
  <c r="R400" i="1"/>
  <c r="R401" i="1" l="1"/>
  <c r="P402" i="1"/>
  <c r="P403" i="1" l="1"/>
  <c r="R402" i="1"/>
  <c r="P404" i="1" l="1"/>
  <c r="R403" i="1"/>
  <c r="P405" i="1" l="1"/>
  <c r="R404" i="1"/>
  <c r="R405" i="1" l="1"/>
  <c r="P406" i="1"/>
  <c r="P407" i="1" l="1"/>
  <c r="R406" i="1"/>
  <c r="P408" i="1" l="1"/>
  <c r="R407" i="1"/>
  <c r="P409" i="1" l="1"/>
  <c r="R408" i="1"/>
  <c r="R409" i="1" l="1"/>
  <c r="P410" i="1"/>
  <c r="P411" i="1" l="1"/>
  <c r="R410" i="1"/>
  <c r="P412" i="1" l="1"/>
  <c r="R411" i="1"/>
  <c r="P413" i="1" l="1"/>
  <c r="R412" i="1"/>
  <c r="R413" i="1" l="1"/>
  <c r="P414" i="1"/>
  <c r="P415" i="1" l="1"/>
  <c r="R414" i="1"/>
  <c r="P416" i="1" l="1"/>
  <c r="R415" i="1"/>
  <c r="P417" i="1" l="1"/>
  <c r="R416" i="1"/>
  <c r="R417" i="1" l="1"/>
  <c r="P418" i="1"/>
  <c r="P419" i="1" l="1"/>
  <c r="R418" i="1"/>
  <c r="P420" i="1" l="1"/>
  <c r="R419" i="1"/>
  <c r="P421" i="1" l="1"/>
  <c r="R420" i="1"/>
  <c r="R421" i="1" l="1"/>
  <c r="P422" i="1"/>
  <c r="P423" i="1" l="1"/>
  <c r="R422" i="1"/>
  <c r="P424" i="1" l="1"/>
  <c r="R423" i="1"/>
  <c r="P425" i="1" l="1"/>
  <c r="R424" i="1"/>
  <c r="R425" i="1" l="1"/>
  <c r="P426" i="1"/>
  <c r="P427" i="1" l="1"/>
  <c r="R426" i="1"/>
  <c r="P428" i="1" l="1"/>
  <c r="R427" i="1"/>
  <c r="P429" i="1" l="1"/>
  <c r="R428" i="1"/>
  <c r="R429" i="1" l="1"/>
  <c r="P430" i="1"/>
  <c r="P431" i="1" l="1"/>
  <c r="R430" i="1"/>
  <c r="P432" i="1" l="1"/>
  <c r="R431" i="1"/>
  <c r="P433" i="1" l="1"/>
  <c r="R433" i="1" s="1"/>
  <c r="R432" i="1"/>
</calcChain>
</file>

<file path=xl/sharedStrings.xml><?xml version="1.0" encoding="utf-8"?>
<sst xmlns="http://schemas.openxmlformats.org/spreadsheetml/2006/main" count="286" uniqueCount="61">
  <si>
    <t>Catatan :</t>
  </si>
  <si>
    <t>Perhitungan statistik tidak dilakukan bilamana jumlah data kosong (tidak ada data) dalam setengah bulan &gt;</t>
  </si>
  <si>
    <t>hari</t>
  </si>
  <si>
    <r>
      <t xml:space="preserve">Bilamana tidak ada ada data tulis :  </t>
    </r>
    <r>
      <rPr>
        <b/>
        <sz val="12"/>
        <color indexed="10"/>
        <rFont val="Arial"/>
        <family val="2"/>
      </rPr>
      <t>"-"</t>
    </r>
    <r>
      <rPr>
        <sz val="12"/>
        <color indexed="8"/>
        <rFont val="Arial"/>
        <family val="2"/>
      </rPr>
      <t xml:space="preserve"> atau</t>
    </r>
    <r>
      <rPr>
        <b/>
        <sz val="12"/>
        <color indexed="10"/>
        <rFont val="Arial"/>
        <family val="2"/>
      </rPr>
      <t xml:space="preserve"> "tad"</t>
    </r>
  </si>
  <si>
    <r>
      <t xml:space="preserve">Bilamana tidak ada hujan dan atau Jumlah hujan &lt; 0.5 mm ditulis : </t>
    </r>
    <r>
      <rPr>
        <b/>
        <sz val="12"/>
        <color indexed="10"/>
        <rFont val="Arial"/>
        <family val="2"/>
      </rPr>
      <t>0</t>
    </r>
  </si>
  <si>
    <t>Curah Hujan Harian (mm)</t>
  </si>
  <si>
    <t>Nama Stasiun</t>
  </si>
  <si>
    <t>No Stasiun</t>
  </si>
  <si>
    <t>Elevasi</t>
  </si>
  <si>
    <t>No In Database</t>
  </si>
  <si>
    <t>Tipe alat</t>
  </si>
  <si>
    <t>Lintang Selatan</t>
  </si>
  <si>
    <t>Pemilik</t>
  </si>
  <si>
    <t>Bujur Timur</t>
  </si>
  <si>
    <t>Operator</t>
  </si>
  <si>
    <t>Tahun</t>
  </si>
  <si>
    <t>Tanggal</t>
  </si>
  <si>
    <t>Bulan</t>
  </si>
  <si>
    <t>Tahunan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</si>
  <si>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</si>
  <si>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</si>
  <si>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</si>
  <si>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</si>
  <si>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</si>
  <si>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</si>
  <si>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</si>
  <si>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</si>
  <si>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</si>
  <si>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</si>
  <si>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Nop</t>
  </si>
  <si>
    <t>Des</t>
  </si>
  <si>
    <t>-</t>
  </si>
  <si>
    <t>Hujan Maximum</t>
  </si>
  <si>
    <t>May</t>
  </si>
  <si>
    <t>Aug</t>
  </si>
  <si>
    <t>Oct</t>
  </si>
  <si>
    <t>Nov</t>
  </si>
  <si>
    <t>Dec</t>
  </si>
  <si>
    <t>Jml Curah Hujan</t>
  </si>
  <si>
    <t>Jml.Hari Hujan</t>
  </si>
  <si>
    <t>1-15</t>
  </si>
  <si>
    <t>Hujan (1-15)</t>
  </si>
  <si>
    <t>Data</t>
  </si>
  <si>
    <t>Jml. data kosong</t>
  </si>
  <si>
    <t>missing</t>
  </si>
  <si>
    <t>Hujan (16-31)</t>
  </si>
  <si>
    <t>15-31</t>
  </si>
  <si>
    <t xml:space="preserve">Annual </t>
  </si>
  <si>
    <t>Max daily</t>
  </si>
  <si>
    <t>Minimum</t>
  </si>
  <si>
    <t>Missing days</t>
  </si>
  <si>
    <t>Limit of missing data for calculation of statistics:</t>
  </si>
  <si>
    <t>days in a half monthly</t>
  </si>
  <si>
    <t>Perhitungan statistik tidak dilakukan bilamana jumlah data kosong dalam setengah bulan  &gt;</t>
  </si>
  <si>
    <t>Tampilan grafik debit harian negatif berarti pada tanggal tersebut tidak ada data debit harian</t>
  </si>
  <si>
    <t>BBWS Citarum</t>
  </si>
  <si>
    <t>Manual</t>
  </si>
  <si>
    <t>26. Dayeuhkolot</t>
  </si>
  <si>
    <t>06°59'5.23"</t>
  </si>
  <si>
    <t>107°36'58.93"</t>
  </si>
  <si>
    <t>Yuyun Yunengsih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</si>
</sst>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1" x14ac:knownFonts="1"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"/>
    </xf>
    <xf numFmtId="0" fontId="9" fillId="0" borderId="1" xfId="0" applyFont="1" applyBorder="1"/>
    <xf numFmtId="0" fontId="9" fillId="2" borderId="1" xfId="0" applyFont="1" applyFill="1" applyBorder="1" applyProtection="1">
      <protection locked="0"/>
    </xf>
    <xf numFmtId="0" fontId="9" fillId="2" borderId="2" xfId="0" applyFont="1" applyFill="1" applyBorder="1" applyProtection="1"/>
    <xf numFmtId="0" fontId="9" fillId="0" borderId="0" xfId="0" applyFont="1"/>
    <xf numFmtId="0" fontId="9" fillId="0" borderId="3" xfId="0" applyFont="1" applyBorder="1"/>
    <xf numFmtId="0" fontId="9" fillId="2" borderId="3" xfId="0" applyFont="1" applyFill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left"/>
    </xf>
    <xf numFmtId="0" fontId="9" fillId="2" borderId="3" xfId="0" applyFont="1" applyFill="1" applyBorder="1" applyProtection="1">
      <protection locked="0"/>
    </xf>
    <xf numFmtId="0" fontId="9" fillId="2" borderId="0" xfId="0" applyFont="1" applyFill="1" applyBorder="1" applyProtection="1"/>
    <xf numFmtId="0" fontId="9" fillId="0" borderId="5" xfId="0" applyFont="1" applyBorder="1"/>
    <xf numFmtId="0" fontId="9" fillId="2" borderId="5" xfId="0" applyFont="1" applyFill="1" applyBorder="1" applyProtection="1">
      <protection locked="0"/>
    </xf>
    <xf numFmtId="0" fontId="9" fillId="2" borderId="6" xfId="0" applyFont="1" applyFill="1" applyBorder="1" applyProtection="1"/>
    <xf numFmtId="0" fontId="9" fillId="0" borderId="0" xfId="0" applyFont="1" applyBorder="1"/>
    <xf numFmtId="0" fontId="9" fillId="0" borderId="0" xfId="0" applyFont="1" applyAlignment="1">
      <alignment horizontal="center"/>
    </xf>
    <xf numFmtId="0" fontId="9" fillId="2" borderId="8" xfId="0" applyFont="1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Continuous"/>
    </xf>
    <xf numFmtId="0" fontId="9" fillId="0" borderId="9" xfId="0" applyFont="1" applyBorder="1" applyAlignment="1">
      <alignment horizontal="centerContinuous"/>
    </xf>
    <xf numFmtId="0" fontId="9" fillId="0" borderId="2" xfId="0" applyFont="1" applyBorder="1" applyAlignment="1">
      <alignment horizontal="centerContinuous"/>
    </xf>
    <xf numFmtId="0" fontId="9" fillId="0" borderId="10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1" xfId="0" applyFont="1" applyBorder="1"/>
    <xf numFmtId="0" fontId="9" fillId="0" borderId="2" xfId="0" applyFont="1" applyBorder="1"/>
    <xf numFmtId="14" fontId="0" fillId="0" borderId="0" xfId="0" applyNumberFormat="1"/>
    <xf numFmtId="0" fontId="0" fillId="0" borderId="0" xfId="0" applyAlignment="1" applyProtection="1">
      <alignment horizontal="right"/>
      <protection locked="0"/>
    </xf>
    <xf numFmtId="0" fontId="9" fillId="0" borderId="4" xfId="0" applyFont="1" applyBorder="1"/>
    <xf numFmtId="0" fontId="0" fillId="0" borderId="0" xfId="0" applyBorder="1" applyAlignment="1" applyProtection="1">
      <alignment horizontal="right"/>
      <protection locked="0"/>
    </xf>
    <xf numFmtId="0" fontId="9" fillId="0" borderId="13" xfId="0" applyFont="1" applyBorder="1" applyAlignment="1">
      <alignment horizontal="center"/>
    </xf>
    <xf numFmtId="0" fontId="0" fillId="0" borderId="0" xfId="0" applyBorder="1"/>
    <xf numFmtId="1" fontId="9" fillId="0" borderId="1" xfId="0" applyNumberFormat="1" applyFont="1" applyBorder="1" applyAlignment="1">
      <alignment horizontal="right"/>
    </xf>
    <xf numFmtId="1" fontId="9" fillId="0" borderId="9" xfId="0" applyNumberFormat="1" applyFont="1" applyBorder="1" applyAlignment="1">
      <alignment horizontal="right"/>
    </xf>
    <xf numFmtId="1" fontId="9" fillId="0" borderId="2" xfId="0" applyNumberFormat="1" applyFont="1" applyBorder="1" applyAlignment="1">
      <alignment horizontal="right"/>
    </xf>
    <xf numFmtId="1" fontId="9" fillId="0" borderId="1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1" fontId="9" fillId="0" borderId="3" xfId="0" applyNumberFormat="1" applyFont="1" applyBorder="1" applyAlignment="1">
      <alignment horizontal="right"/>
    </xf>
    <xf numFmtId="1" fontId="9" fillId="0" borderId="0" xfId="0" applyNumberFormat="1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1" fontId="9" fillId="0" borderId="11" xfId="0" applyNumberFormat="1" applyFont="1" applyBorder="1" applyAlignment="1">
      <alignment horizontal="center"/>
    </xf>
    <xf numFmtId="0" fontId="0" fillId="0" borderId="0" xfId="0" applyNumberFormat="1"/>
    <xf numFmtId="1" fontId="9" fillId="0" borderId="3" xfId="0" applyNumberFormat="1" applyFont="1" applyBorder="1"/>
    <xf numFmtId="1" fontId="9" fillId="0" borderId="0" xfId="0" applyNumberFormat="1" applyFont="1" applyBorder="1"/>
    <xf numFmtId="1" fontId="9" fillId="0" borderId="4" xfId="0" applyNumberFormat="1" applyFont="1" applyBorder="1"/>
    <xf numFmtId="0" fontId="0" fillId="0" borderId="0" xfId="0" quotePrefix="1"/>
    <xf numFmtId="0" fontId="9" fillId="0" borderId="13" xfId="0" applyFont="1" applyBorder="1"/>
    <xf numFmtId="1" fontId="9" fillId="0" borderId="13" xfId="0" applyNumberFormat="1" applyFont="1" applyBorder="1" applyAlignment="1">
      <alignment horizontal="right"/>
    </xf>
    <xf numFmtId="1" fontId="9" fillId="0" borderId="14" xfId="0" applyNumberFormat="1" applyFont="1" applyBorder="1" applyAlignment="1">
      <alignment horizontal="right"/>
    </xf>
    <xf numFmtId="1" fontId="9" fillId="0" borderId="15" xfId="0" applyNumberFormat="1" applyFont="1" applyBorder="1" applyAlignment="1">
      <alignment horizontal="right"/>
    </xf>
    <xf numFmtId="0" fontId="9" fillId="0" borderId="12" xfId="0" applyFont="1" applyBorder="1"/>
    <xf numFmtId="1" fontId="9" fillId="0" borderId="12" xfId="0" applyNumberFormat="1" applyFont="1" applyBorder="1" applyAlignment="1">
      <alignment horizontal="right"/>
    </xf>
    <xf numFmtId="1" fontId="9" fillId="0" borderId="16" xfId="0" applyNumberFormat="1" applyFont="1" applyBorder="1" applyAlignment="1">
      <alignment horizontal="right"/>
    </xf>
    <xf numFmtId="1" fontId="9" fillId="0" borderId="17" xfId="0" applyNumberFormat="1" applyFont="1" applyBorder="1" applyAlignment="1">
      <alignment horizontal="right"/>
    </xf>
    <xf numFmtId="1" fontId="0" fillId="0" borderId="0" xfId="0" applyNumberFormat="1"/>
    <xf numFmtId="1" fontId="9" fillId="0" borderId="5" xfId="0" applyNumberFormat="1" applyFont="1" applyBorder="1" applyAlignment="1">
      <alignment horizontal="right"/>
    </xf>
    <xf numFmtId="1" fontId="9" fillId="0" borderId="6" xfId="0" applyNumberFormat="1" applyFont="1" applyBorder="1" applyAlignment="1">
      <alignment horizontal="right"/>
    </xf>
    <xf numFmtId="1" fontId="9" fillId="0" borderId="7" xfId="0" applyNumberFormat="1" applyFont="1" applyBorder="1" applyAlignment="1">
      <alignment horizontal="right"/>
    </xf>
    <xf numFmtId="0" fontId="9" fillId="0" borderId="18" xfId="0" applyFont="1" applyBorder="1"/>
    <xf numFmtId="0" fontId="0" fillId="0" borderId="19" xfId="0" applyBorder="1"/>
    <xf numFmtId="0" fontId="0" fillId="0" borderId="20" xfId="0" applyBorder="1"/>
    <xf numFmtId="1" fontId="0" fillId="0" borderId="21" xfId="0" applyNumberFormat="1" applyBorder="1" applyAlignment="1">
      <alignment horizontal="right"/>
    </xf>
    <xf numFmtId="0" fontId="0" fillId="0" borderId="22" xfId="0" applyBorder="1"/>
    <xf numFmtId="1" fontId="0" fillId="0" borderId="23" xfId="0" applyNumberFormat="1" applyBorder="1" applyAlignment="1">
      <alignment horizontal="right"/>
    </xf>
    <xf numFmtId="0" fontId="0" fillId="0" borderId="24" xfId="0" applyBorder="1"/>
    <xf numFmtId="0" fontId="0" fillId="0" borderId="25" xfId="0" applyBorder="1"/>
    <xf numFmtId="1" fontId="0" fillId="0" borderId="26" xfId="0" applyNumberFormat="1" applyBorder="1"/>
    <xf numFmtId="16" fontId="0" fillId="0" borderId="0" xfId="0" applyNumberFormat="1"/>
    <xf numFmtId="0" fontId="9" fillId="0" borderId="0" xfId="0" applyFont="1" applyAlignment="1">
      <alignment horizontal="left"/>
    </xf>
    <xf numFmtId="164" fontId="10" fillId="0" borderId="8" xfId="0" applyNumberFormat="1" applyFont="1" applyBorder="1" applyAlignment="1">
      <alignment horizontal="center"/>
    </xf>
    <xf numFmtId="0" fontId="9" fillId="2" borderId="4" xfId="0" applyFont="1" applyFill="1" applyBorder="1" applyProtection="1"/>
    <xf numFmtId="0" fontId="9" fillId="2" borderId="7" xfId="0" applyFont="1" applyFill="1" applyBorder="1" applyProtection="1"/>
    <xf numFmtId="0" fontId="9" fillId="2" borderId="9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42307304523736"/>
          <c:y val="3.63636363636363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6.8153737988085203E-2"/>
          <c:y val="0.16363636363636364"/>
          <c:w val="0.92193420114791613"/>
          <c:h val="0.62181818181818183"/>
        </c:manualLayout>
      </c:layout>
      <c:barChart>
        <c:barDir val="col"/>
        <c:grouping val="clustered"/>
        <c:varyColors val="0"/>
        <c:ser>
          <c:idx val="1"/>
          <c:order val="0"/>
          <c:tx>
            <c:v>Jumlah hari hujan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normal!$B$19:$M$19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Ags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normal!$B$53:$M$53</c:f>
              <c:numCache>
                <c:formatCode>0</c:formatCode>
                <c:ptCount val="12"/>
                <c:pt idx="0">
                  <c:v>11</c:v>
                </c:pt>
                <c:pt idx="1">
                  <c:v>19</c:v>
                </c:pt>
                <c:pt idx="2">
                  <c:v>16</c:v>
                </c:pt>
                <c:pt idx="3">
                  <c:v>17</c:v>
                </c:pt>
                <c:pt idx="4">
                  <c:v>9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15</c:v>
                </c:pt>
                <c:pt idx="10">
                  <c:v>21</c:v>
                </c:pt>
                <c:pt idx="1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36832"/>
        <c:axId val="28538368"/>
      </c:barChart>
      <c:catAx>
        <c:axId val="285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28538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538368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Jumlah Hari Hujan (hari)</a:t>
                </a:r>
              </a:p>
            </c:rich>
          </c:tx>
          <c:layout>
            <c:manualLayout>
              <c:xMode val="edge"/>
              <c:yMode val="edge"/>
              <c:x val="2.1065675340768277E-2"/>
              <c:y val="0.221818181818181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2853683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46401225114857E-2"/>
          <c:y val="6.3444202352309451E-2"/>
          <c:w val="0.86523736600306278"/>
          <c:h val="0.80362656312925307"/>
        </c:manualLayout>
      </c:layout>
      <c:barChart>
        <c:barDir val="col"/>
        <c:grouping val="clustered"/>
        <c:varyColors val="0"/>
        <c:ser>
          <c:idx val="0"/>
          <c:order val="0"/>
          <c:tx>
            <c:v>Hujan harian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numRef>
              <c:f>normal!$P$69:$P$433</c:f>
              <c:numCache>
                <c:formatCode>d\-mmm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normal!$Q$69:$Q$433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8.5</c:v>
                </c:pt>
                <c:pt idx="17">
                  <c:v>7.5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13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2.5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26</c:v>
                </c:pt>
                <c:pt idx="40">
                  <c:v>10.5</c:v>
                </c:pt>
                <c:pt idx="41">
                  <c:v>3.5</c:v>
                </c:pt>
                <c:pt idx="42">
                  <c:v>8.5</c:v>
                </c:pt>
                <c:pt idx="43">
                  <c:v>1.5</c:v>
                </c:pt>
                <c:pt idx="44">
                  <c:v>9.5</c:v>
                </c:pt>
                <c:pt idx="45">
                  <c:v>5</c:v>
                </c:pt>
                <c:pt idx="46">
                  <c:v>1.5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16</c:v>
                </c:pt>
                <c:pt idx="52">
                  <c:v>1</c:v>
                </c:pt>
                <c:pt idx="53">
                  <c:v>0.5</c:v>
                </c:pt>
                <c:pt idx="54">
                  <c:v>0</c:v>
                </c:pt>
                <c:pt idx="55">
                  <c:v>14.5</c:v>
                </c:pt>
                <c:pt idx="56">
                  <c:v>15</c:v>
                </c:pt>
                <c:pt idx="57">
                  <c:v>6.5</c:v>
                </c:pt>
                <c:pt idx="58">
                  <c:v>51</c:v>
                </c:pt>
                <c:pt idx="59">
                  <c:v>4.5</c:v>
                </c:pt>
                <c:pt idx="60">
                  <c:v>27</c:v>
                </c:pt>
                <c:pt idx="61">
                  <c:v>8</c:v>
                </c:pt>
                <c:pt idx="62">
                  <c:v>11.5</c:v>
                </c:pt>
                <c:pt idx="63">
                  <c:v>1.5</c:v>
                </c:pt>
                <c:pt idx="64">
                  <c:v>11</c:v>
                </c:pt>
                <c:pt idx="65">
                  <c:v>11.5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23.5</c:v>
                </c:pt>
                <c:pt idx="76">
                  <c:v>17</c:v>
                </c:pt>
                <c:pt idx="77">
                  <c:v>23.5</c:v>
                </c:pt>
                <c:pt idx="78">
                  <c:v>9.5</c:v>
                </c:pt>
                <c:pt idx="79">
                  <c:v>0</c:v>
                </c:pt>
                <c:pt idx="80">
                  <c:v>0</c:v>
                </c:pt>
                <c:pt idx="81">
                  <c:v>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0.5</c:v>
                </c:pt>
                <c:pt idx="93">
                  <c:v>0</c:v>
                </c:pt>
                <c:pt idx="94">
                  <c:v>58</c:v>
                </c:pt>
                <c:pt idx="95">
                  <c:v>0</c:v>
                </c:pt>
                <c:pt idx="96">
                  <c:v>4.5</c:v>
                </c:pt>
                <c:pt idx="97">
                  <c:v>0</c:v>
                </c:pt>
                <c:pt idx="98">
                  <c:v>0</c:v>
                </c:pt>
                <c:pt idx="99">
                  <c:v>5</c:v>
                </c:pt>
                <c:pt idx="100">
                  <c:v>0</c:v>
                </c:pt>
                <c:pt idx="101">
                  <c:v>21</c:v>
                </c:pt>
                <c:pt idx="102">
                  <c:v>2</c:v>
                </c:pt>
                <c:pt idx="103">
                  <c:v>23</c:v>
                </c:pt>
                <c:pt idx="104">
                  <c:v>3.5</c:v>
                </c:pt>
                <c:pt idx="105">
                  <c:v>53.5</c:v>
                </c:pt>
                <c:pt idx="106">
                  <c:v>0</c:v>
                </c:pt>
                <c:pt idx="107">
                  <c:v>0</c:v>
                </c:pt>
                <c:pt idx="108">
                  <c:v>9.5</c:v>
                </c:pt>
                <c:pt idx="109">
                  <c:v>24.5</c:v>
                </c:pt>
                <c:pt idx="110">
                  <c:v>0</c:v>
                </c:pt>
                <c:pt idx="111">
                  <c:v>1</c:v>
                </c:pt>
                <c:pt idx="112">
                  <c:v>35.5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46.5</c:v>
                </c:pt>
                <c:pt idx="119">
                  <c:v>2</c:v>
                </c:pt>
                <c:pt idx="120">
                  <c:v>5.5</c:v>
                </c:pt>
                <c:pt idx="121">
                  <c:v>2.5</c:v>
                </c:pt>
                <c:pt idx="122">
                  <c:v>10.5</c:v>
                </c:pt>
                <c:pt idx="123">
                  <c:v>1</c:v>
                </c:pt>
                <c:pt idx="124">
                  <c:v>11.5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19.5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10.5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17</c:v>
                </c:pt>
                <c:pt idx="200">
                  <c:v>11</c:v>
                </c:pt>
                <c:pt idx="201">
                  <c:v>51.5</c:v>
                </c:pt>
                <c:pt idx="202">
                  <c:v>0</c:v>
                </c:pt>
                <c:pt idx="203">
                  <c:v>0</c:v>
                </c:pt>
                <c:pt idx="204">
                  <c:v>41</c:v>
                </c:pt>
                <c:pt idx="205">
                  <c:v>32.5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9</c:v>
                </c:pt>
                <c:pt idx="221">
                  <c:v>2.5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2.5</c:v>
                </c:pt>
                <c:pt idx="269">
                  <c:v>16.5</c:v>
                </c:pt>
                <c:pt idx="270">
                  <c:v>21.54</c:v>
                </c:pt>
                <c:pt idx="271">
                  <c:v>20.5</c:v>
                </c:pt>
                <c:pt idx="272">
                  <c:v>71</c:v>
                </c:pt>
                <c:pt idx="273">
                  <c:v>0</c:v>
                </c:pt>
                <c:pt idx="274">
                  <c:v>0</c:v>
                </c:pt>
                <c:pt idx="275">
                  <c:v>27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43.5</c:v>
                </c:pt>
                <c:pt idx="282">
                  <c:v>0</c:v>
                </c:pt>
                <c:pt idx="283">
                  <c:v>0</c:v>
                </c:pt>
                <c:pt idx="284">
                  <c:v>33.5</c:v>
                </c:pt>
                <c:pt idx="285">
                  <c:v>0</c:v>
                </c:pt>
                <c:pt idx="286">
                  <c:v>2.5</c:v>
                </c:pt>
                <c:pt idx="287">
                  <c:v>0</c:v>
                </c:pt>
                <c:pt idx="288">
                  <c:v>0</c:v>
                </c:pt>
                <c:pt idx="289">
                  <c:v>11</c:v>
                </c:pt>
                <c:pt idx="290">
                  <c:v>2</c:v>
                </c:pt>
                <c:pt idx="291">
                  <c:v>21</c:v>
                </c:pt>
                <c:pt idx="292">
                  <c:v>13.5</c:v>
                </c:pt>
                <c:pt idx="293">
                  <c:v>0</c:v>
                </c:pt>
                <c:pt idx="294">
                  <c:v>8</c:v>
                </c:pt>
                <c:pt idx="295">
                  <c:v>0</c:v>
                </c:pt>
                <c:pt idx="296">
                  <c:v>19</c:v>
                </c:pt>
                <c:pt idx="297">
                  <c:v>5.5</c:v>
                </c:pt>
                <c:pt idx="298">
                  <c:v>10.5</c:v>
                </c:pt>
                <c:pt idx="299">
                  <c:v>0</c:v>
                </c:pt>
                <c:pt idx="300">
                  <c:v>15.5</c:v>
                </c:pt>
                <c:pt idx="301">
                  <c:v>3</c:v>
                </c:pt>
                <c:pt idx="302">
                  <c:v>1.5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17</c:v>
                </c:pt>
                <c:pt idx="308">
                  <c:v>8.5</c:v>
                </c:pt>
                <c:pt idx="309">
                  <c:v>0</c:v>
                </c:pt>
                <c:pt idx="310">
                  <c:v>28</c:v>
                </c:pt>
                <c:pt idx="311">
                  <c:v>9.5</c:v>
                </c:pt>
                <c:pt idx="312">
                  <c:v>27</c:v>
                </c:pt>
                <c:pt idx="313">
                  <c:v>26</c:v>
                </c:pt>
                <c:pt idx="314">
                  <c:v>0</c:v>
                </c:pt>
                <c:pt idx="315">
                  <c:v>32</c:v>
                </c:pt>
                <c:pt idx="316">
                  <c:v>88</c:v>
                </c:pt>
                <c:pt idx="317">
                  <c:v>32.5</c:v>
                </c:pt>
                <c:pt idx="318">
                  <c:v>23</c:v>
                </c:pt>
                <c:pt idx="319">
                  <c:v>0</c:v>
                </c:pt>
                <c:pt idx="320">
                  <c:v>69.5</c:v>
                </c:pt>
                <c:pt idx="321">
                  <c:v>9.5</c:v>
                </c:pt>
                <c:pt idx="322">
                  <c:v>0</c:v>
                </c:pt>
                <c:pt idx="323">
                  <c:v>28.5</c:v>
                </c:pt>
                <c:pt idx="324">
                  <c:v>9</c:v>
                </c:pt>
                <c:pt idx="325">
                  <c:v>2</c:v>
                </c:pt>
                <c:pt idx="326">
                  <c:v>92</c:v>
                </c:pt>
                <c:pt idx="327">
                  <c:v>2.5</c:v>
                </c:pt>
                <c:pt idx="328">
                  <c:v>0</c:v>
                </c:pt>
                <c:pt idx="329">
                  <c:v>0</c:v>
                </c:pt>
                <c:pt idx="330">
                  <c:v>16.5</c:v>
                </c:pt>
                <c:pt idx="331">
                  <c:v>39.5</c:v>
                </c:pt>
                <c:pt idx="332">
                  <c:v>1</c:v>
                </c:pt>
                <c:pt idx="333">
                  <c:v>1.5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20.5</c:v>
                </c:pt>
                <c:pt idx="339">
                  <c:v>0</c:v>
                </c:pt>
                <c:pt idx="340">
                  <c:v>0</c:v>
                </c:pt>
                <c:pt idx="341">
                  <c:v>6</c:v>
                </c:pt>
                <c:pt idx="342">
                  <c:v>13.5</c:v>
                </c:pt>
                <c:pt idx="343">
                  <c:v>2.5</c:v>
                </c:pt>
                <c:pt idx="344">
                  <c:v>0</c:v>
                </c:pt>
                <c:pt idx="345">
                  <c:v>11.5</c:v>
                </c:pt>
                <c:pt idx="346">
                  <c:v>24</c:v>
                </c:pt>
                <c:pt idx="347">
                  <c:v>21.5</c:v>
                </c:pt>
                <c:pt idx="348">
                  <c:v>0</c:v>
                </c:pt>
                <c:pt idx="349">
                  <c:v>35.5</c:v>
                </c:pt>
                <c:pt idx="350">
                  <c:v>9.5</c:v>
                </c:pt>
                <c:pt idx="351">
                  <c:v>18.5</c:v>
                </c:pt>
                <c:pt idx="352">
                  <c:v>2.5</c:v>
                </c:pt>
                <c:pt idx="353">
                  <c:v>0</c:v>
                </c:pt>
                <c:pt idx="354">
                  <c:v>11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1"/>
          <c:order val="1"/>
          <c:tx>
            <c:v>Data Kosong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percentage"/>
            <c:noEndCap val="1"/>
            <c:val val="5000"/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cat>
            <c:numRef>
              <c:f>normal!$P$69:$P$433</c:f>
              <c:numCache>
                <c:formatCode>d\-mmm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normal!$R$69:$R$433</c:f>
              <c:numCache>
                <c:formatCode>General</c:formatCode>
                <c:ptCount val="365"/>
                <c:pt idx="0">
                  <c:v>-0.184</c:v>
                </c:pt>
                <c:pt idx="1">
                  <c:v>-0.184</c:v>
                </c:pt>
                <c:pt idx="2">
                  <c:v>0</c:v>
                </c:pt>
                <c:pt idx="3">
                  <c:v>-0.184</c:v>
                </c:pt>
                <c:pt idx="4">
                  <c:v>0</c:v>
                </c:pt>
                <c:pt idx="5">
                  <c:v>-0.184</c:v>
                </c:pt>
                <c:pt idx="6">
                  <c:v>-0.184</c:v>
                </c:pt>
                <c:pt idx="7">
                  <c:v>-0.184</c:v>
                </c:pt>
                <c:pt idx="8">
                  <c:v>-0.184</c:v>
                </c:pt>
                <c:pt idx="9">
                  <c:v>-0.184</c:v>
                </c:pt>
                <c:pt idx="10">
                  <c:v>-0.184</c:v>
                </c:pt>
                <c:pt idx="11">
                  <c:v>0</c:v>
                </c:pt>
                <c:pt idx="12">
                  <c:v>-0.184</c:v>
                </c:pt>
                <c:pt idx="13">
                  <c:v>0</c:v>
                </c:pt>
                <c:pt idx="14">
                  <c:v>-0.184</c:v>
                </c:pt>
                <c:pt idx="15">
                  <c:v>-0.184</c:v>
                </c:pt>
                <c:pt idx="16">
                  <c:v>0</c:v>
                </c:pt>
                <c:pt idx="17">
                  <c:v>0</c:v>
                </c:pt>
                <c:pt idx="18">
                  <c:v>-0.184</c:v>
                </c:pt>
                <c:pt idx="19">
                  <c:v>-0.184</c:v>
                </c:pt>
                <c:pt idx="20">
                  <c:v>-0.184</c:v>
                </c:pt>
                <c:pt idx="21">
                  <c:v>0</c:v>
                </c:pt>
                <c:pt idx="22">
                  <c:v>0</c:v>
                </c:pt>
                <c:pt idx="23">
                  <c:v>-0.184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-0.184</c:v>
                </c:pt>
                <c:pt idx="28">
                  <c:v>-0.184</c:v>
                </c:pt>
                <c:pt idx="29">
                  <c:v>-0.184</c:v>
                </c:pt>
                <c:pt idx="30">
                  <c:v>-0.184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-0.184</c:v>
                </c:pt>
                <c:pt idx="37">
                  <c:v>-0.184</c:v>
                </c:pt>
                <c:pt idx="38">
                  <c:v>-0.184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-0.184</c:v>
                </c:pt>
                <c:pt idx="48">
                  <c:v>-0.184</c:v>
                </c:pt>
                <c:pt idx="49">
                  <c:v>-0.184</c:v>
                </c:pt>
                <c:pt idx="50">
                  <c:v>-0.184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-0.184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-0.184</c:v>
                </c:pt>
                <c:pt idx="67">
                  <c:v>-0.184</c:v>
                </c:pt>
                <c:pt idx="68">
                  <c:v>-0.184</c:v>
                </c:pt>
                <c:pt idx="69">
                  <c:v>0</c:v>
                </c:pt>
                <c:pt idx="70">
                  <c:v>-0.184</c:v>
                </c:pt>
                <c:pt idx="71">
                  <c:v>-0.184</c:v>
                </c:pt>
                <c:pt idx="72">
                  <c:v>-0.184</c:v>
                </c:pt>
                <c:pt idx="73">
                  <c:v>-0.184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-0.184</c:v>
                </c:pt>
                <c:pt idx="80">
                  <c:v>-0.184</c:v>
                </c:pt>
                <c:pt idx="81">
                  <c:v>0</c:v>
                </c:pt>
                <c:pt idx="82">
                  <c:v>-0.184</c:v>
                </c:pt>
                <c:pt idx="83">
                  <c:v>-0.184</c:v>
                </c:pt>
                <c:pt idx="84">
                  <c:v>-0.184</c:v>
                </c:pt>
                <c:pt idx="85">
                  <c:v>0</c:v>
                </c:pt>
                <c:pt idx="86">
                  <c:v>-0.184</c:v>
                </c:pt>
                <c:pt idx="87">
                  <c:v>0</c:v>
                </c:pt>
                <c:pt idx="88">
                  <c:v>-0.184</c:v>
                </c:pt>
                <c:pt idx="89">
                  <c:v>-0.184</c:v>
                </c:pt>
                <c:pt idx="90">
                  <c:v>-0.184</c:v>
                </c:pt>
                <c:pt idx="91">
                  <c:v>0</c:v>
                </c:pt>
                <c:pt idx="92">
                  <c:v>0</c:v>
                </c:pt>
                <c:pt idx="93">
                  <c:v>-0.184</c:v>
                </c:pt>
                <c:pt idx="94">
                  <c:v>0</c:v>
                </c:pt>
                <c:pt idx="95">
                  <c:v>-0.184</c:v>
                </c:pt>
                <c:pt idx="96">
                  <c:v>0</c:v>
                </c:pt>
                <c:pt idx="97">
                  <c:v>-0.184</c:v>
                </c:pt>
                <c:pt idx="98">
                  <c:v>-0.184</c:v>
                </c:pt>
                <c:pt idx="99">
                  <c:v>0</c:v>
                </c:pt>
                <c:pt idx="100">
                  <c:v>-0.184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-0.184</c:v>
                </c:pt>
                <c:pt idx="107">
                  <c:v>-0.184</c:v>
                </c:pt>
                <c:pt idx="108">
                  <c:v>0</c:v>
                </c:pt>
                <c:pt idx="109">
                  <c:v>0</c:v>
                </c:pt>
                <c:pt idx="110">
                  <c:v>-0.184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-0.184</c:v>
                </c:pt>
                <c:pt idx="115">
                  <c:v>-0.184</c:v>
                </c:pt>
                <c:pt idx="116">
                  <c:v>-0.184</c:v>
                </c:pt>
                <c:pt idx="117">
                  <c:v>-0.184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-0.184</c:v>
                </c:pt>
                <c:pt idx="127">
                  <c:v>-0.184</c:v>
                </c:pt>
                <c:pt idx="128">
                  <c:v>-0.184</c:v>
                </c:pt>
                <c:pt idx="129">
                  <c:v>0</c:v>
                </c:pt>
                <c:pt idx="130">
                  <c:v>-0.184</c:v>
                </c:pt>
                <c:pt idx="131">
                  <c:v>-0.184</c:v>
                </c:pt>
                <c:pt idx="132">
                  <c:v>-0.184</c:v>
                </c:pt>
                <c:pt idx="133">
                  <c:v>-0.184</c:v>
                </c:pt>
                <c:pt idx="134">
                  <c:v>0</c:v>
                </c:pt>
                <c:pt idx="135">
                  <c:v>-0.184</c:v>
                </c:pt>
                <c:pt idx="136">
                  <c:v>-0.184</c:v>
                </c:pt>
                <c:pt idx="137">
                  <c:v>-0.184</c:v>
                </c:pt>
                <c:pt idx="138">
                  <c:v>-0.184</c:v>
                </c:pt>
                <c:pt idx="139">
                  <c:v>-0.184</c:v>
                </c:pt>
                <c:pt idx="140">
                  <c:v>0</c:v>
                </c:pt>
                <c:pt idx="141">
                  <c:v>-0.184</c:v>
                </c:pt>
                <c:pt idx="142">
                  <c:v>-0.184</c:v>
                </c:pt>
                <c:pt idx="143">
                  <c:v>-0.184</c:v>
                </c:pt>
                <c:pt idx="144">
                  <c:v>-0.184</c:v>
                </c:pt>
                <c:pt idx="145">
                  <c:v>-0.184</c:v>
                </c:pt>
                <c:pt idx="146">
                  <c:v>-0.184</c:v>
                </c:pt>
                <c:pt idx="147">
                  <c:v>-0.184</c:v>
                </c:pt>
                <c:pt idx="148">
                  <c:v>0</c:v>
                </c:pt>
                <c:pt idx="149">
                  <c:v>-0.184</c:v>
                </c:pt>
                <c:pt idx="150">
                  <c:v>-0.184</c:v>
                </c:pt>
                <c:pt idx="151">
                  <c:v>-0.184</c:v>
                </c:pt>
                <c:pt idx="152">
                  <c:v>-0.184</c:v>
                </c:pt>
                <c:pt idx="153">
                  <c:v>-0.184</c:v>
                </c:pt>
                <c:pt idx="154">
                  <c:v>-0.184</c:v>
                </c:pt>
                <c:pt idx="155">
                  <c:v>-0.184</c:v>
                </c:pt>
                <c:pt idx="156">
                  <c:v>-0.184</c:v>
                </c:pt>
                <c:pt idx="157">
                  <c:v>-0.184</c:v>
                </c:pt>
                <c:pt idx="158">
                  <c:v>-0.184</c:v>
                </c:pt>
                <c:pt idx="159">
                  <c:v>-0.184</c:v>
                </c:pt>
                <c:pt idx="160">
                  <c:v>-0.184</c:v>
                </c:pt>
                <c:pt idx="161">
                  <c:v>-0.184</c:v>
                </c:pt>
                <c:pt idx="162">
                  <c:v>-0.184</c:v>
                </c:pt>
                <c:pt idx="163">
                  <c:v>-0.184</c:v>
                </c:pt>
                <c:pt idx="164">
                  <c:v>-0.184</c:v>
                </c:pt>
                <c:pt idx="165">
                  <c:v>-0.184</c:v>
                </c:pt>
                <c:pt idx="166">
                  <c:v>-0.184</c:v>
                </c:pt>
                <c:pt idx="167">
                  <c:v>-0.184</c:v>
                </c:pt>
                <c:pt idx="168">
                  <c:v>-0.184</c:v>
                </c:pt>
                <c:pt idx="169">
                  <c:v>-0.184</c:v>
                </c:pt>
                <c:pt idx="170">
                  <c:v>-0.184</c:v>
                </c:pt>
                <c:pt idx="171">
                  <c:v>-0.184</c:v>
                </c:pt>
                <c:pt idx="172">
                  <c:v>-0.184</c:v>
                </c:pt>
                <c:pt idx="173">
                  <c:v>-0.184</c:v>
                </c:pt>
                <c:pt idx="174">
                  <c:v>-0.184</c:v>
                </c:pt>
                <c:pt idx="175">
                  <c:v>-0.184</c:v>
                </c:pt>
                <c:pt idx="176">
                  <c:v>-0.184</c:v>
                </c:pt>
                <c:pt idx="177">
                  <c:v>-0.184</c:v>
                </c:pt>
                <c:pt idx="178">
                  <c:v>-0.184</c:v>
                </c:pt>
                <c:pt idx="179">
                  <c:v>-0.184</c:v>
                </c:pt>
                <c:pt idx="180">
                  <c:v>-0.184</c:v>
                </c:pt>
                <c:pt idx="181">
                  <c:v>0</c:v>
                </c:pt>
                <c:pt idx="182">
                  <c:v>-0.184</c:v>
                </c:pt>
                <c:pt idx="183">
                  <c:v>-0.184</c:v>
                </c:pt>
                <c:pt idx="184">
                  <c:v>-0.184</c:v>
                </c:pt>
                <c:pt idx="185">
                  <c:v>-0.184</c:v>
                </c:pt>
                <c:pt idx="186">
                  <c:v>-0.184</c:v>
                </c:pt>
                <c:pt idx="187">
                  <c:v>-0.184</c:v>
                </c:pt>
                <c:pt idx="188">
                  <c:v>-0.184</c:v>
                </c:pt>
                <c:pt idx="189">
                  <c:v>-0.184</c:v>
                </c:pt>
                <c:pt idx="190">
                  <c:v>-0.184</c:v>
                </c:pt>
                <c:pt idx="191">
                  <c:v>-0.184</c:v>
                </c:pt>
                <c:pt idx="192">
                  <c:v>0</c:v>
                </c:pt>
                <c:pt idx="193">
                  <c:v>-0.184</c:v>
                </c:pt>
                <c:pt idx="194">
                  <c:v>-0.184</c:v>
                </c:pt>
                <c:pt idx="195">
                  <c:v>-0.184</c:v>
                </c:pt>
                <c:pt idx="196">
                  <c:v>-0.184</c:v>
                </c:pt>
                <c:pt idx="197">
                  <c:v>-0.184</c:v>
                </c:pt>
                <c:pt idx="198">
                  <c:v>-0.184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-0.184</c:v>
                </c:pt>
                <c:pt idx="203">
                  <c:v>-0.184</c:v>
                </c:pt>
                <c:pt idx="204">
                  <c:v>0</c:v>
                </c:pt>
                <c:pt idx="205">
                  <c:v>0</c:v>
                </c:pt>
                <c:pt idx="206">
                  <c:v>-0.184</c:v>
                </c:pt>
                <c:pt idx="207">
                  <c:v>-0.184</c:v>
                </c:pt>
                <c:pt idx="208">
                  <c:v>-0.184</c:v>
                </c:pt>
                <c:pt idx="209">
                  <c:v>-0.184</c:v>
                </c:pt>
                <c:pt idx="210">
                  <c:v>-0.184</c:v>
                </c:pt>
                <c:pt idx="211">
                  <c:v>-0.184</c:v>
                </c:pt>
                <c:pt idx="212">
                  <c:v>-0.184</c:v>
                </c:pt>
                <c:pt idx="213">
                  <c:v>-0.184</c:v>
                </c:pt>
                <c:pt idx="214">
                  <c:v>-0.184</c:v>
                </c:pt>
                <c:pt idx="215">
                  <c:v>-0.184</c:v>
                </c:pt>
                <c:pt idx="216">
                  <c:v>-0.184</c:v>
                </c:pt>
                <c:pt idx="217">
                  <c:v>-0.184</c:v>
                </c:pt>
                <c:pt idx="218">
                  <c:v>-0.184</c:v>
                </c:pt>
                <c:pt idx="219">
                  <c:v>-0.184</c:v>
                </c:pt>
                <c:pt idx="220">
                  <c:v>0</c:v>
                </c:pt>
                <c:pt idx="221">
                  <c:v>0</c:v>
                </c:pt>
                <c:pt idx="222">
                  <c:v>-0.184</c:v>
                </c:pt>
                <c:pt idx="223">
                  <c:v>-0.184</c:v>
                </c:pt>
                <c:pt idx="224">
                  <c:v>-0.184</c:v>
                </c:pt>
                <c:pt idx="225">
                  <c:v>-0.184</c:v>
                </c:pt>
                <c:pt idx="226">
                  <c:v>-0.184</c:v>
                </c:pt>
                <c:pt idx="227">
                  <c:v>-0.184</c:v>
                </c:pt>
                <c:pt idx="228">
                  <c:v>-0.184</c:v>
                </c:pt>
                <c:pt idx="229">
                  <c:v>-0.184</c:v>
                </c:pt>
                <c:pt idx="230">
                  <c:v>-0.184</c:v>
                </c:pt>
                <c:pt idx="231">
                  <c:v>-0.184</c:v>
                </c:pt>
                <c:pt idx="232">
                  <c:v>-0.184</c:v>
                </c:pt>
                <c:pt idx="233">
                  <c:v>-0.184</c:v>
                </c:pt>
                <c:pt idx="234">
                  <c:v>-0.184</c:v>
                </c:pt>
                <c:pt idx="235">
                  <c:v>-0.184</c:v>
                </c:pt>
                <c:pt idx="236">
                  <c:v>-0.184</c:v>
                </c:pt>
                <c:pt idx="237">
                  <c:v>-0.184</c:v>
                </c:pt>
                <c:pt idx="238">
                  <c:v>-0.184</c:v>
                </c:pt>
                <c:pt idx="239">
                  <c:v>-0.184</c:v>
                </c:pt>
                <c:pt idx="240">
                  <c:v>-0.184</c:v>
                </c:pt>
                <c:pt idx="241">
                  <c:v>0</c:v>
                </c:pt>
                <c:pt idx="242">
                  <c:v>-0.184</c:v>
                </c:pt>
                <c:pt idx="243">
                  <c:v>-0.184</c:v>
                </c:pt>
                <c:pt idx="244">
                  <c:v>-0.184</c:v>
                </c:pt>
                <c:pt idx="245">
                  <c:v>-0.184</c:v>
                </c:pt>
                <c:pt idx="246">
                  <c:v>-0.184</c:v>
                </c:pt>
                <c:pt idx="247">
                  <c:v>-0.184</c:v>
                </c:pt>
                <c:pt idx="248">
                  <c:v>-0.184</c:v>
                </c:pt>
                <c:pt idx="249">
                  <c:v>-0.184</c:v>
                </c:pt>
                <c:pt idx="250">
                  <c:v>-0.184</c:v>
                </c:pt>
                <c:pt idx="251">
                  <c:v>-0.184</c:v>
                </c:pt>
                <c:pt idx="252">
                  <c:v>-0.184</c:v>
                </c:pt>
                <c:pt idx="253">
                  <c:v>-0.184</c:v>
                </c:pt>
                <c:pt idx="254">
                  <c:v>-0.184</c:v>
                </c:pt>
                <c:pt idx="255">
                  <c:v>-0.184</c:v>
                </c:pt>
                <c:pt idx="256">
                  <c:v>-0.184</c:v>
                </c:pt>
                <c:pt idx="257">
                  <c:v>-0.184</c:v>
                </c:pt>
                <c:pt idx="258">
                  <c:v>-0.184</c:v>
                </c:pt>
                <c:pt idx="259">
                  <c:v>-0.184</c:v>
                </c:pt>
                <c:pt idx="260">
                  <c:v>-0.184</c:v>
                </c:pt>
                <c:pt idx="261">
                  <c:v>-0.184</c:v>
                </c:pt>
                <c:pt idx="262">
                  <c:v>-0.184</c:v>
                </c:pt>
                <c:pt idx="263">
                  <c:v>0</c:v>
                </c:pt>
                <c:pt idx="264">
                  <c:v>-0.184</c:v>
                </c:pt>
                <c:pt idx="265">
                  <c:v>-0.184</c:v>
                </c:pt>
                <c:pt idx="266">
                  <c:v>-0.184</c:v>
                </c:pt>
                <c:pt idx="267">
                  <c:v>-0.184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-0.184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-0.184</c:v>
                </c:pt>
                <c:pt idx="278">
                  <c:v>-0.184</c:v>
                </c:pt>
                <c:pt idx="279">
                  <c:v>-0.184</c:v>
                </c:pt>
                <c:pt idx="280">
                  <c:v>-0.184</c:v>
                </c:pt>
                <c:pt idx="281">
                  <c:v>0</c:v>
                </c:pt>
                <c:pt idx="282">
                  <c:v>0</c:v>
                </c:pt>
                <c:pt idx="283">
                  <c:v>-0.184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-0.184</c:v>
                </c:pt>
                <c:pt idx="288">
                  <c:v>-0.184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-0.184</c:v>
                </c:pt>
                <c:pt idx="294">
                  <c:v>0</c:v>
                </c:pt>
                <c:pt idx="295">
                  <c:v>-0.184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-0.184</c:v>
                </c:pt>
                <c:pt idx="304">
                  <c:v>-0.184</c:v>
                </c:pt>
                <c:pt idx="305">
                  <c:v>-0.184</c:v>
                </c:pt>
                <c:pt idx="306">
                  <c:v>-0.184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-0.184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-0.184</c:v>
                </c:pt>
                <c:pt idx="336">
                  <c:v>-0.184</c:v>
                </c:pt>
                <c:pt idx="337">
                  <c:v>-0.184</c:v>
                </c:pt>
                <c:pt idx="338">
                  <c:v>0</c:v>
                </c:pt>
                <c:pt idx="339">
                  <c:v>-0.184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-0.184</c:v>
                </c:pt>
                <c:pt idx="356">
                  <c:v>-0.184</c:v>
                </c:pt>
                <c:pt idx="357">
                  <c:v>-0.184</c:v>
                </c:pt>
                <c:pt idx="358">
                  <c:v>-0.184</c:v>
                </c:pt>
                <c:pt idx="359">
                  <c:v>-0.184</c:v>
                </c:pt>
                <c:pt idx="360">
                  <c:v>-0.184</c:v>
                </c:pt>
                <c:pt idx="361">
                  <c:v>-0.184</c:v>
                </c:pt>
                <c:pt idx="362">
                  <c:v>-0.184</c:v>
                </c:pt>
                <c:pt idx="363">
                  <c:v>-0.184</c:v>
                </c:pt>
                <c:pt idx="364">
                  <c:v>-0.184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90080"/>
        <c:axId val="29008256"/>
      </c:barChart>
      <c:dateAx>
        <c:axId val="2899008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d-ID"/>
          </a:p>
        </c:txPr>
        <c:crossAx val="29008256"/>
        <c:crosses val="autoZero"/>
        <c:auto val="0"/>
        <c:lblOffset val="100"/>
        <c:baseTimeUnit val="days"/>
        <c:majorUnit val="1"/>
        <c:majorTimeUnit val="months"/>
        <c:minorUnit val="1"/>
        <c:minorTimeUnit val="months"/>
      </c:dateAx>
      <c:valAx>
        <c:axId val="29008256"/>
        <c:scaling>
          <c:orientation val="minMax"/>
          <c:min val="-1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Curah Hujan (mm)</a:t>
                </a:r>
              </a:p>
            </c:rich>
          </c:tx>
          <c:layout>
            <c:manualLayout>
              <c:xMode val="edge"/>
              <c:yMode val="edge"/>
              <c:x val="1.8376722817764167E-2"/>
              <c:y val="0.323263474240946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d-ID"/>
          </a:p>
        </c:txPr>
        <c:crossAx val="28990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59724349157736"/>
          <c:y val="0.90936682763597143"/>
          <c:w val="0.24961715160796322"/>
          <c:h val="6.94864048338368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id-ID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id-ID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394229958169334E-2"/>
          <c:y val="5.4545454545454543E-2"/>
          <c:w val="0.92335876121355265"/>
          <c:h val="0.72727272727272729"/>
        </c:manualLayout>
      </c:layout>
      <c:barChart>
        <c:barDir val="col"/>
        <c:grouping val="clustered"/>
        <c:varyColors val="0"/>
        <c:ser>
          <c:idx val="0"/>
          <c:order val="0"/>
          <c:tx>
            <c:v>Harian Maximum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normal!$B$19:$M$19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Ags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normal!$B$51:$M$51</c:f>
              <c:numCache>
                <c:formatCode>0</c:formatCode>
                <c:ptCount val="12"/>
                <c:pt idx="0">
                  <c:v>0</c:v>
                </c:pt>
                <c:pt idx="1">
                  <c:v>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Hujan Bulanan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normal!$B$19:$M$19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Ags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normal!$B$52:$M$52</c:f>
              <c:numCache>
                <c:formatCode>0</c:formatCode>
                <c:ptCount val="12"/>
                <c:pt idx="0">
                  <c:v>0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563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030656"/>
        <c:axId val="39727104"/>
      </c:barChart>
      <c:catAx>
        <c:axId val="2903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39727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9727104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Curah Hujan (mm)</a:t>
                </a:r>
              </a:p>
            </c:rich>
          </c:tx>
          <c:layout>
            <c:manualLayout>
              <c:xMode val="edge"/>
              <c:yMode val="edge"/>
              <c:x val="1.3381995133819951E-2"/>
              <c:y val="0.254545454545454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2903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84236003346298"/>
          <c:y val="0.90909090909090906"/>
          <c:w val="0.22141144765663412"/>
          <c:h val="7.9999999999999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9525</xdr:rowOff>
    </xdr:from>
    <xdr:to>
      <xdr:col>14</xdr:col>
      <xdr:colOff>19050</xdr:colOff>
      <xdr:row>116</xdr:row>
      <xdr:rowOff>38100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58</xdr:row>
      <xdr:rowOff>19050</xdr:rowOff>
    </xdr:from>
    <xdr:to>
      <xdr:col>13</xdr:col>
      <xdr:colOff>47625</xdr:colOff>
      <xdr:row>77</xdr:row>
      <xdr:rowOff>38100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14</xdr:col>
      <xdr:colOff>161925</xdr:colOff>
      <xdr:row>99</xdr:row>
      <xdr:rowOff>28575</xdr:rowOff>
    </xdr:to>
    <xdr:graphicFrame macro="">
      <xdr:nvGraphicFramePr>
        <xdr:cNvPr id="4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AB433"/>
  <sheetViews>
    <sheetView showGridLines="0" tabSelected="1" topLeftCell="A48" workbookViewId="0">
      <selection activeCell="A59" sqref="A59:N115"/>
    </sheetView>
  </sheetViews>
  <sheetFormatPr defaultRowHeight="13.2" x14ac:dyDescent="0.25"/>
  <cols>
    <col min="1" max="1" width="13.6640625" customWidth="1"/>
    <col min="2" max="13" width="7.6640625" customWidth="1"/>
    <col min="14" max="14" width="8.6640625" customWidth="1"/>
  </cols>
  <sheetData>
    <row r="1" spans="1:15" x14ac:dyDescent="0.25">
      <c r="A1" s="1" t="s">
        <v>0</v>
      </c>
    </row>
    <row r="2" spans="1:15" ht="1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N2" s="3">
        <v>5</v>
      </c>
      <c r="O2" s="2" t="s">
        <v>2</v>
      </c>
    </row>
    <row r="3" spans="1:15" ht="15.6" x14ac:dyDescent="0.3">
      <c r="A3" s="2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5" ht="15.6" x14ac:dyDescent="0.3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5" ht="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5" ht="15.6" x14ac:dyDescent="0.3">
      <c r="B6" s="4" t="str">
        <f>IF(MOD($B$16,4)=0,"***  Salah form - Gunakan form untuk Tahun Kabisat ***","")</f>
        <v/>
      </c>
    </row>
    <row r="8" spans="1:15" ht="18" x14ac:dyDescent="0.35">
      <c r="A8" s="5" t="s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5" x14ac:dyDescent="0.25">
      <c r="A10" s="7" t="s">
        <v>6</v>
      </c>
      <c r="B10" s="8" t="s">
        <v>57</v>
      </c>
      <c r="C10" s="80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5" x14ac:dyDescent="0.25">
      <c r="A11" s="11" t="s">
        <v>7</v>
      </c>
      <c r="B11" s="12" t="s">
        <v>31</v>
      </c>
      <c r="C11" s="13"/>
      <c r="D11" s="13"/>
      <c r="E11" s="7" t="s">
        <v>8</v>
      </c>
      <c r="F11" s="8" t="s">
        <v>31</v>
      </c>
      <c r="G11" s="9"/>
      <c r="H11" s="10"/>
      <c r="I11" s="10"/>
      <c r="J11" s="10"/>
      <c r="K11" s="10"/>
      <c r="L11" s="10"/>
      <c r="M11" s="10"/>
      <c r="N11" s="10"/>
    </row>
    <row r="12" spans="1:15" x14ac:dyDescent="0.25">
      <c r="A12" s="11" t="s">
        <v>9</v>
      </c>
      <c r="B12" s="14" t="s">
        <v>31</v>
      </c>
      <c r="C12" s="15"/>
      <c r="D12" s="15"/>
      <c r="E12" s="11" t="s">
        <v>10</v>
      </c>
      <c r="F12" s="14" t="s">
        <v>56</v>
      </c>
      <c r="G12" s="78"/>
      <c r="H12" s="10"/>
      <c r="I12" s="10"/>
      <c r="J12" s="10"/>
      <c r="K12" s="10"/>
      <c r="L12" s="10"/>
      <c r="M12" s="10"/>
      <c r="N12" s="10"/>
    </row>
    <row r="13" spans="1:15" x14ac:dyDescent="0.25">
      <c r="A13" s="11" t="s">
        <v>11</v>
      </c>
      <c r="B13" s="14" t="s">
        <v>58</v>
      </c>
      <c r="C13" s="15"/>
      <c r="D13" s="15"/>
      <c r="E13" s="11" t="s">
        <v>12</v>
      </c>
      <c r="F13" s="14" t="s">
        <v>55</v>
      </c>
      <c r="G13" s="78"/>
      <c r="H13" s="10"/>
      <c r="I13" s="10"/>
      <c r="J13" s="10"/>
      <c r="K13" s="10"/>
      <c r="L13" s="10"/>
      <c r="M13" s="10"/>
      <c r="N13" s="10"/>
    </row>
    <row r="14" spans="1:15" x14ac:dyDescent="0.25">
      <c r="A14" s="16" t="s">
        <v>13</v>
      </c>
      <c r="B14" s="17" t="s">
        <v>59</v>
      </c>
      <c r="C14" s="18"/>
      <c r="D14" s="18"/>
      <c r="E14" s="16" t="s">
        <v>14</v>
      </c>
      <c r="F14" s="17" t="s">
        <v>60</v>
      </c>
      <c r="G14" s="79"/>
      <c r="H14" s="10"/>
      <c r="I14" s="10"/>
      <c r="J14" s="10"/>
      <c r="K14" s="10"/>
      <c r="L14" s="10"/>
      <c r="M14" s="10"/>
      <c r="N14" s="10"/>
    </row>
    <row r="15" spans="1:15" x14ac:dyDescent="0.25">
      <c r="A15" s="19"/>
      <c r="B15" s="19"/>
      <c r="C15" s="19"/>
      <c r="D15" s="19"/>
      <c r="E15" s="19"/>
      <c r="F15" s="19"/>
      <c r="G15" s="10"/>
      <c r="H15" s="10"/>
      <c r="I15" s="10"/>
      <c r="J15" s="10"/>
      <c r="K15" s="10"/>
      <c r="L15" s="10"/>
      <c r="M15" s="10"/>
      <c r="N15" s="10"/>
    </row>
    <row r="16" spans="1:15" x14ac:dyDescent="0.25">
      <c r="A16" s="20" t="s">
        <v>15</v>
      </c>
      <c r="B16" s="21">
        <v>2017</v>
      </c>
      <c r="C16" s="2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9" x14ac:dyDescent="0.25">
      <c r="A17" s="2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9" x14ac:dyDescent="0.25">
      <c r="A18" s="23" t="s">
        <v>16</v>
      </c>
      <c r="B18" s="24" t="s">
        <v>17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6"/>
      <c r="N18" s="27" t="s">
        <v>18</v>
      </c>
    </row>
    <row r="19" spans="1:19" x14ac:dyDescent="0.25">
      <c r="A19" s="28"/>
      <c r="B19" s="29" t="s">
        <v>19</v>
      </c>
      <c r="C19" s="30" t="s">
        <v>20</v>
      </c>
      <c r="D19" s="30" t="s">
        <v>21</v>
      </c>
      <c r="E19" s="30" t="s">
        <v>22</v>
      </c>
      <c r="F19" s="30" t="s">
        <v>23</v>
      </c>
      <c r="G19" s="30" t="s">
        <v>24</v>
      </c>
      <c r="H19" s="30" t="s">
        <v>25</v>
      </c>
      <c r="I19" s="30" t="s">
        <v>26</v>
      </c>
      <c r="J19" s="30" t="s">
        <v>27</v>
      </c>
      <c r="K19" s="30" t="s">
        <v>28</v>
      </c>
      <c r="L19" s="30" t="s">
        <v>29</v>
      </c>
      <c r="M19" s="31" t="s">
        <v>30</v>
      </c>
      <c r="N19" s="32"/>
    </row>
    <row r="20" spans="1:19" x14ac:dyDescent="0.25">
      <c r="A20" s="23">
        <v>1</v>
      </c>
      <c r="B20" s="77" t="s">
        <v>31</v>
      </c>
      <c r="C20" s="77">
        <v>5</v>
      </c>
      <c r="D20" s="77">
        <v>4.5</v>
      </c>
      <c r="E20" s="77" t="s">
        <v>31</v>
      </c>
      <c r="F20" s="77">
        <v>5.5</v>
      </c>
      <c r="G20" s="77" t="s">
        <v>31</v>
      </c>
      <c r="H20" s="77">
        <v>6</v>
      </c>
      <c r="I20" s="77" t="s">
        <v>31</v>
      </c>
      <c r="J20" s="77" t="s">
        <v>31</v>
      </c>
      <c r="K20" s="77" t="s">
        <v>31</v>
      </c>
      <c r="L20" s="77" t="s">
        <v>31</v>
      </c>
      <c r="M20" s="77">
        <v>10.5</v>
      </c>
      <c r="N20" s="33"/>
      <c r="O20" s="34"/>
      <c r="S20" s="35"/>
    </row>
    <row r="21" spans="1:19" x14ac:dyDescent="0.25">
      <c r="A21" s="28">
        <v>2</v>
      </c>
      <c r="B21" s="77" t="s">
        <v>31</v>
      </c>
      <c r="C21" s="77">
        <v>3</v>
      </c>
      <c r="D21" s="77">
        <v>27</v>
      </c>
      <c r="E21" s="77">
        <v>2</v>
      </c>
      <c r="F21" s="77">
        <v>2.5</v>
      </c>
      <c r="G21" s="77" t="s">
        <v>31</v>
      </c>
      <c r="H21" s="77" t="s">
        <v>31</v>
      </c>
      <c r="I21" s="77" t="s">
        <v>31</v>
      </c>
      <c r="J21" s="77" t="s">
        <v>31</v>
      </c>
      <c r="K21" s="77">
        <v>0</v>
      </c>
      <c r="L21" s="77" t="s">
        <v>31</v>
      </c>
      <c r="M21" s="77" t="s">
        <v>31</v>
      </c>
      <c r="N21" s="36"/>
      <c r="O21" s="34"/>
      <c r="S21" s="35"/>
    </row>
    <row r="22" spans="1:19" x14ac:dyDescent="0.25">
      <c r="A22" s="28">
        <v>3</v>
      </c>
      <c r="B22" s="77">
        <v>1</v>
      </c>
      <c r="C22" s="77">
        <v>0</v>
      </c>
      <c r="D22" s="77">
        <v>8</v>
      </c>
      <c r="E22" s="77">
        <v>0.5</v>
      </c>
      <c r="F22" s="77">
        <v>10.5</v>
      </c>
      <c r="G22" s="77" t="s">
        <v>31</v>
      </c>
      <c r="H22" s="77" t="s">
        <v>31</v>
      </c>
      <c r="I22" s="77" t="s">
        <v>31</v>
      </c>
      <c r="J22" s="77" t="s">
        <v>31</v>
      </c>
      <c r="K22" s="77">
        <v>27</v>
      </c>
      <c r="L22" s="77" t="s">
        <v>31</v>
      </c>
      <c r="M22" s="77" t="s">
        <v>31</v>
      </c>
      <c r="N22" s="36"/>
      <c r="O22" s="34"/>
      <c r="S22" s="35"/>
    </row>
    <row r="23" spans="1:19" x14ac:dyDescent="0.25">
      <c r="A23" s="28">
        <v>4</v>
      </c>
      <c r="B23" s="77" t="s">
        <v>31</v>
      </c>
      <c r="C23" s="77">
        <v>2</v>
      </c>
      <c r="D23" s="77">
        <v>11.5</v>
      </c>
      <c r="E23" s="77" t="s">
        <v>31</v>
      </c>
      <c r="F23" s="77">
        <v>1</v>
      </c>
      <c r="G23" s="77" t="s">
        <v>31</v>
      </c>
      <c r="H23" s="77" t="s">
        <v>31</v>
      </c>
      <c r="I23" s="77" t="s">
        <v>31</v>
      </c>
      <c r="J23" s="77" t="s">
        <v>31</v>
      </c>
      <c r="K23" s="77">
        <v>0</v>
      </c>
      <c r="L23" s="77">
        <v>17</v>
      </c>
      <c r="M23" s="77" t="s">
        <v>31</v>
      </c>
      <c r="N23" s="36"/>
      <c r="O23" s="34"/>
      <c r="S23" s="35"/>
    </row>
    <row r="24" spans="1:19" x14ac:dyDescent="0.25">
      <c r="A24" s="28">
        <v>5</v>
      </c>
      <c r="B24" s="77">
        <v>30</v>
      </c>
      <c r="C24" s="77">
        <v>2.5</v>
      </c>
      <c r="D24" s="77">
        <v>1.5</v>
      </c>
      <c r="E24" s="77">
        <v>58</v>
      </c>
      <c r="F24" s="77">
        <v>11.5</v>
      </c>
      <c r="G24" s="77" t="s">
        <v>31</v>
      </c>
      <c r="H24" s="77" t="s">
        <v>31</v>
      </c>
      <c r="I24" s="77" t="s">
        <v>31</v>
      </c>
      <c r="J24" s="77" t="s">
        <v>31</v>
      </c>
      <c r="K24" s="77" t="s">
        <v>31</v>
      </c>
      <c r="L24" s="77">
        <v>8.5</v>
      </c>
      <c r="M24" s="77">
        <v>20.5</v>
      </c>
      <c r="N24" s="36"/>
      <c r="O24" s="34"/>
      <c r="S24" s="37"/>
    </row>
    <row r="25" spans="1:19" x14ac:dyDescent="0.25">
      <c r="A25" s="38">
        <v>6</v>
      </c>
      <c r="B25" s="77" t="s">
        <v>31</v>
      </c>
      <c r="C25" s="77" t="s">
        <v>31</v>
      </c>
      <c r="D25" s="77">
        <v>11</v>
      </c>
      <c r="E25" s="77" t="s">
        <v>31</v>
      </c>
      <c r="F25" s="77">
        <v>3</v>
      </c>
      <c r="G25" s="77" t="s">
        <v>31</v>
      </c>
      <c r="H25" s="77" t="s">
        <v>31</v>
      </c>
      <c r="I25" s="77" t="s">
        <v>31</v>
      </c>
      <c r="J25" s="77" t="s">
        <v>31</v>
      </c>
      <c r="K25" s="77" t="s">
        <v>31</v>
      </c>
      <c r="L25" s="77">
        <v>0</v>
      </c>
      <c r="M25" s="77" t="s">
        <v>31</v>
      </c>
      <c r="N25" s="36"/>
      <c r="O25" s="34"/>
      <c r="S25" s="37"/>
    </row>
    <row r="26" spans="1:19" x14ac:dyDescent="0.25">
      <c r="A26" s="28">
        <v>7</v>
      </c>
      <c r="B26" s="77" t="s">
        <v>31</v>
      </c>
      <c r="C26" s="77" t="s">
        <v>31</v>
      </c>
      <c r="D26" s="77">
        <v>11.5</v>
      </c>
      <c r="E26" s="77">
        <v>4.5</v>
      </c>
      <c r="F26" s="77" t="s">
        <v>31</v>
      </c>
      <c r="G26" s="77" t="s">
        <v>31</v>
      </c>
      <c r="H26" s="77" t="s">
        <v>31</v>
      </c>
      <c r="I26" s="77" t="s">
        <v>31</v>
      </c>
      <c r="J26" s="77" t="s">
        <v>31</v>
      </c>
      <c r="K26" s="77" t="s">
        <v>31</v>
      </c>
      <c r="L26" s="77">
        <v>28</v>
      </c>
      <c r="M26" s="77">
        <v>0</v>
      </c>
      <c r="N26" s="36"/>
      <c r="O26" s="34"/>
      <c r="S26" s="37"/>
    </row>
    <row r="27" spans="1:19" x14ac:dyDescent="0.25">
      <c r="A27" s="28">
        <v>8</v>
      </c>
      <c r="B27" s="77" t="s">
        <v>31</v>
      </c>
      <c r="C27" s="77" t="s">
        <v>31</v>
      </c>
      <c r="D27" s="77" t="s">
        <v>31</v>
      </c>
      <c r="E27" s="77" t="s">
        <v>31</v>
      </c>
      <c r="F27" s="77" t="s">
        <v>31</v>
      </c>
      <c r="G27" s="77" t="s">
        <v>31</v>
      </c>
      <c r="H27" s="77" t="s">
        <v>31</v>
      </c>
      <c r="I27" s="77" t="s">
        <v>31</v>
      </c>
      <c r="J27" s="77" t="s">
        <v>31</v>
      </c>
      <c r="K27" s="77" t="s">
        <v>31</v>
      </c>
      <c r="L27" s="77">
        <v>9.5</v>
      </c>
      <c r="M27" s="77">
        <v>6</v>
      </c>
      <c r="N27" s="36"/>
      <c r="O27" s="34"/>
      <c r="S27" s="37"/>
    </row>
    <row r="28" spans="1:19" x14ac:dyDescent="0.25">
      <c r="A28" s="28">
        <v>9</v>
      </c>
      <c r="B28" s="77" t="s">
        <v>31</v>
      </c>
      <c r="C28" s="77">
        <v>26</v>
      </c>
      <c r="D28" s="77" t="s">
        <v>31</v>
      </c>
      <c r="E28" s="77" t="s">
        <v>31</v>
      </c>
      <c r="F28" s="77" t="s">
        <v>31</v>
      </c>
      <c r="G28" s="77" t="s">
        <v>31</v>
      </c>
      <c r="H28" s="77" t="s">
        <v>31</v>
      </c>
      <c r="I28" s="77">
        <v>9</v>
      </c>
      <c r="J28" s="77" t="s">
        <v>31</v>
      </c>
      <c r="K28" s="77">
        <v>43.5</v>
      </c>
      <c r="L28" s="77">
        <v>27</v>
      </c>
      <c r="M28" s="77">
        <v>13.5</v>
      </c>
      <c r="N28" s="36"/>
      <c r="O28" s="34"/>
      <c r="S28" s="37"/>
    </row>
    <row r="29" spans="1:19" x14ac:dyDescent="0.25">
      <c r="A29" s="28">
        <v>10</v>
      </c>
      <c r="B29" s="77" t="s">
        <v>31</v>
      </c>
      <c r="C29" s="77">
        <v>10.5</v>
      </c>
      <c r="D29" s="77" t="s">
        <v>31</v>
      </c>
      <c r="E29" s="77">
        <v>5</v>
      </c>
      <c r="F29" s="77">
        <v>0</v>
      </c>
      <c r="G29" s="77" t="s">
        <v>31</v>
      </c>
      <c r="H29" s="77" t="s">
        <v>31</v>
      </c>
      <c r="I29" s="77">
        <v>2.5</v>
      </c>
      <c r="J29" s="77" t="s">
        <v>31</v>
      </c>
      <c r="K29" s="77">
        <v>0</v>
      </c>
      <c r="L29" s="77">
        <v>26</v>
      </c>
      <c r="M29" s="77">
        <v>2.5</v>
      </c>
      <c r="N29" s="36"/>
      <c r="O29" s="34"/>
      <c r="S29" s="37"/>
    </row>
    <row r="30" spans="1:19" x14ac:dyDescent="0.25">
      <c r="A30" s="38">
        <v>11</v>
      </c>
      <c r="B30" s="77" t="s">
        <v>31</v>
      </c>
      <c r="C30" s="77">
        <v>3.5</v>
      </c>
      <c r="D30" s="77">
        <v>4</v>
      </c>
      <c r="E30" s="77" t="s">
        <v>31</v>
      </c>
      <c r="F30" s="77" t="s">
        <v>31</v>
      </c>
      <c r="G30" s="77" t="s">
        <v>31</v>
      </c>
      <c r="H30" s="77" t="s">
        <v>31</v>
      </c>
      <c r="I30" s="77" t="s">
        <v>31</v>
      </c>
      <c r="J30" s="77" t="s">
        <v>31</v>
      </c>
      <c r="K30" s="77" t="s">
        <v>31</v>
      </c>
      <c r="L30" s="77">
        <v>0</v>
      </c>
      <c r="M30" s="77">
        <v>0</v>
      </c>
      <c r="N30" s="36"/>
      <c r="O30" s="34"/>
      <c r="S30" s="37"/>
    </row>
    <row r="31" spans="1:19" x14ac:dyDescent="0.25">
      <c r="A31" s="28">
        <v>12</v>
      </c>
      <c r="B31" s="77">
        <v>11</v>
      </c>
      <c r="C31" s="77">
        <v>8.5</v>
      </c>
      <c r="D31" s="77" t="s">
        <v>31</v>
      </c>
      <c r="E31" s="77">
        <v>21</v>
      </c>
      <c r="F31" s="77" t="s">
        <v>31</v>
      </c>
      <c r="G31" s="77" t="s">
        <v>31</v>
      </c>
      <c r="H31" s="77">
        <v>2</v>
      </c>
      <c r="I31" s="77" t="s">
        <v>31</v>
      </c>
      <c r="J31" s="77" t="s">
        <v>31</v>
      </c>
      <c r="K31" s="77">
        <v>33.5</v>
      </c>
      <c r="L31" s="77">
        <v>32</v>
      </c>
      <c r="M31" s="77">
        <v>11.5</v>
      </c>
      <c r="N31" s="36"/>
      <c r="O31" s="34"/>
      <c r="S31" s="37"/>
    </row>
    <row r="32" spans="1:19" x14ac:dyDescent="0.25">
      <c r="A32" s="28">
        <v>13</v>
      </c>
      <c r="B32" s="77" t="s">
        <v>31</v>
      </c>
      <c r="C32" s="77">
        <v>1.5</v>
      </c>
      <c r="D32" s="77" t="s">
        <v>31</v>
      </c>
      <c r="E32" s="77">
        <v>2</v>
      </c>
      <c r="F32" s="77" t="s">
        <v>31</v>
      </c>
      <c r="G32" s="77" t="s">
        <v>31</v>
      </c>
      <c r="H32" s="77" t="s">
        <v>31</v>
      </c>
      <c r="I32" s="77" t="s">
        <v>31</v>
      </c>
      <c r="J32" s="77" t="s">
        <v>31</v>
      </c>
      <c r="K32" s="77">
        <v>0</v>
      </c>
      <c r="L32" s="77">
        <v>88</v>
      </c>
      <c r="M32" s="77">
        <v>24</v>
      </c>
      <c r="N32" s="36"/>
      <c r="O32" s="34"/>
      <c r="S32" s="37"/>
    </row>
    <row r="33" spans="1:19" x14ac:dyDescent="0.25">
      <c r="A33" s="28">
        <v>14</v>
      </c>
      <c r="B33" s="77">
        <v>1.5</v>
      </c>
      <c r="C33" s="77">
        <v>9.5</v>
      </c>
      <c r="D33" s="77" t="s">
        <v>31</v>
      </c>
      <c r="E33" s="77">
        <v>23</v>
      </c>
      <c r="F33" s="77" t="s">
        <v>31</v>
      </c>
      <c r="G33" s="77" t="s">
        <v>31</v>
      </c>
      <c r="H33" s="77" t="s">
        <v>31</v>
      </c>
      <c r="I33" s="77" t="s">
        <v>31</v>
      </c>
      <c r="J33" s="77" t="s">
        <v>31</v>
      </c>
      <c r="K33" s="77">
        <v>2.5</v>
      </c>
      <c r="L33" s="77">
        <v>32.5</v>
      </c>
      <c r="M33" s="77">
        <v>21.5</v>
      </c>
      <c r="N33" s="36"/>
      <c r="O33" s="34"/>
      <c r="S33" s="37"/>
    </row>
    <row r="34" spans="1:19" x14ac:dyDescent="0.25">
      <c r="A34" s="28">
        <v>15</v>
      </c>
      <c r="B34" s="77" t="s">
        <v>31</v>
      </c>
      <c r="C34" s="77">
        <v>5</v>
      </c>
      <c r="D34" s="77" t="s">
        <v>31</v>
      </c>
      <c r="E34" s="77">
        <v>3.5</v>
      </c>
      <c r="F34" s="77">
        <v>19.5</v>
      </c>
      <c r="G34" s="77" t="s">
        <v>31</v>
      </c>
      <c r="H34" s="77" t="s">
        <v>31</v>
      </c>
      <c r="I34" s="77" t="s">
        <v>31</v>
      </c>
      <c r="J34" s="77" t="s">
        <v>31</v>
      </c>
      <c r="K34" s="77" t="s">
        <v>31</v>
      </c>
      <c r="L34" s="77">
        <v>23</v>
      </c>
      <c r="M34" s="77">
        <v>0</v>
      </c>
      <c r="N34" s="36"/>
      <c r="O34" s="34"/>
      <c r="S34" s="37"/>
    </row>
    <row r="35" spans="1:19" x14ac:dyDescent="0.25">
      <c r="A35" s="38">
        <v>16</v>
      </c>
      <c r="B35" s="77" t="s">
        <v>31</v>
      </c>
      <c r="C35" s="77">
        <v>1.5</v>
      </c>
      <c r="D35" s="77">
        <v>4</v>
      </c>
      <c r="E35" s="77">
        <v>53.5</v>
      </c>
      <c r="F35" s="77" t="s">
        <v>31</v>
      </c>
      <c r="G35" s="77" t="s">
        <v>31</v>
      </c>
      <c r="H35" s="77" t="s">
        <v>31</v>
      </c>
      <c r="I35" s="77" t="s">
        <v>31</v>
      </c>
      <c r="J35" s="77" t="s">
        <v>31</v>
      </c>
      <c r="K35" s="77" t="s">
        <v>31</v>
      </c>
      <c r="L35" s="77">
        <v>0</v>
      </c>
      <c r="M35" s="77">
        <v>35.5</v>
      </c>
      <c r="N35" s="36"/>
      <c r="O35" s="34"/>
      <c r="S35" s="37"/>
    </row>
    <row r="36" spans="1:19" x14ac:dyDescent="0.25">
      <c r="A36" s="28">
        <v>17</v>
      </c>
      <c r="B36" s="77">
        <v>8.5</v>
      </c>
      <c r="C36" s="77" t="s">
        <v>31</v>
      </c>
      <c r="D36" s="77">
        <v>23.5</v>
      </c>
      <c r="E36" s="77" t="s">
        <v>31</v>
      </c>
      <c r="F36" s="77" t="s">
        <v>31</v>
      </c>
      <c r="G36" s="77" t="s">
        <v>31</v>
      </c>
      <c r="H36" s="77" t="s">
        <v>31</v>
      </c>
      <c r="I36" s="77" t="s">
        <v>31</v>
      </c>
      <c r="J36" s="77" t="s">
        <v>31</v>
      </c>
      <c r="K36" s="77">
        <v>11</v>
      </c>
      <c r="L36" s="77">
        <v>69.5</v>
      </c>
      <c r="M36" s="77">
        <v>9.5</v>
      </c>
      <c r="N36" s="36"/>
      <c r="O36" s="34"/>
      <c r="S36" s="37"/>
    </row>
    <row r="37" spans="1:19" x14ac:dyDescent="0.25">
      <c r="A37" s="28">
        <v>18</v>
      </c>
      <c r="B37" s="77">
        <v>7.5</v>
      </c>
      <c r="C37" s="77" t="s">
        <v>31</v>
      </c>
      <c r="D37" s="77">
        <v>17</v>
      </c>
      <c r="E37" s="77" t="s">
        <v>31</v>
      </c>
      <c r="F37" s="77" t="s">
        <v>31</v>
      </c>
      <c r="G37" s="77" t="s">
        <v>31</v>
      </c>
      <c r="H37" s="77" t="s">
        <v>31</v>
      </c>
      <c r="I37" s="77" t="s">
        <v>31</v>
      </c>
      <c r="J37" s="77" t="s">
        <v>31</v>
      </c>
      <c r="K37" s="77">
        <v>2</v>
      </c>
      <c r="L37" s="77">
        <v>9.5</v>
      </c>
      <c r="M37" s="77">
        <v>18.5</v>
      </c>
      <c r="N37" s="36"/>
      <c r="O37" s="34"/>
      <c r="S37" s="37"/>
    </row>
    <row r="38" spans="1:19" x14ac:dyDescent="0.25">
      <c r="A38" s="28">
        <v>19</v>
      </c>
      <c r="B38" s="77" t="s">
        <v>31</v>
      </c>
      <c r="C38" s="77" t="s">
        <v>31</v>
      </c>
      <c r="D38" s="77">
        <v>23.5</v>
      </c>
      <c r="E38" s="77">
        <v>9.5</v>
      </c>
      <c r="F38" s="77" t="s">
        <v>31</v>
      </c>
      <c r="G38" s="77" t="s">
        <v>31</v>
      </c>
      <c r="H38" s="77">
        <v>17</v>
      </c>
      <c r="I38" s="77" t="s">
        <v>31</v>
      </c>
      <c r="J38" s="77" t="s">
        <v>31</v>
      </c>
      <c r="K38" s="77">
        <v>21</v>
      </c>
      <c r="L38" s="77">
        <v>0</v>
      </c>
      <c r="M38" s="77">
        <v>2.5</v>
      </c>
      <c r="N38" s="36"/>
      <c r="O38" s="34"/>
      <c r="S38" s="37"/>
    </row>
    <row r="39" spans="1:19" x14ac:dyDescent="0.25">
      <c r="A39" s="28">
        <v>20</v>
      </c>
      <c r="B39" s="77" t="s">
        <v>31</v>
      </c>
      <c r="C39" s="77" t="s">
        <v>31</v>
      </c>
      <c r="D39" s="77">
        <v>9.5</v>
      </c>
      <c r="E39" s="77">
        <v>24.5</v>
      </c>
      <c r="F39" s="77" t="s">
        <v>31</v>
      </c>
      <c r="G39" s="77" t="s">
        <v>31</v>
      </c>
      <c r="H39" s="77">
        <v>11</v>
      </c>
      <c r="I39" s="77" t="s">
        <v>31</v>
      </c>
      <c r="J39" s="77" t="s">
        <v>31</v>
      </c>
      <c r="K39" s="77">
        <v>13.5</v>
      </c>
      <c r="L39" s="77">
        <v>28.5</v>
      </c>
      <c r="M39" s="77">
        <v>0</v>
      </c>
      <c r="N39" s="36"/>
      <c r="O39" s="34"/>
      <c r="S39" s="37"/>
    </row>
    <row r="40" spans="1:19" x14ac:dyDescent="0.25">
      <c r="A40" s="38">
        <v>21</v>
      </c>
      <c r="B40" s="77" t="s">
        <v>31</v>
      </c>
      <c r="C40" s="77">
        <v>16</v>
      </c>
      <c r="D40" s="77" t="s">
        <v>31</v>
      </c>
      <c r="E40" s="77" t="s">
        <v>31</v>
      </c>
      <c r="F40" s="77">
        <v>10</v>
      </c>
      <c r="G40" s="77" t="s">
        <v>31</v>
      </c>
      <c r="H40" s="77">
        <v>51.5</v>
      </c>
      <c r="I40" s="77" t="s">
        <v>31</v>
      </c>
      <c r="J40" s="77">
        <v>2</v>
      </c>
      <c r="K40" s="77" t="s">
        <v>31</v>
      </c>
      <c r="L40" s="77">
        <v>9</v>
      </c>
      <c r="M40" s="77">
        <v>11</v>
      </c>
      <c r="N40" s="36"/>
      <c r="O40" s="34"/>
      <c r="S40" s="37"/>
    </row>
    <row r="41" spans="1:19" x14ac:dyDescent="0.25">
      <c r="A41" s="28">
        <v>22</v>
      </c>
      <c r="B41" s="77">
        <v>9</v>
      </c>
      <c r="C41" s="77">
        <v>1</v>
      </c>
      <c r="D41" s="77" t="s">
        <v>31</v>
      </c>
      <c r="E41" s="77">
        <v>1</v>
      </c>
      <c r="F41" s="77" t="s">
        <v>31</v>
      </c>
      <c r="G41" s="77" t="s">
        <v>31</v>
      </c>
      <c r="H41" s="77" t="s">
        <v>31</v>
      </c>
      <c r="I41" s="77" t="s">
        <v>31</v>
      </c>
      <c r="J41" s="77" t="s">
        <v>31</v>
      </c>
      <c r="K41" s="77">
        <v>8</v>
      </c>
      <c r="L41" s="77">
        <v>2</v>
      </c>
      <c r="M41" s="77" t="s">
        <v>31</v>
      </c>
      <c r="N41" s="36"/>
      <c r="O41" s="34"/>
      <c r="S41" s="37"/>
    </row>
    <row r="42" spans="1:19" x14ac:dyDescent="0.25">
      <c r="A42" s="28">
        <v>23</v>
      </c>
      <c r="B42" s="77">
        <v>13</v>
      </c>
      <c r="C42" s="77">
        <v>0.5</v>
      </c>
      <c r="D42" s="77">
        <v>7</v>
      </c>
      <c r="E42" s="77">
        <v>35.5</v>
      </c>
      <c r="F42" s="77" t="s">
        <v>31</v>
      </c>
      <c r="G42" s="77" t="s">
        <v>31</v>
      </c>
      <c r="H42" s="77" t="s">
        <v>31</v>
      </c>
      <c r="I42" s="77" t="s">
        <v>31</v>
      </c>
      <c r="J42" s="77" t="s">
        <v>31</v>
      </c>
      <c r="K42" s="77" t="s">
        <v>31</v>
      </c>
      <c r="L42" s="77">
        <v>92</v>
      </c>
      <c r="M42" s="77" t="s">
        <v>31</v>
      </c>
      <c r="N42" s="36"/>
      <c r="O42" s="34"/>
      <c r="S42" s="37"/>
    </row>
    <row r="43" spans="1:19" x14ac:dyDescent="0.25">
      <c r="A43" s="28">
        <v>24</v>
      </c>
      <c r="B43" s="77" t="s">
        <v>31</v>
      </c>
      <c r="C43" s="77" t="s">
        <v>31</v>
      </c>
      <c r="D43" s="77" t="s">
        <v>31</v>
      </c>
      <c r="E43" s="77">
        <v>7</v>
      </c>
      <c r="F43" s="77" t="s">
        <v>31</v>
      </c>
      <c r="G43" s="77" t="s">
        <v>31</v>
      </c>
      <c r="H43" s="77">
        <v>41</v>
      </c>
      <c r="I43" s="77" t="s">
        <v>31</v>
      </c>
      <c r="J43" s="77" t="s">
        <v>31</v>
      </c>
      <c r="K43" s="77">
        <v>19</v>
      </c>
      <c r="L43" s="77">
        <v>2.5</v>
      </c>
      <c r="M43" s="77" t="s">
        <v>31</v>
      </c>
      <c r="N43" s="36"/>
      <c r="O43" s="34"/>
      <c r="S43" s="37"/>
    </row>
    <row r="44" spans="1:19" x14ac:dyDescent="0.25">
      <c r="A44" s="28">
        <v>25</v>
      </c>
      <c r="B44" s="77">
        <v>1</v>
      </c>
      <c r="C44" s="77">
        <v>14.5</v>
      </c>
      <c r="D44" s="77" t="s">
        <v>31</v>
      </c>
      <c r="E44" s="77" t="s">
        <v>31</v>
      </c>
      <c r="F44" s="77" t="s">
        <v>31</v>
      </c>
      <c r="G44" s="77" t="s">
        <v>31</v>
      </c>
      <c r="H44" s="77">
        <v>32.5</v>
      </c>
      <c r="I44" s="77" t="s">
        <v>31</v>
      </c>
      <c r="J44" s="77" t="s">
        <v>31</v>
      </c>
      <c r="K44" s="77">
        <v>5.5</v>
      </c>
      <c r="L44" s="77" t="s">
        <v>31</v>
      </c>
      <c r="M44" s="77" t="s">
        <v>31</v>
      </c>
      <c r="N44" s="36"/>
      <c r="O44" s="34"/>
      <c r="S44" s="37"/>
    </row>
    <row r="45" spans="1:19" x14ac:dyDescent="0.25">
      <c r="A45" s="38">
        <v>26</v>
      </c>
      <c r="B45" s="77">
        <v>0.5</v>
      </c>
      <c r="C45" s="77">
        <v>15</v>
      </c>
      <c r="D45" s="77" t="s">
        <v>31</v>
      </c>
      <c r="E45" s="77" t="s">
        <v>31</v>
      </c>
      <c r="F45" s="77" t="s">
        <v>31</v>
      </c>
      <c r="G45" s="77" t="s">
        <v>31</v>
      </c>
      <c r="H45" s="77" t="s">
        <v>31</v>
      </c>
      <c r="I45" s="77" t="s">
        <v>31</v>
      </c>
      <c r="J45" s="77">
        <v>2.5</v>
      </c>
      <c r="K45" s="77">
        <v>10.5</v>
      </c>
      <c r="L45" s="77">
        <v>0</v>
      </c>
      <c r="M45" s="77" t="s">
        <v>31</v>
      </c>
      <c r="N45" s="36"/>
      <c r="O45" s="34"/>
      <c r="S45" s="37"/>
    </row>
    <row r="46" spans="1:19" x14ac:dyDescent="0.25">
      <c r="A46" s="28">
        <v>27</v>
      </c>
      <c r="B46" s="77">
        <v>1</v>
      </c>
      <c r="C46" s="77">
        <v>6.5</v>
      </c>
      <c r="D46" s="77">
        <v>4</v>
      </c>
      <c r="E46" s="77" t="s">
        <v>31</v>
      </c>
      <c r="F46" s="77" t="s">
        <v>31</v>
      </c>
      <c r="G46" s="77" t="s">
        <v>31</v>
      </c>
      <c r="H46" s="77" t="s">
        <v>31</v>
      </c>
      <c r="I46" s="77" t="s">
        <v>31</v>
      </c>
      <c r="J46" s="77">
        <v>16.5</v>
      </c>
      <c r="K46" s="77">
        <v>0</v>
      </c>
      <c r="L46" s="77">
        <v>16.5</v>
      </c>
      <c r="M46" s="77" t="s">
        <v>31</v>
      </c>
      <c r="N46" s="36"/>
      <c r="O46" s="34"/>
      <c r="S46" s="37"/>
    </row>
    <row r="47" spans="1:19" x14ac:dyDescent="0.25">
      <c r="A47" s="28">
        <v>28</v>
      </c>
      <c r="B47" s="77" t="s">
        <v>31</v>
      </c>
      <c r="C47" s="77">
        <v>51</v>
      </c>
      <c r="D47" s="77" t="s">
        <v>31</v>
      </c>
      <c r="E47" s="77" t="s">
        <v>31</v>
      </c>
      <c r="F47" s="77" t="s">
        <v>31</v>
      </c>
      <c r="G47" s="77" t="s">
        <v>31</v>
      </c>
      <c r="H47" s="77" t="s">
        <v>31</v>
      </c>
      <c r="I47" s="77" t="s">
        <v>31</v>
      </c>
      <c r="J47" s="77">
        <v>21.54</v>
      </c>
      <c r="K47" s="77">
        <v>15.5</v>
      </c>
      <c r="L47" s="77">
        <v>39.5</v>
      </c>
      <c r="M47" s="77" t="s">
        <v>31</v>
      </c>
      <c r="N47" s="36"/>
      <c r="O47" s="34"/>
      <c r="S47" s="37"/>
    </row>
    <row r="48" spans="1:19" x14ac:dyDescent="0.25">
      <c r="A48" s="28">
        <v>29</v>
      </c>
      <c r="B48" s="77" t="s">
        <v>31</v>
      </c>
      <c r="C48" s="77"/>
      <c r="D48" s="77">
        <v>5</v>
      </c>
      <c r="E48" s="77">
        <v>46.5</v>
      </c>
      <c r="F48" s="77">
        <v>10.5</v>
      </c>
      <c r="G48" s="77" t="s">
        <v>31</v>
      </c>
      <c r="H48" s="77" t="s">
        <v>31</v>
      </c>
      <c r="I48" s="77" t="s">
        <v>31</v>
      </c>
      <c r="J48" s="77">
        <v>20.5</v>
      </c>
      <c r="K48" s="77">
        <v>3</v>
      </c>
      <c r="L48" s="77">
        <v>1</v>
      </c>
      <c r="M48" s="77" t="s">
        <v>31</v>
      </c>
      <c r="N48" s="36"/>
      <c r="O48" s="34"/>
      <c r="S48" s="39"/>
    </row>
    <row r="49" spans="1:28" x14ac:dyDescent="0.25">
      <c r="A49" s="28">
        <v>30</v>
      </c>
      <c r="B49" s="77" t="s">
        <v>31</v>
      </c>
      <c r="C49" s="77"/>
      <c r="D49" s="77" t="s">
        <v>31</v>
      </c>
      <c r="E49" s="77">
        <v>2</v>
      </c>
      <c r="F49" s="77" t="s">
        <v>31</v>
      </c>
      <c r="G49" s="77" t="s">
        <v>31</v>
      </c>
      <c r="H49" s="77" t="s">
        <v>31</v>
      </c>
      <c r="I49" s="77">
        <v>16</v>
      </c>
      <c r="J49" s="77">
        <v>71</v>
      </c>
      <c r="K49" s="77">
        <v>1.5</v>
      </c>
      <c r="L49" s="77">
        <v>1.5</v>
      </c>
      <c r="M49" s="77" t="s">
        <v>31</v>
      </c>
      <c r="N49" s="36"/>
      <c r="O49" s="34"/>
      <c r="S49" s="39"/>
    </row>
    <row r="50" spans="1:28" x14ac:dyDescent="0.25">
      <c r="A50" s="28">
        <v>31</v>
      </c>
      <c r="B50" s="77" t="s">
        <v>31</v>
      </c>
      <c r="C50" s="77"/>
      <c r="D50" s="77" t="s">
        <v>31</v>
      </c>
      <c r="E50" s="77"/>
      <c r="F50" s="77" t="s">
        <v>31</v>
      </c>
      <c r="G50" s="77"/>
      <c r="H50" s="77" t="s">
        <v>31</v>
      </c>
      <c r="I50" s="77" t="s">
        <v>31</v>
      </c>
      <c r="J50" s="77"/>
      <c r="K50" s="77" t="s">
        <v>31</v>
      </c>
      <c r="L50" s="77"/>
      <c r="M50" s="77" t="s">
        <v>31</v>
      </c>
      <c r="N50" s="36"/>
      <c r="O50" s="34"/>
    </row>
    <row r="51" spans="1:28" x14ac:dyDescent="0.25">
      <c r="A51" s="7" t="s">
        <v>32</v>
      </c>
      <c r="B51" s="40" t="str">
        <f>IF(B55&gt;$W$66,"-",IF(B57&gt;$W$66,"-",MAX(B20:B50)))</f>
        <v>-</v>
      </c>
      <c r="C51" s="41">
        <f t="shared" ref="C51:M51" si="0">IF(C55&gt;$W$66,"-",IF(C57&gt;$W$66,"-",MAX(C20:C50)))</f>
        <v>51</v>
      </c>
      <c r="D51" s="41" t="str">
        <f t="shared" si="0"/>
        <v>-</v>
      </c>
      <c r="E51" s="41" t="str">
        <f t="shared" si="0"/>
        <v>-</v>
      </c>
      <c r="F51" s="41" t="str">
        <f t="shared" si="0"/>
        <v>-</v>
      </c>
      <c r="G51" s="41" t="str">
        <f t="shared" si="0"/>
        <v>-</v>
      </c>
      <c r="H51" s="41" t="str">
        <f t="shared" si="0"/>
        <v>-</v>
      </c>
      <c r="I51" s="41" t="str">
        <f t="shared" si="0"/>
        <v>-</v>
      </c>
      <c r="J51" s="41" t="str">
        <f t="shared" si="0"/>
        <v>-</v>
      </c>
      <c r="K51" s="41" t="str">
        <f t="shared" si="0"/>
        <v>-</v>
      </c>
      <c r="L51" s="41">
        <f t="shared" si="0"/>
        <v>92</v>
      </c>
      <c r="M51" s="42" t="str">
        <f t="shared" si="0"/>
        <v>-</v>
      </c>
      <c r="N51" s="43" t="str">
        <f>IF($O$55&gt;$W$66,"-",IF($O$58&gt;$W$66,"-",MAX(B51:M51)))</f>
        <v>-</v>
      </c>
      <c r="O51" s="34"/>
      <c r="Q51" s="44" t="s">
        <v>19</v>
      </c>
      <c r="R51" s="44" t="s">
        <v>20</v>
      </c>
      <c r="S51" s="44" t="s">
        <v>21</v>
      </c>
      <c r="T51" s="44" t="s">
        <v>22</v>
      </c>
      <c r="U51" s="44" t="s">
        <v>33</v>
      </c>
      <c r="V51" s="44" t="s">
        <v>24</v>
      </c>
      <c r="W51" s="44" t="s">
        <v>25</v>
      </c>
      <c r="X51" s="44" t="s">
        <v>34</v>
      </c>
      <c r="Y51" s="44" t="s">
        <v>27</v>
      </c>
      <c r="Z51" s="44" t="s">
        <v>35</v>
      </c>
      <c r="AA51" s="44" t="s">
        <v>36</v>
      </c>
      <c r="AB51" s="44" t="s">
        <v>37</v>
      </c>
    </row>
    <row r="52" spans="1:28" x14ac:dyDescent="0.25">
      <c r="A52" s="11" t="s">
        <v>38</v>
      </c>
      <c r="B52" s="45" t="str">
        <f>IF(B55&gt;$W$66,"-",IF(B57&gt;$W$66,"-",SUM(B20:B50)))</f>
        <v>-</v>
      </c>
      <c r="C52" s="46">
        <f t="shared" ref="C52:M52" si="1">IF(C55&gt;$W$66,"-",IF(C57&gt;$W$66,"-",SUM(C20:C50)))</f>
        <v>183</v>
      </c>
      <c r="D52" s="46" t="str">
        <f t="shared" si="1"/>
        <v>-</v>
      </c>
      <c r="E52" s="46" t="str">
        <f t="shared" si="1"/>
        <v>-</v>
      </c>
      <c r="F52" s="46" t="str">
        <f t="shared" si="1"/>
        <v>-</v>
      </c>
      <c r="G52" s="46" t="str">
        <f t="shared" si="1"/>
        <v>-</v>
      </c>
      <c r="H52" s="46" t="str">
        <f t="shared" si="1"/>
        <v>-</v>
      </c>
      <c r="I52" s="46" t="str">
        <f t="shared" si="1"/>
        <v>-</v>
      </c>
      <c r="J52" s="46" t="str">
        <f t="shared" si="1"/>
        <v>-</v>
      </c>
      <c r="K52" s="46" t="str">
        <f t="shared" si="1"/>
        <v>-</v>
      </c>
      <c r="L52" s="46">
        <f t="shared" si="1"/>
        <v>563</v>
      </c>
      <c r="M52" s="47" t="str">
        <f t="shared" si="1"/>
        <v>-</v>
      </c>
      <c r="N52" s="48" t="str">
        <f>IF($O$55&gt;$W$66,"-",IF($O$58&gt;$W$66,"-",SUM(B52:M52)))</f>
        <v>-</v>
      </c>
      <c r="O52" s="49">
        <f>MAX(B20:M50)</f>
        <v>92</v>
      </c>
      <c r="Q52">
        <v>31</v>
      </c>
      <c r="R52">
        <v>28</v>
      </c>
      <c r="S52">
        <v>31</v>
      </c>
      <c r="T52">
        <v>30</v>
      </c>
      <c r="U52">
        <v>31</v>
      </c>
      <c r="V52">
        <v>30</v>
      </c>
      <c r="W52">
        <v>31</v>
      </c>
      <c r="X52">
        <v>31</v>
      </c>
      <c r="Y52">
        <v>30</v>
      </c>
      <c r="Z52">
        <v>31</v>
      </c>
      <c r="AA52">
        <v>30</v>
      </c>
      <c r="AB52">
        <v>31</v>
      </c>
    </row>
    <row r="53" spans="1:28" x14ac:dyDescent="0.25">
      <c r="A53" s="11" t="s">
        <v>39</v>
      </c>
      <c r="B53" s="50">
        <f>COUNTIF(B20:B50,"&gt;0")</f>
        <v>11</v>
      </c>
      <c r="C53" s="51">
        <f t="shared" ref="C53:M53" si="2">COUNTIF(C20:C50,"&gt;0")</f>
        <v>19</v>
      </c>
      <c r="D53" s="51">
        <f t="shared" si="2"/>
        <v>16</v>
      </c>
      <c r="E53" s="51">
        <f t="shared" si="2"/>
        <v>17</v>
      </c>
      <c r="F53" s="51">
        <f t="shared" si="2"/>
        <v>9</v>
      </c>
      <c r="G53" s="51">
        <f t="shared" si="2"/>
        <v>0</v>
      </c>
      <c r="H53" s="51">
        <f t="shared" si="2"/>
        <v>7</v>
      </c>
      <c r="I53" s="51">
        <f t="shared" si="2"/>
        <v>3</v>
      </c>
      <c r="J53" s="51">
        <f t="shared" si="2"/>
        <v>6</v>
      </c>
      <c r="K53" s="51">
        <f t="shared" si="2"/>
        <v>15</v>
      </c>
      <c r="L53" s="51">
        <f t="shared" si="2"/>
        <v>21</v>
      </c>
      <c r="M53" s="52">
        <f t="shared" si="2"/>
        <v>13</v>
      </c>
      <c r="N53" s="48" t="str">
        <f>IF($O$55&gt;$W$66,"-",IF($O$58&gt;$W$66,"-",SUM(B53:M53)))</f>
        <v>-</v>
      </c>
      <c r="O53" s="34"/>
      <c r="P53" s="53" t="s">
        <v>40</v>
      </c>
      <c r="Q53">
        <v>15</v>
      </c>
      <c r="R53">
        <v>15</v>
      </c>
      <c r="S53">
        <v>15</v>
      </c>
      <c r="T53">
        <v>15</v>
      </c>
      <c r="U53">
        <v>15</v>
      </c>
      <c r="V53">
        <v>15</v>
      </c>
      <c r="W53">
        <v>15</v>
      </c>
      <c r="X53">
        <v>15</v>
      </c>
      <c r="Y53">
        <v>15</v>
      </c>
      <c r="Z53">
        <v>15</v>
      </c>
      <c r="AA53">
        <v>15</v>
      </c>
      <c r="AB53">
        <v>15</v>
      </c>
    </row>
    <row r="54" spans="1:28" x14ac:dyDescent="0.25">
      <c r="A54" s="54" t="s">
        <v>41</v>
      </c>
      <c r="B54" s="55" t="str">
        <f>IF(B55&gt;$W$66,"-",SUM(B20:B34))</f>
        <v>-</v>
      </c>
      <c r="C54" s="56">
        <f t="shared" ref="C54:M54" si="3">IF(C55&gt;$W$66,"-",SUM(C20:C34))</f>
        <v>77</v>
      </c>
      <c r="D54" s="56" t="str">
        <f t="shared" si="3"/>
        <v>-</v>
      </c>
      <c r="E54" s="56" t="str">
        <f t="shared" si="3"/>
        <v>-</v>
      </c>
      <c r="F54" s="56" t="str">
        <f t="shared" si="3"/>
        <v>-</v>
      </c>
      <c r="G54" s="56" t="str">
        <f t="shared" si="3"/>
        <v>-</v>
      </c>
      <c r="H54" s="56" t="str">
        <f t="shared" si="3"/>
        <v>-</v>
      </c>
      <c r="I54" s="56" t="str">
        <f t="shared" si="3"/>
        <v>-</v>
      </c>
      <c r="J54" s="56" t="str">
        <f t="shared" si="3"/>
        <v>-</v>
      </c>
      <c r="K54" s="56" t="str">
        <f t="shared" si="3"/>
        <v>-</v>
      </c>
      <c r="L54" s="56">
        <f t="shared" si="3"/>
        <v>291.5</v>
      </c>
      <c r="M54" s="57">
        <f t="shared" si="3"/>
        <v>110</v>
      </c>
      <c r="N54" s="32"/>
      <c r="O54" s="34"/>
      <c r="P54" s="39" t="s">
        <v>42</v>
      </c>
      <c r="Q54" s="39">
        <f>COUNT(B20:B34)</f>
        <v>4</v>
      </c>
      <c r="R54" s="39">
        <f t="shared" ref="R54:AB54" si="4">COUNT(C20:C34)</f>
        <v>12</v>
      </c>
      <c r="S54" s="39">
        <f t="shared" si="4"/>
        <v>8</v>
      </c>
      <c r="T54" s="39">
        <f t="shared" si="4"/>
        <v>9</v>
      </c>
      <c r="U54" s="39">
        <f t="shared" si="4"/>
        <v>8</v>
      </c>
      <c r="V54" s="39">
        <f t="shared" si="4"/>
        <v>0</v>
      </c>
      <c r="W54" s="39">
        <f>COUNT(H20:H34)</f>
        <v>2</v>
      </c>
      <c r="X54" s="39">
        <f>COUNT(I20:I34)</f>
        <v>2</v>
      </c>
      <c r="Y54" s="39">
        <f t="shared" si="4"/>
        <v>0</v>
      </c>
      <c r="Z54" s="39">
        <f t="shared" si="4"/>
        <v>8</v>
      </c>
      <c r="AA54" s="39">
        <f t="shared" si="4"/>
        <v>12</v>
      </c>
      <c r="AB54" s="39">
        <f t="shared" si="4"/>
        <v>11</v>
      </c>
    </row>
    <row r="55" spans="1:28" x14ac:dyDescent="0.25">
      <c r="A55" s="58" t="s">
        <v>43</v>
      </c>
      <c r="B55" s="59">
        <f>IF(Q55&gt;0,Q55,0)</f>
        <v>11</v>
      </c>
      <c r="C55" s="60">
        <f t="shared" ref="C55:M55" si="5">IF(R55&gt;0,R55,0)</f>
        <v>3</v>
      </c>
      <c r="D55" s="60">
        <f t="shared" si="5"/>
        <v>7</v>
      </c>
      <c r="E55" s="60">
        <f t="shared" si="5"/>
        <v>6</v>
      </c>
      <c r="F55" s="60">
        <f t="shared" si="5"/>
        <v>7</v>
      </c>
      <c r="G55" s="60">
        <f t="shared" si="5"/>
        <v>15</v>
      </c>
      <c r="H55" s="60">
        <f>IF(W55&gt;0,W55,0)</f>
        <v>13</v>
      </c>
      <c r="I55" s="60">
        <f>IF(X55&gt;0,X55,0)</f>
        <v>13</v>
      </c>
      <c r="J55" s="60">
        <f t="shared" si="5"/>
        <v>15</v>
      </c>
      <c r="K55" s="60">
        <f t="shared" si="5"/>
        <v>7</v>
      </c>
      <c r="L55" s="60">
        <f t="shared" si="5"/>
        <v>3</v>
      </c>
      <c r="M55" s="61">
        <f t="shared" si="5"/>
        <v>4</v>
      </c>
      <c r="N55" s="32"/>
      <c r="O55" s="62">
        <f>MAX(Q55:AB55)</f>
        <v>15</v>
      </c>
      <c r="P55" t="s">
        <v>44</v>
      </c>
      <c r="Q55">
        <f>Q53-Q54</f>
        <v>11</v>
      </c>
      <c r="R55">
        <f t="shared" ref="R55:AB55" si="6">R53-R54</f>
        <v>3</v>
      </c>
      <c r="S55">
        <f t="shared" si="6"/>
        <v>7</v>
      </c>
      <c r="T55">
        <f t="shared" si="6"/>
        <v>6</v>
      </c>
      <c r="U55">
        <f t="shared" si="6"/>
        <v>7</v>
      </c>
      <c r="V55">
        <f t="shared" si="6"/>
        <v>15</v>
      </c>
      <c r="W55">
        <f t="shared" si="6"/>
        <v>13</v>
      </c>
      <c r="X55">
        <f t="shared" si="6"/>
        <v>13</v>
      </c>
      <c r="Y55">
        <f t="shared" si="6"/>
        <v>15</v>
      </c>
      <c r="Z55">
        <f t="shared" si="6"/>
        <v>7</v>
      </c>
      <c r="AA55">
        <f t="shared" si="6"/>
        <v>3</v>
      </c>
      <c r="AB55">
        <f t="shared" si="6"/>
        <v>4</v>
      </c>
    </row>
    <row r="56" spans="1:28" x14ac:dyDescent="0.25">
      <c r="A56" s="54" t="s">
        <v>45</v>
      </c>
      <c r="B56" s="55" t="str">
        <f>IF(B57&gt;$W$66,"-",SUM(B35:B50))</f>
        <v>-</v>
      </c>
      <c r="C56" s="56">
        <f>IF(C57&gt;$W$66,"-",SUM(C35:C50))</f>
        <v>106</v>
      </c>
      <c r="D56" s="56" t="str">
        <f t="shared" ref="D56:M56" si="7">IF(D57&gt;$W$66,"-",SUM(D35:D50))</f>
        <v>-</v>
      </c>
      <c r="E56" s="56" t="str">
        <f t="shared" si="7"/>
        <v>-</v>
      </c>
      <c r="F56" s="56" t="str">
        <f t="shared" si="7"/>
        <v>-</v>
      </c>
      <c r="G56" s="56" t="str">
        <f t="shared" si="7"/>
        <v>-</v>
      </c>
      <c r="H56" s="56" t="str">
        <f t="shared" si="7"/>
        <v>-</v>
      </c>
      <c r="I56" s="56" t="str">
        <f t="shared" si="7"/>
        <v>-</v>
      </c>
      <c r="J56" s="56" t="str">
        <f t="shared" si="7"/>
        <v>-</v>
      </c>
      <c r="K56" s="56">
        <f t="shared" si="7"/>
        <v>110.5</v>
      </c>
      <c r="L56" s="56">
        <f t="shared" si="7"/>
        <v>271.5</v>
      </c>
      <c r="M56" s="57" t="str">
        <f t="shared" si="7"/>
        <v>-</v>
      </c>
      <c r="N56" s="32"/>
      <c r="O56" s="34"/>
      <c r="P56" s="53" t="s">
        <v>46</v>
      </c>
      <c r="Q56">
        <v>16</v>
      </c>
      <c r="R56">
        <v>13</v>
      </c>
      <c r="S56">
        <v>16</v>
      </c>
      <c r="T56">
        <v>15</v>
      </c>
      <c r="U56">
        <v>16</v>
      </c>
      <c r="V56">
        <v>15</v>
      </c>
      <c r="W56">
        <v>16</v>
      </c>
      <c r="X56">
        <v>16</v>
      </c>
      <c r="Y56">
        <v>15</v>
      </c>
      <c r="Z56">
        <v>16</v>
      </c>
      <c r="AA56">
        <v>15</v>
      </c>
      <c r="AB56">
        <v>16</v>
      </c>
    </row>
    <row r="57" spans="1:28" x14ac:dyDescent="0.25">
      <c r="A57" s="16" t="s">
        <v>43</v>
      </c>
      <c r="B57" s="63">
        <f>IF(Q58&gt;0,Q58,0)</f>
        <v>9</v>
      </c>
      <c r="C57" s="64">
        <f t="shared" ref="C57:M57" si="8">IF(R58&gt;0,R58,0)</f>
        <v>5</v>
      </c>
      <c r="D57" s="64">
        <f t="shared" si="8"/>
        <v>8</v>
      </c>
      <c r="E57" s="64">
        <f t="shared" si="8"/>
        <v>7</v>
      </c>
      <c r="F57" s="64">
        <f t="shared" si="8"/>
        <v>14</v>
      </c>
      <c r="G57" s="64">
        <f t="shared" si="8"/>
        <v>15</v>
      </c>
      <c r="H57" s="64">
        <f>IF(W58&gt;0,W58,0)</f>
        <v>11</v>
      </c>
      <c r="I57" s="64">
        <f>IF(X58&gt;0,X58,0)</f>
        <v>15</v>
      </c>
      <c r="J57" s="64">
        <f t="shared" si="8"/>
        <v>9</v>
      </c>
      <c r="K57" s="64">
        <f t="shared" si="8"/>
        <v>4</v>
      </c>
      <c r="L57" s="64">
        <f t="shared" si="8"/>
        <v>1</v>
      </c>
      <c r="M57" s="65">
        <f t="shared" si="8"/>
        <v>10</v>
      </c>
      <c r="N57" s="66"/>
      <c r="O57" s="34"/>
      <c r="P57" s="39" t="s">
        <v>42</v>
      </c>
      <c r="Q57" s="39">
        <f>COUNT(B35:B50)</f>
        <v>7</v>
      </c>
      <c r="R57" s="39">
        <f t="shared" ref="R57:AB57" si="9">COUNT(C35:C50)</f>
        <v>8</v>
      </c>
      <c r="S57" s="39">
        <f t="shared" si="9"/>
        <v>8</v>
      </c>
      <c r="T57" s="39">
        <f t="shared" si="9"/>
        <v>8</v>
      </c>
      <c r="U57" s="39">
        <f t="shared" si="9"/>
        <v>2</v>
      </c>
      <c r="V57" s="39">
        <f t="shared" si="9"/>
        <v>0</v>
      </c>
      <c r="W57" s="39">
        <f>COUNT(H35:H50)</f>
        <v>5</v>
      </c>
      <c r="X57" s="39">
        <f>COUNT(I35:I50)</f>
        <v>1</v>
      </c>
      <c r="Y57" s="39">
        <f t="shared" si="9"/>
        <v>6</v>
      </c>
      <c r="Z57" s="39">
        <f t="shared" si="9"/>
        <v>12</v>
      </c>
      <c r="AA57" s="39">
        <f t="shared" si="9"/>
        <v>14</v>
      </c>
      <c r="AB57" s="39">
        <f t="shared" si="9"/>
        <v>6</v>
      </c>
    </row>
    <row r="58" spans="1:28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62">
        <f>MAX(Q58:AB58)</f>
        <v>15</v>
      </c>
      <c r="P58" t="s">
        <v>44</v>
      </c>
      <c r="Q58">
        <f>Q56-Q57</f>
        <v>9</v>
      </c>
      <c r="R58">
        <f t="shared" ref="R58:AB58" si="10">R56-R57</f>
        <v>5</v>
      </c>
      <c r="S58">
        <f t="shared" si="10"/>
        <v>8</v>
      </c>
      <c r="T58">
        <f t="shared" si="10"/>
        <v>7</v>
      </c>
      <c r="U58">
        <f t="shared" si="10"/>
        <v>14</v>
      </c>
      <c r="V58">
        <f t="shared" si="10"/>
        <v>15</v>
      </c>
      <c r="W58">
        <f t="shared" si="10"/>
        <v>11</v>
      </c>
      <c r="X58">
        <f t="shared" si="10"/>
        <v>15</v>
      </c>
      <c r="Y58">
        <f t="shared" si="10"/>
        <v>9</v>
      </c>
      <c r="Z58">
        <f t="shared" si="10"/>
        <v>4</v>
      </c>
      <c r="AA58">
        <f t="shared" si="10"/>
        <v>1</v>
      </c>
      <c r="AB58">
        <f t="shared" si="10"/>
        <v>10</v>
      </c>
    </row>
    <row r="59" spans="1:28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34"/>
    </row>
    <row r="60" spans="1:28" ht="16.2" thickBot="1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34"/>
      <c r="U60" s="4"/>
    </row>
    <row r="61" spans="1:28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34"/>
      <c r="Q61" s="67" t="s">
        <v>47</v>
      </c>
      <c r="R61" s="68"/>
      <c r="S61" s="69">
        <f>IF(MAX(B$58:M$58)&gt;W$66,"-",SUM(B53:M53))</f>
        <v>137</v>
      </c>
    </row>
    <row r="62" spans="1:28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34"/>
      <c r="Q62" s="70" t="s">
        <v>48</v>
      </c>
      <c r="R62" s="39"/>
      <c r="S62" s="71">
        <f>IF(MAX(B$58:M$58)&gt;W$66,"-",MAX(B52:M52))</f>
        <v>563</v>
      </c>
    </row>
    <row r="63" spans="1:28" ht="12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34"/>
      <c r="Q63" s="70" t="s">
        <v>49</v>
      </c>
      <c r="R63" s="39"/>
      <c r="S63" s="71">
        <f>IF(MAX(B$58:M$58)&gt;W$66,"-",MIN(B54:M54))</f>
        <v>77</v>
      </c>
    </row>
    <row r="64" spans="1:28" ht="13.8" thickBo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34"/>
      <c r="Q64" s="72" t="s">
        <v>50</v>
      </c>
      <c r="R64" s="73"/>
      <c r="S64" s="74">
        <f>SUM(B58:M58)</f>
        <v>0</v>
      </c>
    </row>
    <row r="65" spans="1:2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34"/>
    </row>
    <row r="66" spans="1:2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34"/>
      <c r="Q66" t="s">
        <v>51</v>
      </c>
      <c r="W66">
        <f>+N2</f>
        <v>5</v>
      </c>
      <c r="X66" t="s">
        <v>52</v>
      </c>
    </row>
    <row r="67" spans="1:2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34"/>
    </row>
    <row r="68" spans="1:2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34"/>
    </row>
    <row r="69" spans="1:2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34"/>
      <c r="P69" s="75">
        <f>DATE(B16,1,1)</f>
        <v>42736</v>
      </c>
      <c r="Q69" t="str">
        <f t="shared" ref="Q69:Q99" si="11">IF(B20="-","-",B20)</f>
        <v>-</v>
      </c>
      <c r="R69">
        <f t="shared" ref="R69:R132" si="12">IF(COUNT(P69:Q69)=2,0,-O$52/500)</f>
        <v>-0.184</v>
      </c>
    </row>
    <row r="70" spans="1:2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34"/>
      <c r="P70" s="75">
        <f>P69+1</f>
        <v>42737</v>
      </c>
      <c r="Q70" t="str">
        <f t="shared" si="11"/>
        <v>-</v>
      </c>
      <c r="R70">
        <f t="shared" si="12"/>
        <v>-0.184</v>
      </c>
    </row>
    <row r="71" spans="1:2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4"/>
      <c r="P71" s="75">
        <f t="shared" ref="P71:P134" si="13">P70+1</f>
        <v>42738</v>
      </c>
      <c r="Q71">
        <f t="shared" si="11"/>
        <v>1</v>
      </c>
      <c r="R71">
        <f t="shared" si="12"/>
        <v>0</v>
      </c>
    </row>
    <row r="72" spans="1:2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4"/>
      <c r="P72" s="75">
        <f t="shared" si="13"/>
        <v>42739</v>
      </c>
      <c r="Q72" t="str">
        <f t="shared" si="11"/>
        <v>-</v>
      </c>
      <c r="R72">
        <f t="shared" si="12"/>
        <v>-0.184</v>
      </c>
    </row>
    <row r="73" spans="1:2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4"/>
      <c r="P73" s="75">
        <f t="shared" si="13"/>
        <v>42740</v>
      </c>
      <c r="Q73">
        <f t="shared" si="11"/>
        <v>30</v>
      </c>
      <c r="R73">
        <f t="shared" si="12"/>
        <v>0</v>
      </c>
    </row>
    <row r="74" spans="1:2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4"/>
      <c r="P74" s="75">
        <f t="shared" si="13"/>
        <v>42741</v>
      </c>
      <c r="Q74" t="str">
        <f t="shared" si="11"/>
        <v>-</v>
      </c>
      <c r="R74">
        <f t="shared" si="12"/>
        <v>-0.184</v>
      </c>
    </row>
    <row r="75" spans="1:2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4"/>
      <c r="P75" s="75">
        <f t="shared" si="13"/>
        <v>42742</v>
      </c>
      <c r="Q75" t="str">
        <f t="shared" si="11"/>
        <v>-</v>
      </c>
      <c r="R75">
        <f t="shared" si="12"/>
        <v>-0.184</v>
      </c>
    </row>
    <row r="76" spans="1:2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4"/>
      <c r="P76" s="75">
        <f t="shared" si="13"/>
        <v>42743</v>
      </c>
      <c r="Q76" t="str">
        <f t="shared" si="11"/>
        <v>-</v>
      </c>
      <c r="R76">
        <f t="shared" si="12"/>
        <v>-0.184</v>
      </c>
    </row>
    <row r="77" spans="1:2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4"/>
      <c r="P77" s="75">
        <f t="shared" si="13"/>
        <v>42744</v>
      </c>
      <c r="Q77" t="str">
        <f t="shared" si="11"/>
        <v>-</v>
      </c>
      <c r="R77">
        <f t="shared" si="12"/>
        <v>-0.184</v>
      </c>
    </row>
    <row r="78" spans="1:2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4"/>
      <c r="P78" s="75">
        <f t="shared" si="13"/>
        <v>42745</v>
      </c>
      <c r="Q78" t="str">
        <f t="shared" si="11"/>
        <v>-</v>
      </c>
      <c r="R78">
        <f t="shared" si="12"/>
        <v>-0.184</v>
      </c>
    </row>
    <row r="79" spans="1:24" x14ac:dyDescent="0.25">
      <c r="A79" s="10" t="s">
        <v>0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4"/>
      <c r="P79" s="75">
        <f t="shared" si="13"/>
        <v>42746</v>
      </c>
      <c r="Q79" t="str">
        <f t="shared" si="11"/>
        <v>-</v>
      </c>
      <c r="R79">
        <f t="shared" si="12"/>
        <v>-0.184</v>
      </c>
    </row>
    <row r="80" spans="1:24" x14ac:dyDescent="0.25">
      <c r="A80" s="10"/>
      <c r="B80" s="10" t="s">
        <v>53</v>
      </c>
      <c r="C80" s="10"/>
      <c r="D80" s="10"/>
      <c r="E80" s="10"/>
      <c r="F80" s="10"/>
      <c r="G80" s="10"/>
      <c r="H80" s="10"/>
      <c r="I80" s="10"/>
      <c r="J80" s="10"/>
      <c r="K80" s="76" t="str">
        <f>+N2&amp;"  hari"</f>
        <v>5  hari</v>
      </c>
      <c r="M80" s="10"/>
      <c r="N80" s="10"/>
      <c r="O80" s="34"/>
      <c r="P80" s="75">
        <f t="shared" si="13"/>
        <v>42747</v>
      </c>
      <c r="Q80">
        <f t="shared" si="11"/>
        <v>11</v>
      </c>
      <c r="R80">
        <f t="shared" si="12"/>
        <v>0</v>
      </c>
    </row>
    <row r="81" spans="1:18" x14ac:dyDescent="0.25">
      <c r="A81" s="10"/>
      <c r="B81" s="10" t="s">
        <v>54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4"/>
      <c r="P81" s="75">
        <f t="shared" si="13"/>
        <v>42748</v>
      </c>
      <c r="Q81" t="str">
        <f t="shared" si="11"/>
        <v>-</v>
      </c>
      <c r="R81">
        <f t="shared" si="12"/>
        <v>-0.184</v>
      </c>
    </row>
    <row r="82" spans="1:18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4"/>
      <c r="P82" s="75">
        <f t="shared" si="13"/>
        <v>42749</v>
      </c>
      <c r="Q82">
        <f t="shared" si="11"/>
        <v>1.5</v>
      </c>
      <c r="R82">
        <f t="shared" si="12"/>
        <v>0</v>
      </c>
    </row>
    <row r="83" spans="1:18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4"/>
      <c r="P83" s="75">
        <f t="shared" si="13"/>
        <v>42750</v>
      </c>
      <c r="Q83" t="str">
        <f t="shared" si="11"/>
        <v>-</v>
      </c>
      <c r="R83">
        <f t="shared" si="12"/>
        <v>-0.184</v>
      </c>
    </row>
    <row r="84" spans="1:18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4"/>
      <c r="P84" s="75">
        <f t="shared" si="13"/>
        <v>42751</v>
      </c>
      <c r="Q84" t="str">
        <f t="shared" si="11"/>
        <v>-</v>
      </c>
      <c r="R84">
        <f t="shared" si="12"/>
        <v>-0.184</v>
      </c>
    </row>
    <row r="85" spans="1:18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34"/>
      <c r="P85" s="75">
        <f t="shared" si="13"/>
        <v>42752</v>
      </c>
      <c r="Q85">
        <f t="shared" si="11"/>
        <v>8.5</v>
      </c>
      <c r="R85">
        <f t="shared" si="12"/>
        <v>0</v>
      </c>
    </row>
    <row r="86" spans="1:18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34"/>
      <c r="P86" s="75">
        <f t="shared" si="13"/>
        <v>42753</v>
      </c>
      <c r="Q86">
        <f t="shared" si="11"/>
        <v>7.5</v>
      </c>
      <c r="R86">
        <f t="shared" si="12"/>
        <v>0</v>
      </c>
    </row>
    <row r="87" spans="1:18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34"/>
      <c r="P87" s="75">
        <f t="shared" si="13"/>
        <v>42754</v>
      </c>
      <c r="Q87" t="str">
        <f t="shared" si="11"/>
        <v>-</v>
      </c>
      <c r="R87">
        <f t="shared" si="12"/>
        <v>-0.184</v>
      </c>
    </row>
    <row r="88" spans="1:18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34"/>
      <c r="P88" s="75">
        <f t="shared" si="13"/>
        <v>42755</v>
      </c>
      <c r="Q88" t="str">
        <f t="shared" si="11"/>
        <v>-</v>
      </c>
      <c r="R88">
        <f t="shared" si="12"/>
        <v>-0.184</v>
      </c>
    </row>
    <row r="89" spans="1:18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34"/>
      <c r="P89" s="75">
        <f t="shared" si="13"/>
        <v>42756</v>
      </c>
      <c r="Q89" t="str">
        <f t="shared" si="11"/>
        <v>-</v>
      </c>
      <c r="R89">
        <f t="shared" si="12"/>
        <v>-0.184</v>
      </c>
    </row>
    <row r="90" spans="1:18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34"/>
      <c r="P90" s="75">
        <f t="shared" si="13"/>
        <v>42757</v>
      </c>
      <c r="Q90">
        <f t="shared" si="11"/>
        <v>9</v>
      </c>
      <c r="R90">
        <f t="shared" si="12"/>
        <v>0</v>
      </c>
    </row>
    <row r="91" spans="1:18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34"/>
      <c r="P91" s="75">
        <f t="shared" si="13"/>
        <v>42758</v>
      </c>
      <c r="Q91">
        <f t="shared" si="11"/>
        <v>13</v>
      </c>
      <c r="R91">
        <f t="shared" si="12"/>
        <v>0</v>
      </c>
    </row>
    <row r="92" spans="1:18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34"/>
      <c r="P92" s="75">
        <f t="shared" si="13"/>
        <v>42759</v>
      </c>
      <c r="Q92" t="str">
        <f t="shared" si="11"/>
        <v>-</v>
      </c>
      <c r="R92">
        <f t="shared" si="12"/>
        <v>-0.184</v>
      </c>
    </row>
    <row r="93" spans="1:18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34"/>
      <c r="P93" s="75">
        <f t="shared" si="13"/>
        <v>42760</v>
      </c>
      <c r="Q93">
        <f t="shared" si="11"/>
        <v>1</v>
      </c>
      <c r="R93">
        <f t="shared" si="12"/>
        <v>0</v>
      </c>
    </row>
    <row r="94" spans="1:18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34"/>
      <c r="P94" s="75">
        <f t="shared" si="13"/>
        <v>42761</v>
      </c>
      <c r="Q94">
        <f t="shared" si="11"/>
        <v>0.5</v>
      </c>
      <c r="R94">
        <f t="shared" si="12"/>
        <v>0</v>
      </c>
    </row>
    <row r="95" spans="1:18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34"/>
      <c r="P95" s="75">
        <f t="shared" si="13"/>
        <v>42762</v>
      </c>
      <c r="Q95">
        <f t="shared" si="11"/>
        <v>1</v>
      </c>
      <c r="R95">
        <f t="shared" si="12"/>
        <v>0</v>
      </c>
    </row>
    <row r="96" spans="1:18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34"/>
      <c r="P96" s="75">
        <f t="shared" si="13"/>
        <v>42763</v>
      </c>
      <c r="Q96" t="str">
        <f t="shared" si="11"/>
        <v>-</v>
      </c>
      <c r="R96">
        <f t="shared" si="12"/>
        <v>-0.184</v>
      </c>
    </row>
    <row r="97" spans="1:18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34"/>
      <c r="P97" s="75">
        <f t="shared" si="13"/>
        <v>42764</v>
      </c>
      <c r="Q97" t="str">
        <f t="shared" si="11"/>
        <v>-</v>
      </c>
      <c r="R97">
        <f t="shared" si="12"/>
        <v>-0.184</v>
      </c>
    </row>
    <row r="98" spans="1:18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34"/>
      <c r="P98" s="75">
        <f t="shared" si="13"/>
        <v>42765</v>
      </c>
      <c r="Q98" t="str">
        <f t="shared" si="11"/>
        <v>-</v>
      </c>
      <c r="R98">
        <f t="shared" si="12"/>
        <v>-0.184</v>
      </c>
    </row>
    <row r="99" spans="1:18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34"/>
      <c r="P99" s="75">
        <f t="shared" si="13"/>
        <v>42766</v>
      </c>
      <c r="Q99" t="str">
        <f t="shared" si="11"/>
        <v>-</v>
      </c>
      <c r="R99">
        <f t="shared" si="12"/>
        <v>-0.184</v>
      </c>
    </row>
    <row r="100" spans="1:18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4"/>
      <c r="P100" s="75">
        <f t="shared" si="13"/>
        <v>42767</v>
      </c>
      <c r="Q100">
        <f t="shared" ref="Q100:Q127" si="14">IF(C20="-","-",C20)</f>
        <v>5</v>
      </c>
      <c r="R100">
        <f t="shared" si="12"/>
        <v>0</v>
      </c>
    </row>
    <row r="101" spans="1:18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4"/>
      <c r="P101" s="75">
        <f t="shared" si="13"/>
        <v>42768</v>
      </c>
      <c r="Q101">
        <f t="shared" si="14"/>
        <v>3</v>
      </c>
      <c r="R101">
        <f t="shared" si="12"/>
        <v>0</v>
      </c>
    </row>
    <row r="102" spans="1:18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4"/>
      <c r="P102" s="75">
        <f t="shared" si="13"/>
        <v>42769</v>
      </c>
      <c r="Q102">
        <f t="shared" si="14"/>
        <v>0</v>
      </c>
      <c r="R102">
        <f t="shared" si="12"/>
        <v>0</v>
      </c>
    </row>
    <row r="103" spans="1:18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4"/>
      <c r="P103" s="75">
        <f t="shared" si="13"/>
        <v>42770</v>
      </c>
      <c r="Q103">
        <f t="shared" si="14"/>
        <v>2</v>
      </c>
      <c r="R103">
        <f t="shared" si="12"/>
        <v>0</v>
      </c>
    </row>
    <row r="104" spans="1:18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4"/>
      <c r="P104" s="75">
        <f t="shared" si="13"/>
        <v>42771</v>
      </c>
      <c r="Q104">
        <f t="shared" si="14"/>
        <v>2.5</v>
      </c>
      <c r="R104">
        <f t="shared" si="12"/>
        <v>0</v>
      </c>
    </row>
    <row r="105" spans="1:18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4"/>
      <c r="P105" s="75">
        <f t="shared" si="13"/>
        <v>42772</v>
      </c>
      <c r="Q105" t="str">
        <f t="shared" si="14"/>
        <v>-</v>
      </c>
      <c r="R105">
        <f t="shared" si="12"/>
        <v>-0.184</v>
      </c>
    </row>
    <row r="106" spans="1:18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4"/>
      <c r="P106" s="75">
        <f t="shared" si="13"/>
        <v>42773</v>
      </c>
      <c r="Q106" t="str">
        <f t="shared" si="14"/>
        <v>-</v>
      </c>
      <c r="R106">
        <f t="shared" si="12"/>
        <v>-0.184</v>
      </c>
    </row>
    <row r="107" spans="1:18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4"/>
      <c r="P107" s="75">
        <f t="shared" si="13"/>
        <v>42774</v>
      </c>
      <c r="Q107" t="str">
        <f t="shared" si="14"/>
        <v>-</v>
      </c>
      <c r="R107">
        <f t="shared" si="12"/>
        <v>-0.184</v>
      </c>
    </row>
    <row r="108" spans="1:18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4"/>
      <c r="P108" s="75">
        <f t="shared" si="13"/>
        <v>42775</v>
      </c>
      <c r="Q108">
        <f t="shared" si="14"/>
        <v>26</v>
      </c>
      <c r="R108">
        <f t="shared" si="12"/>
        <v>0</v>
      </c>
    </row>
    <row r="109" spans="1:18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4"/>
      <c r="P109" s="75">
        <f t="shared" si="13"/>
        <v>42776</v>
      </c>
      <c r="Q109">
        <f t="shared" si="14"/>
        <v>10.5</v>
      </c>
      <c r="R109">
        <f t="shared" si="12"/>
        <v>0</v>
      </c>
    </row>
    <row r="110" spans="1:18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4"/>
      <c r="P110" s="75">
        <f t="shared" si="13"/>
        <v>42777</v>
      </c>
      <c r="Q110">
        <f t="shared" si="14"/>
        <v>3.5</v>
      </c>
      <c r="R110">
        <f t="shared" si="12"/>
        <v>0</v>
      </c>
    </row>
    <row r="111" spans="1:18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4"/>
      <c r="P111" s="75">
        <f t="shared" si="13"/>
        <v>42778</v>
      </c>
      <c r="Q111">
        <f t="shared" si="14"/>
        <v>8.5</v>
      </c>
      <c r="R111">
        <f t="shared" si="12"/>
        <v>0</v>
      </c>
    </row>
    <row r="112" spans="1:18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4"/>
      <c r="P112" s="75">
        <f t="shared" si="13"/>
        <v>42779</v>
      </c>
      <c r="Q112">
        <f t="shared" si="14"/>
        <v>1.5</v>
      </c>
      <c r="R112">
        <f t="shared" si="12"/>
        <v>0</v>
      </c>
    </row>
    <row r="113" spans="1:18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4"/>
      <c r="P113" s="75">
        <f t="shared" si="13"/>
        <v>42780</v>
      </c>
      <c r="Q113">
        <f t="shared" si="14"/>
        <v>9.5</v>
      </c>
      <c r="R113">
        <f t="shared" si="12"/>
        <v>0</v>
      </c>
    </row>
    <row r="114" spans="1:18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34"/>
      <c r="P114" s="75">
        <f t="shared" si="13"/>
        <v>42781</v>
      </c>
      <c r="Q114">
        <f t="shared" si="14"/>
        <v>5</v>
      </c>
      <c r="R114">
        <f t="shared" si="12"/>
        <v>0</v>
      </c>
    </row>
    <row r="115" spans="1:18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34"/>
      <c r="P115" s="75">
        <f t="shared" si="13"/>
        <v>42782</v>
      </c>
      <c r="Q115">
        <f t="shared" si="14"/>
        <v>1.5</v>
      </c>
      <c r="R115">
        <f t="shared" si="12"/>
        <v>0</v>
      </c>
    </row>
    <row r="116" spans="1:18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34"/>
      <c r="P116" s="75">
        <f t="shared" si="13"/>
        <v>42783</v>
      </c>
      <c r="Q116" t="str">
        <f t="shared" si="14"/>
        <v>-</v>
      </c>
      <c r="R116">
        <f t="shared" si="12"/>
        <v>-0.184</v>
      </c>
    </row>
    <row r="117" spans="1:18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34"/>
      <c r="P117" s="75">
        <f t="shared" si="13"/>
        <v>42784</v>
      </c>
      <c r="Q117" t="str">
        <f t="shared" si="14"/>
        <v>-</v>
      </c>
      <c r="R117">
        <f t="shared" si="12"/>
        <v>-0.184</v>
      </c>
    </row>
    <row r="118" spans="1:18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34"/>
      <c r="P118" s="75">
        <f t="shared" si="13"/>
        <v>42785</v>
      </c>
      <c r="Q118" t="str">
        <f t="shared" si="14"/>
        <v>-</v>
      </c>
      <c r="R118">
        <f t="shared" si="12"/>
        <v>-0.184</v>
      </c>
    </row>
    <row r="119" spans="1:18" x14ac:dyDescent="0.25">
      <c r="O119" s="34"/>
      <c r="P119" s="75">
        <f t="shared" si="13"/>
        <v>42786</v>
      </c>
      <c r="Q119" t="str">
        <f t="shared" si="14"/>
        <v>-</v>
      </c>
      <c r="R119">
        <f t="shared" si="12"/>
        <v>-0.184</v>
      </c>
    </row>
    <row r="120" spans="1:18" x14ac:dyDescent="0.25">
      <c r="O120" s="34"/>
      <c r="P120" s="75">
        <f t="shared" si="13"/>
        <v>42787</v>
      </c>
      <c r="Q120">
        <f t="shared" si="14"/>
        <v>16</v>
      </c>
      <c r="R120">
        <f t="shared" si="12"/>
        <v>0</v>
      </c>
    </row>
    <row r="121" spans="1:18" x14ac:dyDescent="0.25">
      <c r="O121" s="34"/>
      <c r="P121" s="75">
        <f t="shared" si="13"/>
        <v>42788</v>
      </c>
      <c r="Q121">
        <f t="shared" si="14"/>
        <v>1</v>
      </c>
      <c r="R121">
        <f t="shared" si="12"/>
        <v>0</v>
      </c>
    </row>
    <row r="122" spans="1:18" x14ac:dyDescent="0.25">
      <c r="O122" s="34"/>
      <c r="P122" s="75">
        <f t="shared" si="13"/>
        <v>42789</v>
      </c>
      <c r="Q122">
        <f t="shared" si="14"/>
        <v>0.5</v>
      </c>
      <c r="R122">
        <f t="shared" si="12"/>
        <v>0</v>
      </c>
    </row>
    <row r="123" spans="1:18" x14ac:dyDescent="0.25">
      <c r="O123" s="34"/>
      <c r="P123" s="75">
        <f t="shared" si="13"/>
        <v>42790</v>
      </c>
      <c r="Q123" t="str">
        <f t="shared" si="14"/>
        <v>-</v>
      </c>
      <c r="R123">
        <f t="shared" si="12"/>
        <v>-0.184</v>
      </c>
    </row>
    <row r="124" spans="1:18" x14ac:dyDescent="0.25">
      <c r="O124" s="34"/>
      <c r="P124" s="75">
        <f t="shared" si="13"/>
        <v>42791</v>
      </c>
      <c r="Q124">
        <f t="shared" si="14"/>
        <v>14.5</v>
      </c>
      <c r="R124">
        <f t="shared" si="12"/>
        <v>0</v>
      </c>
    </row>
    <row r="125" spans="1:18" x14ac:dyDescent="0.25">
      <c r="O125" s="34"/>
      <c r="P125" s="75">
        <f t="shared" si="13"/>
        <v>42792</v>
      </c>
      <c r="Q125">
        <f t="shared" si="14"/>
        <v>15</v>
      </c>
      <c r="R125">
        <f t="shared" si="12"/>
        <v>0</v>
      </c>
    </row>
    <row r="126" spans="1:18" x14ac:dyDescent="0.25">
      <c r="O126" s="34"/>
      <c r="P126" s="75">
        <f t="shared" si="13"/>
        <v>42793</v>
      </c>
      <c r="Q126">
        <f t="shared" si="14"/>
        <v>6.5</v>
      </c>
      <c r="R126">
        <f t="shared" si="12"/>
        <v>0</v>
      </c>
    </row>
    <row r="127" spans="1:18" x14ac:dyDescent="0.25">
      <c r="O127" s="34"/>
      <c r="P127" s="75">
        <f t="shared" si="13"/>
        <v>42794</v>
      </c>
      <c r="Q127">
        <f t="shared" si="14"/>
        <v>51</v>
      </c>
      <c r="R127">
        <f t="shared" si="12"/>
        <v>0</v>
      </c>
    </row>
    <row r="128" spans="1:18" x14ac:dyDescent="0.25">
      <c r="O128" s="34"/>
      <c r="P128" s="75">
        <f t="shared" si="13"/>
        <v>42795</v>
      </c>
      <c r="Q128">
        <f t="shared" ref="Q128:Q158" si="15">IF(D20="-","-",D20)</f>
        <v>4.5</v>
      </c>
      <c r="R128">
        <f t="shared" si="12"/>
        <v>0</v>
      </c>
    </row>
    <row r="129" spans="15:18" x14ac:dyDescent="0.25">
      <c r="O129" s="34"/>
      <c r="P129" s="75">
        <f t="shared" si="13"/>
        <v>42796</v>
      </c>
      <c r="Q129">
        <f t="shared" si="15"/>
        <v>27</v>
      </c>
      <c r="R129">
        <f t="shared" si="12"/>
        <v>0</v>
      </c>
    </row>
    <row r="130" spans="15:18" x14ac:dyDescent="0.25">
      <c r="O130" s="34"/>
      <c r="P130" s="75">
        <f t="shared" si="13"/>
        <v>42797</v>
      </c>
      <c r="Q130">
        <f t="shared" si="15"/>
        <v>8</v>
      </c>
      <c r="R130">
        <f t="shared" si="12"/>
        <v>0</v>
      </c>
    </row>
    <row r="131" spans="15:18" x14ac:dyDescent="0.25">
      <c r="O131" s="34"/>
      <c r="P131" s="75">
        <f t="shared" si="13"/>
        <v>42798</v>
      </c>
      <c r="Q131">
        <f t="shared" si="15"/>
        <v>11.5</v>
      </c>
      <c r="R131">
        <f t="shared" si="12"/>
        <v>0</v>
      </c>
    </row>
    <row r="132" spans="15:18" x14ac:dyDescent="0.25">
      <c r="O132" s="34"/>
      <c r="P132" s="75">
        <f t="shared" si="13"/>
        <v>42799</v>
      </c>
      <c r="Q132">
        <f t="shared" si="15"/>
        <v>1.5</v>
      </c>
      <c r="R132">
        <f t="shared" si="12"/>
        <v>0</v>
      </c>
    </row>
    <row r="133" spans="15:18" x14ac:dyDescent="0.25">
      <c r="O133" s="34"/>
      <c r="P133" s="75">
        <f t="shared" si="13"/>
        <v>42800</v>
      </c>
      <c r="Q133">
        <f t="shared" si="15"/>
        <v>11</v>
      </c>
      <c r="R133">
        <f t="shared" ref="R133:R196" si="16">IF(COUNT(P133:Q133)=2,0,-O$52/500)</f>
        <v>0</v>
      </c>
    </row>
    <row r="134" spans="15:18" x14ac:dyDescent="0.25">
      <c r="O134" s="34"/>
      <c r="P134" s="75">
        <f t="shared" si="13"/>
        <v>42801</v>
      </c>
      <c r="Q134">
        <f t="shared" si="15"/>
        <v>11.5</v>
      </c>
      <c r="R134">
        <f t="shared" si="16"/>
        <v>0</v>
      </c>
    </row>
    <row r="135" spans="15:18" x14ac:dyDescent="0.25">
      <c r="O135" s="34"/>
      <c r="P135" s="75">
        <f t="shared" ref="P135:P198" si="17">P134+1</f>
        <v>42802</v>
      </c>
      <c r="Q135" t="str">
        <f t="shared" si="15"/>
        <v>-</v>
      </c>
      <c r="R135">
        <f t="shared" si="16"/>
        <v>-0.184</v>
      </c>
    </row>
    <row r="136" spans="15:18" x14ac:dyDescent="0.25">
      <c r="O136" s="34"/>
      <c r="P136" s="75">
        <f t="shared" si="17"/>
        <v>42803</v>
      </c>
      <c r="Q136" t="str">
        <f t="shared" si="15"/>
        <v>-</v>
      </c>
      <c r="R136">
        <f t="shared" si="16"/>
        <v>-0.184</v>
      </c>
    </row>
    <row r="137" spans="15:18" x14ac:dyDescent="0.25">
      <c r="O137" s="34"/>
      <c r="P137" s="75">
        <f t="shared" si="17"/>
        <v>42804</v>
      </c>
      <c r="Q137" t="str">
        <f t="shared" si="15"/>
        <v>-</v>
      </c>
      <c r="R137">
        <f t="shared" si="16"/>
        <v>-0.184</v>
      </c>
    </row>
    <row r="138" spans="15:18" x14ac:dyDescent="0.25">
      <c r="O138" s="34"/>
      <c r="P138" s="75">
        <f t="shared" si="17"/>
        <v>42805</v>
      </c>
      <c r="Q138">
        <f t="shared" si="15"/>
        <v>4</v>
      </c>
      <c r="R138">
        <f t="shared" si="16"/>
        <v>0</v>
      </c>
    </row>
    <row r="139" spans="15:18" x14ac:dyDescent="0.25">
      <c r="O139" s="34"/>
      <c r="P139" s="75">
        <f t="shared" si="17"/>
        <v>42806</v>
      </c>
      <c r="Q139" t="str">
        <f t="shared" si="15"/>
        <v>-</v>
      </c>
      <c r="R139">
        <f t="shared" si="16"/>
        <v>-0.184</v>
      </c>
    </row>
    <row r="140" spans="15:18" x14ac:dyDescent="0.25">
      <c r="O140" s="34"/>
      <c r="P140" s="75">
        <f t="shared" si="17"/>
        <v>42807</v>
      </c>
      <c r="Q140" t="str">
        <f t="shared" si="15"/>
        <v>-</v>
      </c>
      <c r="R140">
        <f t="shared" si="16"/>
        <v>-0.184</v>
      </c>
    </row>
    <row r="141" spans="15:18" x14ac:dyDescent="0.25">
      <c r="O141" s="34"/>
      <c r="P141" s="75">
        <f t="shared" si="17"/>
        <v>42808</v>
      </c>
      <c r="Q141" t="str">
        <f t="shared" si="15"/>
        <v>-</v>
      </c>
      <c r="R141">
        <f t="shared" si="16"/>
        <v>-0.184</v>
      </c>
    </row>
    <row r="142" spans="15:18" x14ac:dyDescent="0.25">
      <c r="O142" s="34"/>
      <c r="P142" s="75">
        <f t="shared" si="17"/>
        <v>42809</v>
      </c>
      <c r="Q142" t="str">
        <f t="shared" si="15"/>
        <v>-</v>
      </c>
      <c r="R142">
        <f t="shared" si="16"/>
        <v>-0.184</v>
      </c>
    </row>
    <row r="143" spans="15:18" x14ac:dyDescent="0.25">
      <c r="O143" s="34"/>
      <c r="P143" s="75">
        <f t="shared" si="17"/>
        <v>42810</v>
      </c>
      <c r="Q143">
        <f t="shared" si="15"/>
        <v>4</v>
      </c>
      <c r="R143">
        <f t="shared" si="16"/>
        <v>0</v>
      </c>
    </row>
    <row r="144" spans="15:18" x14ac:dyDescent="0.25">
      <c r="O144" s="34"/>
      <c r="P144" s="75">
        <f t="shared" si="17"/>
        <v>42811</v>
      </c>
      <c r="Q144">
        <f t="shared" si="15"/>
        <v>23.5</v>
      </c>
      <c r="R144">
        <f t="shared" si="16"/>
        <v>0</v>
      </c>
    </row>
    <row r="145" spans="15:18" x14ac:dyDescent="0.25">
      <c r="O145" s="34"/>
      <c r="P145" s="75">
        <f t="shared" si="17"/>
        <v>42812</v>
      </c>
      <c r="Q145">
        <f t="shared" si="15"/>
        <v>17</v>
      </c>
      <c r="R145">
        <f t="shared" si="16"/>
        <v>0</v>
      </c>
    </row>
    <row r="146" spans="15:18" x14ac:dyDescent="0.25">
      <c r="O146" s="34"/>
      <c r="P146" s="75">
        <f t="shared" si="17"/>
        <v>42813</v>
      </c>
      <c r="Q146">
        <f t="shared" si="15"/>
        <v>23.5</v>
      </c>
      <c r="R146">
        <f t="shared" si="16"/>
        <v>0</v>
      </c>
    </row>
    <row r="147" spans="15:18" x14ac:dyDescent="0.25">
      <c r="O147" s="34"/>
      <c r="P147" s="75">
        <f t="shared" si="17"/>
        <v>42814</v>
      </c>
      <c r="Q147">
        <f t="shared" si="15"/>
        <v>9.5</v>
      </c>
      <c r="R147">
        <f t="shared" si="16"/>
        <v>0</v>
      </c>
    </row>
    <row r="148" spans="15:18" x14ac:dyDescent="0.25">
      <c r="O148" s="34"/>
      <c r="P148" s="75">
        <f t="shared" si="17"/>
        <v>42815</v>
      </c>
      <c r="Q148" t="str">
        <f t="shared" si="15"/>
        <v>-</v>
      </c>
      <c r="R148">
        <f t="shared" si="16"/>
        <v>-0.184</v>
      </c>
    </row>
    <row r="149" spans="15:18" x14ac:dyDescent="0.25">
      <c r="O149" s="34"/>
      <c r="P149" s="75">
        <f t="shared" si="17"/>
        <v>42816</v>
      </c>
      <c r="Q149" t="str">
        <f t="shared" si="15"/>
        <v>-</v>
      </c>
      <c r="R149">
        <f t="shared" si="16"/>
        <v>-0.184</v>
      </c>
    </row>
    <row r="150" spans="15:18" x14ac:dyDescent="0.25">
      <c r="O150" s="34"/>
      <c r="P150" s="75">
        <f t="shared" si="17"/>
        <v>42817</v>
      </c>
      <c r="Q150">
        <f t="shared" si="15"/>
        <v>7</v>
      </c>
      <c r="R150">
        <f t="shared" si="16"/>
        <v>0</v>
      </c>
    </row>
    <row r="151" spans="15:18" x14ac:dyDescent="0.25">
      <c r="O151" s="34"/>
      <c r="P151" s="75">
        <f t="shared" si="17"/>
        <v>42818</v>
      </c>
      <c r="Q151" t="str">
        <f t="shared" si="15"/>
        <v>-</v>
      </c>
      <c r="R151">
        <f t="shared" si="16"/>
        <v>-0.184</v>
      </c>
    </row>
    <row r="152" spans="15:18" x14ac:dyDescent="0.25">
      <c r="O152" s="34"/>
      <c r="P152" s="75">
        <f t="shared" si="17"/>
        <v>42819</v>
      </c>
      <c r="Q152" t="str">
        <f t="shared" si="15"/>
        <v>-</v>
      </c>
      <c r="R152">
        <f t="shared" si="16"/>
        <v>-0.184</v>
      </c>
    </row>
    <row r="153" spans="15:18" x14ac:dyDescent="0.25">
      <c r="O153" s="34"/>
      <c r="P153" s="75">
        <f t="shared" si="17"/>
        <v>42820</v>
      </c>
      <c r="Q153" t="str">
        <f t="shared" si="15"/>
        <v>-</v>
      </c>
      <c r="R153">
        <f t="shared" si="16"/>
        <v>-0.184</v>
      </c>
    </row>
    <row r="154" spans="15:18" x14ac:dyDescent="0.25">
      <c r="O154" s="34"/>
      <c r="P154" s="75">
        <f t="shared" si="17"/>
        <v>42821</v>
      </c>
      <c r="Q154">
        <f t="shared" si="15"/>
        <v>4</v>
      </c>
      <c r="R154">
        <f t="shared" si="16"/>
        <v>0</v>
      </c>
    </row>
    <row r="155" spans="15:18" x14ac:dyDescent="0.25">
      <c r="O155" s="34"/>
      <c r="P155" s="75">
        <f t="shared" si="17"/>
        <v>42822</v>
      </c>
      <c r="Q155" t="str">
        <f t="shared" si="15"/>
        <v>-</v>
      </c>
      <c r="R155">
        <f t="shared" si="16"/>
        <v>-0.184</v>
      </c>
    </row>
    <row r="156" spans="15:18" x14ac:dyDescent="0.25">
      <c r="O156" s="34"/>
      <c r="P156" s="75">
        <f t="shared" si="17"/>
        <v>42823</v>
      </c>
      <c r="Q156">
        <f t="shared" si="15"/>
        <v>5</v>
      </c>
      <c r="R156">
        <f t="shared" si="16"/>
        <v>0</v>
      </c>
    </row>
    <row r="157" spans="15:18" x14ac:dyDescent="0.25">
      <c r="O157" s="34"/>
      <c r="P157" s="75">
        <f t="shared" si="17"/>
        <v>42824</v>
      </c>
      <c r="Q157" t="str">
        <f t="shared" si="15"/>
        <v>-</v>
      </c>
      <c r="R157">
        <f t="shared" si="16"/>
        <v>-0.184</v>
      </c>
    </row>
    <row r="158" spans="15:18" x14ac:dyDescent="0.25">
      <c r="O158" s="34"/>
      <c r="P158" s="75">
        <f t="shared" si="17"/>
        <v>42825</v>
      </c>
      <c r="Q158" t="str">
        <f t="shared" si="15"/>
        <v>-</v>
      </c>
      <c r="R158">
        <f t="shared" si="16"/>
        <v>-0.184</v>
      </c>
    </row>
    <row r="159" spans="15:18" x14ac:dyDescent="0.25">
      <c r="O159" s="34"/>
      <c r="P159" s="75">
        <f t="shared" si="17"/>
        <v>42826</v>
      </c>
      <c r="Q159" t="str">
        <f t="shared" ref="Q159:Q188" si="18">IF(E20="-","-",E20)</f>
        <v>-</v>
      </c>
      <c r="R159">
        <f t="shared" si="16"/>
        <v>-0.184</v>
      </c>
    </row>
    <row r="160" spans="15:18" x14ac:dyDescent="0.25">
      <c r="O160" s="34"/>
      <c r="P160" s="75">
        <f t="shared" si="17"/>
        <v>42827</v>
      </c>
      <c r="Q160">
        <f t="shared" si="18"/>
        <v>2</v>
      </c>
      <c r="R160">
        <f t="shared" si="16"/>
        <v>0</v>
      </c>
    </row>
    <row r="161" spans="15:18" x14ac:dyDescent="0.25">
      <c r="O161" s="34"/>
      <c r="P161" s="75">
        <f t="shared" si="17"/>
        <v>42828</v>
      </c>
      <c r="Q161">
        <f t="shared" si="18"/>
        <v>0.5</v>
      </c>
      <c r="R161">
        <f t="shared" si="16"/>
        <v>0</v>
      </c>
    </row>
    <row r="162" spans="15:18" x14ac:dyDescent="0.25">
      <c r="O162" s="34"/>
      <c r="P162" s="75">
        <f t="shared" si="17"/>
        <v>42829</v>
      </c>
      <c r="Q162" t="str">
        <f t="shared" si="18"/>
        <v>-</v>
      </c>
      <c r="R162">
        <f t="shared" si="16"/>
        <v>-0.184</v>
      </c>
    </row>
    <row r="163" spans="15:18" x14ac:dyDescent="0.25">
      <c r="O163" s="34"/>
      <c r="P163" s="75">
        <f t="shared" si="17"/>
        <v>42830</v>
      </c>
      <c r="Q163">
        <f t="shared" si="18"/>
        <v>58</v>
      </c>
      <c r="R163">
        <f t="shared" si="16"/>
        <v>0</v>
      </c>
    </row>
    <row r="164" spans="15:18" x14ac:dyDescent="0.25">
      <c r="O164" s="34"/>
      <c r="P164" s="75">
        <f t="shared" si="17"/>
        <v>42831</v>
      </c>
      <c r="Q164" t="str">
        <f t="shared" si="18"/>
        <v>-</v>
      </c>
      <c r="R164">
        <f t="shared" si="16"/>
        <v>-0.184</v>
      </c>
    </row>
    <row r="165" spans="15:18" x14ac:dyDescent="0.25">
      <c r="O165" s="34"/>
      <c r="P165" s="75">
        <f t="shared" si="17"/>
        <v>42832</v>
      </c>
      <c r="Q165">
        <f t="shared" si="18"/>
        <v>4.5</v>
      </c>
      <c r="R165">
        <f t="shared" si="16"/>
        <v>0</v>
      </c>
    </row>
    <row r="166" spans="15:18" x14ac:dyDescent="0.25">
      <c r="O166" s="34"/>
      <c r="P166" s="75">
        <f t="shared" si="17"/>
        <v>42833</v>
      </c>
      <c r="Q166" t="str">
        <f t="shared" si="18"/>
        <v>-</v>
      </c>
      <c r="R166">
        <f t="shared" si="16"/>
        <v>-0.184</v>
      </c>
    </row>
    <row r="167" spans="15:18" x14ac:dyDescent="0.25">
      <c r="O167" s="34"/>
      <c r="P167" s="75">
        <f t="shared" si="17"/>
        <v>42834</v>
      </c>
      <c r="Q167" t="str">
        <f t="shared" si="18"/>
        <v>-</v>
      </c>
      <c r="R167">
        <f t="shared" si="16"/>
        <v>-0.184</v>
      </c>
    </row>
    <row r="168" spans="15:18" x14ac:dyDescent="0.25">
      <c r="O168" s="34"/>
      <c r="P168" s="75">
        <f t="shared" si="17"/>
        <v>42835</v>
      </c>
      <c r="Q168">
        <f t="shared" si="18"/>
        <v>5</v>
      </c>
      <c r="R168">
        <f t="shared" si="16"/>
        <v>0</v>
      </c>
    </row>
    <row r="169" spans="15:18" x14ac:dyDescent="0.25">
      <c r="O169" s="34"/>
      <c r="P169" s="75">
        <f t="shared" si="17"/>
        <v>42836</v>
      </c>
      <c r="Q169" t="str">
        <f t="shared" si="18"/>
        <v>-</v>
      </c>
      <c r="R169">
        <f t="shared" si="16"/>
        <v>-0.184</v>
      </c>
    </row>
    <row r="170" spans="15:18" x14ac:dyDescent="0.25">
      <c r="O170" s="34"/>
      <c r="P170" s="75">
        <f t="shared" si="17"/>
        <v>42837</v>
      </c>
      <c r="Q170">
        <f t="shared" si="18"/>
        <v>21</v>
      </c>
      <c r="R170">
        <f t="shared" si="16"/>
        <v>0</v>
      </c>
    </row>
    <row r="171" spans="15:18" x14ac:dyDescent="0.25">
      <c r="O171" s="34"/>
      <c r="P171" s="75">
        <f t="shared" si="17"/>
        <v>42838</v>
      </c>
      <c r="Q171">
        <f t="shared" si="18"/>
        <v>2</v>
      </c>
      <c r="R171">
        <f t="shared" si="16"/>
        <v>0</v>
      </c>
    </row>
    <row r="172" spans="15:18" x14ac:dyDescent="0.25">
      <c r="O172" s="34"/>
      <c r="P172" s="75">
        <f t="shared" si="17"/>
        <v>42839</v>
      </c>
      <c r="Q172">
        <f t="shared" si="18"/>
        <v>23</v>
      </c>
      <c r="R172">
        <f t="shared" si="16"/>
        <v>0</v>
      </c>
    </row>
    <row r="173" spans="15:18" x14ac:dyDescent="0.25">
      <c r="O173" s="34"/>
      <c r="P173" s="75">
        <f t="shared" si="17"/>
        <v>42840</v>
      </c>
      <c r="Q173">
        <f t="shared" si="18"/>
        <v>3.5</v>
      </c>
      <c r="R173">
        <f t="shared" si="16"/>
        <v>0</v>
      </c>
    </row>
    <row r="174" spans="15:18" x14ac:dyDescent="0.25">
      <c r="O174" s="34"/>
      <c r="P174" s="75">
        <f t="shared" si="17"/>
        <v>42841</v>
      </c>
      <c r="Q174">
        <f t="shared" si="18"/>
        <v>53.5</v>
      </c>
      <c r="R174">
        <f t="shared" si="16"/>
        <v>0</v>
      </c>
    </row>
    <row r="175" spans="15:18" x14ac:dyDescent="0.25">
      <c r="O175" s="34"/>
      <c r="P175" s="75">
        <f t="shared" si="17"/>
        <v>42842</v>
      </c>
      <c r="Q175" t="str">
        <f t="shared" si="18"/>
        <v>-</v>
      </c>
      <c r="R175">
        <f t="shared" si="16"/>
        <v>-0.184</v>
      </c>
    </row>
    <row r="176" spans="15:18" x14ac:dyDescent="0.25">
      <c r="O176" s="34"/>
      <c r="P176" s="75">
        <f t="shared" si="17"/>
        <v>42843</v>
      </c>
      <c r="Q176" t="str">
        <f t="shared" si="18"/>
        <v>-</v>
      </c>
      <c r="R176">
        <f t="shared" si="16"/>
        <v>-0.184</v>
      </c>
    </row>
    <row r="177" spans="15:18" x14ac:dyDescent="0.25">
      <c r="O177" s="34"/>
      <c r="P177" s="75">
        <f t="shared" si="17"/>
        <v>42844</v>
      </c>
      <c r="Q177">
        <f t="shared" si="18"/>
        <v>9.5</v>
      </c>
      <c r="R177">
        <f t="shared" si="16"/>
        <v>0</v>
      </c>
    </row>
    <row r="178" spans="15:18" x14ac:dyDescent="0.25">
      <c r="O178" s="34"/>
      <c r="P178" s="75">
        <f t="shared" si="17"/>
        <v>42845</v>
      </c>
      <c r="Q178">
        <f t="shared" si="18"/>
        <v>24.5</v>
      </c>
      <c r="R178">
        <f t="shared" si="16"/>
        <v>0</v>
      </c>
    </row>
    <row r="179" spans="15:18" x14ac:dyDescent="0.25">
      <c r="O179" s="34"/>
      <c r="P179" s="75">
        <f t="shared" si="17"/>
        <v>42846</v>
      </c>
      <c r="Q179" t="str">
        <f t="shared" si="18"/>
        <v>-</v>
      </c>
      <c r="R179">
        <f t="shared" si="16"/>
        <v>-0.184</v>
      </c>
    </row>
    <row r="180" spans="15:18" x14ac:dyDescent="0.25">
      <c r="O180" s="34"/>
      <c r="P180" s="75">
        <f t="shared" si="17"/>
        <v>42847</v>
      </c>
      <c r="Q180">
        <f t="shared" si="18"/>
        <v>1</v>
      </c>
      <c r="R180">
        <f t="shared" si="16"/>
        <v>0</v>
      </c>
    </row>
    <row r="181" spans="15:18" x14ac:dyDescent="0.25">
      <c r="O181" s="34"/>
      <c r="P181" s="75">
        <f t="shared" si="17"/>
        <v>42848</v>
      </c>
      <c r="Q181">
        <f t="shared" si="18"/>
        <v>35.5</v>
      </c>
      <c r="R181">
        <f t="shared" si="16"/>
        <v>0</v>
      </c>
    </row>
    <row r="182" spans="15:18" x14ac:dyDescent="0.25">
      <c r="O182" s="34"/>
      <c r="P182" s="75">
        <f t="shared" si="17"/>
        <v>42849</v>
      </c>
      <c r="Q182">
        <f t="shared" si="18"/>
        <v>7</v>
      </c>
      <c r="R182">
        <f t="shared" si="16"/>
        <v>0</v>
      </c>
    </row>
    <row r="183" spans="15:18" x14ac:dyDescent="0.25">
      <c r="O183" s="34"/>
      <c r="P183" s="75">
        <f t="shared" si="17"/>
        <v>42850</v>
      </c>
      <c r="Q183" t="str">
        <f t="shared" si="18"/>
        <v>-</v>
      </c>
      <c r="R183">
        <f t="shared" si="16"/>
        <v>-0.184</v>
      </c>
    </row>
    <row r="184" spans="15:18" x14ac:dyDescent="0.25">
      <c r="O184" s="34"/>
      <c r="P184" s="75">
        <f t="shared" si="17"/>
        <v>42851</v>
      </c>
      <c r="Q184" t="str">
        <f t="shared" si="18"/>
        <v>-</v>
      </c>
      <c r="R184">
        <f t="shared" si="16"/>
        <v>-0.184</v>
      </c>
    </row>
    <row r="185" spans="15:18" x14ac:dyDescent="0.25">
      <c r="O185" s="34"/>
      <c r="P185" s="75">
        <f t="shared" si="17"/>
        <v>42852</v>
      </c>
      <c r="Q185" t="str">
        <f t="shared" si="18"/>
        <v>-</v>
      </c>
      <c r="R185">
        <f t="shared" si="16"/>
        <v>-0.184</v>
      </c>
    </row>
    <row r="186" spans="15:18" x14ac:dyDescent="0.25">
      <c r="O186" s="34"/>
      <c r="P186" s="75">
        <f t="shared" si="17"/>
        <v>42853</v>
      </c>
      <c r="Q186" t="str">
        <f t="shared" si="18"/>
        <v>-</v>
      </c>
      <c r="R186">
        <f t="shared" si="16"/>
        <v>-0.184</v>
      </c>
    </row>
    <row r="187" spans="15:18" x14ac:dyDescent="0.25">
      <c r="O187" s="34"/>
      <c r="P187" s="75">
        <f t="shared" si="17"/>
        <v>42854</v>
      </c>
      <c r="Q187">
        <f t="shared" si="18"/>
        <v>46.5</v>
      </c>
      <c r="R187">
        <f t="shared" si="16"/>
        <v>0</v>
      </c>
    </row>
    <row r="188" spans="15:18" x14ac:dyDescent="0.25">
      <c r="O188" s="34"/>
      <c r="P188" s="75">
        <f t="shared" si="17"/>
        <v>42855</v>
      </c>
      <c r="Q188">
        <f t="shared" si="18"/>
        <v>2</v>
      </c>
      <c r="R188">
        <f t="shared" si="16"/>
        <v>0</v>
      </c>
    </row>
    <row r="189" spans="15:18" x14ac:dyDescent="0.25">
      <c r="O189" s="34"/>
      <c r="P189" s="75">
        <f t="shared" si="17"/>
        <v>42856</v>
      </c>
      <c r="Q189">
        <f t="shared" ref="Q189:Q219" si="19">IF(F20="-","-",F20)</f>
        <v>5.5</v>
      </c>
      <c r="R189">
        <f t="shared" si="16"/>
        <v>0</v>
      </c>
    </row>
    <row r="190" spans="15:18" x14ac:dyDescent="0.25">
      <c r="O190" s="34"/>
      <c r="P190" s="75">
        <f t="shared" si="17"/>
        <v>42857</v>
      </c>
      <c r="Q190">
        <f t="shared" si="19"/>
        <v>2.5</v>
      </c>
      <c r="R190">
        <f t="shared" si="16"/>
        <v>0</v>
      </c>
    </row>
    <row r="191" spans="15:18" x14ac:dyDescent="0.25">
      <c r="O191" s="34"/>
      <c r="P191" s="75">
        <f t="shared" si="17"/>
        <v>42858</v>
      </c>
      <c r="Q191">
        <f t="shared" si="19"/>
        <v>10.5</v>
      </c>
      <c r="R191">
        <f t="shared" si="16"/>
        <v>0</v>
      </c>
    </row>
    <row r="192" spans="15:18" x14ac:dyDescent="0.25">
      <c r="O192" s="34"/>
      <c r="P192" s="75">
        <f t="shared" si="17"/>
        <v>42859</v>
      </c>
      <c r="Q192">
        <f t="shared" si="19"/>
        <v>1</v>
      </c>
      <c r="R192">
        <f t="shared" si="16"/>
        <v>0</v>
      </c>
    </row>
    <row r="193" spans="15:18" x14ac:dyDescent="0.25">
      <c r="O193" s="34"/>
      <c r="P193" s="75">
        <f t="shared" si="17"/>
        <v>42860</v>
      </c>
      <c r="Q193">
        <f t="shared" si="19"/>
        <v>11.5</v>
      </c>
      <c r="R193">
        <f t="shared" si="16"/>
        <v>0</v>
      </c>
    </row>
    <row r="194" spans="15:18" x14ac:dyDescent="0.25">
      <c r="O194" s="34"/>
      <c r="P194" s="75">
        <f t="shared" si="17"/>
        <v>42861</v>
      </c>
      <c r="Q194">
        <f t="shared" si="19"/>
        <v>3</v>
      </c>
      <c r="R194">
        <f t="shared" si="16"/>
        <v>0</v>
      </c>
    </row>
    <row r="195" spans="15:18" x14ac:dyDescent="0.25">
      <c r="O195" s="34"/>
      <c r="P195" s="75">
        <f t="shared" si="17"/>
        <v>42862</v>
      </c>
      <c r="Q195" t="str">
        <f t="shared" si="19"/>
        <v>-</v>
      </c>
      <c r="R195">
        <f t="shared" si="16"/>
        <v>-0.184</v>
      </c>
    </row>
    <row r="196" spans="15:18" x14ac:dyDescent="0.25">
      <c r="O196" s="34"/>
      <c r="P196" s="75">
        <f t="shared" si="17"/>
        <v>42863</v>
      </c>
      <c r="Q196" t="str">
        <f t="shared" si="19"/>
        <v>-</v>
      </c>
      <c r="R196">
        <f t="shared" si="16"/>
        <v>-0.184</v>
      </c>
    </row>
    <row r="197" spans="15:18" x14ac:dyDescent="0.25">
      <c r="O197" s="34"/>
      <c r="P197" s="75">
        <f t="shared" si="17"/>
        <v>42864</v>
      </c>
      <c r="Q197" t="str">
        <f t="shared" si="19"/>
        <v>-</v>
      </c>
      <c r="R197">
        <f t="shared" ref="R197:R260" si="20">IF(COUNT(P197:Q197)=2,0,-O$52/500)</f>
        <v>-0.184</v>
      </c>
    </row>
    <row r="198" spans="15:18" x14ac:dyDescent="0.25">
      <c r="O198" s="34"/>
      <c r="P198" s="75">
        <f t="shared" si="17"/>
        <v>42865</v>
      </c>
      <c r="Q198">
        <f t="shared" si="19"/>
        <v>0</v>
      </c>
      <c r="R198">
        <f t="shared" si="20"/>
        <v>0</v>
      </c>
    </row>
    <row r="199" spans="15:18" x14ac:dyDescent="0.25">
      <c r="O199" s="34"/>
      <c r="P199" s="75">
        <f t="shared" ref="P199:P262" si="21">P198+1</f>
        <v>42866</v>
      </c>
      <c r="Q199" t="str">
        <f t="shared" si="19"/>
        <v>-</v>
      </c>
      <c r="R199">
        <f t="shared" si="20"/>
        <v>-0.184</v>
      </c>
    </row>
    <row r="200" spans="15:18" x14ac:dyDescent="0.25">
      <c r="O200" s="34"/>
      <c r="P200" s="75">
        <f t="shared" si="21"/>
        <v>42867</v>
      </c>
      <c r="Q200" t="str">
        <f t="shared" si="19"/>
        <v>-</v>
      </c>
      <c r="R200">
        <f t="shared" si="20"/>
        <v>-0.184</v>
      </c>
    </row>
    <row r="201" spans="15:18" x14ac:dyDescent="0.25">
      <c r="O201" s="34"/>
      <c r="P201" s="75">
        <f t="shared" si="21"/>
        <v>42868</v>
      </c>
      <c r="Q201" t="str">
        <f t="shared" si="19"/>
        <v>-</v>
      </c>
      <c r="R201">
        <f t="shared" si="20"/>
        <v>-0.184</v>
      </c>
    </row>
    <row r="202" spans="15:18" x14ac:dyDescent="0.25">
      <c r="O202" s="34"/>
      <c r="P202" s="75">
        <f t="shared" si="21"/>
        <v>42869</v>
      </c>
      <c r="Q202" t="str">
        <f t="shared" si="19"/>
        <v>-</v>
      </c>
      <c r="R202">
        <f t="shared" si="20"/>
        <v>-0.184</v>
      </c>
    </row>
    <row r="203" spans="15:18" x14ac:dyDescent="0.25">
      <c r="O203" s="34"/>
      <c r="P203" s="75">
        <f t="shared" si="21"/>
        <v>42870</v>
      </c>
      <c r="Q203">
        <f t="shared" si="19"/>
        <v>19.5</v>
      </c>
      <c r="R203">
        <f t="shared" si="20"/>
        <v>0</v>
      </c>
    </row>
    <row r="204" spans="15:18" x14ac:dyDescent="0.25">
      <c r="O204" s="34"/>
      <c r="P204" s="75">
        <f t="shared" si="21"/>
        <v>42871</v>
      </c>
      <c r="Q204" t="str">
        <f t="shared" si="19"/>
        <v>-</v>
      </c>
      <c r="R204">
        <f t="shared" si="20"/>
        <v>-0.184</v>
      </c>
    </row>
    <row r="205" spans="15:18" x14ac:dyDescent="0.25">
      <c r="O205" s="34"/>
      <c r="P205" s="75">
        <f t="shared" si="21"/>
        <v>42872</v>
      </c>
      <c r="Q205" t="str">
        <f t="shared" si="19"/>
        <v>-</v>
      </c>
      <c r="R205">
        <f t="shared" si="20"/>
        <v>-0.184</v>
      </c>
    </row>
    <row r="206" spans="15:18" x14ac:dyDescent="0.25">
      <c r="O206" s="34"/>
      <c r="P206" s="75">
        <f t="shared" si="21"/>
        <v>42873</v>
      </c>
      <c r="Q206" t="str">
        <f t="shared" si="19"/>
        <v>-</v>
      </c>
      <c r="R206">
        <f t="shared" si="20"/>
        <v>-0.184</v>
      </c>
    </row>
    <row r="207" spans="15:18" x14ac:dyDescent="0.25">
      <c r="O207" s="34"/>
      <c r="P207" s="75">
        <f t="shared" si="21"/>
        <v>42874</v>
      </c>
      <c r="Q207" t="str">
        <f t="shared" si="19"/>
        <v>-</v>
      </c>
      <c r="R207">
        <f t="shared" si="20"/>
        <v>-0.184</v>
      </c>
    </row>
    <row r="208" spans="15:18" x14ac:dyDescent="0.25">
      <c r="O208" s="34"/>
      <c r="P208" s="75">
        <f t="shared" si="21"/>
        <v>42875</v>
      </c>
      <c r="Q208" t="str">
        <f t="shared" si="19"/>
        <v>-</v>
      </c>
      <c r="R208">
        <f t="shared" si="20"/>
        <v>-0.184</v>
      </c>
    </row>
    <row r="209" spans="15:18" x14ac:dyDescent="0.25">
      <c r="O209" s="34"/>
      <c r="P209" s="75">
        <f t="shared" si="21"/>
        <v>42876</v>
      </c>
      <c r="Q209">
        <f t="shared" si="19"/>
        <v>10</v>
      </c>
      <c r="R209">
        <f t="shared" si="20"/>
        <v>0</v>
      </c>
    </row>
    <row r="210" spans="15:18" x14ac:dyDescent="0.25">
      <c r="O210" s="34"/>
      <c r="P210" s="75">
        <f t="shared" si="21"/>
        <v>42877</v>
      </c>
      <c r="Q210" t="str">
        <f t="shared" si="19"/>
        <v>-</v>
      </c>
      <c r="R210">
        <f t="shared" si="20"/>
        <v>-0.184</v>
      </c>
    </row>
    <row r="211" spans="15:18" x14ac:dyDescent="0.25">
      <c r="O211" s="34"/>
      <c r="P211" s="75">
        <f t="shared" si="21"/>
        <v>42878</v>
      </c>
      <c r="Q211" t="str">
        <f t="shared" si="19"/>
        <v>-</v>
      </c>
      <c r="R211">
        <f t="shared" si="20"/>
        <v>-0.184</v>
      </c>
    </row>
    <row r="212" spans="15:18" x14ac:dyDescent="0.25">
      <c r="O212" s="34"/>
      <c r="P212" s="75">
        <f t="shared" si="21"/>
        <v>42879</v>
      </c>
      <c r="Q212" t="str">
        <f t="shared" si="19"/>
        <v>-</v>
      </c>
      <c r="R212">
        <f t="shared" si="20"/>
        <v>-0.184</v>
      </c>
    </row>
    <row r="213" spans="15:18" x14ac:dyDescent="0.25">
      <c r="O213" s="34"/>
      <c r="P213" s="75">
        <f t="shared" si="21"/>
        <v>42880</v>
      </c>
      <c r="Q213" t="str">
        <f t="shared" si="19"/>
        <v>-</v>
      </c>
      <c r="R213">
        <f t="shared" si="20"/>
        <v>-0.184</v>
      </c>
    </row>
    <row r="214" spans="15:18" x14ac:dyDescent="0.25">
      <c r="O214" s="34"/>
      <c r="P214" s="75">
        <f t="shared" si="21"/>
        <v>42881</v>
      </c>
      <c r="Q214" t="str">
        <f t="shared" si="19"/>
        <v>-</v>
      </c>
      <c r="R214">
        <f t="shared" si="20"/>
        <v>-0.184</v>
      </c>
    </row>
    <row r="215" spans="15:18" x14ac:dyDescent="0.25">
      <c r="O215" s="34"/>
      <c r="P215" s="75">
        <f t="shared" si="21"/>
        <v>42882</v>
      </c>
      <c r="Q215" t="str">
        <f t="shared" si="19"/>
        <v>-</v>
      </c>
      <c r="R215">
        <f t="shared" si="20"/>
        <v>-0.184</v>
      </c>
    </row>
    <row r="216" spans="15:18" x14ac:dyDescent="0.25">
      <c r="O216" s="34"/>
      <c r="P216" s="75">
        <f t="shared" si="21"/>
        <v>42883</v>
      </c>
      <c r="Q216" t="str">
        <f t="shared" si="19"/>
        <v>-</v>
      </c>
      <c r="R216">
        <f t="shared" si="20"/>
        <v>-0.184</v>
      </c>
    </row>
    <row r="217" spans="15:18" x14ac:dyDescent="0.25">
      <c r="O217" s="34"/>
      <c r="P217" s="75">
        <f t="shared" si="21"/>
        <v>42884</v>
      </c>
      <c r="Q217">
        <f t="shared" si="19"/>
        <v>10.5</v>
      </c>
      <c r="R217">
        <f t="shared" si="20"/>
        <v>0</v>
      </c>
    </row>
    <row r="218" spans="15:18" x14ac:dyDescent="0.25">
      <c r="O218" s="34"/>
      <c r="P218" s="75">
        <f t="shared" si="21"/>
        <v>42885</v>
      </c>
      <c r="Q218" t="str">
        <f t="shared" si="19"/>
        <v>-</v>
      </c>
      <c r="R218">
        <f t="shared" si="20"/>
        <v>-0.184</v>
      </c>
    </row>
    <row r="219" spans="15:18" x14ac:dyDescent="0.25">
      <c r="O219" s="34"/>
      <c r="P219" s="75">
        <f t="shared" si="21"/>
        <v>42886</v>
      </c>
      <c r="Q219" t="str">
        <f t="shared" si="19"/>
        <v>-</v>
      </c>
      <c r="R219">
        <f t="shared" si="20"/>
        <v>-0.184</v>
      </c>
    </row>
    <row r="220" spans="15:18" x14ac:dyDescent="0.25">
      <c r="O220" s="34"/>
      <c r="P220" s="75">
        <f t="shared" si="21"/>
        <v>42887</v>
      </c>
      <c r="Q220" t="str">
        <f t="shared" ref="Q220:Q249" si="22">IF(G20="-","-",G20)</f>
        <v>-</v>
      </c>
      <c r="R220">
        <f t="shared" si="20"/>
        <v>-0.184</v>
      </c>
    </row>
    <row r="221" spans="15:18" x14ac:dyDescent="0.25">
      <c r="O221" s="34"/>
      <c r="P221" s="75">
        <f t="shared" si="21"/>
        <v>42888</v>
      </c>
      <c r="Q221" t="str">
        <f t="shared" si="22"/>
        <v>-</v>
      </c>
      <c r="R221">
        <f t="shared" si="20"/>
        <v>-0.184</v>
      </c>
    </row>
    <row r="222" spans="15:18" x14ac:dyDescent="0.25">
      <c r="O222" s="34"/>
      <c r="P222" s="75">
        <f t="shared" si="21"/>
        <v>42889</v>
      </c>
      <c r="Q222" t="str">
        <f t="shared" si="22"/>
        <v>-</v>
      </c>
      <c r="R222">
        <f t="shared" si="20"/>
        <v>-0.184</v>
      </c>
    </row>
    <row r="223" spans="15:18" x14ac:dyDescent="0.25">
      <c r="O223" s="34"/>
      <c r="P223" s="75">
        <f t="shared" si="21"/>
        <v>42890</v>
      </c>
      <c r="Q223" t="str">
        <f t="shared" si="22"/>
        <v>-</v>
      </c>
      <c r="R223">
        <f t="shared" si="20"/>
        <v>-0.184</v>
      </c>
    </row>
    <row r="224" spans="15:18" x14ac:dyDescent="0.25">
      <c r="O224" s="34"/>
      <c r="P224" s="75">
        <f t="shared" si="21"/>
        <v>42891</v>
      </c>
      <c r="Q224" t="str">
        <f t="shared" si="22"/>
        <v>-</v>
      </c>
      <c r="R224">
        <f t="shared" si="20"/>
        <v>-0.184</v>
      </c>
    </row>
    <row r="225" spans="15:18" x14ac:dyDescent="0.25">
      <c r="O225" s="34"/>
      <c r="P225" s="75">
        <f t="shared" si="21"/>
        <v>42892</v>
      </c>
      <c r="Q225" t="str">
        <f t="shared" si="22"/>
        <v>-</v>
      </c>
      <c r="R225">
        <f t="shared" si="20"/>
        <v>-0.184</v>
      </c>
    </row>
    <row r="226" spans="15:18" x14ac:dyDescent="0.25">
      <c r="O226" s="34"/>
      <c r="P226" s="75">
        <f t="shared" si="21"/>
        <v>42893</v>
      </c>
      <c r="Q226" t="str">
        <f t="shared" si="22"/>
        <v>-</v>
      </c>
      <c r="R226">
        <f t="shared" si="20"/>
        <v>-0.184</v>
      </c>
    </row>
    <row r="227" spans="15:18" x14ac:dyDescent="0.25">
      <c r="O227" s="34"/>
      <c r="P227" s="75">
        <f t="shared" si="21"/>
        <v>42894</v>
      </c>
      <c r="Q227" t="str">
        <f t="shared" si="22"/>
        <v>-</v>
      </c>
      <c r="R227">
        <f t="shared" si="20"/>
        <v>-0.184</v>
      </c>
    </row>
    <row r="228" spans="15:18" x14ac:dyDescent="0.25">
      <c r="O228" s="34"/>
      <c r="P228" s="75">
        <f t="shared" si="21"/>
        <v>42895</v>
      </c>
      <c r="Q228" t="str">
        <f t="shared" si="22"/>
        <v>-</v>
      </c>
      <c r="R228">
        <f t="shared" si="20"/>
        <v>-0.184</v>
      </c>
    </row>
    <row r="229" spans="15:18" x14ac:dyDescent="0.25">
      <c r="O229" s="34"/>
      <c r="P229" s="75">
        <f t="shared" si="21"/>
        <v>42896</v>
      </c>
      <c r="Q229" t="str">
        <f t="shared" si="22"/>
        <v>-</v>
      </c>
      <c r="R229">
        <f t="shared" si="20"/>
        <v>-0.184</v>
      </c>
    </row>
    <row r="230" spans="15:18" x14ac:dyDescent="0.25">
      <c r="O230" s="34"/>
      <c r="P230" s="75">
        <f t="shared" si="21"/>
        <v>42897</v>
      </c>
      <c r="Q230" t="str">
        <f t="shared" si="22"/>
        <v>-</v>
      </c>
      <c r="R230">
        <f t="shared" si="20"/>
        <v>-0.184</v>
      </c>
    </row>
    <row r="231" spans="15:18" x14ac:dyDescent="0.25">
      <c r="O231" s="34"/>
      <c r="P231" s="75">
        <f t="shared" si="21"/>
        <v>42898</v>
      </c>
      <c r="Q231" t="str">
        <f t="shared" si="22"/>
        <v>-</v>
      </c>
      <c r="R231">
        <f t="shared" si="20"/>
        <v>-0.184</v>
      </c>
    </row>
    <row r="232" spans="15:18" x14ac:dyDescent="0.25">
      <c r="O232" s="34"/>
      <c r="P232" s="75">
        <f t="shared" si="21"/>
        <v>42899</v>
      </c>
      <c r="Q232" t="str">
        <f t="shared" si="22"/>
        <v>-</v>
      </c>
      <c r="R232">
        <f t="shared" si="20"/>
        <v>-0.184</v>
      </c>
    </row>
    <row r="233" spans="15:18" x14ac:dyDescent="0.25">
      <c r="O233" s="34"/>
      <c r="P233" s="75">
        <f t="shared" si="21"/>
        <v>42900</v>
      </c>
      <c r="Q233" t="str">
        <f t="shared" si="22"/>
        <v>-</v>
      </c>
      <c r="R233">
        <f t="shared" si="20"/>
        <v>-0.184</v>
      </c>
    </row>
    <row r="234" spans="15:18" x14ac:dyDescent="0.25">
      <c r="O234" s="34"/>
      <c r="P234" s="75">
        <f t="shared" si="21"/>
        <v>42901</v>
      </c>
      <c r="Q234" t="str">
        <f t="shared" si="22"/>
        <v>-</v>
      </c>
      <c r="R234">
        <f t="shared" si="20"/>
        <v>-0.184</v>
      </c>
    </row>
    <row r="235" spans="15:18" x14ac:dyDescent="0.25">
      <c r="O235" s="34"/>
      <c r="P235" s="75">
        <f t="shared" si="21"/>
        <v>42902</v>
      </c>
      <c r="Q235" t="str">
        <f t="shared" si="22"/>
        <v>-</v>
      </c>
      <c r="R235">
        <f t="shared" si="20"/>
        <v>-0.184</v>
      </c>
    </row>
    <row r="236" spans="15:18" x14ac:dyDescent="0.25">
      <c r="O236" s="34"/>
      <c r="P236" s="75">
        <f t="shared" si="21"/>
        <v>42903</v>
      </c>
      <c r="Q236" t="str">
        <f t="shared" si="22"/>
        <v>-</v>
      </c>
      <c r="R236">
        <f t="shared" si="20"/>
        <v>-0.184</v>
      </c>
    </row>
    <row r="237" spans="15:18" x14ac:dyDescent="0.25">
      <c r="O237" s="34"/>
      <c r="P237" s="75">
        <f t="shared" si="21"/>
        <v>42904</v>
      </c>
      <c r="Q237" t="str">
        <f t="shared" si="22"/>
        <v>-</v>
      </c>
      <c r="R237">
        <f t="shared" si="20"/>
        <v>-0.184</v>
      </c>
    </row>
    <row r="238" spans="15:18" x14ac:dyDescent="0.25">
      <c r="O238" s="34"/>
      <c r="P238" s="75">
        <f t="shared" si="21"/>
        <v>42905</v>
      </c>
      <c r="Q238" t="str">
        <f t="shared" si="22"/>
        <v>-</v>
      </c>
      <c r="R238">
        <f t="shared" si="20"/>
        <v>-0.184</v>
      </c>
    </row>
    <row r="239" spans="15:18" x14ac:dyDescent="0.25">
      <c r="O239" s="34"/>
      <c r="P239" s="75">
        <f t="shared" si="21"/>
        <v>42906</v>
      </c>
      <c r="Q239" t="str">
        <f t="shared" si="22"/>
        <v>-</v>
      </c>
      <c r="R239">
        <f t="shared" si="20"/>
        <v>-0.184</v>
      </c>
    </row>
    <row r="240" spans="15:18" x14ac:dyDescent="0.25">
      <c r="O240" s="34"/>
      <c r="P240" s="75">
        <f t="shared" si="21"/>
        <v>42907</v>
      </c>
      <c r="Q240" t="str">
        <f t="shared" si="22"/>
        <v>-</v>
      </c>
      <c r="R240">
        <f t="shared" si="20"/>
        <v>-0.184</v>
      </c>
    </row>
    <row r="241" spans="15:18" x14ac:dyDescent="0.25">
      <c r="O241" s="34"/>
      <c r="P241" s="75">
        <f t="shared" si="21"/>
        <v>42908</v>
      </c>
      <c r="Q241" t="str">
        <f t="shared" si="22"/>
        <v>-</v>
      </c>
      <c r="R241">
        <f t="shared" si="20"/>
        <v>-0.184</v>
      </c>
    </row>
    <row r="242" spans="15:18" x14ac:dyDescent="0.25">
      <c r="O242" s="34"/>
      <c r="P242" s="75">
        <f t="shared" si="21"/>
        <v>42909</v>
      </c>
      <c r="Q242" t="str">
        <f t="shared" si="22"/>
        <v>-</v>
      </c>
      <c r="R242">
        <f t="shared" si="20"/>
        <v>-0.184</v>
      </c>
    </row>
    <row r="243" spans="15:18" x14ac:dyDescent="0.25">
      <c r="O243" s="34"/>
      <c r="P243" s="75">
        <f t="shared" si="21"/>
        <v>42910</v>
      </c>
      <c r="Q243" t="str">
        <f t="shared" si="22"/>
        <v>-</v>
      </c>
      <c r="R243">
        <f t="shared" si="20"/>
        <v>-0.184</v>
      </c>
    </row>
    <row r="244" spans="15:18" x14ac:dyDescent="0.25">
      <c r="O244" s="34"/>
      <c r="P244" s="75">
        <f t="shared" si="21"/>
        <v>42911</v>
      </c>
      <c r="Q244" t="str">
        <f t="shared" si="22"/>
        <v>-</v>
      </c>
      <c r="R244">
        <f t="shared" si="20"/>
        <v>-0.184</v>
      </c>
    </row>
    <row r="245" spans="15:18" x14ac:dyDescent="0.25">
      <c r="O245" s="34"/>
      <c r="P245" s="75">
        <f t="shared" si="21"/>
        <v>42912</v>
      </c>
      <c r="Q245" t="str">
        <f t="shared" si="22"/>
        <v>-</v>
      </c>
      <c r="R245">
        <f t="shared" si="20"/>
        <v>-0.184</v>
      </c>
    </row>
    <row r="246" spans="15:18" x14ac:dyDescent="0.25">
      <c r="O246" s="34"/>
      <c r="P246" s="75">
        <f t="shared" si="21"/>
        <v>42913</v>
      </c>
      <c r="Q246" t="str">
        <f t="shared" si="22"/>
        <v>-</v>
      </c>
      <c r="R246">
        <f t="shared" si="20"/>
        <v>-0.184</v>
      </c>
    </row>
    <row r="247" spans="15:18" x14ac:dyDescent="0.25">
      <c r="O247" s="34"/>
      <c r="P247" s="75">
        <f t="shared" si="21"/>
        <v>42914</v>
      </c>
      <c r="Q247" t="str">
        <f t="shared" si="22"/>
        <v>-</v>
      </c>
      <c r="R247">
        <f t="shared" si="20"/>
        <v>-0.184</v>
      </c>
    </row>
    <row r="248" spans="15:18" x14ac:dyDescent="0.25">
      <c r="O248" s="34"/>
      <c r="P248" s="75">
        <f t="shared" si="21"/>
        <v>42915</v>
      </c>
      <c r="Q248" t="str">
        <f t="shared" si="22"/>
        <v>-</v>
      </c>
      <c r="R248">
        <f t="shared" si="20"/>
        <v>-0.184</v>
      </c>
    </row>
    <row r="249" spans="15:18" x14ac:dyDescent="0.25">
      <c r="O249" s="34"/>
      <c r="P249" s="75">
        <f t="shared" si="21"/>
        <v>42916</v>
      </c>
      <c r="Q249" t="str">
        <f t="shared" si="22"/>
        <v>-</v>
      </c>
      <c r="R249">
        <f t="shared" si="20"/>
        <v>-0.184</v>
      </c>
    </row>
    <row r="250" spans="15:18" x14ac:dyDescent="0.25">
      <c r="O250" s="34"/>
      <c r="P250" s="75">
        <f t="shared" si="21"/>
        <v>42917</v>
      </c>
      <c r="Q250">
        <f t="shared" ref="Q250:Q280" si="23">IF(H20="-","-",H20)</f>
        <v>6</v>
      </c>
      <c r="R250">
        <f t="shared" si="20"/>
        <v>0</v>
      </c>
    </row>
    <row r="251" spans="15:18" x14ac:dyDescent="0.25">
      <c r="O251" s="34"/>
      <c r="P251" s="75">
        <f t="shared" si="21"/>
        <v>42918</v>
      </c>
      <c r="Q251" t="str">
        <f t="shared" si="23"/>
        <v>-</v>
      </c>
      <c r="R251">
        <f t="shared" si="20"/>
        <v>-0.184</v>
      </c>
    </row>
    <row r="252" spans="15:18" x14ac:dyDescent="0.25">
      <c r="O252" s="34"/>
      <c r="P252" s="75">
        <f t="shared" si="21"/>
        <v>42919</v>
      </c>
      <c r="Q252" t="str">
        <f t="shared" si="23"/>
        <v>-</v>
      </c>
      <c r="R252">
        <f t="shared" si="20"/>
        <v>-0.184</v>
      </c>
    </row>
    <row r="253" spans="15:18" x14ac:dyDescent="0.25">
      <c r="O253" s="34"/>
      <c r="P253" s="75">
        <f t="shared" si="21"/>
        <v>42920</v>
      </c>
      <c r="Q253" t="str">
        <f t="shared" si="23"/>
        <v>-</v>
      </c>
      <c r="R253">
        <f t="shared" si="20"/>
        <v>-0.184</v>
      </c>
    </row>
    <row r="254" spans="15:18" x14ac:dyDescent="0.25">
      <c r="O254" s="34"/>
      <c r="P254" s="75">
        <f t="shared" si="21"/>
        <v>42921</v>
      </c>
      <c r="Q254" t="str">
        <f t="shared" si="23"/>
        <v>-</v>
      </c>
      <c r="R254">
        <f t="shared" si="20"/>
        <v>-0.184</v>
      </c>
    </row>
    <row r="255" spans="15:18" x14ac:dyDescent="0.25">
      <c r="O255" s="34"/>
      <c r="P255" s="75">
        <f t="shared" si="21"/>
        <v>42922</v>
      </c>
      <c r="Q255" t="str">
        <f t="shared" si="23"/>
        <v>-</v>
      </c>
      <c r="R255">
        <f t="shared" si="20"/>
        <v>-0.184</v>
      </c>
    </row>
    <row r="256" spans="15:18" x14ac:dyDescent="0.25">
      <c r="O256" s="34"/>
      <c r="P256" s="75">
        <f t="shared" si="21"/>
        <v>42923</v>
      </c>
      <c r="Q256" t="str">
        <f t="shared" si="23"/>
        <v>-</v>
      </c>
      <c r="R256">
        <f t="shared" si="20"/>
        <v>-0.184</v>
      </c>
    </row>
    <row r="257" spans="15:18" x14ac:dyDescent="0.25">
      <c r="O257" s="34"/>
      <c r="P257" s="75">
        <f t="shared" si="21"/>
        <v>42924</v>
      </c>
      <c r="Q257" t="str">
        <f t="shared" si="23"/>
        <v>-</v>
      </c>
      <c r="R257">
        <f t="shared" si="20"/>
        <v>-0.184</v>
      </c>
    </row>
    <row r="258" spans="15:18" x14ac:dyDescent="0.25">
      <c r="O258" s="34"/>
      <c r="P258" s="75">
        <f t="shared" si="21"/>
        <v>42925</v>
      </c>
      <c r="Q258" t="str">
        <f t="shared" si="23"/>
        <v>-</v>
      </c>
      <c r="R258">
        <f t="shared" si="20"/>
        <v>-0.184</v>
      </c>
    </row>
    <row r="259" spans="15:18" x14ac:dyDescent="0.25">
      <c r="O259" s="34"/>
      <c r="P259" s="75">
        <f t="shared" si="21"/>
        <v>42926</v>
      </c>
      <c r="Q259" t="str">
        <f t="shared" si="23"/>
        <v>-</v>
      </c>
      <c r="R259">
        <f t="shared" si="20"/>
        <v>-0.184</v>
      </c>
    </row>
    <row r="260" spans="15:18" x14ac:dyDescent="0.25">
      <c r="O260" s="34"/>
      <c r="P260" s="75">
        <f t="shared" si="21"/>
        <v>42927</v>
      </c>
      <c r="Q260" t="str">
        <f t="shared" si="23"/>
        <v>-</v>
      </c>
      <c r="R260">
        <f t="shared" si="20"/>
        <v>-0.184</v>
      </c>
    </row>
    <row r="261" spans="15:18" x14ac:dyDescent="0.25">
      <c r="O261" s="34"/>
      <c r="P261" s="75">
        <f t="shared" si="21"/>
        <v>42928</v>
      </c>
      <c r="Q261">
        <f t="shared" si="23"/>
        <v>2</v>
      </c>
      <c r="R261">
        <f t="shared" ref="R261:R324" si="24">IF(COUNT(P261:Q261)=2,0,-O$52/500)</f>
        <v>0</v>
      </c>
    </row>
    <row r="262" spans="15:18" x14ac:dyDescent="0.25">
      <c r="O262" s="34"/>
      <c r="P262" s="75">
        <f t="shared" si="21"/>
        <v>42929</v>
      </c>
      <c r="Q262" t="str">
        <f t="shared" si="23"/>
        <v>-</v>
      </c>
      <c r="R262">
        <f t="shared" si="24"/>
        <v>-0.184</v>
      </c>
    </row>
    <row r="263" spans="15:18" x14ac:dyDescent="0.25">
      <c r="O263" s="34"/>
      <c r="P263" s="75">
        <f t="shared" ref="P263:P326" si="25">P262+1</f>
        <v>42930</v>
      </c>
      <c r="Q263" t="str">
        <f t="shared" si="23"/>
        <v>-</v>
      </c>
      <c r="R263">
        <f t="shared" si="24"/>
        <v>-0.184</v>
      </c>
    </row>
    <row r="264" spans="15:18" x14ac:dyDescent="0.25">
      <c r="O264" s="34"/>
      <c r="P264" s="75">
        <f t="shared" si="25"/>
        <v>42931</v>
      </c>
      <c r="Q264" t="str">
        <f t="shared" si="23"/>
        <v>-</v>
      </c>
      <c r="R264">
        <f t="shared" si="24"/>
        <v>-0.184</v>
      </c>
    </row>
    <row r="265" spans="15:18" x14ac:dyDescent="0.25">
      <c r="O265" s="34"/>
      <c r="P265" s="75">
        <f t="shared" si="25"/>
        <v>42932</v>
      </c>
      <c r="Q265" t="str">
        <f t="shared" si="23"/>
        <v>-</v>
      </c>
      <c r="R265">
        <f t="shared" si="24"/>
        <v>-0.184</v>
      </c>
    </row>
    <row r="266" spans="15:18" x14ac:dyDescent="0.25">
      <c r="O266" s="34"/>
      <c r="P266" s="75">
        <f t="shared" si="25"/>
        <v>42933</v>
      </c>
      <c r="Q266" t="str">
        <f t="shared" si="23"/>
        <v>-</v>
      </c>
      <c r="R266">
        <f t="shared" si="24"/>
        <v>-0.184</v>
      </c>
    </row>
    <row r="267" spans="15:18" x14ac:dyDescent="0.25">
      <c r="O267" s="34"/>
      <c r="P267" s="75">
        <f t="shared" si="25"/>
        <v>42934</v>
      </c>
      <c r="Q267" t="str">
        <f t="shared" si="23"/>
        <v>-</v>
      </c>
      <c r="R267">
        <f t="shared" si="24"/>
        <v>-0.184</v>
      </c>
    </row>
    <row r="268" spans="15:18" x14ac:dyDescent="0.25">
      <c r="O268" s="34"/>
      <c r="P268" s="75">
        <f t="shared" si="25"/>
        <v>42935</v>
      </c>
      <c r="Q268">
        <f t="shared" si="23"/>
        <v>17</v>
      </c>
      <c r="R268">
        <f t="shared" si="24"/>
        <v>0</v>
      </c>
    </row>
    <row r="269" spans="15:18" x14ac:dyDescent="0.25">
      <c r="O269" s="34"/>
      <c r="P269" s="75">
        <f t="shared" si="25"/>
        <v>42936</v>
      </c>
      <c r="Q269">
        <f t="shared" si="23"/>
        <v>11</v>
      </c>
      <c r="R269">
        <f t="shared" si="24"/>
        <v>0</v>
      </c>
    </row>
    <row r="270" spans="15:18" x14ac:dyDescent="0.25">
      <c r="O270" s="34"/>
      <c r="P270" s="75">
        <f t="shared" si="25"/>
        <v>42937</v>
      </c>
      <c r="Q270">
        <f t="shared" si="23"/>
        <v>51.5</v>
      </c>
      <c r="R270">
        <f t="shared" si="24"/>
        <v>0</v>
      </c>
    </row>
    <row r="271" spans="15:18" x14ac:dyDescent="0.25">
      <c r="O271" s="34"/>
      <c r="P271" s="75">
        <f t="shared" si="25"/>
        <v>42938</v>
      </c>
      <c r="Q271" t="str">
        <f t="shared" si="23"/>
        <v>-</v>
      </c>
      <c r="R271">
        <f t="shared" si="24"/>
        <v>-0.184</v>
      </c>
    </row>
    <row r="272" spans="15:18" x14ac:dyDescent="0.25">
      <c r="O272" s="34"/>
      <c r="P272" s="75">
        <f t="shared" si="25"/>
        <v>42939</v>
      </c>
      <c r="Q272" t="str">
        <f t="shared" si="23"/>
        <v>-</v>
      </c>
      <c r="R272">
        <f t="shared" si="24"/>
        <v>-0.184</v>
      </c>
    </row>
    <row r="273" spans="15:18" x14ac:dyDescent="0.25">
      <c r="O273" s="34"/>
      <c r="P273" s="75">
        <f t="shared" si="25"/>
        <v>42940</v>
      </c>
      <c r="Q273">
        <f t="shared" si="23"/>
        <v>41</v>
      </c>
      <c r="R273">
        <f t="shared" si="24"/>
        <v>0</v>
      </c>
    </row>
    <row r="274" spans="15:18" x14ac:dyDescent="0.25">
      <c r="O274" s="34"/>
      <c r="P274" s="75">
        <f t="shared" si="25"/>
        <v>42941</v>
      </c>
      <c r="Q274">
        <f t="shared" si="23"/>
        <v>32.5</v>
      </c>
      <c r="R274">
        <f t="shared" si="24"/>
        <v>0</v>
      </c>
    </row>
    <row r="275" spans="15:18" x14ac:dyDescent="0.25">
      <c r="O275" s="34"/>
      <c r="P275" s="75">
        <f t="shared" si="25"/>
        <v>42942</v>
      </c>
      <c r="Q275" t="str">
        <f t="shared" si="23"/>
        <v>-</v>
      </c>
      <c r="R275">
        <f t="shared" si="24"/>
        <v>-0.184</v>
      </c>
    </row>
    <row r="276" spans="15:18" x14ac:dyDescent="0.25">
      <c r="O276" s="34"/>
      <c r="P276" s="75">
        <f t="shared" si="25"/>
        <v>42943</v>
      </c>
      <c r="Q276" t="str">
        <f t="shared" si="23"/>
        <v>-</v>
      </c>
      <c r="R276">
        <f t="shared" si="24"/>
        <v>-0.184</v>
      </c>
    </row>
    <row r="277" spans="15:18" x14ac:dyDescent="0.25">
      <c r="O277" s="34"/>
      <c r="P277" s="75">
        <f t="shared" si="25"/>
        <v>42944</v>
      </c>
      <c r="Q277" t="str">
        <f t="shared" si="23"/>
        <v>-</v>
      </c>
      <c r="R277">
        <f t="shared" si="24"/>
        <v>-0.184</v>
      </c>
    </row>
    <row r="278" spans="15:18" x14ac:dyDescent="0.25">
      <c r="O278" s="34"/>
      <c r="P278" s="75">
        <f t="shared" si="25"/>
        <v>42945</v>
      </c>
      <c r="Q278" t="str">
        <f t="shared" si="23"/>
        <v>-</v>
      </c>
      <c r="R278">
        <f t="shared" si="24"/>
        <v>-0.184</v>
      </c>
    </row>
    <row r="279" spans="15:18" x14ac:dyDescent="0.25">
      <c r="O279" s="34"/>
      <c r="P279" s="75">
        <f t="shared" si="25"/>
        <v>42946</v>
      </c>
      <c r="Q279" t="str">
        <f t="shared" si="23"/>
        <v>-</v>
      </c>
      <c r="R279">
        <f t="shared" si="24"/>
        <v>-0.184</v>
      </c>
    </row>
    <row r="280" spans="15:18" x14ac:dyDescent="0.25">
      <c r="O280" s="34"/>
      <c r="P280" s="75">
        <f t="shared" si="25"/>
        <v>42947</v>
      </c>
      <c r="Q280" t="str">
        <f t="shared" si="23"/>
        <v>-</v>
      </c>
      <c r="R280">
        <f t="shared" si="24"/>
        <v>-0.184</v>
      </c>
    </row>
    <row r="281" spans="15:18" x14ac:dyDescent="0.25">
      <c r="O281" s="34"/>
      <c r="P281" s="75">
        <f t="shared" si="25"/>
        <v>42948</v>
      </c>
      <c r="Q281" t="str">
        <f t="shared" ref="Q281:Q311" si="26">IF(I20="-","-",I20)</f>
        <v>-</v>
      </c>
      <c r="R281">
        <f t="shared" si="24"/>
        <v>-0.184</v>
      </c>
    </row>
    <row r="282" spans="15:18" x14ac:dyDescent="0.25">
      <c r="O282" s="34"/>
      <c r="P282" s="75">
        <f t="shared" si="25"/>
        <v>42949</v>
      </c>
      <c r="Q282" t="str">
        <f t="shared" si="26"/>
        <v>-</v>
      </c>
      <c r="R282">
        <f t="shared" si="24"/>
        <v>-0.184</v>
      </c>
    </row>
    <row r="283" spans="15:18" x14ac:dyDescent="0.25">
      <c r="O283" s="34"/>
      <c r="P283" s="75">
        <f t="shared" si="25"/>
        <v>42950</v>
      </c>
      <c r="Q283" t="str">
        <f t="shared" si="26"/>
        <v>-</v>
      </c>
      <c r="R283">
        <f t="shared" si="24"/>
        <v>-0.184</v>
      </c>
    </row>
    <row r="284" spans="15:18" x14ac:dyDescent="0.25">
      <c r="O284" s="34"/>
      <c r="P284" s="75">
        <f t="shared" si="25"/>
        <v>42951</v>
      </c>
      <c r="Q284" t="str">
        <f t="shared" si="26"/>
        <v>-</v>
      </c>
      <c r="R284">
        <f t="shared" si="24"/>
        <v>-0.184</v>
      </c>
    </row>
    <row r="285" spans="15:18" x14ac:dyDescent="0.25">
      <c r="O285" s="34"/>
      <c r="P285" s="75">
        <f t="shared" si="25"/>
        <v>42952</v>
      </c>
      <c r="Q285" t="str">
        <f t="shared" si="26"/>
        <v>-</v>
      </c>
      <c r="R285">
        <f t="shared" si="24"/>
        <v>-0.184</v>
      </c>
    </row>
    <row r="286" spans="15:18" x14ac:dyDescent="0.25">
      <c r="O286" s="34"/>
      <c r="P286" s="75">
        <f t="shared" si="25"/>
        <v>42953</v>
      </c>
      <c r="Q286" t="str">
        <f t="shared" si="26"/>
        <v>-</v>
      </c>
      <c r="R286">
        <f t="shared" si="24"/>
        <v>-0.184</v>
      </c>
    </row>
    <row r="287" spans="15:18" x14ac:dyDescent="0.25">
      <c r="O287" s="34"/>
      <c r="P287" s="75">
        <f t="shared" si="25"/>
        <v>42954</v>
      </c>
      <c r="Q287" t="str">
        <f t="shared" si="26"/>
        <v>-</v>
      </c>
      <c r="R287">
        <f t="shared" si="24"/>
        <v>-0.184</v>
      </c>
    </row>
    <row r="288" spans="15:18" x14ac:dyDescent="0.25">
      <c r="O288" s="34"/>
      <c r="P288" s="75">
        <f t="shared" si="25"/>
        <v>42955</v>
      </c>
      <c r="Q288" t="str">
        <f t="shared" si="26"/>
        <v>-</v>
      </c>
      <c r="R288">
        <f t="shared" si="24"/>
        <v>-0.184</v>
      </c>
    </row>
    <row r="289" spans="15:18" x14ac:dyDescent="0.25">
      <c r="O289" s="34"/>
      <c r="P289" s="75">
        <f t="shared" si="25"/>
        <v>42956</v>
      </c>
      <c r="Q289">
        <f t="shared" si="26"/>
        <v>9</v>
      </c>
      <c r="R289">
        <f t="shared" si="24"/>
        <v>0</v>
      </c>
    </row>
    <row r="290" spans="15:18" x14ac:dyDescent="0.25">
      <c r="O290" s="34"/>
      <c r="P290" s="75">
        <f t="shared" si="25"/>
        <v>42957</v>
      </c>
      <c r="Q290">
        <f t="shared" si="26"/>
        <v>2.5</v>
      </c>
      <c r="R290">
        <f t="shared" si="24"/>
        <v>0</v>
      </c>
    </row>
    <row r="291" spans="15:18" x14ac:dyDescent="0.25">
      <c r="O291" s="34"/>
      <c r="P291" s="75">
        <f t="shared" si="25"/>
        <v>42958</v>
      </c>
      <c r="Q291" t="str">
        <f t="shared" si="26"/>
        <v>-</v>
      </c>
      <c r="R291">
        <f t="shared" si="24"/>
        <v>-0.184</v>
      </c>
    </row>
    <row r="292" spans="15:18" x14ac:dyDescent="0.25">
      <c r="O292" s="34"/>
      <c r="P292" s="75">
        <f t="shared" si="25"/>
        <v>42959</v>
      </c>
      <c r="Q292" t="str">
        <f t="shared" si="26"/>
        <v>-</v>
      </c>
      <c r="R292">
        <f t="shared" si="24"/>
        <v>-0.184</v>
      </c>
    </row>
    <row r="293" spans="15:18" x14ac:dyDescent="0.25">
      <c r="O293" s="34"/>
      <c r="P293" s="75">
        <f t="shared" si="25"/>
        <v>42960</v>
      </c>
      <c r="Q293" t="str">
        <f t="shared" si="26"/>
        <v>-</v>
      </c>
      <c r="R293">
        <f t="shared" si="24"/>
        <v>-0.184</v>
      </c>
    </row>
    <row r="294" spans="15:18" x14ac:dyDescent="0.25">
      <c r="O294" s="34"/>
      <c r="P294" s="75">
        <f t="shared" si="25"/>
        <v>42961</v>
      </c>
      <c r="Q294" t="str">
        <f t="shared" si="26"/>
        <v>-</v>
      </c>
      <c r="R294">
        <f t="shared" si="24"/>
        <v>-0.184</v>
      </c>
    </row>
    <row r="295" spans="15:18" x14ac:dyDescent="0.25">
      <c r="O295" s="34"/>
      <c r="P295" s="75">
        <f t="shared" si="25"/>
        <v>42962</v>
      </c>
      <c r="Q295" t="str">
        <f t="shared" si="26"/>
        <v>-</v>
      </c>
      <c r="R295">
        <f t="shared" si="24"/>
        <v>-0.184</v>
      </c>
    </row>
    <row r="296" spans="15:18" x14ac:dyDescent="0.25">
      <c r="O296" s="34"/>
      <c r="P296" s="75">
        <f t="shared" si="25"/>
        <v>42963</v>
      </c>
      <c r="Q296" t="str">
        <f t="shared" si="26"/>
        <v>-</v>
      </c>
      <c r="R296">
        <f t="shared" si="24"/>
        <v>-0.184</v>
      </c>
    </row>
    <row r="297" spans="15:18" x14ac:dyDescent="0.25">
      <c r="O297" s="34"/>
      <c r="P297" s="75">
        <f t="shared" si="25"/>
        <v>42964</v>
      </c>
      <c r="Q297" t="str">
        <f t="shared" si="26"/>
        <v>-</v>
      </c>
      <c r="R297">
        <f t="shared" si="24"/>
        <v>-0.184</v>
      </c>
    </row>
    <row r="298" spans="15:18" x14ac:dyDescent="0.25">
      <c r="O298" s="34"/>
      <c r="P298" s="75">
        <f t="shared" si="25"/>
        <v>42965</v>
      </c>
      <c r="Q298" t="str">
        <f t="shared" si="26"/>
        <v>-</v>
      </c>
      <c r="R298">
        <f t="shared" si="24"/>
        <v>-0.184</v>
      </c>
    </row>
    <row r="299" spans="15:18" x14ac:dyDescent="0.25">
      <c r="O299" s="34"/>
      <c r="P299" s="75">
        <f t="shared" si="25"/>
        <v>42966</v>
      </c>
      <c r="Q299" t="str">
        <f t="shared" si="26"/>
        <v>-</v>
      </c>
      <c r="R299">
        <f t="shared" si="24"/>
        <v>-0.184</v>
      </c>
    </row>
    <row r="300" spans="15:18" x14ac:dyDescent="0.25">
      <c r="O300" s="34"/>
      <c r="P300" s="75">
        <f t="shared" si="25"/>
        <v>42967</v>
      </c>
      <c r="Q300" t="str">
        <f t="shared" si="26"/>
        <v>-</v>
      </c>
      <c r="R300">
        <f t="shared" si="24"/>
        <v>-0.184</v>
      </c>
    </row>
    <row r="301" spans="15:18" x14ac:dyDescent="0.25">
      <c r="O301" s="34"/>
      <c r="P301" s="75">
        <f t="shared" si="25"/>
        <v>42968</v>
      </c>
      <c r="Q301" t="str">
        <f t="shared" si="26"/>
        <v>-</v>
      </c>
      <c r="R301">
        <f t="shared" si="24"/>
        <v>-0.184</v>
      </c>
    </row>
    <row r="302" spans="15:18" x14ac:dyDescent="0.25">
      <c r="O302" s="34"/>
      <c r="P302" s="75">
        <f t="shared" si="25"/>
        <v>42969</v>
      </c>
      <c r="Q302" t="str">
        <f t="shared" si="26"/>
        <v>-</v>
      </c>
      <c r="R302">
        <f t="shared" si="24"/>
        <v>-0.184</v>
      </c>
    </row>
    <row r="303" spans="15:18" x14ac:dyDescent="0.25">
      <c r="O303" s="34"/>
      <c r="P303" s="75">
        <f t="shared" si="25"/>
        <v>42970</v>
      </c>
      <c r="Q303" t="str">
        <f t="shared" si="26"/>
        <v>-</v>
      </c>
      <c r="R303">
        <f t="shared" si="24"/>
        <v>-0.184</v>
      </c>
    </row>
    <row r="304" spans="15:18" x14ac:dyDescent="0.25">
      <c r="O304" s="34"/>
      <c r="P304" s="75">
        <f t="shared" si="25"/>
        <v>42971</v>
      </c>
      <c r="Q304" t="str">
        <f t="shared" si="26"/>
        <v>-</v>
      </c>
      <c r="R304">
        <f t="shared" si="24"/>
        <v>-0.184</v>
      </c>
    </row>
    <row r="305" spans="15:18" x14ac:dyDescent="0.25">
      <c r="O305" s="34"/>
      <c r="P305" s="75">
        <f t="shared" si="25"/>
        <v>42972</v>
      </c>
      <c r="Q305" t="str">
        <f t="shared" si="26"/>
        <v>-</v>
      </c>
      <c r="R305">
        <f t="shared" si="24"/>
        <v>-0.184</v>
      </c>
    </row>
    <row r="306" spans="15:18" x14ac:dyDescent="0.25">
      <c r="O306" s="34"/>
      <c r="P306" s="75">
        <f t="shared" si="25"/>
        <v>42973</v>
      </c>
      <c r="Q306" t="str">
        <f t="shared" si="26"/>
        <v>-</v>
      </c>
      <c r="R306">
        <f t="shared" si="24"/>
        <v>-0.184</v>
      </c>
    </row>
    <row r="307" spans="15:18" x14ac:dyDescent="0.25">
      <c r="O307" s="34"/>
      <c r="P307" s="75">
        <f t="shared" si="25"/>
        <v>42974</v>
      </c>
      <c r="Q307" t="str">
        <f t="shared" si="26"/>
        <v>-</v>
      </c>
      <c r="R307">
        <f t="shared" si="24"/>
        <v>-0.184</v>
      </c>
    </row>
    <row r="308" spans="15:18" x14ac:dyDescent="0.25">
      <c r="O308" s="34"/>
      <c r="P308" s="75">
        <f t="shared" si="25"/>
        <v>42975</v>
      </c>
      <c r="Q308" t="str">
        <f t="shared" si="26"/>
        <v>-</v>
      </c>
      <c r="R308">
        <f t="shared" si="24"/>
        <v>-0.184</v>
      </c>
    </row>
    <row r="309" spans="15:18" x14ac:dyDescent="0.25">
      <c r="O309" s="34"/>
      <c r="P309" s="75">
        <f t="shared" si="25"/>
        <v>42976</v>
      </c>
      <c r="Q309" t="str">
        <f t="shared" si="26"/>
        <v>-</v>
      </c>
      <c r="R309">
        <f t="shared" si="24"/>
        <v>-0.184</v>
      </c>
    </row>
    <row r="310" spans="15:18" x14ac:dyDescent="0.25">
      <c r="O310" s="34"/>
      <c r="P310" s="75">
        <f t="shared" si="25"/>
        <v>42977</v>
      </c>
      <c r="Q310">
        <f t="shared" si="26"/>
        <v>16</v>
      </c>
      <c r="R310">
        <f t="shared" si="24"/>
        <v>0</v>
      </c>
    </row>
    <row r="311" spans="15:18" x14ac:dyDescent="0.25">
      <c r="O311" s="34"/>
      <c r="P311" s="75">
        <f t="shared" si="25"/>
        <v>42978</v>
      </c>
      <c r="Q311" t="str">
        <f t="shared" si="26"/>
        <v>-</v>
      </c>
      <c r="R311">
        <f t="shared" si="24"/>
        <v>-0.184</v>
      </c>
    </row>
    <row r="312" spans="15:18" x14ac:dyDescent="0.25">
      <c r="O312" s="34"/>
      <c r="P312" s="75">
        <f t="shared" si="25"/>
        <v>42979</v>
      </c>
      <c r="Q312" t="str">
        <f t="shared" ref="Q312:Q341" si="27">IF(J20="-","-",J20)</f>
        <v>-</v>
      </c>
      <c r="R312">
        <f t="shared" si="24"/>
        <v>-0.184</v>
      </c>
    </row>
    <row r="313" spans="15:18" x14ac:dyDescent="0.25">
      <c r="O313" s="34"/>
      <c r="P313" s="75">
        <f t="shared" si="25"/>
        <v>42980</v>
      </c>
      <c r="Q313" t="str">
        <f t="shared" si="27"/>
        <v>-</v>
      </c>
      <c r="R313">
        <f t="shared" si="24"/>
        <v>-0.184</v>
      </c>
    </row>
    <row r="314" spans="15:18" x14ac:dyDescent="0.25">
      <c r="O314" s="34"/>
      <c r="P314" s="75">
        <f t="shared" si="25"/>
        <v>42981</v>
      </c>
      <c r="Q314" t="str">
        <f t="shared" si="27"/>
        <v>-</v>
      </c>
      <c r="R314">
        <f t="shared" si="24"/>
        <v>-0.184</v>
      </c>
    </row>
    <row r="315" spans="15:18" x14ac:dyDescent="0.25">
      <c r="O315" s="34"/>
      <c r="P315" s="75">
        <f t="shared" si="25"/>
        <v>42982</v>
      </c>
      <c r="Q315" t="str">
        <f t="shared" si="27"/>
        <v>-</v>
      </c>
      <c r="R315">
        <f t="shared" si="24"/>
        <v>-0.184</v>
      </c>
    </row>
    <row r="316" spans="15:18" x14ac:dyDescent="0.25">
      <c r="O316" s="34"/>
      <c r="P316" s="75">
        <f t="shared" si="25"/>
        <v>42983</v>
      </c>
      <c r="Q316" t="str">
        <f t="shared" si="27"/>
        <v>-</v>
      </c>
      <c r="R316">
        <f t="shared" si="24"/>
        <v>-0.184</v>
      </c>
    </row>
    <row r="317" spans="15:18" x14ac:dyDescent="0.25">
      <c r="O317" s="34"/>
      <c r="P317" s="75">
        <f t="shared" si="25"/>
        <v>42984</v>
      </c>
      <c r="Q317" t="str">
        <f t="shared" si="27"/>
        <v>-</v>
      </c>
      <c r="R317">
        <f t="shared" si="24"/>
        <v>-0.184</v>
      </c>
    </row>
    <row r="318" spans="15:18" x14ac:dyDescent="0.25">
      <c r="O318" s="34"/>
      <c r="P318" s="75">
        <f t="shared" si="25"/>
        <v>42985</v>
      </c>
      <c r="Q318" t="str">
        <f t="shared" si="27"/>
        <v>-</v>
      </c>
      <c r="R318">
        <f t="shared" si="24"/>
        <v>-0.184</v>
      </c>
    </row>
    <row r="319" spans="15:18" x14ac:dyDescent="0.25">
      <c r="O319" s="34"/>
      <c r="P319" s="75">
        <f t="shared" si="25"/>
        <v>42986</v>
      </c>
      <c r="Q319" t="str">
        <f t="shared" si="27"/>
        <v>-</v>
      </c>
      <c r="R319">
        <f t="shared" si="24"/>
        <v>-0.184</v>
      </c>
    </row>
    <row r="320" spans="15:18" x14ac:dyDescent="0.25">
      <c r="O320" s="34"/>
      <c r="P320" s="75">
        <f t="shared" si="25"/>
        <v>42987</v>
      </c>
      <c r="Q320" t="str">
        <f t="shared" si="27"/>
        <v>-</v>
      </c>
      <c r="R320">
        <f t="shared" si="24"/>
        <v>-0.184</v>
      </c>
    </row>
    <row r="321" spans="15:18" x14ac:dyDescent="0.25">
      <c r="O321" s="34"/>
      <c r="P321" s="75">
        <f t="shared" si="25"/>
        <v>42988</v>
      </c>
      <c r="Q321" t="str">
        <f t="shared" si="27"/>
        <v>-</v>
      </c>
      <c r="R321">
        <f t="shared" si="24"/>
        <v>-0.184</v>
      </c>
    </row>
    <row r="322" spans="15:18" x14ac:dyDescent="0.25">
      <c r="O322" s="34"/>
      <c r="P322" s="75">
        <f t="shared" si="25"/>
        <v>42989</v>
      </c>
      <c r="Q322" t="str">
        <f t="shared" si="27"/>
        <v>-</v>
      </c>
      <c r="R322">
        <f t="shared" si="24"/>
        <v>-0.184</v>
      </c>
    </row>
    <row r="323" spans="15:18" x14ac:dyDescent="0.25">
      <c r="O323" s="34"/>
      <c r="P323" s="75">
        <f t="shared" si="25"/>
        <v>42990</v>
      </c>
      <c r="Q323" t="str">
        <f t="shared" si="27"/>
        <v>-</v>
      </c>
      <c r="R323">
        <f t="shared" si="24"/>
        <v>-0.184</v>
      </c>
    </row>
    <row r="324" spans="15:18" x14ac:dyDescent="0.25">
      <c r="O324" s="34"/>
      <c r="P324" s="75">
        <f t="shared" si="25"/>
        <v>42991</v>
      </c>
      <c r="Q324" t="str">
        <f t="shared" si="27"/>
        <v>-</v>
      </c>
      <c r="R324">
        <f t="shared" si="24"/>
        <v>-0.184</v>
      </c>
    </row>
    <row r="325" spans="15:18" x14ac:dyDescent="0.25">
      <c r="O325" s="34"/>
      <c r="P325" s="75">
        <f t="shared" si="25"/>
        <v>42992</v>
      </c>
      <c r="Q325" t="str">
        <f t="shared" si="27"/>
        <v>-</v>
      </c>
      <c r="R325">
        <f t="shared" ref="R325:R388" si="28">IF(COUNT(P325:Q325)=2,0,-O$52/500)</f>
        <v>-0.184</v>
      </c>
    </row>
    <row r="326" spans="15:18" x14ac:dyDescent="0.25">
      <c r="O326" s="34"/>
      <c r="P326" s="75">
        <f t="shared" si="25"/>
        <v>42993</v>
      </c>
      <c r="Q326" t="str">
        <f t="shared" si="27"/>
        <v>-</v>
      </c>
      <c r="R326">
        <f t="shared" si="28"/>
        <v>-0.184</v>
      </c>
    </row>
    <row r="327" spans="15:18" x14ac:dyDescent="0.25">
      <c r="O327" s="34"/>
      <c r="P327" s="75">
        <f t="shared" ref="P327:P390" si="29">P326+1</f>
        <v>42994</v>
      </c>
      <c r="Q327" t="str">
        <f t="shared" si="27"/>
        <v>-</v>
      </c>
      <c r="R327">
        <f t="shared" si="28"/>
        <v>-0.184</v>
      </c>
    </row>
    <row r="328" spans="15:18" x14ac:dyDescent="0.25">
      <c r="O328" s="34"/>
      <c r="P328" s="75">
        <f t="shared" si="29"/>
        <v>42995</v>
      </c>
      <c r="Q328" t="str">
        <f t="shared" si="27"/>
        <v>-</v>
      </c>
      <c r="R328">
        <f t="shared" si="28"/>
        <v>-0.184</v>
      </c>
    </row>
    <row r="329" spans="15:18" x14ac:dyDescent="0.25">
      <c r="O329" s="34"/>
      <c r="P329" s="75">
        <f t="shared" si="29"/>
        <v>42996</v>
      </c>
      <c r="Q329" t="str">
        <f t="shared" si="27"/>
        <v>-</v>
      </c>
      <c r="R329">
        <f t="shared" si="28"/>
        <v>-0.184</v>
      </c>
    </row>
    <row r="330" spans="15:18" x14ac:dyDescent="0.25">
      <c r="O330" s="34"/>
      <c r="P330" s="75">
        <f t="shared" si="29"/>
        <v>42997</v>
      </c>
      <c r="Q330" t="str">
        <f t="shared" si="27"/>
        <v>-</v>
      </c>
      <c r="R330">
        <f t="shared" si="28"/>
        <v>-0.184</v>
      </c>
    </row>
    <row r="331" spans="15:18" x14ac:dyDescent="0.25">
      <c r="O331" s="34"/>
      <c r="P331" s="75">
        <f t="shared" si="29"/>
        <v>42998</v>
      </c>
      <c r="Q331" t="str">
        <f t="shared" si="27"/>
        <v>-</v>
      </c>
      <c r="R331">
        <f t="shared" si="28"/>
        <v>-0.184</v>
      </c>
    </row>
    <row r="332" spans="15:18" x14ac:dyDescent="0.25">
      <c r="O332" s="34"/>
      <c r="P332" s="75">
        <f t="shared" si="29"/>
        <v>42999</v>
      </c>
      <c r="Q332">
        <f t="shared" si="27"/>
        <v>2</v>
      </c>
      <c r="R332">
        <f t="shared" si="28"/>
        <v>0</v>
      </c>
    </row>
    <row r="333" spans="15:18" x14ac:dyDescent="0.25">
      <c r="O333" s="34"/>
      <c r="P333" s="75">
        <f t="shared" si="29"/>
        <v>43000</v>
      </c>
      <c r="Q333" t="str">
        <f t="shared" si="27"/>
        <v>-</v>
      </c>
      <c r="R333">
        <f t="shared" si="28"/>
        <v>-0.184</v>
      </c>
    </row>
    <row r="334" spans="15:18" x14ac:dyDescent="0.25">
      <c r="O334" s="34"/>
      <c r="P334" s="75">
        <f t="shared" si="29"/>
        <v>43001</v>
      </c>
      <c r="Q334" t="str">
        <f t="shared" si="27"/>
        <v>-</v>
      </c>
      <c r="R334">
        <f t="shared" si="28"/>
        <v>-0.184</v>
      </c>
    </row>
    <row r="335" spans="15:18" x14ac:dyDescent="0.25">
      <c r="O335" s="34"/>
      <c r="P335" s="75">
        <f t="shared" si="29"/>
        <v>43002</v>
      </c>
      <c r="Q335" t="str">
        <f t="shared" si="27"/>
        <v>-</v>
      </c>
      <c r="R335">
        <f t="shared" si="28"/>
        <v>-0.184</v>
      </c>
    </row>
    <row r="336" spans="15:18" x14ac:dyDescent="0.25">
      <c r="O336" s="34"/>
      <c r="P336" s="75">
        <f t="shared" si="29"/>
        <v>43003</v>
      </c>
      <c r="Q336" t="str">
        <f t="shared" si="27"/>
        <v>-</v>
      </c>
      <c r="R336">
        <f t="shared" si="28"/>
        <v>-0.184</v>
      </c>
    </row>
    <row r="337" spans="15:18" x14ac:dyDescent="0.25">
      <c r="O337" s="34"/>
      <c r="P337" s="75">
        <f t="shared" si="29"/>
        <v>43004</v>
      </c>
      <c r="Q337">
        <f t="shared" si="27"/>
        <v>2.5</v>
      </c>
      <c r="R337">
        <f t="shared" si="28"/>
        <v>0</v>
      </c>
    </row>
    <row r="338" spans="15:18" x14ac:dyDescent="0.25">
      <c r="O338" s="34"/>
      <c r="P338" s="75">
        <f t="shared" si="29"/>
        <v>43005</v>
      </c>
      <c r="Q338">
        <f t="shared" si="27"/>
        <v>16.5</v>
      </c>
      <c r="R338">
        <f t="shared" si="28"/>
        <v>0</v>
      </c>
    </row>
    <row r="339" spans="15:18" x14ac:dyDescent="0.25">
      <c r="O339" s="34"/>
      <c r="P339" s="75">
        <f t="shared" si="29"/>
        <v>43006</v>
      </c>
      <c r="Q339">
        <f t="shared" si="27"/>
        <v>21.54</v>
      </c>
      <c r="R339">
        <f t="shared" si="28"/>
        <v>0</v>
      </c>
    </row>
    <row r="340" spans="15:18" x14ac:dyDescent="0.25">
      <c r="O340" s="34"/>
      <c r="P340" s="75">
        <f t="shared" si="29"/>
        <v>43007</v>
      </c>
      <c r="Q340">
        <f t="shared" si="27"/>
        <v>20.5</v>
      </c>
      <c r="R340">
        <f t="shared" si="28"/>
        <v>0</v>
      </c>
    </row>
    <row r="341" spans="15:18" x14ac:dyDescent="0.25">
      <c r="O341" s="34"/>
      <c r="P341" s="75">
        <f t="shared" si="29"/>
        <v>43008</v>
      </c>
      <c r="Q341">
        <f t="shared" si="27"/>
        <v>71</v>
      </c>
      <c r="R341">
        <f t="shared" si="28"/>
        <v>0</v>
      </c>
    </row>
    <row r="342" spans="15:18" x14ac:dyDescent="0.25">
      <c r="O342" s="34"/>
      <c r="P342" s="75">
        <f t="shared" si="29"/>
        <v>43009</v>
      </c>
      <c r="Q342" t="str">
        <f t="shared" ref="Q342:Q372" si="30">IF(K20="-","-",K20)</f>
        <v>-</v>
      </c>
      <c r="R342">
        <f t="shared" si="28"/>
        <v>-0.184</v>
      </c>
    </row>
    <row r="343" spans="15:18" x14ac:dyDescent="0.25">
      <c r="O343" s="34"/>
      <c r="P343" s="75">
        <f t="shared" si="29"/>
        <v>43010</v>
      </c>
      <c r="Q343">
        <f t="shared" si="30"/>
        <v>0</v>
      </c>
      <c r="R343">
        <f t="shared" si="28"/>
        <v>0</v>
      </c>
    </row>
    <row r="344" spans="15:18" x14ac:dyDescent="0.25">
      <c r="O344" s="34"/>
      <c r="P344" s="75">
        <f t="shared" si="29"/>
        <v>43011</v>
      </c>
      <c r="Q344">
        <f t="shared" si="30"/>
        <v>27</v>
      </c>
      <c r="R344">
        <f t="shared" si="28"/>
        <v>0</v>
      </c>
    </row>
    <row r="345" spans="15:18" x14ac:dyDescent="0.25">
      <c r="O345" s="34"/>
      <c r="P345" s="75">
        <f t="shared" si="29"/>
        <v>43012</v>
      </c>
      <c r="Q345">
        <f t="shared" si="30"/>
        <v>0</v>
      </c>
      <c r="R345">
        <f t="shared" si="28"/>
        <v>0</v>
      </c>
    </row>
    <row r="346" spans="15:18" x14ac:dyDescent="0.25">
      <c r="O346" s="34"/>
      <c r="P346" s="75">
        <f t="shared" si="29"/>
        <v>43013</v>
      </c>
      <c r="Q346" t="str">
        <f t="shared" si="30"/>
        <v>-</v>
      </c>
      <c r="R346">
        <f t="shared" si="28"/>
        <v>-0.184</v>
      </c>
    </row>
    <row r="347" spans="15:18" x14ac:dyDescent="0.25">
      <c r="O347" s="34"/>
      <c r="P347" s="75">
        <f t="shared" si="29"/>
        <v>43014</v>
      </c>
      <c r="Q347" t="str">
        <f t="shared" si="30"/>
        <v>-</v>
      </c>
      <c r="R347">
        <f t="shared" si="28"/>
        <v>-0.184</v>
      </c>
    </row>
    <row r="348" spans="15:18" x14ac:dyDescent="0.25">
      <c r="O348" s="34"/>
      <c r="P348" s="75">
        <f t="shared" si="29"/>
        <v>43015</v>
      </c>
      <c r="Q348" t="str">
        <f t="shared" si="30"/>
        <v>-</v>
      </c>
      <c r="R348">
        <f t="shared" si="28"/>
        <v>-0.184</v>
      </c>
    </row>
    <row r="349" spans="15:18" x14ac:dyDescent="0.25">
      <c r="O349" s="34"/>
      <c r="P349" s="75">
        <f t="shared" si="29"/>
        <v>43016</v>
      </c>
      <c r="Q349" t="str">
        <f t="shared" si="30"/>
        <v>-</v>
      </c>
      <c r="R349">
        <f t="shared" si="28"/>
        <v>-0.184</v>
      </c>
    </row>
    <row r="350" spans="15:18" x14ac:dyDescent="0.25">
      <c r="O350" s="34"/>
      <c r="P350" s="75">
        <f t="shared" si="29"/>
        <v>43017</v>
      </c>
      <c r="Q350">
        <f t="shared" si="30"/>
        <v>43.5</v>
      </c>
      <c r="R350">
        <f t="shared" si="28"/>
        <v>0</v>
      </c>
    </row>
    <row r="351" spans="15:18" x14ac:dyDescent="0.25">
      <c r="O351" s="34"/>
      <c r="P351" s="75">
        <f t="shared" si="29"/>
        <v>43018</v>
      </c>
      <c r="Q351">
        <f t="shared" si="30"/>
        <v>0</v>
      </c>
      <c r="R351">
        <f t="shared" si="28"/>
        <v>0</v>
      </c>
    </row>
    <row r="352" spans="15:18" x14ac:dyDescent="0.25">
      <c r="O352" s="34"/>
      <c r="P352" s="75">
        <f t="shared" si="29"/>
        <v>43019</v>
      </c>
      <c r="Q352" t="str">
        <f t="shared" si="30"/>
        <v>-</v>
      </c>
      <c r="R352">
        <f t="shared" si="28"/>
        <v>-0.184</v>
      </c>
    </row>
    <row r="353" spans="15:18" x14ac:dyDescent="0.25">
      <c r="O353" s="34"/>
      <c r="P353" s="75">
        <f t="shared" si="29"/>
        <v>43020</v>
      </c>
      <c r="Q353">
        <f t="shared" si="30"/>
        <v>33.5</v>
      </c>
      <c r="R353">
        <f t="shared" si="28"/>
        <v>0</v>
      </c>
    </row>
    <row r="354" spans="15:18" x14ac:dyDescent="0.25">
      <c r="O354" s="34"/>
      <c r="P354" s="75">
        <f t="shared" si="29"/>
        <v>43021</v>
      </c>
      <c r="Q354">
        <f t="shared" si="30"/>
        <v>0</v>
      </c>
      <c r="R354">
        <f t="shared" si="28"/>
        <v>0</v>
      </c>
    </row>
    <row r="355" spans="15:18" x14ac:dyDescent="0.25">
      <c r="O355" s="34"/>
      <c r="P355" s="75">
        <f t="shared" si="29"/>
        <v>43022</v>
      </c>
      <c r="Q355">
        <f t="shared" si="30"/>
        <v>2.5</v>
      </c>
      <c r="R355">
        <f t="shared" si="28"/>
        <v>0</v>
      </c>
    </row>
    <row r="356" spans="15:18" x14ac:dyDescent="0.25">
      <c r="O356" s="34"/>
      <c r="P356" s="75">
        <f t="shared" si="29"/>
        <v>43023</v>
      </c>
      <c r="Q356" t="str">
        <f t="shared" si="30"/>
        <v>-</v>
      </c>
      <c r="R356">
        <f t="shared" si="28"/>
        <v>-0.184</v>
      </c>
    </row>
    <row r="357" spans="15:18" x14ac:dyDescent="0.25">
      <c r="O357" s="34"/>
      <c r="P357" s="75">
        <f t="shared" si="29"/>
        <v>43024</v>
      </c>
      <c r="Q357" t="str">
        <f t="shared" si="30"/>
        <v>-</v>
      </c>
      <c r="R357">
        <f t="shared" si="28"/>
        <v>-0.184</v>
      </c>
    </row>
    <row r="358" spans="15:18" x14ac:dyDescent="0.25">
      <c r="O358" s="34"/>
      <c r="P358" s="75">
        <f t="shared" si="29"/>
        <v>43025</v>
      </c>
      <c r="Q358">
        <f t="shared" si="30"/>
        <v>11</v>
      </c>
      <c r="R358">
        <f t="shared" si="28"/>
        <v>0</v>
      </c>
    </row>
    <row r="359" spans="15:18" x14ac:dyDescent="0.25">
      <c r="O359" s="34"/>
      <c r="P359" s="75">
        <f t="shared" si="29"/>
        <v>43026</v>
      </c>
      <c r="Q359">
        <f t="shared" si="30"/>
        <v>2</v>
      </c>
      <c r="R359">
        <f t="shared" si="28"/>
        <v>0</v>
      </c>
    </row>
    <row r="360" spans="15:18" x14ac:dyDescent="0.25">
      <c r="O360" s="34"/>
      <c r="P360" s="75">
        <f t="shared" si="29"/>
        <v>43027</v>
      </c>
      <c r="Q360">
        <f t="shared" si="30"/>
        <v>21</v>
      </c>
      <c r="R360">
        <f t="shared" si="28"/>
        <v>0</v>
      </c>
    </row>
    <row r="361" spans="15:18" x14ac:dyDescent="0.25">
      <c r="O361" s="34"/>
      <c r="P361" s="75">
        <f t="shared" si="29"/>
        <v>43028</v>
      </c>
      <c r="Q361">
        <f t="shared" si="30"/>
        <v>13.5</v>
      </c>
      <c r="R361">
        <f t="shared" si="28"/>
        <v>0</v>
      </c>
    </row>
    <row r="362" spans="15:18" x14ac:dyDescent="0.25">
      <c r="O362" s="34"/>
      <c r="P362" s="75">
        <f t="shared" si="29"/>
        <v>43029</v>
      </c>
      <c r="Q362" t="str">
        <f t="shared" si="30"/>
        <v>-</v>
      </c>
      <c r="R362">
        <f t="shared" si="28"/>
        <v>-0.184</v>
      </c>
    </row>
    <row r="363" spans="15:18" x14ac:dyDescent="0.25">
      <c r="O363" s="34"/>
      <c r="P363" s="75">
        <f t="shared" si="29"/>
        <v>43030</v>
      </c>
      <c r="Q363">
        <f t="shared" si="30"/>
        <v>8</v>
      </c>
      <c r="R363">
        <f t="shared" si="28"/>
        <v>0</v>
      </c>
    </row>
    <row r="364" spans="15:18" x14ac:dyDescent="0.25">
      <c r="O364" s="34"/>
      <c r="P364" s="75">
        <f t="shared" si="29"/>
        <v>43031</v>
      </c>
      <c r="Q364" t="str">
        <f t="shared" si="30"/>
        <v>-</v>
      </c>
      <c r="R364">
        <f t="shared" si="28"/>
        <v>-0.184</v>
      </c>
    </row>
    <row r="365" spans="15:18" x14ac:dyDescent="0.25">
      <c r="O365" s="34"/>
      <c r="P365" s="75">
        <f t="shared" si="29"/>
        <v>43032</v>
      </c>
      <c r="Q365">
        <f t="shared" si="30"/>
        <v>19</v>
      </c>
      <c r="R365">
        <f t="shared" si="28"/>
        <v>0</v>
      </c>
    </row>
    <row r="366" spans="15:18" x14ac:dyDescent="0.25">
      <c r="O366" s="34"/>
      <c r="P366" s="75">
        <f t="shared" si="29"/>
        <v>43033</v>
      </c>
      <c r="Q366">
        <f t="shared" si="30"/>
        <v>5.5</v>
      </c>
      <c r="R366">
        <f t="shared" si="28"/>
        <v>0</v>
      </c>
    </row>
    <row r="367" spans="15:18" x14ac:dyDescent="0.25">
      <c r="O367" s="34"/>
      <c r="P367" s="75">
        <f t="shared" si="29"/>
        <v>43034</v>
      </c>
      <c r="Q367">
        <f t="shared" si="30"/>
        <v>10.5</v>
      </c>
      <c r="R367">
        <f t="shared" si="28"/>
        <v>0</v>
      </c>
    </row>
    <row r="368" spans="15:18" x14ac:dyDescent="0.25">
      <c r="O368" s="34"/>
      <c r="P368" s="75">
        <f t="shared" si="29"/>
        <v>43035</v>
      </c>
      <c r="Q368">
        <f t="shared" si="30"/>
        <v>0</v>
      </c>
      <c r="R368">
        <f t="shared" si="28"/>
        <v>0</v>
      </c>
    </row>
    <row r="369" spans="15:18" x14ac:dyDescent="0.25">
      <c r="O369" s="34"/>
      <c r="P369" s="75">
        <f t="shared" si="29"/>
        <v>43036</v>
      </c>
      <c r="Q369">
        <f t="shared" si="30"/>
        <v>15.5</v>
      </c>
      <c r="R369">
        <f t="shared" si="28"/>
        <v>0</v>
      </c>
    </row>
    <row r="370" spans="15:18" x14ac:dyDescent="0.25">
      <c r="O370" s="34"/>
      <c r="P370" s="75">
        <f t="shared" si="29"/>
        <v>43037</v>
      </c>
      <c r="Q370">
        <f t="shared" si="30"/>
        <v>3</v>
      </c>
      <c r="R370">
        <f t="shared" si="28"/>
        <v>0</v>
      </c>
    </row>
    <row r="371" spans="15:18" x14ac:dyDescent="0.25">
      <c r="O371" s="34"/>
      <c r="P371" s="75">
        <f t="shared" si="29"/>
        <v>43038</v>
      </c>
      <c r="Q371">
        <f t="shared" si="30"/>
        <v>1.5</v>
      </c>
      <c r="R371">
        <f t="shared" si="28"/>
        <v>0</v>
      </c>
    </row>
    <row r="372" spans="15:18" x14ac:dyDescent="0.25">
      <c r="O372" s="34"/>
      <c r="P372" s="75">
        <f t="shared" si="29"/>
        <v>43039</v>
      </c>
      <c r="Q372" t="str">
        <f t="shared" si="30"/>
        <v>-</v>
      </c>
      <c r="R372">
        <f t="shared" si="28"/>
        <v>-0.184</v>
      </c>
    </row>
    <row r="373" spans="15:18" x14ac:dyDescent="0.25">
      <c r="O373" s="34"/>
      <c r="P373" s="75">
        <f t="shared" si="29"/>
        <v>43040</v>
      </c>
      <c r="Q373" t="str">
        <f t="shared" ref="Q373:Q403" si="31">IF(L20="-","-",L20)</f>
        <v>-</v>
      </c>
      <c r="R373">
        <f t="shared" si="28"/>
        <v>-0.184</v>
      </c>
    </row>
    <row r="374" spans="15:18" x14ac:dyDescent="0.25">
      <c r="O374" s="34"/>
      <c r="P374" s="75">
        <f t="shared" si="29"/>
        <v>43041</v>
      </c>
      <c r="Q374" t="str">
        <f t="shared" si="31"/>
        <v>-</v>
      </c>
      <c r="R374">
        <f t="shared" si="28"/>
        <v>-0.184</v>
      </c>
    </row>
    <row r="375" spans="15:18" x14ac:dyDescent="0.25">
      <c r="O375" s="34"/>
      <c r="P375" s="75">
        <f t="shared" si="29"/>
        <v>43042</v>
      </c>
      <c r="Q375" t="str">
        <f t="shared" si="31"/>
        <v>-</v>
      </c>
      <c r="R375">
        <f t="shared" si="28"/>
        <v>-0.184</v>
      </c>
    </row>
    <row r="376" spans="15:18" x14ac:dyDescent="0.25">
      <c r="O376" s="34"/>
      <c r="P376" s="75">
        <f t="shared" si="29"/>
        <v>43043</v>
      </c>
      <c r="Q376">
        <f t="shared" si="31"/>
        <v>17</v>
      </c>
      <c r="R376">
        <f t="shared" si="28"/>
        <v>0</v>
      </c>
    </row>
    <row r="377" spans="15:18" x14ac:dyDescent="0.25">
      <c r="O377" s="34"/>
      <c r="P377" s="75">
        <f t="shared" si="29"/>
        <v>43044</v>
      </c>
      <c r="Q377">
        <f t="shared" si="31"/>
        <v>8.5</v>
      </c>
      <c r="R377">
        <f t="shared" si="28"/>
        <v>0</v>
      </c>
    </row>
    <row r="378" spans="15:18" x14ac:dyDescent="0.25">
      <c r="O378" s="34"/>
      <c r="P378" s="75">
        <f t="shared" si="29"/>
        <v>43045</v>
      </c>
      <c r="Q378">
        <f t="shared" si="31"/>
        <v>0</v>
      </c>
      <c r="R378">
        <f t="shared" si="28"/>
        <v>0</v>
      </c>
    </row>
    <row r="379" spans="15:18" x14ac:dyDescent="0.25">
      <c r="O379" s="34"/>
      <c r="P379" s="75">
        <f t="shared" si="29"/>
        <v>43046</v>
      </c>
      <c r="Q379">
        <f t="shared" si="31"/>
        <v>28</v>
      </c>
      <c r="R379">
        <f t="shared" si="28"/>
        <v>0</v>
      </c>
    </row>
    <row r="380" spans="15:18" x14ac:dyDescent="0.25">
      <c r="O380" s="34"/>
      <c r="P380" s="75">
        <f t="shared" si="29"/>
        <v>43047</v>
      </c>
      <c r="Q380">
        <f t="shared" si="31"/>
        <v>9.5</v>
      </c>
      <c r="R380">
        <f t="shared" si="28"/>
        <v>0</v>
      </c>
    </row>
    <row r="381" spans="15:18" x14ac:dyDescent="0.25">
      <c r="O381" s="34"/>
      <c r="P381" s="75">
        <f t="shared" si="29"/>
        <v>43048</v>
      </c>
      <c r="Q381">
        <f t="shared" si="31"/>
        <v>27</v>
      </c>
      <c r="R381">
        <f t="shared" si="28"/>
        <v>0</v>
      </c>
    </row>
    <row r="382" spans="15:18" x14ac:dyDescent="0.25">
      <c r="O382" s="34"/>
      <c r="P382" s="75">
        <f t="shared" si="29"/>
        <v>43049</v>
      </c>
      <c r="Q382">
        <f t="shared" si="31"/>
        <v>26</v>
      </c>
      <c r="R382">
        <f t="shared" si="28"/>
        <v>0</v>
      </c>
    </row>
    <row r="383" spans="15:18" x14ac:dyDescent="0.25">
      <c r="O383" s="34"/>
      <c r="P383" s="75">
        <f t="shared" si="29"/>
        <v>43050</v>
      </c>
      <c r="Q383">
        <f t="shared" si="31"/>
        <v>0</v>
      </c>
      <c r="R383">
        <f t="shared" si="28"/>
        <v>0</v>
      </c>
    </row>
    <row r="384" spans="15:18" x14ac:dyDescent="0.25">
      <c r="O384" s="34"/>
      <c r="P384" s="75">
        <f t="shared" si="29"/>
        <v>43051</v>
      </c>
      <c r="Q384">
        <f t="shared" si="31"/>
        <v>32</v>
      </c>
      <c r="R384">
        <f t="shared" si="28"/>
        <v>0</v>
      </c>
    </row>
    <row r="385" spans="15:18" x14ac:dyDescent="0.25">
      <c r="O385" s="34"/>
      <c r="P385" s="75">
        <f t="shared" si="29"/>
        <v>43052</v>
      </c>
      <c r="Q385">
        <f t="shared" si="31"/>
        <v>88</v>
      </c>
      <c r="R385">
        <f t="shared" si="28"/>
        <v>0</v>
      </c>
    </row>
    <row r="386" spans="15:18" x14ac:dyDescent="0.25">
      <c r="O386" s="34"/>
      <c r="P386" s="75">
        <f t="shared" si="29"/>
        <v>43053</v>
      </c>
      <c r="Q386">
        <f t="shared" si="31"/>
        <v>32.5</v>
      </c>
      <c r="R386">
        <f t="shared" si="28"/>
        <v>0</v>
      </c>
    </row>
    <row r="387" spans="15:18" x14ac:dyDescent="0.25">
      <c r="O387" s="34"/>
      <c r="P387" s="75">
        <f t="shared" si="29"/>
        <v>43054</v>
      </c>
      <c r="Q387">
        <f t="shared" si="31"/>
        <v>23</v>
      </c>
      <c r="R387">
        <f t="shared" si="28"/>
        <v>0</v>
      </c>
    </row>
    <row r="388" spans="15:18" x14ac:dyDescent="0.25">
      <c r="O388" s="34"/>
      <c r="P388" s="75">
        <f t="shared" si="29"/>
        <v>43055</v>
      </c>
      <c r="Q388">
        <f t="shared" si="31"/>
        <v>0</v>
      </c>
      <c r="R388">
        <f t="shared" si="28"/>
        <v>0</v>
      </c>
    </row>
    <row r="389" spans="15:18" x14ac:dyDescent="0.25">
      <c r="P389" s="75">
        <f t="shared" si="29"/>
        <v>43056</v>
      </c>
      <c r="Q389">
        <f t="shared" si="31"/>
        <v>69.5</v>
      </c>
      <c r="R389">
        <f t="shared" ref="R389:R433" si="32">IF(COUNT(P389:Q389)=2,0,-O$52/500)</f>
        <v>0</v>
      </c>
    </row>
    <row r="390" spans="15:18" x14ac:dyDescent="0.25">
      <c r="P390" s="75">
        <f t="shared" si="29"/>
        <v>43057</v>
      </c>
      <c r="Q390">
        <f t="shared" si="31"/>
        <v>9.5</v>
      </c>
      <c r="R390">
        <f t="shared" si="32"/>
        <v>0</v>
      </c>
    </row>
    <row r="391" spans="15:18" x14ac:dyDescent="0.25">
      <c r="P391" s="75">
        <f t="shared" ref="P391:P433" si="33">P390+1</f>
        <v>43058</v>
      </c>
      <c r="Q391">
        <f t="shared" si="31"/>
        <v>0</v>
      </c>
      <c r="R391">
        <f t="shared" si="32"/>
        <v>0</v>
      </c>
    </row>
    <row r="392" spans="15:18" x14ac:dyDescent="0.25">
      <c r="P392" s="75">
        <f t="shared" si="33"/>
        <v>43059</v>
      </c>
      <c r="Q392">
        <f t="shared" si="31"/>
        <v>28.5</v>
      </c>
      <c r="R392">
        <f t="shared" si="32"/>
        <v>0</v>
      </c>
    </row>
    <row r="393" spans="15:18" x14ac:dyDescent="0.25">
      <c r="P393" s="75">
        <f t="shared" si="33"/>
        <v>43060</v>
      </c>
      <c r="Q393">
        <f t="shared" si="31"/>
        <v>9</v>
      </c>
      <c r="R393">
        <f t="shared" si="32"/>
        <v>0</v>
      </c>
    </row>
    <row r="394" spans="15:18" x14ac:dyDescent="0.25">
      <c r="P394" s="75">
        <f t="shared" si="33"/>
        <v>43061</v>
      </c>
      <c r="Q394">
        <f t="shared" si="31"/>
        <v>2</v>
      </c>
      <c r="R394">
        <f t="shared" si="32"/>
        <v>0</v>
      </c>
    </row>
    <row r="395" spans="15:18" x14ac:dyDescent="0.25">
      <c r="P395" s="75">
        <f t="shared" si="33"/>
        <v>43062</v>
      </c>
      <c r="Q395">
        <f t="shared" si="31"/>
        <v>92</v>
      </c>
      <c r="R395">
        <f t="shared" si="32"/>
        <v>0</v>
      </c>
    </row>
    <row r="396" spans="15:18" x14ac:dyDescent="0.25">
      <c r="P396" s="75">
        <f t="shared" si="33"/>
        <v>43063</v>
      </c>
      <c r="Q396">
        <f t="shared" si="31"/>
        <v>2.5</v>
      </c>
      <c r="R396">
        <f t="shared" si="32"/>
        <v>0</v>
      </c>
    </row>
    <row r="397" spans="15:18" x14ac:dyDescent="0.25">
      <c r="P397" s="75">
        <f t="shared" si="33"/>
        <v>43064</v>
      </c>
      <c r="Q397" t="str">
        <f t="shared" si="31"/>
        <v>-</v>
      </c>
      <c r="R397">
        <f t="shared" si="32"/>
        <v>-0.184</v>
      </c>
    </row>
    <row r="398" spans="15:18" x14ac:dyDescent="0.25">
      <c r="P398" s="75">
        <f t="shared" si="33"/>
        <v>43065</v>
      </c>
      <c r="Q398">
        <f t="shared" si="31"/>
        <v>0</v>
      </c>
      <c r="R398">
        <f t="shared" si="32"/>
        <v>0</v>
      </c>
    </row>
    <row r="399" spans="15:18" x14ac:dyDescent="0.25">
      <c r="P399" s="75">
        <f t="shared" si="33"/>
        <v>43066</v>
      </c>
      <c r="Q399">
        <f t="shared" si="31"/>
        <v>16.5</v>
      </c>
      <c r="R399">
        <f t="shared" si="32"/>
        <v>0</v>
      </c>
    </row>
    <row r="400" spans="15:18" x14ac:dyDescent="0.25">
      <c r="P400" s="75">
        <f t="shared" si="33"/>
        <v>43067</v>
      </c>
      <c r="Q400">
        <f t="shared" si="31"/>
        <v>39.5</v>
      </c>
      <c r="R400">
        <f t="shared" si="32"/>
        <v>0</v>
      </c>
    </row>
    <row r="401" spans="16:18" x14ac:dyDescent="0.25">
      <c r="P401" s="75">
        <f t="shared" si="33"/>
        <v>43068</v>
      </c>
      <c r="Q401">
        <f t="shared" si="31"/>
        <v>1</v>
      </c>
      <c r="R401">
        <f t="shared" si="32"/>
        <v>0</v>
      </c>
    </row>
    <row r="402" spans="16:18" x14ac:dyDescent="0.25">
      <c r="P402" s="75">
        <f t="shared" si="33"/>
        <v>43069</v>
      </c>
      <c r="Q402">
        <f t="shared" si="31"/>
        <v>1.5</v>
      </c>
      <c r="R402">
        <f t="shared" si="32"/>
        <v>0</v>
      </c>
    </row>
    <row r="403" spans="16:18" x14ac:dyDescent="0.25">
      <c r="P403" s="75">
        <f t="shared" si="33"/>
        <v>43070</v>
      </c>
      <c r="Q403">
        <f t="shared" si="31"/>
        <v>0</v>
      </c>
      <c r="R403">
        <f t="shared" si="32"/>
        <v>0</v>
      </c>
    </row>
    <row r="404" spans="16:18" x14ac:dyDescent="0.25">
      <c r="P404" s="75">
        <f t="shared" si="33"/>
        <v>43071</v>
      </c>
      <c r="Q404" t="str">
        <f t="shared" ref="Q404:Q433" si="34">IF(M21="-","-",M21)</f>
        <v>-</v>
      </c>
      <c r="R404">
        <f t="shared" si="32"/>
        <v>-0.184</v>
      </c>
    </row>
    <row r="405" spans="16:18" x14ac:dyDescent="0.25">
      <c r="P405" s="75">
        <f t="shared" si="33"/>
        <v>43072</v>
      </c>
      <c r="Q405" t="str">
        <f t="shared" si="34"/>
        <v>-</v>
      </c>
      <c r="R405">
        <f t="shared" si="32"/>
        <v>-0.184</v>
      </c>
    </row>
    <row r="406" spans="16:18" x14ac:dyDescent="0.25">
      <c r="P406" s="75">
        <f t="shared" si="33"/>
        <v>43073</v>
      </c>
      <c r="Q406" t="str">
        <f t="shared" si="34"/>
        <v>-</v>
      </c>
      <c r="R406">
        <f t="shared" si="32"/>
        <v>-0.184</v>
      </c>
    </row>
    <row r="407" spans="16:18" x14ac:dyDescent="0.25">
      <c r="P407" s="75">
        <f t="shared" si="33"/>
        <v>43074</v>
      </c>
      <c r="Q407">
        <f t="shared" si="34"/>
        <v>20.5</v>
      </c>
      <c r="R407">
        <f t="shared" si="32"/>
        <v>0</v>
      </c>
    </row>
    <row r="408" spans="16:18" x14ac:dyDescent="0.25">
      <c r="P408" s="75">
        <f t="shared" si="33"/>
        <v>43075</v>
      </c>
      <c r="Q408" t="str">
        <f t="shared" si="34"/>
        <v>-</v>
      </c>
      <c r="R408">
        <f t="shared" si="32"/>
        <v>-0.184</v>
      </c>
    </row>
    <row r="409" spans="16:18" x14ac:dyDescent="0.25">
      <c r="P409" s="75">
        <f t="shared" si="33"/>
        <v>43076</v>
      </c>
      <c r="Q409">
        <f t="shared" si="34"/>
        <v>0</v>
      </c>
      <c r="R409">
        <f t="shared" si="32"/>
        <v>0</v>
      </c>
    </row>
    <row r="410" spans="16:18" x14ac:dyDescent="0.25">
      <c r="P410" s="75">
        <f t="shared" si="33"/>
        <v>43077</v>
      </c>
      <c r="Q410">
        <f t="shared" si="34"/>
        <v>6</v>
      </c>
      <c r="R410">
        <f t="shared" si="32"/>
        <v>0</v>
      </c>
    </row>
    <row r="411" spans="16:18" x14ac:dyDescent="0.25">
      <c r="P411" s="75">
        <f t="shared" si="33"/>
        <v>43078</v>
      </c>
      <c r="Q411">
        <f t="shared" si="34"/>
        <v>13.5</v>
      </c>
      <c r="R411">
        <f t="shared" si="32"/>
        <v>0</v>
      </c>
    </row>
    <row r="412" spans="16:18" x14ac:dyDescent="0.25">
      <c r="P412" s="75">
        <f t="shared" si="33"/>
        <v>43079</v>
      </c>
      <c r="Q412">
        <f t="shared" si="34"/>
        <v>2.5</v>
      </c>
      <c r="R412">
        <f t="shared" si="32"/>
        <v>0</v>
      </c>
    </row>
    <row r="413" spans="16:18" x14ac:dyDescent="0.25">
      <c r="P413" s="75">
        <f t="shared" si="33"/>
        <v>43080</v>
      </c>
      <c r="Q413">
        <f t="shared" si="34"/>
        <v>0</v>
      </c>
      <c r="R413">
        <f t="shared" si="32"/>
        <v>0</v>
      </c>
    </row>
    <row r="414" spans="16:18" x14ac:dyDescent="0.25">
      <c r="P414" s="75">
        <f t="shared" si="33"/>
        <v>43081</v>
      </c>
      <c r="Q414">
        <f t="shared" si="34"/>
        <v>11.5</v>
      </c>
      <c r="R414">
        <f t="shared" si="32"/>
        <v>0</v>
      </c>
    </row>
    <row r="415" spans="16:18" x14ac:dyDescent="0.25">
      <c r="P415" s="75">
        <f t="shared" si="33"/>
        <v>43082</v>
      </c>
      <c r="Q415">
        <f t="shared" si="34"/>
        <v>24</v>
      </c>
      <c r="R415">
        <f t="shared" si="32"/>
        <v>0</v>
      </c>
    </row>
    <row r="416" spans="16:18" x14ac:dyDescent="0.25">
      <c r="P416" s="75">
        <f t="shared" si="33"/>
        <v>43083</v>
      </c>
      <c r="Q416">
        <f t="shared" si="34"/>
        <v>21.5</v>
      </c>
      <c r="R416">
        <f t="shared" si="32"/>
        <v>0</v>
      </c>
    </row>
    <row r="417" spans="16:18" x14ac:dyDescent="0.25">
      <c r="P417" s="75">
        <f t="shared" si="33"/>
        <v>43084</v>
      </c>
      <c r="Q417">
        <f t="shared" si="34"/>
        <v>0</v>
      </c>
      <c r="R417">
        <f t="shared" si="32"/>
        <v>0</v>
      </c>
    </row>
    <row r="418" spans="16:18" x14ac:dyDescent="0.25">
      <c r="P418" s="75">
        <f t="shared" si="33"/>
        <v>43085</v>
      </c>
      <c r="Q418">
        <f t="shared" si="34"/>
        <v>35.5</v>
      </c>
      <c r="R418">
        <f t="shared" si="32"/>
        <v>0</v>
      </c>
    </row>
    <row r="419" spans="16:18" x14ac:dyDescent="0.25">
      <c r="P419" s="75">
        <f t="shared" si="33"/>
        <v>43086</v>
      </c>
      <c r="Q419">
        <f t="shared" si="34"/>
        <v>9.5</v>
      </c>
      <c r="R419">
        <f t="shared" si="32"/>
        <v>0</v>
      </c>
    </row>
    <row r="420" spans="16:18" x14ac:dyDescent="0.25">
      <c r="P420" s="75">
        <f t="shared" si="33"/>
        <v>43087</v>
      </c>
      <c r="Q420">
        <f t="shared" si="34"/>
        <v>18.5</v>
      </c>
      <c r="R420">
        <f t="shared" si="32"/>
        <v>0</v>
      </c>
    </row>
    <row r="421" spans="16:18" x14ac:dyDescent="0.25">
      <c r="P421" s="75">
        <f t="shared" si="33"/>
        <v>43088</v>
      </c>
      <c r="Q421">
        <f t="shared" si="34"/>
        <v>2.5</v>
      </c>
      <c r="R421">
        <f t="shared" si="32"/>
        <v>0</v>
      </c>
    </row>
    <row r="422" spans="16:18" x14ac:dyDescent="0.25">
      <c r="P422" s="75">
        <f t="shared" si="33"/>
        <v>43089</v>
      </c>
      <c r="Q422">
        <f t="shared" si="34"/>
        <v>0</v>
      </c>
      <c r="R422">
        <f t="shared" si="32"/>
        <v>0</v>
      </c>
    </row>
    <row r="423" spans="16:18" x14ac:dyDescent="0.25">
      <c r="P423" s="75">
        <f t="shared" si="33"/>
        <v>43090</v>
      </c>
      <c r="Q423">
        <f t="shared" si="34"/>
        <v>11</v>
      </c>
      <c r="R423">
        <f t="shared" si="32"/>
        <v>0</v>
      </c>
    </row>
    <row r="424" spans="16:18" x14ac:dyDescent="0.25">
      <c r="P424" s="75">
        <f t="shared" si="33"/>
        <v>43091</v>
      </c>
      <c r="Q424" t="str">
        <f t="shared" si="34"/>
        <v>-</v>
      </c>
      <c r="R424">
        <f t="shared" si="32"/>
        <v>-0.184</v>
      </c>
    </row>
    <row r="425" spans="16:18" x14ac:dyDescent="0.25">
      <c r="P425" s="75">
        <f t="shared" si="33"/>
        <v>43092</v>
      </c>
      <c r="Q425" t="str">
        <f t="shared" si="34"/>
        <v>-</v>
      </c>
      <c r="R425">
        <f t="shared" si="32"/>
        <v>-0.184</v>
      </c>
    </row>
    <row r="426" spans="16:18" x14ac:dyDescent="0.25">
      <c r="P426" s="75">
        <f t="shared" si="33"/>
        <v>43093</v>
      </c>
      <c r="Q426" t="str">
        <f t="shared" si="34"/>
        <v>-</v>
      </c>
      <c r="R426">
        <f t="shared" si="32"/>
        <v>-0.184</v>
      </c>
    </row>
    <row r="427" spans="16:18" x14ac:dyDescent="0.25">
      <c r="P427" s="75">
        <f t="shared" si="33"/>
        <v>43094</v>
      </c>
      <c r="Q427" t="str">
        <f t="shared" si="34"/>
        <v>-</v>
      </c>
      <c r="R427">
        <f t="shared" si="32"/>
        <v>-0.184</v>
      </c>
    </row>
    <row r="428" spans="16:18" x14ac:dyDescent="0.25">
      <c r="P428" s="75">
        <f t="shared" si="33"/>
        <v>43095</v>
      </c>
      <c r="Q428" t="str">
        <f t="shared" si="34"/>
        <v>-</v>
      </c>
      <c r="R428">
        <f t="shared" si="32"/>
        <v>-0.184</v>
      </c>
    </row>
    <row r="429" spans="16:18" x14ac:dyDescent="0.25">
      <c r="P429" s="75">
        <f t="shared" si="33"/>
        <v>43096</v>
      </c>
      <c r="Q429" t="str">
        <f t="shared" si="34"/>
        <v>-</v>
      </c>
      <c r="R429">
        <f t="shared" si="32"/>
        <v>-0.184</v>
      </c>
    </row>
    <row r="430" spans="16:18" x14ac:dyDescent="0.25">
      <c r="P430" s="75">
        <f t="shared" si="33"/>
        <v>43097</v>
      </c>
      <c r="Q430" t="str">
        <f t="shared" si="34"/>
        <v>-</v>
      </c>
      <c r="R430">
        <f t="shared" si="32"/>
        <v>-0.184</v>
      </c>
    </row>
    <row r="431" spans="16:18" x14ac:dyDescent="0.25">
      <c r="P431" s="75">
        <f t="shared" si="33"/>
        <v>43098</v>
      </c>
      <c r="Q431" t="str">
        <f t="shared" si="34"/>
        <v>-</v>
      </c>
      <c r="R431">
        <f t="shared" si="32"/>
        <v>-0.184</v>
      </c>
    </row>
    <row r="432" spans="16:18" x14ac:dyDescent="0.25">
      <c r="P432" s="75">
        <f t="shared" si="33"/>
        <v>43099</v>
      </c>
      <c r="Q432" t="str">
        <f t="shared" si="34"/>
        <v>-</v>
      </c>
      <c r="R432">
        <f t="shared" si="32"/>
        <v>-0.184</v>
      </c>
    </row>
    <row r="433" spans="16:18" x14ac:dyDescent="0.25">
      <c r="P433" s="75">
        <f t="shared" si="33"/>
        <v>43100</v>
      </c>
      <c r="Q433" t="str">
        <f t="shared" si="34"/>
        <v>-</v>
      </c>
      <c r="R433">
        <f t="shared" si="32"/>
        <v>-0.184</v>
      </c>
    </row>
  </sheetData>
  <pageMargins left="1.19488189" right="0.55118110236220497" top="0.984251969" bottom="0.98425196850393704" header="0.511811023622047" footer="0.511811023622047"/>
  <pageSetup paperSize="9" scale="74" orientation="portrait" r:id="rId1"/>
  <headerFooter alignWithMargins="0">
    <oddFooter>&amp;L&amp;8&amp;F\&amp;A :&amp;D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normal</vt:lpstr>
      <vt:lpstr>normal!Print_Area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BBWS</dc:creator>
  <cp:lastModifiedBy>BBWS</cp:lastModifiedBy>
  <dcterms:created xsi:type="dcterms:W3CDTF">2018-01-10T01:36:56Z</dcterms:created>
  <dcterms:modified xsi:type="dcterms:W3CDTF">2018-01-17T03:20:43Z</dcterms:modified>
</cp:coreProperties>
</file>