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tskra\Dropbox\energetics_tsimane_hadza\manuscript\submission2_science\revise_and_resubmit\published data\uploaded\"/>
    </mc:Choice>
  </mc:AlternateContent>
  <xr:revisionPtr revIDLastSave="0" documentId="13_ncr:1_{2B34DFD5-C1E5-4E3C-AC19-92179876F0C8}" xr6:coauthVersionLast="36" xr6:coauthVersionMax="36" xr10:uidLastSave="{00000000-0000-0000-0000-000000000000}"/>
  <bookViews>
    <workbookView xWindow="1800" yWindow="1395" windowWidth="21525" windowHeight="124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1" l="1"/>
  <c r="G71" i="1"/>
  <c r="G22" i="1" l="1"/>
  <c r="G23" i="1"/>
  <c r="G24" i="1"/>
  <c r="G25" i="1"/>
  <c r="F25" i="1"/>
  <c r="H25" i="1" s="1"/>
  <c r="F24" i="1"/>
  <c r="H24" i="1" s="1"/>
  <c r="F23" i="1"/>
  <c r="H23" i="1" s="1"/>
  <c r="F22" i="1"/>
  <c r="H22" i="1" s="1"/>
  <c r="G16" i="1" l="1"/>
  <c r="H16" i="1"/>
  <c r="G17" i="1"/>
  <c r="H17" i="1"/>
  <c r="G18" i="1"/>
  <c r="H18" i="1"/>
  <c r="G19" i="1"/>
  <c r="H19" i="1"/>
  <c r="G20" i="1"/>
  <c r="H20" i="1"/>
  <c r="F21" i="1"/>
  <c r="H21" i="1" s="1"/>
  <c r="E21" i="1"/>
  <c r="G21" i="1" s="1"/>
  <c r="F15" i="1"/>
  <c r="H15" i="1" s="1"/>
  <c r="E15" i="1"/>
  <c r="G15" i="1" s="1"/>
  <c r="F14" i="1"/>
  <c r="H14" i="1" s="1"/>
  <c r="E14" i="1"/>
  <c r="G14" i="1" s="1"/>
  <c r="F13" i="1"/>
  <c r="H13" i="1" s="1"/>
  <c r="E13" i="1"/>
  <c r="G13" i="1" s="1"/>
  <c r="F12" i="1"/>
  <c r="H12" i="1" s="1"/>
  <c r="E12" i="1"/>
  <c r="G12" i="1" s="1"/>
  <c r="F11" i="1"/>
  <c r="H11" i="1" s="1"/>
  <c r="E11" i="1"/>
  <c r="G11" i="1" s="1"/>
  <c r="F10" i="1"/>
  <c r="H10" i="1" s="1"/>
  <c r="E10" i="1"/>
  <c r="G10" i="1" s="1"/>
  <c r="F9" i="1"/>
  <c r="H9" i="1" s="1"/>
  <c r="E9" i="1"/>
  <c r="G9" i="1" s="1"/>
  <c r="F8" i="1"/>
  <c r="H8" i="1" s="1"/>
  <c r="E8" i="1"/>
  <c r="G8" i="1" s="1"/>
  <c r="F6" i="1"/>
  <c r="H6" i="1" s="1"/>
  <c r="E6" i="1"/>
  <c r="G6" i="1" s="1"/>
  <c r="F7" i="1"/>
  <c r="H7" i="1" s="1"/>
  <c r="E7" i="1"/>
  <c r="G7" i="1" s="1"/>
  <c r="G38" i="1" l="1"/>
  <c r="G37" i="1"/>
  <c r="H63" i="1"/>
  <c r="H64" i="1"/>
  <c r="H67" i="1"/>
  <c r="H68" i="1"/>
  <c r="G70" i="1"/>
  <c r="G69" i="1"/>
  <c r="G68" i="1"/>
  <c r="G67" i="1"/>
  <c r="G66" i="1"/>
  <c r="G65" i="1"/>
  <c r="G64" i="1"/>
  <c r="G63" i="1"/>
  <c r="G62" i="1"/>
  <c r="G61" i="1"/>
  <c r="G60" i="1"/>
  <c r="G59" i="1"/>
  <c r="G57" i="1"/>
  <c r="H57" i="1"/>
  <c r="G58" i="1"/>
  <c r="H58" i="1"/>
  <c r="G55" i="1"/>
  <c r="H55" i="1"/>
  <c r="G56" i="1"/>
  <c r="H56" i="1"/>
  <c r="G52" i="1"/>
  <c r="F54" i="1"/>
  <c r="H54" i="1" s="1"/>
  <c r="F53" i="1"/>
  <c r="H53" i="1" s="1"/>
  <c r="E54" i="1"/>
  <c r="G54" i="1" s="1"/>
  <c r="E53" i="1"/>
  <c r="G53" i="1" s="1"/>
  <c r="H51" i="1"/>
  <c r="H52" i="1"/>
  <c r="G51" i="1"/>
  <c r="H50" i="1"/>
  <c r="H49" i="1"/>
  <c r="G50" i="1"/>
  <c r="G49" i="1"/>
  <c r="H48" i="1"/>
  <c r="G48" i="1"/>
  <c r="H47" i="1"/>
  <c r="G47" i="1"/>
  <c r="H46" i="1"/>
  <c r="H45" i="1"/>
  <c r="G46" i="1"/>
  <c r="G45" i="1"/>
  <c r="G43" i="1"/>
  <c r="H43" i="1"/>
  <c r="G44" i="1"/>
  <c r="H44" i="1"/>
  <c r="H42" i="1"/>
  <c r="H41" i="1"/>
  <c r="G42" i="1"/>
  <c r="G41" i="1"/>
</calcChain>
</file>

<file path=xl/sharedStrings.xml><?xml version="1.0" encoding="utf-8"?>
<sst xmlns="http://schemas.openxmlformats.org/spreadsheetml/2006/main" count="364" uniqueCount="73">
  <si>
    <t>Species</t>
  </si>
  <si>
    <t>Sex</t>
  </si>
  <si>
    <t>source</t>
  </si>
  <si>
    <t>orangutan</t>
  </si>
  <si>
    <t>time_spent_feeding</t>
  </si>
  <si>
    <t>time_spent_moving</t>
  </si>
  <si>
    <t>male</t>
  </si>
  <si>
    <t>female</t>
  </si>
  <si>
    <t>Fox et al. 2004</t>
  </si>
  <si>
    <t>Galdikas 1988</t>
  </si>
  <si>
    <t>Matsumoto-Oda &amp; Oda (2001)</t>
  </si>
  <si>
    <t>chimpanzee</t>
  </si>
  <si>
    <t>Doran 1997</t>
  </si>
  <si>
    <t>Lehmann &amp; Boesch (2004)</t>
  </si>
  <si>
    <t>Taï</t>
  </si>
  <si>
    <t>Mahale</t>
  </si>
  <si>
    <t>Site/population</t>
  </si>
  <si>
    <t>Kibale Kanywara</t>
  </si>
  <si>
    <t>Kibale Ngogo</t>
  </si>
  <si>
    <t>Potts et al. 2011</t>
  </si>
  <si>
    <t>Gilby et al (2010)</t>
  </si>
  <si>
    <t>Newton-Fisher (1999)</t>
  </si>
  <si>
    <t>percent_time_feeding</t>
  </si>
  <si>
    <t>Budongo</t>
  </si>
  <si>
    <t>Kosheleff &amp; Anderson (2009)</t>
  </si>
  <si>
    <t>Farmer et al (2006)</t>
  </si>
  <si>
    <t>Conkouati</t>
  </si>
  <si>
    <t>percent_time_moving</t>
  </si>
  <si>
    <t>Fawcett (2000)</t>
  </si>
  <si>
    <t>Giglhieri (1984)</t>
  </si>
  <si>
    <t>Gombe</t>
  </si>
  <si>
    <t>Teleki (1981)</t>
  </si>
  <si>
    <t>gorilla</t>
  </si>
  <si>
    <t>Remis (1995)</t>
  </si>
  <si>
    <t>Mondika</t>
  </si>
  <si>
    <t>Lehmann et al. (2008)</t>
  </si>
  <si>
    <t>Bai Hokou</t>
  </si>
  <si>
    <t>Masi et al. (2009)</t>
  </si>
  <si>
    <t>Maya Nord</t>
  </si>
  <si>
    <t>Magliocca and Gautier-Hion (2002)</t>
  </si>
  <si>
    <t>Gorilla gorilla gorilla</t>
  </si>
  <si>
    <t>Gorilla beringei beringei</t>
  </si>
  <si>
    <t>Karisoke</t>
  </si>
  <si>
    <t>Watts (1998)</t>
  </si>
  <si>
    <t>Mbeli Bai</t>
  </si>
  <si>
    <t>Lehmann et al. 2008</t>
  </si>
  <si>
    <t>Ndoki</t>
  </si>
  <si>
    <t>Highland</t>
  </si>
  <si>
    <t>Kabara</t>
  </si>
  <si>
    <t>Okorobiko</t>
  </si>
  <si>
    <t>Ruhija</t>
  </si>
  <si>
    <t>Gorilla gorilla graueri</t>
  </si>
  <si>
    <t>Suaq Balimbing</t>
  </si>
  <si>
    <t>Tanjing Putting</t>
  </si>
  <si>
    <t>Subspecies</t>
  </si>
  <si>
    <t>Ketambe</t>
  </si>
  <si>
    <t>Sabangau</t>
  </si>
  <si>
    <t>Tuanan</t>
  </si>
  <si>
    <t>Gunung Palung</t>
  </si>
  <si>
    <t>Mentoko</t>
  </si>
  <si>
    <t>Kinabatangan</t>
  </si>
  <si>
    <t>Mitani (1989)</t>
  </si>
  <si>
    <t>Ulu Segama</t>
  </si>
  <si>
    <t>MacKinnon (1974)</t>
  </si>
  <si>
    <t>Morrogh-Bernard et al. 2009</t>
  </si>
  <si>
    <t>Pongo abelii</t>
  </si>
  <si>
    <t>P.p. wurmbii</t>
  </si>
  <si>
    <t>P.p. morio</t>
  </si>
  <si>
    <t>Hunt (1989)</t>
  </si>
  <si>
    <t>Bwindi</t>
  </si>
  <si>
    <t>Rothman et al. (2008)</t>
  </si>
  <si>
    <t>Pan troglodytes schweinfurthii </t>
  </si>
  <si>
    <t>Pan troglodytes verus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</si>
</sst>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263238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workbookViewId="0">
      <selection activeCell="E1" sqref="E1:E1048576"/>
    </sheetView>
  </sheetViews>
  <sheetFormatPr defaultColWidth="8.85546875" defaultRowHeight="15" x14ac:dyDescent="0.25"/>
  <cols>
    <col min="1" max="1" width="23" style="2" bestFit="1" customWidth="1"/>
    <col min="2" max="2" width="27.140625" style="2" customWidth="1"/>
    <col min="3" max="3" width="8.85546875" style="2"/>
    <col min="4" max="4" width="23.42578125" style="2" bestFit="1" customWidth="1"/>
    <col min="5" max="5" width="21.140625" style="2" bestFit="1" customWidth="1"/>
    <col min="6" max="6" width="21.140625" style="2" customWidth="1"/>
    <col min="7" max="8" width="29.42578125" style="2" customWidth="1"/>
    <col min="9" max="9" width="54.140625" style="2" customWidth="1"/>
    <col min="10" max="16384" width="8.85546875" style="2"/>
  </cols>
  <sheetData>
    <row r="1" spans="1:9" x14ac:dyDescent="0.25">
      <c r="A1" s="1" t="s">
        <v>0</v>
      </c>
      <c r="B1" s="1" t="s">
        <v>54</v>
      </c>
      <c r="C1" s="1" t="s">
        <v>1</v>
      </c>
      <c r="D1" s="1" t="s">
        <v>16</v>
      </c>
      <c r="E1" s="1" t="s">
        <v>22</v>
      </c>
      <c r="F1" s="1" t="s">
        <v>27</v>
      </c>
      <c r="G1" s="1" t="s">
        <v>4</v>
      </c>
      <c r="H1" s="1" t="s">
        <v>5</v>
      </c>
      <c r="I1" s="1" t="s">
        <v>2</v>
      </c>
    </row>
    <row r="2" spans="1:9" x14ac:dyDescent="0.25">
      <c r="A2" s="2" t="s">
        <v>3</v>
      </c>
      <c r="B2" s="4" t="s">
        <v>65</v>
      </c>
      <c r="C2" s="2" t="s">
        <v>7</v>
      </c>
      <c r="D2" s="2" t="s">
        <v>52</v>
      </c>
      <c r="G2" s="2">
        <v>385.3</v>
      </c>
      <c r="H2" s="2">
        <v>120</v>
      </c>
      <c r="I2" s="2" t="s">
        <v>8</v>
      </c>
    </row>
    <row r="3" spans="1:9" x14ac:dyDescent="0.25">
      <c r="A3" s="2" t="s">
        <v>3</v>
      </c>
      <c r="B3" s="4" t="s">
        <v>65</v>
      </c>
      <c r="C3" s="2" t="s">
        <v>6</v>
      </c>
      <c r="D3" s="2" t="s">
        <v>52</v>
      </c>
      <c r="G3" s="2">
        <v>377.5</v>
      </c>
      <c r="H3" s="2">
        <v>102</v>
      </c>
      <c r="I3" s="2" t="s">
        <v>8</v>
      </c>
    </row>
    <row r="4" spans="1:9" x14ac:dyDescent="0.25">
      <c r="A4" s="2" t="s">
        <v>3</v>
      </c>
      <c r="B4" s="4" t="s">
        <v>66</v>
      </c>
      <c r="C4" s="2" t="s">
        <v>7</v>
      </c>
      <c r="D4" s="2" t="s">
        <v>53</v>
      </c>
      <c r="E4" s="2">
        <v>64.400000000000006</v>
      </c>
      <c r="F4" s="2">
        <v>17.600000000000001</v>
      </c>
      <c r="G4" s="2">
        <v>463.6</v>
      </c>
      <c r="H4" s="2">
        <v>126.5</v>
      </c>
      <c r="I4" s="2" t="s">
        <v>9</v>
      </c>
    </row>
    <row r="5" spans="1:9" x14ac:dyDescent="0.25">
      <c r="A5" s="2" t="s">
        <v>3</v>
      </c>
      <c r="B5" s="4" t="s">
        <v>66</v>
      </c>
      <c r="C5" s="2" t="s">
        <v>6</v>
      </c>
      <c r="D5" s="2" t="s">
        <v>53</v>
      </c>
      <c r="E5" s="2">
        <v>61.8</v>
      </c>
      <c r="F5" s="2">
        <v>16.899999999999999</v>
      </c>
      <c r="G5" s="2">
        <v>444.8</v>
      </c>
      <c r="H5" s="2">
        <v>121.8</v>
      </c>
      <c r="I5" s="2" t="s">
        <v>9</v>
      </c>
    </row>
    <row r="6" spans="1:9" x14ac:dyDescent="0.25">
      <c r="A6" s="2" t="s">
        <v>3</v>
      </c>
      <c r="B6" s="4" t="s">
        <v>65</v>
      </c>
      <c r="C6" s="2" t="s">
        <v>7</v>
      </c>
      <c r="D6" s="2" t="s">
        <v>52</v>
      </c>
      <c r="E6" s="2">
        <f>AVERAGE(54.9, 55.7)</f>
        <v>55.3</v>
      </c>
      <c r="F6" s="2">
        <f>AVERAGE(16.9, 19.6)</f>
        <v>18.25</v>
      </c>
      <c r="G6" s="2">
        <f>E6/100*(12*60)</f>
        <v>398.15999999999997</v>
      </c>
      <c r="H6" s="2">
        <f>F6/100*(12*60)</f>
        <v>131.4</v>
      </c>
      <c r="I6" s="2" t="s">
        <v>64</v>
      </c>
    </row>
    <row r="7" spans="1:9" x14ac:dyDescent="0.25">
      <c r="A7" s="2" t="s">
        <v>3</v>
      </c>
      <c r="B7" s="4" t="s">
        <v>65</v>
      </c>
      <c r="C7" s="2" t="s">
        <v>6</v>
      </c>
      <c r="D7" s="2" t="s">
        <v>52</v>
      </c>
      <c r="E7" s="2">
        <f>AVERAGE(53.6, 48)</f>
        <v>50.8</v>
      </c>
      <c r="F7" s="2">
        <f>AVERAGE(17.9, 14.9)</f>
        <v>16.399999999999999</v>
      </c>
      <c r="G7" s="2">
        <f>E7/100*(12*60)</f>
        <v>365.76</v>
      </c>
      <c r="H7" s="2">
        <f>F7/100*(12*60)</f>
        <v>118.07999999999998</v>
      </c>
      <c r="I7" s="2" t="s">
        <v>64</v>
      </c>
    </row>
    <row r="8" spans="1:9" x14ac:dyDescent="0.25">
      <c r="A8" s="2" t="s">
        <v>3</v>
      </c>
      <c r="B8" s="4" t="s">
        <v>65</v>
      </c>
      <c r="C8" s="2" t="s">
        <v>7</v>
      </c>
      <c r="D8" s="2" t="s">
        <v>55</v>
      </c>
      <c r="E8" s="2">
        <f>AVERAGE(55.4, 59.3)</f>
        <v>57.349999999999994</v>
      </c>
      <c r="F8" s="2">
        <f>AVERAGE(12.1, 11.8)</f>
        <v>11.95</v>
      </c>
      <c r="G8" s="2">
        <f t="shared" ref="G8:G9" si="0">E8/100*(12*60)</f>
        <v>412.9199999999999</v>
      </c>
      <c r="H8" s="2">
        <f t="shared" ref="H8:H9" si="1">F8/100*(12*60)</f>
        <v>86.039999999999992</v>
      </c>
      <c r="I8" s="2" t="s">
        <v>64</v>
      </c>
    </row>
    <row r="9" spans="1:9" x14ac:dyDescent="0.25">
      <c r="A9" s="2" t="s">
        <v>3</v>
      </c>
      <c r="B9" s="4" t="s">
        <v>65</v>
      </c>
      <c r="C9" s="2" t="s">
        <v>6</v>
      </c>
      <c r="D9" s="2" t="s">
        <v>55</v>
      </c>
      <c r="E9" s="2">
        <f>AVERAGE(52.6, 48.3)</f>
        <v>50.45</v>
      </c>
      <c r="F9" s="2">
        <f>AVERAGE(13, 9.2)</f>
        <v>11.1</v>
      </c>
      <c r="G9" s="2">
        <f t="shared" si="0"/>
        <v>363.24000000000007</v>
      </c>
      <c r="H9" s="2">
        <f t="shared" si="1"/>
        <v>79.92</v>
      </c>
      <c r="I9" s="2" t="s">
        <v>64</v>
      </c>
    </row>
    <row r="10" spans="1:9" x14ac:dyDescent="0.25">
      <c r="A10" s="2" t="s">
        <v>3</v>
      </c>
      <c r="B10" s="4" t="s">
        <v>66</v>
      </c>
      <c r="C10" s="2" t="s">
        <v>7</v>
      </c>
      <c r="D10" s="2" t="s">
        <v>56</v>
      </c>
      <c r="E10" s="2">
        <f>AVERAGE(61.6, 61.9)</f>
        <v>61.75</v>
      </c>
      <c r="F10" s="2">
        <f>AVERAGE(14.1, 17.6)</f>
        <v>15.850000000000001</v>
      </c>
      <c r="G10" s="2">
        <f t="shared" ref="G10:G25" si="2">E10/100*(12*60)</f>
        <v>444.6</v>
      </c>
      <c r="H10" s="2">
        <f t="shared" ref="H10:H25" si="3">F10/100*(12*60)</f>
        <v>114.12</v>
      </c>
      <c r="I10" s="2" t="s">
        <v>64</v>
      </c>
    </row>
    <row r="11" spans="1:9" x14ac:dyDescent="0.25">
      <c r="A11" s="2" t="s">
        <v>3</v>
      </c>
      <c r="B11" s="4" t="s">
        <v>66</v>
      </c>
      <c r="C11" s="2" t="s">
        <v>6</v>
      </c>
      <c r="D11" s="2" t="s">
        <v>56</v>
      </c>
      <c r="E11" s="2">
        <f>AVERAGE(57.7, 63.8)</f>
        <v>60.75</v>
      </c>
      <c r="F11" s="2">
        <f>AVERAGE(19.5, 12.2)</f>
        <v>15.85</v>
      </c>
      <c r="G11" s="2">
        <f t="shared" si="2"/>
        <v>437.40000000000003</v>
      </c>
      <c r="H11" s="2">
        <f t="shared" si="3"/>
        <v>114.12</v>
      </c>
      <c r="I11" s="2" t="s">
        <v>64</v>
      </c>
    </row>
    <row r="12" spans="1:9" x14ac:dyDescent="0.25">
      <c r="A12" s="2" t="s">
        <v>3</v>
      </c>
      <c r="B12" s="4" t="s">
        <v>66</v>
      </c>
      <c r="C12" s="2" t="s">
        <v>7</v>
      </c>
      <c r="D12" s="2" t="s">
        <v>57</v>
      </c>
      <c r="E12" s="2">
        <f>AVERAGE(50.1, 56.6)</f>
        <v>53.35</v>
      </c>
      <c r="F12" s="2">
        <f>AVERAGE(13.7, 18.6)</f>
        <v>16.149999999999999</v>
      </c>
      <c r="G12" s="2">
        <f t="shared" si="2"/>
        <v>384.12</v>
      </c>
      <c r="H12" s="2">
        <f t="shared" si="3"/>
        <v>116.27999999999999</v>
      </c>
      <c r="I12" s="2" t="s">
        <v>64</v>
      </c>
    </row>
    <row r="13" spans="1:9" x14ac:dyDescent="0.25">
      <c r="A13" s="2" t="s">
        <v>3</v>
      </c>
      <c r="B13" s="4" t="s">
        <v>66</v>
      </c>
      <c r="C13" s="2" t="s">
        <v>6</v>
      </c>
      <c r="D13" s="2" t="s">
        <v>57</v>
      </c>
      <c r="E13" s="2">
        <f>AVERAGE(49.8, 45.9)</f>
        <v>47.849999999999994</v>
      </c>
      <c r="F13" s="2">
        <f>AVERAGE(20.1, 14.8)</f>
        <v>17.450000000000003</v>
      </c>
      <c r="G13" s="2">
        <f t="shared" si="2"/>
        <v>344.51999999999992</v>
      </c>
      <c r="H13" s="2">
        <f t="shared" si="3"/>
        <v>125.64000000000001</v>
      </c>
      <c r="I13" s="2" t="s">
        <v>64</v>
      </c>
    </row>
    <row r="14" spans="1:9" x14ac:dyDescent="0.25">
      <c r="A14" s="2" t="s">
        <v>3</v>
      </c>
      <c r="B14" s="4" t="s">
        <v>66</v>
      </c>
      <c r="C14" s="2" t="s">
        <v>7</v>
      </c>
      <c r="D14" s="2" t="s">
        <v>58</v>
      </c>
      <c r="E14" s="2">
        <f>AVERAGE(35.2, 41.3)</f>
        <v>38.25</v>
      </c>
      <c r="F14" s="2">
        <f>AVERAGE(9.8, 10.7)</f>
        <v>10.25</v>
      </c>
      <c r="G14" s="2">
        <f t="shared" si="2"/>
        <v>275.39999999999998</v>
      </c>
      <c r="H14" s="2">
        <f t="shared" si="3"/>
        <v>73.8</v>
      </c>
      <c r="I14" s="2" t="s">
        <v>64</v>
      </c>
    </row>
    <row r="15" spans="1:9" x14ac:dyDescent="0.25">
      <c r="A15" s="2" t="s">
        <v>3</v>
      </c>
      <c r="B15" s="4" t="s">
        <v>66</v>
      </c>
      <c r="C15" s="2" t="s">
        <v>6</v>
      </c>
      <c r="D15" s="2" t="s">
        <v>58</v>
      </c>
      <c r="E15" s="2">
        <f>AVERAGE(34.3, 33.6)</f>
        <v>33.950000000000003</v>
      </c>
      <c r="F15" s="2">
        <f>AVERAGE(11.1, 7.8)</f>
        <v>9.4499999999999993</v>
      </c>
      <c r="G15" s="2">
        <f t="shared" si="2"/>
        <v>244.44000000000003</v>
      </c>
      <c r="H15" s="2">
        <f t="shared" si="3"/>
        <v>68.039999999999992</v>
      </c>
      <c r="I15" s="2" t="s">
        <v>64</v>
      </c>
    </row>
    <row r="16" spans="1:9" x14ac:dyDescent="0.25">
      <c r="A16" s="2" t="s">
        <v>3</v>
      </c>
      <c r="B16" s="4" t="s">
        <v>67</v>
      </c>
      <c r="C16" s="2" t="s">
        <v>7</v>
      </c>
      <c r="D16" s="2" t="s">
        <v>59</v>
      </c>
      <c r="E16" s="2">
        <v>47.2</v>
      </c>
      <c r="F16" s="2">
        <v>11.5</v>
      </c>
      <c r="G16" s="2">
        <f t="shared" si="2"/>
        <v>339.84000000000003</v>
      </c>
      <c r="H16" s="2">
        <f t="shared" si="3"/>
        <v>82.8</v>
      </c>
      <c r="I16" s="2" t="s">
        <v>61</v>
      </c>
    </row>
    <row r="17" spans="1:9" x14ac:dyDescent="0.25">
      <c r="A17" s="2" t="s">
        <v>3</v>
      </c>
      <c r="B17" s="4" t="s">
        <v>67</v>
      </c>
      <c r="C17" s="2" t="s">
        <v>6</v>
      </c>
      <c r="D17" s="2" t="s">
        <v>59</v>
      </c>
      <c r="E17" s="2">
        <v>45.2</v>
      </c>
      <c r="F17" s="2">
        <v>9.6</v>
      </c>
      <c r="G17" s="2">
        <f t="shared" si="2"/>
        <v>325.44</v>
      </c>
      <c r="H17" s="2">
        <f t="shared" si="3"/>
        <v>69.12</v>
      </c>
      <c r="I17" s="2" t="s">
        <v>61</v>
      </c>
    </row>
    <row r="18" spans="1:9" x14ac:dyDescent="0.25">
      <c r="A18" s="2" t="s">
        <v>3</v>
      </c>
      <c r="B18" s="4" t="s">
        <v>67</v>
      </c>
      <c r="C18" s="2" t="s">
        <v>7</v>
      </c>
      <c r="D18" s="2" t="s">
        <v>62</v>
      </c>
      <c r="E18" s="2">
        <v>31.9</v>
      </c>
      <c r="F18" s="2">
        <v>17.600000000000001</v>
      </c>
      <c r="G18" s="2">
        <f t="shared" si="2"/>
        <v>229.68</v>
      </c>
      <c r="H18" s="2">
        <f t="shared" si="3"/>
        <v>126.72000000000001</v>
      </c>
      <c r="I18" s="2" t="s">
        <v>63</v>
      </c>
    </row>
    <row r="19" spans="1:9" x14ac:dyDescent="0.25">
      <c r="A19" s="2" t="s">
        <v>3</v>
      </c>
      <c r="B19" s="4" t="s">
        <v>67</v>
      </c>
      <c r="C19" s="2" t="s">
        <v>6</v>
      </c>
      <c r="D19" s="2" t="s">
        <v>62</v>
      </c>
      <c r="E19" s="2">
        <v>32.700000000000003</v>
      </c>
      <c r="F19" s="2">
        <v>15.1</v>
      </c>
      <c r="G19" s="2">
        <f t="shared" si="2"/>
        <v>235.44</v>
      </c>
      <c r="H19" s="2">
        <f t="shared" si="3"/>
        <v>108.72</v>
      </c>
      <c r="I19" s="2" t="s">
        <v>63</v>
      </c>
    </row>
    <row r="20" spans="1:9" x14ac:dyDescent="0.25">
      <c r="A20" s="2" t="s">
        <v>3</v>
      </c>
      <c r="B20" s="4" t="s">
        <v>67</v>
      </c>
      <c r="C20" s="2" t="s">
        <v>7</v>
      </c>
      <c r="D20" s="2" t="s">
        <v>60</v>
      </c>
      <c r="E20" s="2">
        <v>36.4</v>
      </c>
      <c r="F20" s="2">
        <v>12.3</v>
      </c>
      <c r="G20" s="2">
        <f t="shared" si="2"/>
        <v>262.08</v>
      </c>
      <c r="H20" s="2">
        <f t="shared" si="3"/>
        <v>88.56</v>
      </c>
      <c r="I20" s="2" t="s">
        <v>64</v>
      </c>
    </row>
    <row r="21" spans="1:9" x14ac:dyDescent="0.25">
      <c r="A21" s="2" t="s">
        <v>3</v>
      </c>
      <c r="B21" s="4" t="s">
        <v>67</v>
      </c>
      <c r="C21" s="2" t="s">
        <v>6</v>
      </c>
      <c r="D21" s="2" t="s">
        <v>60</v>
      </c>
      <c r="E21" s="2">
        <f>AVERAGE(32.5, 33.5)</f>
        <v>33</v>
      </c>
      <c r="F21" s="2">
        <f>AVERAGE(9.6, 8.9)</f>
        <v>9.25</v>
      </c>
      <c r="G21" s="2">
        <f t="shared" si="2"/>
        <v>237.60000000000002</v>
      </c>
      <c r="H21" s="2">
        <f t="shared" si="3"/>
        <v>66.599999999999994</v>
      </c>
      <c r="I21" s="2" t="s">
        <v>64</v>
      </c>
    </row>
    <row r="22" spans="1:9" x14ac:dyDescent="0.25">
      <c r="A22" s="2" t="s">
        <v>11</v>
      </c>
      <c r="B22" s="3" t="s">
        <v>71</v>
      </c>
      <c r="C22" s="2" t="s">
        <v>7</v>
      </c>
      <c r="D22" s="2" t="s">
        <v>15</v>
      </c>
      <c r="E22" s="2">
        <v>46.9</v>
      </c>
      <c r="F22" s="2">
        <f>7.2+4.5+1.1</f>
        <v>12.799999999999999</v>
      </c>
      <c r="G22" s="2">
        <f t="shared" si="2"/>
        <v>337.68</v>
      </c>
      <c r="H22" s="2">
        <f t="shared" si="3"/>
        <v>92.16</v>
      </c>
      <c r="I22" s="2" t="s">
        <v>68</v>
      </c>
    </row>
    <row r="23" spans="1:9" x14ac:dyDescent="0.25">
      <c r="A23" s="2" t="s">
        <v>11</v>
      </c>
      <c r="B23" s="3" t="s">
        <v>71</v>
      </c>
      <c r="C23" s="2" t="s">
        <v>6</v>
      </c>
      <c r="D23" s="2" t="s">
        <v>15</v>
      </c>
      <c r="E23" s="2">
        <v>46.9</v>
      </c>
      <c r="F23" s="2">
        <f>7.2+4.5+1.1</f>
        <v>12.799999999999999</v>
      </c>
      <c r="G23" s="2">
        <f t="shared" si="2"/>
        <v>337.68</v>
      </c>
      <c r="H23" s="2">
        <f t="shared" si="3"/>
        <v>92.16</v>
      </c>
      <c r="I23" s="2" t="s">
        <v>68</v>
      </c>
    </row>
    <row r="24" spans="1:9" x14ac:dyDescent="0.25">
      <c r="A24" s="2" t="s">
        <v>11</v>
      </c>
      <c r="B24" s="3" t="s">
        <v>71</v>
      </c>
      <c r="C24" s="2" t="s">
        <v>7</v>
      </c>
      <c r="D24" s="2" t="s">
        <v>30</v>
      </c>
      <c r="E24" s="2">
        <v>49</v>
      </c>
      <c r="F24" s="2">
        <f>8.9+4.7+1.2</f>
        <v>14.8</v>
      </c>
      <c r="G24" s="2">
        <f t="shared" si="2"/>
        <v>352.8</v>
      </c>
      <c r="H24" s="2">
        <f t="shared" si="3"/>
        <v>106.56000000000002</v>
      </c>
      <c r="I24" s="2" t="s">
        <v>68</v>
      </c>
    </row>
    <row r="25" spans="1:9" x14ac:dyDescent="0.25">
      <c r="A25" s="2" t="s">
        <v>11</v>
      </c>
      <c r="B25" s="3" t="s">
        <v>71</v>
      </c>
      <c r="C25" s="2" t="s">
        <v>6</v>
      </c>
      <c r="D25" s="2" t="s">
        <v>30</v>
      </c>
      <c r="E25" s="2">
        <v>49</v>
      </c>
      <c r="F25" s="2">
        <f>8.9+4.7+1.2</f>
        <v>14.8</v>
      </c>
      <c r="G25" s="2">
        <f t="shared" si="2"/>
        <v>352.8</v>
      </c>
      <c r="H25" s="2">
        <f t="shared" si="3"/>
        <v>106.56000000000002</v>
      </c>
      <c r="I25" s="2" t="s">
        <v>68</v>
      </c>
    </row>
    <row r="26" spans="1:9" x14ac:dyDescent="0.25">
      <c r="A26" s="2" t="s">
        <v>11</v>
      </c>
      <c r="B26" s="3" t="s">
        <v>71</v>
      </c>
      <c r="C26" s="2" t="s">
        <v>7</v>
      </c>
      <c r="D26" s="2" t="s">
        <v>15</v>
      </c>
      <c r="E26" s="2">
        <v>29.5</v>
      </c>
      <c r="F26" s="2">
        <v>28.3</v>
      </c>
      <c r="G26" s="2">
        <v>212.4</v>
      </c>
      <c r="H26" s="2">
        <v>204</v>
      </c>
      <c r="I26" s="2" t="s">
        <v>10</v>
      </c>
    </row>
    <row r="27" spans="1:9" x14ac:dyDescent="0.25">
      <c r="A27" s="2" t="s">
        <v>11</v>
      </c>
      <c r="B27" s="3" t="s">
        <v>72</v>
      </c>
      <c r="C27" s="2" t="s">
        <v>7</v>
      </c>
      <c r="D27" s="2" t="s">
        <v>14</v>
      </c>
      <c r="E27" s="2">
        <v>43</v>
      </c>
      <c r="F27" s="2">
        <v>12</v>
      </c>
      <c r="G27" s="2">
        <v>309.60000000000002</v>
      </c>
      <c r="H27" s="2">
        <v>86.4</v>
      </c>
      <c r="I27" s="2" t="s">
        <v>12</v>
      </c>
    </row>
    <row r="28" spans="1:9" x14ac:dyDescent="0.25">
      <c r="A28" s="2" t="s">
        <v>11</v>
      </c>
      <c r="B28" s="3" t="s">
        <v>72</v>
      </c>
      <c r="C28" s="2" t="s">
        <v>6</v>
      </c>
      <c r="D28" s="2" t="s">
        <v>14</v>
      </c>
      <c r="E28" s="2">
        <v>43</v>
      </c>
      <c r="F28" s="2">
        <v>12</v>
      </c>
      <c r="G28" s="2">
        <v>309.60000000000002</v>
      </c>
      <c r="H28" s="2">
        <v>86.4</v>
      </c>
      <c r="I28" s="2" t="s">
        <v>12</v>
      </c>
    </row>
    <row r="29" spans="1:9" x14ac:dyDescent="0.25">
      <c r="A29" s="2" t="s">
        <v>11</v>
      </c>
      <c r="B29" s="3" t="s">
        <v>72</v>
      </c>
      <c r="C29" s="2" t="s">
        <v>7</v>
      </c>
      <c r="D29" s="2" t="s">
        <v>14</v>
      </c>
      <c r="E29" s="2">
        <v>50</v>
      </c>
      <c r="F29" s="2">
        <v>19</v>
      </c>
      <c r="G29" s="2">
        <v>360</v>
      </c>
      <c r="H29" s="2">
        <v>136.80000000000001</v>
      </c>
      <c r="I29" s="2" t="s">
        <v>13</v>
      </c>
    </row>
    <row r="30" spans="1:9" x14ac:dyDescent="0.25">
      <c r="A30" s="2" t="s">
        <v>11</v>
      </c>
      <c r="B30" s="3" t="s">
        <v>72</v>
      </c>
      <c r="C30" s="2" t="s">
        <v>6</v>
      </c>
      <c r="D30" s="2" t="s">
        <v>14</v>
      </c>
      <c r="E30" s="2">
        <v>50</v>
      </c>
      <c r="F30" s="2">
        <v>19</v>
      </c>
      <c r="G30" s="2">
        <v>360</v>
      </c>
      <c r="H30" s="2">
        <v>136.80000000000001</v>
      </c>
      <c r="I30" s="2" t="s">
        <v>13</v>
      </c>
    </row>
    <row r="31" spans="1:9" x14ac:dyDescent="0.25">
      <c r="A31" s="2" t="s">
        <v>11</v>
      </c>
      <c r="B31" s="3" t="s">
        <v>71</v>
      </c>
      <c r="C31" s="2" t="s">
        <v>7</v>
      </c>
      <c r="D31" s="2" t="s">
        <v>18</v>
      </c>
      <c r="E31" s="2">
        <v>51.5</v>
      </c>
      <c r="F31" s="2">
        <v>9.5</v>
      </c>
      <c r="G31" s="2">
        <v>370.8</v>
      </c>
      <c r="H31" s="2">
        <v>68.400000000000006</v>
      </c>
      <c r="I31" s="2" t="s">
        <v>19</v>
      </c>
    </row>
    <row r="32" spans="1:9" x14ac:dyDescent="0.25">
      <c r="A32" s="2" t="s">
        <v>11</v>
      </c>
      <c r="B32" s="3" t="s">
        <v>71</v>
      </c>
      <c r="C32" s="2" t="s">
        <v>6</v>
      </c>
      <c r="D32" s="2" t="s">
        <v>18</v>
      </c>
      <c r="E32" s="2">
        <v>43.4</v>
      </c>
      <c r="F32" s="2">
        <v>16</v>
      </c>
      <c r="G32" s="2">
        <v>311.8</v>
      </c>
      <c r="H32" s="2">
        <v>115.2</v>
      </c>
      <c r="I32" s="2" t="s">
        <v>19</v>
      </c>
    </row>
    <row r="33" spans="1:9" x14ac:dyDescent="0.25">
      <c r="A33" s="2" t="s">
        <v>11</v>
      </c>
      <c r="B33" s="3" t="s">
        <v>71</v>
      </c>
      <c r="C33" s="2" t="s">
        <v>7</v>
      </c>
      <c r="D33" s="2" t="s">
        <v>17</v>
      </c>
      <c r="E33" s="2">
        <v>47.8</v>
      </c>
      <c r="F33" s="2">
        <v>12</v>
      </c>
      <c r="G33" s="2">
        <v>344.2</v>
      </c>
      <c r="H33" s="2">
        <v>86.4</v>
      </c>
      <c r="I33" s="2" t="s">
        <v>19</v>
      </c>
    </row>
    <row r="34" spans="1:9" x14ac:dyDescent="0.25">
      <c r="A34" s="2" t="s">
        <v>11</v>
      </c>
      <c r="B34" s="3" t="s">
        <v>71</v>
      </c>
      <c r="C34" s="2" t="s">
        <v>6</v>
      </c>
      <c r="D34" s="2" t="s">
        <v>17</v>
      </c>
      <c r="E34" s="2">
        <v>44.6</v>
      </c>
      <c r="F34" s="2">
        <v>11.2</v>
      </c>
      <c r="G34" s="2">
        <v>321.10000000000002</v>
      </c>
      <c r="H34" s="2">
        <v>80.599999999999994</v>
      </c>
      <c r="I34" s="2" t="s">
        <v>19</v>
      </c>
    </row>
    <row r="35" spans="1:9" x14ac:dyDescent="0.25">
      <c r="A35" s="2" t="s">
        <v>11</v>
      </c>
      <c r="B35" s="3" t="s">
        <v>71</v>
      </c>
      <c r="C35" s="2" t="s">
        <v>7</v>
      </c>
      <c r="D35" s="2" t="s">
        <v>17</v>
      </c>
      <c r="E35" s="2">
        <v>33.700000000000003</v>
      </c>
      <c r="G35" s="2">
        <v>242.6</v>
      </c>
      <c r="I35" s="2" t="s">
        <v>20</v>
      </c>
    </row>
    <row r="36" spans="1:9" x14ac:dyDescent="0.25">
      <c r="A36" s="2" t="s">
        <v>11</v>
      </c>
      <c r="B36" s="3" t="s">
        <v>71</v>
      </c>
      <c r="C36" s="2" t="s">
        <v>6</v>
      </c>
      <c r="D36" s="2" t="s">
        <v>17</v>
      </c>
      <c r="E36" s="2">
        <v>33.700000000000003</v>
      </c>
      <c r="G36" s="2">
        <v>242.6</v>
      </c>
      <c r="I36" s="2" t="s">
        <v>20</v>
      </c>
    </row>
    <row r="37" spans="1:9" x14ac:dyDescent="0.25">
      <c r="A37" s="2" t="s">
        <v>11</v>
      </c>
      <c r="B37" s="3" t="s">
        <v>71</v>
      </c>
      <c r="C37" s="2" t="s">
        <v>7</v>
      </c>
      <c r="D37" s="2" t="s">
        <v>23</v>
      </c>
      <c r="E37" s="2">
        <v>48.8</v>
      </c>
      <c r="G37" s="2">
        <f>E37/100*(12*60)</f>
        <v>351.36</v>
      </c>
      <c r="I37" s="2" t="s">
        <v>21</v>
      </c>
    </row>
    <row r="38" spans="1:9" x14ac:dyDescent="0.25">
      <c r="A38" s="2" t="s">
        <v>11</v>
      </c>
      <c r="B38" s="3" t="s">
        <v>71</v>
      </c>
      <c r="C38" s="2" t="s">
        <v>6</v>
      </c>
      <c r="D38" s="2" t="s">
        <v>23</v>
      </c>
      <c r="E38" s="2">
        <v>48.8</v>
      </c>
      <c r="G38" s="2">
        <f>E38/100*(12*60)</f>
        <v>351.36</v>
      </c>
      <c r="I38" s="2" t="s">
        <v>21</v>
      </c>
    </row>
    <row r="39" spans="1:9" x14ac:dyDescent="0.25">
      <c r="A39" s="2" t="s">
        <v>11</v>
      </c>
      <c r="B39" s="3" t="s">
        <v>71</v>
      </c>
      <c r="C39" s="2" t="s">
        <v>7</v>
      </c>
      <c r="D39" s="2" t="s">
        <v>23</v>
      </c>
      <c r="E39" s="2">
        <v>44.4</v>
      </c>
      <c r="F39" s="2">
        <v>5.57</v>
      </c>
      <c r="G39" s="2">
        <v>319.8</v>
      </c>
      <c r="H39" s="2">
        <v>40.1</v>
      </c>
      <c r="I39" s="2" t="s">
        <v>24</v>
      </c>
    </row>
    <row r="40" spans="1:9" x14ac:dyDescent="0.25">
      <c r="A40" s="2" t="s">
        <v>11</v>
      </c>
      <c r="B40" s="3" t="s">
        <v>71</v>
      </c>
      <c r="C40" s="2" t="s">
        <v>6</v>
      </c>
      <c r="D40" s="2" t="s">
        <v>23</v>
      </c>
      <c r="E40" s="2">
        <v>44.4</v>
      </c>
      <c r="F40" s="2">
        <v>5.57</v>
      </c>
      <c r="G40" s="2">
        <v>319.8</v>
      </c>
      <c r="H40" s="2">
        <v>40.1</v>
      </c>
      <c r="I40" s="2" t="s">
        <v>24</v>
      </c>
    </row>
    <row r="41" spans="1:9" x14ac:dyDescent="0.25">
      <c r="A41" s="2" t="s">
        <v>11</v>
      </c>
      <c r="B41" s="3" t="s">
        <v>71</v>
      </c>
      <c r="C41" s="2" t="s">
        <v>7</v>
      </c>
      <c r="D41" s="2" t="s">
        <v>26</v>
      </c>
      <c r="E41" s="2">
        <v>53.45</v>
      </c>
      <c r="F41" s="2">
        <v>14.76</v>
      </c>
      <c r="G41" s="2">
        <f>E41/100*(12*60)</f>
        <v>384.84</v>
      </c>
      <c r="H41" s="2">
        <f>F41/100*(12*60)</f>
        <v>106.27200000000001</v>
      </c>
      <c r="I41" s="2" t="s">
        <v>25</v>
      </c>
    </row>
    <row r="42" spans="1:9" x14ac:dyDescent="0.25">
      <c r="A42" s="2" t="s">
        <v>11</v>
      </c>
      <c r="B42" s="3" t="s">
        <v>71</v>
      </c>
      <c r="C42" s="2" t="s">
        <v>6</v>
      </c>
      <c r="D42" s="2" t="s">
        <v>26</v>
      </c>
      <c r="E42" s="2">
        <v>43.32</v>
      </c>
      <c r="F42" s="2">
        <v>15.52</v>
      </c>
      <c r="G42" s="2">
        <f>E42/100*(12*60)</f>
        <v>311.904</v>
      </c>
      <c r="H42" s="2">
        <f>F42/100*(12*60)</f>
        <v>111.744</v>
      </c>
      <c r="I42" s="2" t="s">
        <v>25</v>
      </c>
    </row>
    <row r="43" spans="1:9" x14ac:dyDescent="0.25">
      <c r="A43" s="2" t="s">
        <v>11</v>
      </c>
      <c r="B43" s="3" t="s">
        <v>71</v>
      </c>
      <c r="C43" s="2" t="s">
        <v>7</v>
      </c>
      <c r="D43" s="2" t="s">
        <v>23</v>
      </c>
      <c r="E43" s="2">
        <v>54.73</v>
      </c>
      <c r="F43" s="2">
        <v>6.33</v>
      </c>
      <c r="G43" s="2">
        <f t="shared" ref="G43:G54" si="4">E43/100*(12*60)</f>
        <v>394.05599999999998</v>
      </c>
      <c r="H43" s="2">
        <f t="shared" ref="H43:H54" si="5">F43/100*(12*60)</f>
        <v>45.575999999999993</v>
      </c>
      <c r="I43" s="2" t="s">
        <v>28</v>
      </c>
    </row>
    <row r="44" spans="1:9" x14ac:dyDescent="0.25">
      <c r="A44" s="2" t="s">
        <v>11</v>
      </c>
      <c r="B44" s="3" t="s">
        <v>71</v>
      </c>
      <c r="C44" s="2" t="s">
        <v>6</v>
      </c>
      <c r="D44" s="2" t="s">
        <v>23</v>
      </c>
      <c r="E44" s="2">
        <v>50.6</v>
      </c>
      <c r="F44" s="2">
        <v>8.83</v>
      </c>
      <c r="G44" s="2">
        <f t="shared" si="4"/>
        <v>364.32</v>
      </c>
      <c r="H44" s="2">
        <f t="shared" si="5"/>
        <v>63.576000000000001</v>
      </c>
      <c r="I44" s="2" t="s">
        <v>28</v>
      </c>
    </row>
    <row r="45" spans="1:9" x14ac:dyDescent="0.25">
      <c r="A45" s="2" t="s">
        <v>11</v>
      </c>
      <c r="B45" s="3" t="s">
        <v>71</v>
      </c>
      <c r="C45" s="2" t="s">
        <v>7</v>
      </c>
      <c r="D45" s="2" t="s">
        <v>18</v>
      </c>
      <c r="E45" s="2">
        <v>52.5</v>
      </c>
      <c r="F45" s="2">
        <v>10</v>
      </c>
      <c r="G45" s="2">
        <f t="shared" si="4"/>
        <v>378</v>
      </c>
      <c r="H45" s="2">
        <f t="shared" si="5"/>
        <v>72</v>
      </c>
      <c r="I45" s="2" t="s">
        <v>29</v>
      </c>
    </row>
    <row r="46" spans="1:9" x14ac:dyDescent="0.25">
      <c r="A46" s="2" t="s">
        <v>11</v>
      </c>
      <c r="B46" s="3" t="s">
        <v>71</v>
      </c>
      <c r="C46" s="2" t="s">
        <v>6</v>
      </c>
      <c r="D46" s="2" t="s">
        <v>18</v>
      </c>
      <c r="E46" s="2">
        <v>62.1</v>
      </c>
      <c r="F46" s="2">
        <v>12.1</v>
      </c>
      <c r="G46" s="2">
        <f t="shared" si="4"/>
        <v>447.12</v>
      </c>
      <c r="H46" s="2">
        <f t="shared" si="5"/>
        <v>87.12</v>
      </c>
      <c r="I46" s="2" t="s">
        <v>29</v>
      </c>
    </row>
    <row r="47" spans="1:9" x14ac:dyDescent="0.25">
      <c r="A47" s="2" t="s">
        <v>11</v>
      </c>
      <c r="B47" s="3" t="s">
        <v>71</v>
      </c>
      <c r="C47" s="2" t="s">
        <v>7</v>
      </c>
      <c r="D47" s="2" t="s">
        <v>30</v>
      </c>
      <c r="E47" s="2">
        <v>51.8</v>
      </c>
      <c r="F47" s="2">
        <v>14.6</v>
      </c>
      <c r="G47" s="2">
        <f t="shared" si="4"/>
        <v>372.96000000000004</v>
      </c>
      <c r="H47" s="2">
        <f t="shared" si="5"/>
        <v>105.11999999999999</v>
      </c>
      <c r="I47" s="2" t="s">
        <v>31</v>
      </c>
    </row>
    <row r="48" spans="1:9" x14ac:dyDescent="0.25">
      <c r="A48" s="2" t="s">
        <v>11</v>
      </c>
      <c r="B48" s="3" t="s">
        <v>71</v>
      </c>
      <c r="C48" s="2" t="s">
        <v>6</v>
      </c>
      <c r="D48" s="2" t="s">
        <v>30</v>
      </c>
      <c r="E48" s="2">
        <v>40.1</v>
      </c>
      <c r="F48" s="2">
        <v>13</v>
      </c>
      <c r="G48" s="2">
        <f t="shared" si="4"/>
        <v>288.72000000000003</v>
      </c>
      <c r="H48" s="2">
        <f t="shared" si="5"/>
        <v>93.600000000000009</v>
      </c>
      <c r="I48" s="2" t="s">
        <v>31</v>
      </c>
    </row>
    <row r="49" spans="1:9" x14ac:dyDescent="0.25">
      <c r="A49" s="2" t="s">
        <v>32</v>
      </c>
      <c r="B49" s="4" t="s">
        <v>40</v>
      </c>
      <c r="C49" s="2" t="s">
        <v>7</v>
      </c>
      <c r="D49" s="2" t="s">
        <v>36</v>
      </c>
      <c r="E49" s="2">
        <v>51</v>
      </c>
      <c r="F49" s="2">
        <v>17</v>
      </c>
      <c r="G49" s="2">
        <f t="shared" si="4"/>
        <v>367.2</v>
      </c>
      <c r="H49" s="2">
        <f t="shared" si="5"/>
        <v>122.4</v>
      </c>
      <c r="I49" s="2" t="s">
        <v>33</v>
      </c>
    </row>
    <row r="50" spans="1:9" x14ac:dyDescent="0.25">
      <c r="A50" s="2" t="s">
        <v>32</v>
      </c>
      <c r="B50" s="4" t="s">
        <v>40</v>
      </c>
      <c r="C50" s="2" t="s">
        <v>6</v>
      </c>
      <c r="D50" s="2" t="s">
        <v>36</v>
      </c>
      <c r="E50" s="2">
        <v>58</v>
      </c>
      <c r="F50" s="2">
        <v>9</v>
      </c>
      <c r="G50" s="2">
        <f t="shared" si="4"/>
        <v>417.59999999999997</v>
      </c>
      <c r="H50" s="2">
        <f t="shared" si="5"/>
        <v>64.8</v>
      </c>
      <c r="I50" s="2" t="s">
        <v>33</v>
      </c>
    </row>
    <row r="51" spans="1:9" x14ac:dyDescent="0.25">
      <c r="A51" s="2" t="s">
        <v>32</v>
      </c>
      <c r="B51" s="4" t="s">
        <v>40</v>
      </c>
      <c r="C51" s="2" t="s">
        <v>7</v>
      </c>
      <c r="D51" s="2" t="s">
        <v>34</v>
      </c>
      <c r="E51" s="2">
        <v>42.3</v>
      </c>
      <c r="F51" s="2">
        <v>12.32</v>
      </c>
      <c r="G51" s="2">
        <f t="shared" si="4"/>
        <v>304.56</v>
      </c>
      <c r="H51" s="2">
        <f t="shared" si="5"/>
        <v>88.704000000000008</v>
      </c>
      <c r="I51" s="2" t="s">
        <v>35</v>
      </c>
    </row>
    <row r="52" spans="1:9" x14ac:dyDescent="0.25">
      <c r="A52" s="2" t="s">
        <v>32</v>
      </c>
      <c r="B52" s="4" t="s">
        <v>40</v>
      </c>
      <c r="C52" s="2" t="s">
        <v>6</v>
      </c>
      <c r="D52" s="2" t="s">
        <v>34</v>
      </c>
      <c r="E52" s="2">
        <v>42.3</v>
      </c>
      <c r="F52" s="2">
        <v>12.32</v>
      </c>
      <c r="G52" s="2">
        <f t="shared" si="4"/>
        <v>304.56</v>
      </c>
      <c r="H52" s="2">
        <f t="shared" si="5"/>
        <v>88.704000000000008</v>
      </c>
      <c r="I52" s="2" t="s">
        <v>35</v>
      </c>
    </row>
    <row r="53" spans="1:9" x14ac:dyDescent="0.25">
      <c r="A53" s="2" t="s">
        <v>32</v>
      </c>
      <c r="B53" s="4" t="s">
        <v>40</v>
      </c>
      <c r="C53" s="2" t="s">
        <v>7</v>
      </c>
      <c r="D53" s="2" t="s">
        <v>36</v>
      </c>
      <c r="E53" s="2">
        <f>AVERAGE(65.4,80.3)</f>
        <v>72.849999999999994</v>
      </c>
      <c r="F53" s="2">
        <f>AVERAGE(13.4, 9.1)</f>
        <v>11.25</v>
      </c>
      <c r="G53" s="2">
        <f t="shared" si="4"/>
        <v>524.52</v>
      </c>
      <c r="H53" s="2">
        <f t="shared" si="5"/>
        <v>81</v>
      </c>
      <c r="I53" s="2" t="s">
        <v>37</v>
      </c>
    </row>
    <row r="54" spans="1:9" x14ac:dyDescent="0.25">
      <c r="A54" s="2" t="s">
        <v>32</v>
      </c>
      <c r="B54" s="4" t="s">
        <v>40</v>
      </c>
      <c r="C54" s="2" t="s">
        <v>6</v>
      </c>
      <c r="D54" s="2" t="s">
        <v>36</v>
      </c>
      <c r="E54" s="2">
        <f>(AVERAGE(46.7, 51.7)+75.9)/2</f>
        <v>62.550000000000004</v>
      </c>
      <c r="F54" s="2">
        <f>(AVERAGE(16.9, 12.9)+8.2)/2</f>
        <v>11.549999999999999</v>
      </c>
      <c r="G54" s="2">
        <f t="shared" si="4"/>
        <v>450.36</v>
      </c>
      <c r="H54" s="2">
        <f t="shared" si="5"/>
        <v>83.16</v>
      </c>
      <c r="I54" s="2" t="s">
        <v>37</v>
      </c>
    </row>
    <row r="55" spans="1:9" x14ac:dyDescent="0.25">
      <c r="A55" s="2" t="s">
        <v>32</v>
      </c>
      <c r="B55" s="4" t="s">
        <v>40</v>
      </c>
      <c r="C55" s="2" t="s">
        <v>7</v>
      </c>
      <c r="D55" s="2" t="s">
        <v>38</v>
      </c>
      <c r="E55" s="2">
        <v>72</v>
      </c>
      <c r="F55" s="2">
        <v>16.5</v>
      </c>
      <c r="G55" s="2">
        <f t="shared" ref="G55:G56" si="6">E55/100*(12*60)</f>
        <v>518.4</v>
      </c>
      <c r="H55" s="2">
        <f t="shared" ref="H55:H56" si="7">F55/100*(12*60)</f>
        <v>118.80000000000001</v>
      </c>
      <c r="I55" s="2" t="s">
        <v>39</v>
      </c>
    </row>
    <row r="56" spans="1:9" x14ac:dyDescent="0.25">
      <c r="A56" s="2" t="s">
        <v>32</v>
      </c>
      <c r="B56" s="4" t="s">
        <v>40</v>
      </c>
      <c r="C56" s="2" t="s">
        <v>6</v>
      </c>
      <c r="D56" s="2" t="s">
        <v>38</v>
      </c>
      <c r="E56" s="2">
        <v>72</v>
      </c>
      <c r="F56" s="2">
        <v>16.5</v>
      </c>
      <c r="G56" s="2">
        <f t="shared" si="6"/>
        <v>518.4</v>
      </c>
      <c r="H56" s="2">
        <f t="shared" si="7"/>
        <v>118.80000000000001</v>
      </c>
      <c r="I56" s="2" t="s">
        <v>39</v>
      </c>
    </row>
    <row r="57" spans="1:9" x14ac:dyDescent="0.25">
      <c r="A57" s="2" t="s">
        <v>32</v>
      </c>
      <c r="B57" s="4" t="s">
        <v>41</v>
      </c>
      <c r="C57" s="2" t="s">
        <v>7</v>
      </c>
      <c r="D57" s="2" t="s">
        <v>42</v>
      </c>
      <c r="E57" s="2">
        <v>55.4</v>
      </c>
      <c r="F57" s="2">
        <v>6.5</v>
      </c>
      <c r="G57" s="2">
        <f t="shared" ref="G57:G72" si="8">E57/100*(12*60)</f>
        <v>398.87999999999994</v>
      </c>
      <c r="H57" s="2">
        <f>F57/100*(12*60)</f>
        <v>46.800000000000004</v>
      </c>
      <c r="I57" s="2" t="s">
        <v>43</v>
      </c>
    </row>
    <row r="58" spans="1:9" x14ac:dyDescent="0.25">
      <c r="A58" s="2" t="s">
        <v>32</v>
      </c>
      <c r="B58" s="4" t="s">
        <v>41</v>
      </c>
      <c r="C58" s="2" t="s">
        <v>6</v>
      </c>
      <c r="D58" s="2" t="s">
        <v>42</v>
      </c>
      <c r="E58" s="2">
        <v>55.4</v>
      </c>
      <c r="F58" s="2">
        <v>6.5</v>
      </c>
      <c r="G58" s="2">
        <f t="shared" si="8"/>
        <v>398.87999999999994</v>
      </c>
      <c r="H58" s="2">
        <f>F58/100*(12*60)</f>
        <v>46.800000000000004</v>
      </c>
      <c r="I58" s="2" t="s">
        <v>43</v>
      </c>
    </row>
    <row r="59" spans="1:9" x14ac:dyDescent="0.25">
      <c r="A59" s="2" t="s">
        <v>32</v>
      </c>
      <c r="B59" s="4" t="s">
        <v>40</v>
      </c>
      <c r="C59" s="2" t="s">
        <v>7</v>
      </c>
      <c r="D59" s="2" t="s">
        <v>44</v>
      </c>
      <c r="E59" s="2">
        <v>67</v>
      </c>
      <c r="G59" s="2">
        <f t="shared" si="8"/>
        <v>482.40000000000003</v>
      </c>
      <c r="I59" s="2" t="s">
        <v>45</v>
      </c>
    </row>
    <row r="60" spans="1:9" x14ac:dyDescent="0.25">
      <c r="A60" s="2" t="s">
        <v>32</v>
      </c>
      <c r="B60" s="4" t="s">
        <v>40</v>
      </c>
      <c r="C60" s="2" t="s">
        <v>6</v>
      </c>
      <c r="D60" s="2" t="s">
        <v>44</v>
      </c>
      <c r="E60" s="2">
        <v>67</v>
      </c>
      <c r="G60" s="2">
        <f t="shared" si="8"/>
        <v>482.40000000000003</v>
      </c>
      <c r="I60" s="2" t="s">
        <v>45</v>
      </c>
    </row>
    <row r="61" spans="1:9" x14ac:dyDescent="0.25">
      <c r="A61" s="2" t="s">
        <v>32</v>
      </c>
      <c r="B61" s="4" t="s">
        <v>40</v>
      </c>
      <c r="C61" s="2" t="s">
        <v>7</v>
      </c>
      <c r="D61" s="2" t="s">
        <v>46</v>
      </c>
      <c r="E61" s="2">
        <v>60.2</v>
      </c>
      <c r="G61" s="2">
        <f t="shared" si="8"/>
        <v>433.44</v>
      </c>
      <c r="I61" s="2" t="s">
        <v>45</v>
      </c>
    </row>
    <row r="62" spans="1:9" x14ac:dyDescent="0.25">
      <c r="A62" s="2" t="s">
        <v>32</v>
      </c>
      <c r="B62" s="4" t="s">
        <v>40</v>
      </c>
      <c r="C62" s="2" t="s">
        <v>6</v>
      </c>
      <c r="D62" s="2" t="s">
        <v>46</v>
      </c>
      <c r="E62" s="2">
        <v>60.2</v>
      </c>
      <c r="G62" s="2">
        <f t="shared" si="8"/>
        <v>433.44</v>
      </c>
      <c r="I62" s="2" t="s">
        <v>45</v>
      </c>
    </row>
    <row r="63" spans="1:9" x14ac:dyDescent="0.25">
      <c r="A63" s="2" t="s">
        <v>32</v>
      </c>
      <c r="B63" s="4" t="s">
        <v>51</v>
      </c>
      <c r="C63" s="2" t="s">
        <v>7</v>
      </c>
      <c r="D63" s="2" t="s">
        <v>47</v>
      </c>
      <c r="E63" s="2">
        <v>45.5</v>
      </c>
      <c r="F63" s="2">
        <v>9.4</v>
      </c>
      <c r="G63" s="2">
        <f t="shared" si="8"/>
        <v>327.60000000000002</v>
      </c>
      <c r="H63" s="2">
        <f>F63/100*(12*60)</f>
        <v>67.680000000000007</v>
      </c>
      <c r="I63" s="2" t="s">
        <v>45</v>
      </c>
    </row>
    <row r="64" spans="1:9" x14ac:dyDescent="0.25">
      <c r="A64" s="2" t="s">
        <v>32</v>
      </c>
      <c r="B64" s="4" t="s">
        <v>51</v>
      </c>
      <c r="C64" s="2" t="s">
        <v>6</v>
      </c>
      <c r="D64" s="2" t="s">
        <v>47</v>
      </c>
      <c r="E64" s="2">
        <v>45.5</v>
      </c>
      <c r="F64" s="2">
        <v>9.4</v>
      </c>
      <c r="G64" s="2">
        <f t="shared" si="8"/>
        <v>327.60000000000002</v>
      </c>
      <c r="H64" s="2">
        <f>F64/100*(12*60)</f>
        <v>67.680000000000007</v>
      </c>
      <c r="I64" s="2" t="s">
        <v>45</v>
      </c>
    </row>
    <row r="65" spans="1:9" x14ac:dyDescent="0.25">
      <c r="A65" s="2" t="s">
        <v>32</v>
      </c>
      <c r="B65" s="4" t="s">
        <v>41</v>
      </c>
      <c r="C65" s="2" t="s">
        <v>7</v>
      </c>
      <c r="D65" s="2" t="s">
        <v>48</v>
      </c>
      <c r="E65" s="2">
        <v>45.8</v>
      </c>
      <c r="G65" s="2">
        <f t="shared" si="8"/>
        <v>329.76</v>
      </c>
      <c r="I65" s="2" t="s">
        <v>45</v>
      </c>
    </row>
    <row r="66" spans="1:9" x14ac:dyDescent="0.25">
      <c r="A66" s="2" t="s">
        <v>32</v>
      </c>
      <c r="B66" s="4" t="s">
        <v>41</v>
      </c>
      <c r="C66" s="2" t="s">
        <v>6</v>
      </c>
      <c r="D66" s="2" t="s">
        <v>48</v>
      </c>
      <c r="E66" s="2">
        <v>45.8</v>
      </c>
      <c r="G66" s="2">
        <f t="shared" si="8"/>
        <v>329.76</v>
      </c>
      <c r="I66" s="2" t="s">
        <v>45</v>
      </c>
    </row>
    <row r="67" spans="1:9" x14ac:dyDescent="0.25">
      <c r="A67" s="2" t="s">
        <v>32</v>
      </c>
      <c r="B67" s="4" t="s">
        <v>40</v>
      </c>
      <c r="C67" s="2" t="s">
        <v>7</v>
      </c>
      <c r="D67" s="2" t="s">
        <v>49</v>
      </c>
      <c r="E67" s="2">
        <v>48</v>
      </c>
      <c r="F67" s="2">
        <v>10.3</v>
      </c>
      <c r="G67" s="2">
        <f t="shared" si="8"/>
        <v>345.59999999999997</v>
      </c>
      <c r="H67" s="2">
        <f>F67/100*(12*60)</f>
        <v>74.160000000000011</v>
      </c>
      <c r="I67" s="2" t="s">
        <v>45</v>
      </c>
    </row>
    <row r="68" spans="1:9" x14ac:dyDescent="0.25">
      <c r="A68" s="2" t="s">
        <v>32</v>
      </c>
      <c r="B68" s="4" t="s">
        <v>40</v>
      </c>
      <c r="C68" s="2" t="s">
        <v>6</v>
      </c>
      <c r="D68" s="2" t="s">
        <v>49</v>
      </c>
      <c r="E68" s="2">
        <v>48</v>
      </c>
      <c r="F68" s="2">
        <v>10.3</v>
      </c>
      <c r="G68" s="2">
        <f t="shared" si="8"/>
        <v>345.59999999999997</v>
      </c>
      <c r="H68" s="2">
        <f>F68/100*(12*60)</f>
        <v>74.160000000000011</v>
      </c>
      <c r="I68" s="2" t="s">
        <v>45</v>
      </c>
    </row>
    <row r="69" spans="1:9" x14ac:dyDescent="0.25">
      <c r="A69" s="2" t="s">
        <v>32</v>
      </c>
      <c r="B69" s="4" t="s">
        <v>41</v>
      </c>
      <c r="C69" s="2" t="s">
        <v>7</v>
      </c>
      <c r="D69" s="2" t="s">
        <v>50</v>
      </c>
      <c r="E69" s="2">
        <v>55</v>
      </c>
      <c r="G69" s="2">
        <f t="shared" si="8"/>
        <v>396.00000000000006</v>
      </c>
      <c r="I69" s="2" t="s">
        <v>45</v>
      </c>
    </row>
    <row r="70" spans="1:9" x14ac:dyDescent="0.25">
      <c r="A70" s="2" t="s">
        <v>32</v>
      </c>
      <c r="B70" s="4" t="s">
        <v>41</v>
      </c>
      <c r="C70" s="2" t="s">
        <v>6</v>
      </c>
      <c r="D70" s="2" t="s">
        <v>50</v>
      </c>
      <c r="E70" s="2">
        <v>55</v>
      </c>
      <c r="G70" s="2">
        <f t="shared" si="8"/>
        <v>396.00000000000006</v>
      </c>
      <c r="I70" s="2" t="s">
        <v>45</v>
      </c>
    </row>
    <row r="71" spans="1:9" x14ac:dyDescent="0.25">
      <c r="A71" s="2" t="s">
        <v>32</v>
      </c>
      <c r="B71" s="4" t="s">
        <v>41</v>
      </c>
      <c r="C71" s="2" t="s">
        <v>7</v>
      </c>
      <c r="D71" s="2" t="s">
        <v>69</v>
      </c>
      <c r="E71" s="2">
        <v>54.6</v>
      </c>
      <c r="G71" s="2">
        <f t="shared" si="8"/>
        <v>393.12</v>
      </c>
      <c r="I71" s="2" t="s">
        <v>70</v>
      </c>
    </row>
    <row r="72" spans="1:9" x14ac:dyDescent="0.25">
      <c r="A72" s="2" t="s">
        <v>32</v>
      </c>
      <c r="B72" s="4" t="s">
        <v>41</v>
      </c>
      <c r="C72" s="2" t="s">
        <v>6</v>
      </c>
      <c r="D72" s="2" t="s">
        <v>69</v>
      </c>
      <c r="E72" s="2">
        <v>54.6</v>
      </c>
      <c r="G72" s="2">
        <f t="shared" si="8"/>
        <v>393.12</v>
      </c>
      <c r="I72" s="2" t="s">
        <v>70</v>
      </c>
    </row>
  </sheetData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TKraft</dc:creator>
  <cp:lastModifiedBy>Thomas Kraft</cp:lastModifiedBy>
  <dcterms:created xsi:type="dcterms:W3CDTF">2018-07-02T16:53:04Z</dcterms:created>
  <dcterms:modified xsi:type="dcterms:W3CDTF">2021-12-23T01:45:26Z</dcterms:modified>
</cp:coreProperties>
</file>