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sharedStrings.xml><?xml version="1.0" encoding="utf-8"?>
<sst xmlns="http://schemas.openxmlformats.org/spreadsheetml/2006/main" count="1344" uniqueCount="148">
  <si>
    <t>Timestamp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</si>
  <si>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</si>
  <si>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</si>
  <si>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</si>
  <si>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</si>
  <si>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</si>
  <si>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</si>
  <si>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</si>
  <si>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</si>
  <si>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</si>
  <si>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</si>
  <si>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</si>
  <si>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Abstract: Does the abstract inform the primary outcome (variable of interest)?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</si>
  <si>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</si>
  <si>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</si>
  <si>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</si>
  <si>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</si>
  <si>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</si>
  <si>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</si>
  <si>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</si>
  <si>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</si>
  <si>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</si>
  <si>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</si>
  <si>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</si>
  <si>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</si>
  <si>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</si>
  <si>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</si>
  <si>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</si>
  <si>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</si>
  <si>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 xml:space="preserve">Methods-TID7: Is there a description of location(s) where the intervention occurred? (Note: infrastructure and relevant features should be considered) 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</si>
  <si>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</si>
  <si>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</si>
  <si>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</si>
  <si>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</si>
  <si>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</si>
  <si>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</si>
  <si>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</si>
  <si>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</si>
  <si>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</si>
  <si>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</si>
  <si>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</si>
  <si>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</si>
  <si>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</si>
  <si>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</si>
  <si>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</si>
  <si>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</si>
  <si>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</si>
  <si>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</si>
  <si>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rctteam</t>
  </si>
  <si>
    <t>Br J Sports Med</t>
  </si>
  <si>
    <t>March</t>
  </si>
  <si>
    <t>Room for improvement: a randomised controlled trial with nested qualitative interviews on space, place and treatment delivery</t>
  </si>
  <si>
    <t>Yes</t>
  </si>
  <si>
    <t>NCT02043613</t>
  </si>
  <si>
    <t>Yes, with P value(s) reported at a level HIGHER than 0.05</t>
  </si>
  <si>
    <t>No</t>
  </si>
  <si>
    <t>The trial was supported by The Swedish Research Council (2006-4129),
the Faculty of Health at University of Southern Denmark, the research project Good Life with Osteoarthritis and the Danish Rheumatism Association</t>
  </si>
  <si>
    <t>Yes, but NONE of the authors disclosed potential COIs</t>
  </si>
  <si>
    <t>An internet-supported school physical activity intervention in low socioeconomic status communities: results from the Activity and Motivation in Physical Education (AMPED) cluster randomised controlled trial</t>
  </si>
  <si>
    <t>ACTRN12614000184673</t>
  </si>
  <si>
    <t>Yes, with P value(s) reported at a level EQUAL or LOWER than 0.05</t>
  </si>
  <si>
    <t>Australian Research Council Discovery Grant (DP130104659),  Australian Postgraduate Award, Australian Catholic University Postgraduate Award,  Australian Research Council Future Fellowship,  Australian Research Council Discovery Early Career Researcher Award</t>
  </si>
  <si>
    <t>Physical exercise programme during pregnancy decreases perinatal depression risk: a randomised controlled trial</t>
  </si>
  <si>
    <t>NCT02420288</t>
  </si>
  <si>
    <t>Yes, with P value(s) reported at varied levels (BOTH equal/lower AND higher than 0.05)</t>
  </si>
  <si>
    <t>NA</t>
  </si>
  <si>
    <t>Eur J Prev Cardiol</t>
  </si>
  <si>
    <t>Near infrared spectroscopy-guided exercise training for claudication in peripheral arterial disease</t>
  </si>
  <si>
    <t>American Heart Association</t>
  </si>
  <si>
    <t>Yes, authors declare non-financial COIs</t>
  </si>
  <si>
    <t>J Sci Med Sport</t>
  </si>
  <si>
    <t>The effect of sensory-targeted ankle rehabilitation strategies on single-leg center of pressure elements in those with chronic ankle instability: A randomized clinical trial</t>
  </si>
  <si>
    <t>NCT01541657</t>
  </si>
  <si>
    <t>There is no reporting of quantitative results</t>
  </si>
  <si>
    <t>National Institute of Arthritis and Musculoskeletal and Skin Diseases</t>
  </si>
  <si>
    <t>No disclosures were mentioned regarding potential COIs</t>
  </si>
  <si>
    <t>Med Sci Sports Exerc</t>
  </si>
  <si>
    <t>Exercise Training Increases Metaboreflex Control in Patients with Obstructive Sleep Apne</t>
  </si>
  <si>
    <t>NCT002289625</t>
  </si>
  <si>
    <t>FAPESP 2010/15064-6, Pro-Reitoria de Pesquisa da Universidade de São Paulo, CAPES Institutional quota (social claim), CNPq (301867/2010-0)</t>
  </si>
  <si>
    <t>Effect of Ice Slurry Ingestion on Cardiovascular Drift and V˙O2max during Heat Stress</t>
  </si>
  <si>
    <t>check eligibility</t>
  </si>
  <si>
    <t>CSUSB Faculty Center</t>
  </si>
  <si>
    <t>Scand J Med Sci Sports</t>
  </si>
  <si>
    <t>Exercise performance increase in smokeless tobacco-user athletes after overnight nicotine abstinence</t>
  </si>
  <si>
    <t>N/A</t>
  </si>
  <si>
    <t>World Anti‐Doping Agency (WADA)</t>
  </si>
  <si>
    <t>Caffeine Augments the Prothrombotic but Not the Fibrinolytic Response to Exercise</t>
  </si>
  <si>
    <t>Ball State University ASPiRE grant</t>
  </si>
  <si>
    <t>Variable, but not free-weight, resistance back squat exercise potentiates jump performance following a comprehensive task-specific warm-up</t>
  </si>
  <si>
    <t>The effect of two exercise modalities on skeletal muscle capillary ultrastructure in individuals with type 2 diabetes</t>
  </si>
  <si>
    <t>NCT02001766</t>
  </si>
  <si>
    <t>TrygFonden,  Danish National Research Foundation,  Capitol Region of Denmark, the Novo Nordisk Foundation and the Danish Diabetes Academy</t>
  </si>
  <si>
    <t>April</t>
  </si>
  <si>
    <t>Detraining effect on overweight/obese women after high-intensity interval training in hypoxia</t>
  </si>
  <si>
    <t>Government of Extremadura: GAEDAF Research Group (GR15020), Ministerio de Educación, Cultura y Deporte (FPU15/00450).</t>
  </si>
  <si>
    <t>Concurrent exercise training on hyperglycemia and comorbidities associated: Non-responders using clinical cutoff points</t>
  </si>
  <si>
    <t>NCT03502304</t>
  </si>
  <si>
    <t>Family Healthcare Center Tomas Rojas (2013), Universidad de Los Lagos, Health Service of Los Ríos, ISCIII, Fondos FEDER</t>
  </si>
  <si>
    <t>JAMA</t>
  </si>
  <si>
    <t>Effect of a Behavioral Intervention Strategy on Sustained Change in Physical Activity and Sedentary Behavior in Patients With Type 2 Diabetes: The IDES_2 Randomized Clinical Trial</t>
  </si>
  <si>
    <t>NCT01600937</t>
  </si>
  <si>
    <t>Does not apply</t>
  </si>
  <si>
    <t>Metabolic Fitness Association</t>
  </si>
  <si>
    <t>Yes, authors declare financial COIs</t>
  </si>
  <si>
    <t>Effects of different exercise training programs on body composition: A randomized control trial</t>
  </si>
  <si>
    <t>NCT03334357</t>
  </si>
  <si>
    <t>Spanish Ministry of Education, University of Granada,  Plan Propio de
Investigación 2016, Excellence actions: Units of Excellence; Unit of Excellence on Exercise and Health (UCEES), the Junta de Andalucía, Consejería de Conocimiento, Investigación y Universidades and European Regional Development Fund (ERDF)</t>
  </si>
  <si>
    <t>Testosterone and Resistance Training Improve Muscle Quality in Spinal Cord Injury</t>
  </si>
  <si>
    <t>NCT01652040</t>
  </si>
  <si>
    <t>United States Department of Veteran Affairs</t>
  </si>
  <si>
    <t>Trunk exercise training improves muscle size, strength, and function in older adults: A randomized controlled trial</t>
  </si>
  <si>
    <t>ACTRN12613001176752</t>
  </si>
  <si>
    <t>School of Psychology and Exercise Science
at Murdoch University</t>
  </si>
  <si>
    <t>How does 6 months of active bike commuting or leisure-time exercise affect insulin sensitivity, cardiorespiratory fitness and intra-abdominal fat? A randomised controlled trial in individuals with overweight and obesity</t>
  </si>
  <si>
    <t>NCT01962259.</t>
  </si>
  <si>
    <t xml:space="preserve"> University of Copenhagen’s Excellence Programme for
Interdisciplinary Research, Faculty of Health and Medical Sciences, University of Copenhagen, TrygFonden (grant number 1081289), Gerda and Aage Haensch’s Fond</t>
  </si>
  <si>
    <t>J Physiother</t>
  </si>
  <si>
    <t>Additional early active repetitive motor training did not prevent contracture in adults receiving task-specific upper limb training after stroke: a randomised trial</t>
  </si>
  <si>
    <t>ACTRN12614001162606</t>
  </si>
  <si>
    <t>Sunshine Coast Health Foundation</t>
  </si>
  <si>
    <t>Blood Flow-restricted Exercise Does Not Induce a Cross-transfer of Effect: An RCT</t>
  </si>
  <si>
    <t>NCT02308189</t>
  </si>
  <si>
    <t>National Institute of Arthritis and Musculoskeletal and Skin Diseases (NIAMS) of
the National Institutes of Health (NIH)</t>
  </si>
  <si>
    <t>Exercises using a touchscreen tablet application improved functional ability more than an exercise program prescribed on paper in people after surgical carpal tunnel release: a randomised trial</t>
  </si>
  <si>
    <t>ACTRN12618001887268</t>
  </si>
  <si>
    <t>Health Council of Andalusian Government, European Institute of Innovation and Technology (EIT), European Union’s Horizon 2020 research and innovation program</t>
  </si>
  <si>
    <t>Yes, authors declare financial and non-financial COIs</t>
  </si>
  <si>
    <t>Effect of induced alkalosis on performance during a field-simulated BMX cycling competition</t>
  </si>
  <si>
    <t>Spanish National Sports Council (CSD), University of Granada (Darías Holgado)</t>
  </si>
  <si>
    <t>Massage therapy slightly decreased pain intensity after habitual running, but had no effect on fatigue, mood or physical performance: a randomised trial</t>
  </si>
  <si>
    <t>RBR-393m7m</t>
  </si>
  <si>
    <t>Non-failure blood flow restricted exercise induces similar muscle adaptations and less discomfort than failure protocols</t>
  </si>
  <si>
    <t>Helga and Peter Kornings Fond, Aarhus Universitets Forskningsfond</t>
  </si>
  <si>
    <t>Title</t>
  </si>
  <si>
    <t>Journal</t>
  </si>
  <si>
    <t>PMID</t>
  </si>
  <si>
    <t>Transparency</t>
  </si>
  <si>
    <t>Completeness</t>
  </si>
  <si>
    <t>Methodological rigor</t>
  </si>
  <si>
    <t>Participants</t>
  </si>
  <si>
    <t>Intervention / Exposure</t>
  </si>
  <si>
    <t>Outcome</t>
  </si>
  <si>
    <t>Critical appraisal</t>
  </si>
  <si>
    <t>Overall yes</t>
  </si>
  <si>
    <t>Overall no</t>
  </si>
  <si>
    <t>As Recommended</t>
  </si>
  <si>
    <t>Not as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</si>
</sst>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11">
    <font>
      <sz val="10.0"/>
      <color rgb="FF000000"/>
      <name val="Arial"/>
    </font>
    <font>
      <b/>
      <sz val="9.0"/>
      <name val="Arial"/>
    </font>
    <font>
      <name val="Arial"/>
    </font>
    <font>
      <i/>
      <name val="Arial"/>
    </font>
    <font>
      <b/>
      <name val="Arial"/>
    </font>
    <font/>
    <font>
      <b/>
      <color rgb="FF000000"/>
      <name val="Arial"/>
    </font>
    <font>
      <b/>
      <sz val="10.0"/>
      <name val="Arial"/>
    </font>
    <font>
      <b/>
    </font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1" fillId="2" fontId="4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5" numFmtId="0" xfId="0" applyFont="1"/>
    <xf borderId="0" fillId="0" fontId="4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2" xfId="0" applyAlignment="1" applyFont="1" applyNumberFormat="1">
      <alignment readingOrder="0"/>
    </xf>
    <xf borderId="2" fillId="3" fontId="9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5" numFmtId="2" xfId="0" applyFont="1" applyNumberFormat="1"/>
    <xf borderId="2" fillId="0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2" fillId="0" fontId="6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vertical="bottom"/>
    </xf>
    <xf borderId="2" fillId="2" fontId="10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  <col customWidth="1" min="48" max="48" width="51.29"/>
  </cols>
  <sheetData>
    <row r="1" ht="14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/>
      <c r="AX1" s="1"/>
      <c r="AY1" s="1"/>
      <c r="AZ1" s="1"/>
      <c r="BA1" s="1"/>
      <c r="BB1" s="1"/>
      <c r="BC1" s="1"/>
    </row>
    <row r="2">
      <c r="A2" s="4">
        <v>43585.50041666667</v>
      </c>
      <c r="B2" s="5" t="s">
        <v>48</v>
      </c>
      <c r="C2" s="6" t="s">
        <v>49</v>
      </c>
      <c r="D2" s="7">
        <v>2019.0</v>
      </c>
      <c r="E2" s="6" t="s">
        <v>50</v>
      </c>
      <c r="F2" s="8" t="s">
        <v>51</v>
      </c>
      <c r="G2" s="7">
        <v>2.8768617E7</v>
      </c>
      <c r="H2" s="6" t="s">
        <v>52</v>
      </c>
      <c r="I2" s="6" t="s">
        <v>53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54</v>
      </c>
      <c r="P2" s="6" t="s">
        <v>52</v>
      </c>
      <c r="Q2" s="6" t="s">
        <v>52</v>
      </c>
      <c r="R2" s="6" t="s">
        <v>55</v>
      </c>
      <c r="S2" s="6" t="s">
        <v>52</v>
      </c>
      <c r="T2" s="6" t="s">
        <v>52</v>
      </c>
      <c r="U2" s="6" t="s">
        <v>52</v>
      </c>
      <c r="V2" s="6" t="s">
        <v>55</v>
      </c>
      <c r="W2" s="6" t="s">
        <v>52</v>
      </c>
      <c r="X2" s="6" t="s">
        <v>52</v>
      </c>
      <c r="Y2" s="6" t="s">
        <v>52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52</v>
      </c>
      <c r="AH2" s="6" t="s">
        <v>52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52</v>
      </c>
      <c r="AO2" s="6" t="s">
        <v>55</v>
      </c>
      <c r="AP2" s="6" t="s">
        <v>52</v>
      </c>
      <c r="AQ2" s="6" t="s">
        <v>52</v>
      </c>
      <c r="AR2" s="6" t="s">
        <v>52</v>
      </c>
      <c r="AS2" s="6" t="s">
        <v>55</v>
      </c>
      <c r="AT2" s="6" t="s">
        <v>52</v>
      </c>
      <c r="AU2" s="6" t="s">
        <v>56</v>
      </c>
      <c r="AV2" s="9" t="s">
        <v>57</v>
      </c>
      <c r="AW2" s="10"/>
      <c r="AX2" s="10"/>
      <c r="AY2" s="6"/>
      <c r="AZ2" s="6"/>
      <c r="BA2" s="6"/>
      <c r="BB2" s="6"/>
      <c r="BC2" s="6"/>
    </row>
    <row r="3">
      <c r="A3" s="4">
        <v>43586.501226851855</v>
      </c>
      <c r="B3" s="5" t="s">
        <v>48</v>
      </c>
      <c r="C3" s="6" t="s">
        <v>49</v>
      </c>
      <c r="D3" s="7">
        <v>2019.0</v>
      </c>
      <c r="E3" s="6" t="s">
        <v>50</v>
      </c>
      <c r="F3" s="6" t="s">
        <v>58</v>
      </c>
      <c r="G3" s="7">
        <v>2.8993404E7</v>
      </c>
      <c r="H3" s="6" t="s">
        <v>52</v>
      </c>
      <c r="I3" s="6" t="s">
        <v>59</v>
      </c>
      <c r="J3" s="6" t="s">
        <v>52</v>
      </c>
      <c r="K3" s="6" t="s">
        <v>52</v>
      </c>
      <c r="L3" s="6" t="s">
        <v>55</v>
      </c>
      <c r="M3" s="6" t="s">
        <v>52</v>
      </c>
      <c r="N3" s="6" t="s">
        <v>55</v>
      </c>
      <c r="O3" s="6" t="s">
        <v>60</v>
      </c>
      <c r="P3" s="6" t="s">
        <v>52</v>
      </c>
      <c r="Q3" s="6" t="s">
        <v>52</v>
      </c>
      <c r="R3" s="6" t="s">
        <v>52</v>
      </c>
      <c r="S3" s="6" t="s">
        <v>55</v>
      </c>
      <c r="T3" s="6" t="s">
        <v>52</v>
      </c>
      <c r="U3" s="6" t="s">
        <v>55</v>
      </c>
      <c r="V3" s="6" t="s">
        <v>55</v>
      </c>
      <c r="W3" s="6" t="s">
        <v>52</v>
      </c>
      <c r="X3" s="6" t="s">
        <v>52</v>
      </c>
      <c r="Y3" s="6" t="s">
        <v>55</v>
      </c>
      <c r="Z3" s="6" t="s">
        <v>55</v>
      </c>
      <c r="AA3" s="6" t="s">
        <v>55</v>
      </c>
      <c r="AB3" s="6" t="s">
        <v>52</v>
      </c>
      <c r="AC3" s="5" t="s">
        <v>52</v>
      </c>
      <c r="AD3" s="6" t="s">
        <v>55</v>
      </c>
      <c r="AE3" s="6" t="s">
        <v>55</v>
      </c>
      <c r="AF3" s="6" t="s">
        <v>55</v>
      </c>
      <c r="AG3" s="6" t="s">
        <v>52</v>
      </c>
      <c r="AH3" s="6" t="s">
        <v>55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52</v>
      </c>
      <c r="AN3" s="6" t="s">
        <v>52</v>
      </c>
      <c r="AO3" s="6" t="s">
        <v>55</v>
      </c>
      <c r="AP3" s="6" t="s">
        <v>55</v>
      </c>
      <c r="AQ3" s="6" t="s">
        <v>52</v>
      </c>
      <c r="AR3" s="6" t="s">
        <v>52</v>
      </c>
      <c r="AS3" s="6" t="s">
        <v>55</v>
      </c>
      <c r="AT3" s="6" t="s">
        <v>52</v>
      </c>
      <c r="AU3" s="6" t="s">
        <v>61</v>
      </c>
      <c r="AV3" s="9" t="s">
        <v>57</v>
      </c>
      <c r="AW3" s="10"/>
      <c r="AX3" s="10"/>
      <c r="AY3" s="6"/>
      <c r="AZ3" s="6"/>
      <c r="BA3" s="6"/>
      <c r="BB3" s="6"/>
      <c r="BC3" s="6"/>
    </row>
    <row r="4">
      <c r="A4" s="4">
        <v>43586.56209490741</v>
      </c>
      <c r="B4" s="5" t="s">
        <v>48</v>
      </c>
      <c r="C4" s="10" t="s">
        <v>49</v>
      </c>
      <c r="D4" s="7">
        <v>2019.0</v>
      </c>
      <c r="E4" s="6" t="s">
        <v>50</v>
      </c>
      <c r="F4" s="6" t="s">
        <v>62</v>
      </c>
      <c r="G4" s="7">
        <v>2.989905E7</v>
      </c>
      <c r="H4" s="6" t="s">
        <v>52</v>
      </c>
      <c r="I4" s="6" t="s">
        <v>63</v>
      </c>
      <c r="J4" s="6" t="s">
        <v>55</v>
      </c>
      <c r="K4" s="6" t="s">
        <v>52</v>
      </c>
      <c r="L4" s="6" t="s">
        <v>55</v>
      </c>
      <c r="M4" s="6" t="s">
        <v>55</v>
      </c>
      <c r="N4" s="6" t="s">
        <v>55</v>
      </c>
      <c r="O4" s="6" t="s">
        <v>64</v>
      </c>
      <c r="P4" s="6" t="s">
        <v>52</v>
      </c>
      <c r="Q4" s="6" t="s">
        <v>52</v>
      </c>
      <c r="R4" s="6" t="s">
        <v>55</v>
      </c>
      <c r="S4" s="8" t="s">
        <v>52</v>
      </c>
      <c r="T4" s="6" t="s">
        <v>55</v>
      </c>
      <c r="U4" s="6" t="s">
        <v>52</v>
      </c>
      <c r="V4" s="6" t="s">
        <v>55</v>
      </c>
      <c r="W4" s="6" t="s">
        <v>55</v>
      </c>
      <c r="X4" s="6" t="s">
        <v>52</v>
      </c>
      <c r="Y4" s="6" t="s">
        <v>55</v>
      </c>
      <c r="Z4" s="6" t="s">
        <v>55</v>
      </c>
      <c r="AA4" s="6" t="s">
        <v>52</v>
      </c>
      <c r="AB4" s="8" t="s">
        <v>52</v>
      </c>
      <c r="AC4" s="6" t="s">
        <v>52</v>
      </c>
      <c r="AD4" s="6" t="s">
        <v>52</v>
      </c>
      <c r="AE4" s="8" t="s">
        <v>52</v>
      </c>
      <c r="AF4" s="6" t="s">
        <v>55</v>
      </c>
      <c r="AG4" s="6" t="s">
        <v>52</v>
      </c>
      <c r="AH4" s="6" t="s">
        <v>52</v>
      </c>
      <c r="AI4" s="6" t="s">
        <v>52</v>
      </c>
      <c r="AJ4" s="6" t="s">
        <v>52</v>
      </c>
      <c r="AK4" s="6" t="s">
        <v>52</v>
      </c>
      <c r="AL4" s="6" t="s">
        <v>52</v>
      </c>
      <c r="AM4" s="8" t="s">
        <v>52</v>
      </c>
      <c r="AN4" s="6" t="s">
        <v>55</v>
      </c>
      <c r="AO4" s="6" t="s">
        <v>55</v>
      </c>
      <c r="AP4" s="6" t="s">
        <v>55</v>
      </c>
      <c r="AQ4" s="6" t="s">
        <v>52</v>
      </c>
      <c r="AR4" s="6" t="s">
        <v>52</v>
      </c>
      <c r="AS4" s="6" t="s">
        <v>52</v>
      </c>
      <c r="AT4" s="6" t="s">
        <v>52</v>
      </c>
      <c r="AU4" s="6" t="s">
        <v>65</v>
      </c>
      <c r="AV4" s="9" t="s">
        <v>57</v>
      </c>
      <c r="AW4" s="10"/>
      <c r="AX4" s="10"/>
      <c r="AY4" s="6"/>
      <c r="AZ4" s="6"/>
      <c r="BA4" s="6"/>
      <c r="BB4" s="6"/>
      <c r="BC4" s="6"/>
    </row>
    <row r="5">
      <c r="A5" s="4">
        <v>43588.381736111114</v>
      </c>
      <c r="B5" s="5" t="s">
        <v>48</v>
      </c>
      <c r="C5" s="6" t="s">
        <v>66</v>
      </c>
      <c r="D5" s="7">
        <v>2019.0</v>
      </c>
      <c r="E5" s="6" t="s">
        <v>50</v>
      </c>
      <c r="F5" s="6" t="s">
        <v>67</v>
      </c>
      <c r="G5" s="7">
        <v>3.0152245E7</v>
      </c>
      <c r="H5" s="6" t="s">
        <v>55</v>
      </c>
      <c r="I5" s="6" t="s">
        <v>65</v>
      </c>
      <c r="J5" s="6" t="s">
        <v>55</v>
      </c>
      <c r="K5" s="6" t="s">
        <v>55</v>
      </c>
      <c r="L5" s="6" t="s">
        <v>52</v>
      </c>
      <c r="M5" s="6" t="s">
        <v>55</v>
      </c>
      <c r="N5" s="6" t="s">
        <v>52</v>
      </c>
      <c r="O5" s="6" t="s">
        <v>64</v>
      </c>
      <c r="P5" s="6" t="s">
        <v>52</v>
      </c>
      <c r="Q5" s="6" t="s">
        <v>52</v>
      </c>
      <c r="R5" s="6" t="s">
        <v>55</v>
      </c>
      <c r="S5" s="6" t="s">
        <v>55</v>
      </c>
      <c r="T5" s="6" t="s">
        <v>55</v>
      </c>
      <c r="U5" s="6" t="s">
        <v>55</v>
      </c>
      <c r="V5" s="6" t="s">
        <v>55</v>
      </c>
      <c r="W5" s="6" t="s">
        <v>55</v>
      </c>
      <c r="X5" s="6" t="s">
        <v>55</v>
      </c>
      <c r="Y5" s="6" t="s">
        <v>55</v>
      </c>
      <c r="Z5" s="6" t="s">
        <v>55</v>
      </c>
      <c r="AA5" s="6" t="s">
        <v>52</v>
      </c>
      <c r="AB5" s="6" t="s">
        <v>55</v>
      </c>
      <c r="AC5" s="6" t="s">
        <v>52</v>
      </c>
      <c r="AD5" s="6" t="s">
        <v>55</v>
      </c>
      <c r="AE5" s="6" t="s">
        <v>55</v>
      </c>
      <c r="AF5" s="6" t="s">
        <v>52</v>
      </c>
      <c r="AG5" s="6" t="s">
        <v>55</v>
      </c>
      <c r="AH5" s="6" t="s">
        <v>52</v>
      </c>
      <c r="AI5" s="6" t="s">
        <v>55</v>
      </c>
      <c r="AJ5" s="6" t="s">
        <v>55</v>
      </c>
      <c r="AK5" s="6" t="s">
        <v>52</v>
      </c>
      <c r="AL5" s="6" t="s">
        <v>52</v>
      </c>
      <c r="AM5" s="6" t="s">
        <v>55</v>
      </c>
      <c r="AN5" s="6" t="s">
        <v>52</v>
      </c>
      <c r="AO5" s="6" t="s">
        <v>55</v>
      </c>
      <c r="AP5" s="6" t="s">
        <v>55</v>
      </c>
      <c r="AQ5" s="6" t="s">
        <v>52</v>
      </c>
      <c r="AR5" s="6" t="s">
        <v>52</v>
      </c>
      <c r="AS5" s="6" t="s">
        <v>55</v>
      </c>
      <c r="AT5" s="6" t="s">
        <v>52</v>
      </c>
      <c r="AU5" s="6" t="s">
        <v>68</v>
      </c>
      <c r="AV5" s="9" t="s">
        <v>69</v>
      </c>
      <c r="AW5" s="10"/>
      <c r="AX5" s="6"/>
      <c r="AY5" s="6"/>
      <c r="AZ5" s="6"/>
      <c r="BA5" s="6"/>
      <c r="BB5" s="6"/>
      <c r="BC5" s="6"/>
    </row>
    <row r="6">
      <c r="A6" s="4">
        <v>43592.45302083333</v>
      </c>
      <c r="B6" s="5" t="s">
        <v>48</v>
      </c>
      <c r="C6" s="10" t="s">
        <v>70</v>
      </c>
      <c r="D6" s="7">
        <v>2019.0</v>
      </c>
      <c r="E6" s="6" t="s">
        <v>50</v>
      </c>
      <c r="F6" s="6" t="s">
        <v>71</v>
      </c>
      <c r="G6" s="7">
        <v>3.0244979E7</v>
      </c>
      <c r="H6" s="6" t="s">
        <v>52</v>
      </c>
      <c r="I6" s="6" t="s">
        <v>72</v>
      </c>
      <c r="J6" s="5" t="s">
        <v>55</v>
      </c>
      <c r="K6" s="6" t="s">
        <v>52</v>
      </c>
      <c r="L6" s="6" t="s">
        <v>52</v>
      </c>
      <c r="M6" s="6" t="s">
        <v>55</v>
      </c>
      <c r="N6" s="6" t="s">
        <v>73</v>
      </c>
      <c r="O6" s="6" t="s">
        <v>55</v>
      </c>
      <c r="P6" s="6" t="s">
        <v>52</v>
      </c>
      <c r="Q6" s="6" t="s">
        <v>52</v>
      </c>
      <c r="R6" s="6" t="s">
        <v>52</v>
      </c>
      <c r="S6" s="5" t="s">
        <v>52</v>
      </c>
      <c r="T6" s="6" t="s">
        <v>55</v>
      </c>
      <c r="U6" s="6" t="s">
        <v>52</v>
      </c>
      <c r="V6" s="6" t="s">
        <v>55</v>
      </c>
      <c r="W6" s="6" t="s">
        <v>55</v>
      </c>
      <c r="X6" s="6" t="s">
        <v>55</v>
      </c>
      <c r="Y6" s="5" t="s">
        <v>52</v>
      </c>
      <c r="Z6" s="6" t="s">
        <v>52</v>
      </c>
      <c r="AA6" s="6" t="s">
        <v>52</v>
      </c>
      <c r="AB6" s="6" t="s">
        <v>55</v>
      </c>
      <c r="AC6" s="6" t="s">
        <v>52</v>
      </c>
      <c r="AD6" s="6" t="s">
        <v>55</v>
      </c>
      <c r="AE6" s="6" t="s">
        <v>52</v>
      </c>
      <c r="AF6" s="6" t="s">
        <v>55</v>
      </c>
      <c r="AG6" s="6" t="s">
        <v>55</v>
      </c>
      <c r="AH6" s="6" t="s">
        <v>55</v>
      </c>
      <c r="AI6" s="6" t="s">
        <v>52</v>
      </c>
      <c r="AJ6" s="6" t="s">
        <v>55</v>
      </c>
      <c r="AK6" s="6" t="s">
        <v>52</v>
      </c>
      <c r="AL6" s="5" t="s">
        <v>52</v>
      </c>
      <c r="AM6" s="6" t="s">
        <v>55</v>
      </c>
      <c r="AN6" s="6" t="s">
        <v>52</v>
      </c>
      <c r="AO6" s="6" t="s">
        <v>55</v>
      </c>
      <c r="AP6" s="5" t="s">
        <v>52</v>
      </c>
      <c r="AQ6" s="6" t="s">
        <v>52</v>
      </c>
      <c r="AR6" s="5" t="s">
        <v>52</v>
      </c>
      <c r="AS6" s="6" t="s">
        <v>55</v>
      </c>
      <c r="AT6" s="6" t="s">
        <v>52</v>
      </c>
      <c r="AU6" s="6" t="s">
        <v>74</v>
      </c>
      <c r="AV6" s="9" t="s">
        <v>75</v>
      </c>
      <c r="AW6" s="10"/>
      <c r="AX6" s="10"/>
      <c r="AY6" s="6"/>
      <c r="AZ6" s="6"/>
      <c r="BA6" s="6"/>
      <c r="BB6" s="6"/>
      <c r="BC6" s="6"/>
    </row>
    <row r="7">
      <c r="A7" s="4">
        <v>43599.40425925926</v>
      </c>
      <c r="B7" s="5" t="s">
        <v>48</v>
      </c>
      <c r="C7" s="10" t="s">
        <v>76</v>
      </c>
      <c r="D7" s="7">
        <v>2019.0</v>
      </c>
      <c r="E7" s="6" t="s">
        <v>50</v>
      </c>
      <c r="F7" s="6" t="s">
        <v>77</v>
      </c>
      <c r="G7" s="7">
        <v>3.0312214E7</v>
      </c>
      <c r="H7" s="6" t="s">
        <v>52</v>
      </c>
      <c r="I7" s="6" t="s">
        <v>78</v>
      </c>
      <c r="J7" s="6" t="s">
        <v>55</v>
      </c>
      <c r="K7" s="6" t="s">
        <v>55</v>
      </c>
      <c r="L7" s="6" t="s">
        <v>52</v>
      </c>
      <c r="M7" s="6" t="s">
        <v>55</v>
      </c>
      <c r="N7" s="6" t="s">
        <v>52</v>
      </c>
      <c r="O7" s="6" t="s">
        <v>60</v>
      </c>
      <c r="P7" s="6" t="s">
        <v>52</v>
      </c>
      <c r="Q7" s="6" t="s">
        <v>52</v>
      </c>
      <c r="R7" s="6" t="s">
        <v>55</v>
      </c>
      <c r="S7" s="6" t="s">
        <v>55</v>
      </c>
      <c r="T7" s="6" t="s">
        <v>55</v>
      </c>
      <c r="U7" s="6" t="s">
        <v>55</v>
      </c>
      <c r="V7" s="6" t="s">
        <v>55</v>
      </c>
      <c r="W7" s="6" t="s">
        <v>55</v>
      </c>
      <c r="X7" s="6" t="s">
        <v>55</v>
      </c>
      <c r="Y7" s="6" t="s">
        <v>52</v>
      </c>
      <c r="Z7" s="6" t="s">
        <v>52</v>
      </c>
      <c r="AA7" s="6" t="s">
        <v>52</v>
      </c>
      <c r="AB7" s="6" t="s">
        <v>55</v>
      </c>
      <c r="AC7" s="5" t="s">
        <v>52</v>
      </c>
      <c r="AD7" s="6" t="s">
        <v>55</v>
      </c>
      <c r="AE7" s="6" t="s">
        <v>52</v>
      </c>
      <c r="AF7" s="6" t="s">
        <v>55</v>
      </c>
      <c r="AG7" s="6" t="s">
        <v>55</v>
      </c>
      <c r="AH7" s="6" t="s">
        <v>55</v>
      </c>
      <c r="AI7" s="6" t="s">
        <v>52</v>
      </c>
      <c r="AJ7" s="6" t="s">
        <v>55</v>
      </c>
      <c r="AK7" s="6" t="s">
        <v>55</v>
      </c>
      <c r="AL7" s="6" t="s">
        <v>52</v>
      </c>
      <c r="AM7" s="6" t="s">
        <v>55</v>
      </c>
      <c r="AN7" s="6" t="s">
        <v>52</v>
      </c>
      <c r="AO7" s="6" t="s">
        <v>55</v>
      </c>
      <c r="AP7" s="6" t="s">
        <v>55</v>
      </c>
      <c r="AQ7" s="6" t="s">
        <v>52</v>
      </c>
      <c r="AR7" s="6" t="s">
        <v>52</v>
      </c>
      <c r="AS7" s="6" t="s">
        <v>55</v>
      </c>
      <c r="AT7" s="6" t="s">
        <v>52</v>
      </c>
      <c r="AU7" s="6" t="s">
        <v>79</v>
      </c>
      <c r="AV7" s="9" t="s">
        <v>57</v>
      </c>
      <c r="AW7" s="10"/>
      <c r="AX7" s="10"/>
      <c r="AY7" s="6"/>
      <c r="AZ7" s="6"/>
      <c r="BA7" s="6"/>
      <c r="BB7" s="6"/>
      <c r="BC7" s="6"/>
    </row>
    <row r="8">
      <c r="A8" s="4">
        <v>43599.42932870371</v>
      </c>
      <c r="B8" s="5" t="s">
        <v>48</v>
      </c>
      <c r="C8" s="6" t="s">
        <v>76</v>
      </c>
      <c r="D8" s="7">
        <v>2019.0</v>
      </c>
      <c r="E8" s="6" t="s">
        <v>50</v>
      </c>
      <c r="F8" s="6" t="s">
        <v>80</v>
      </c>
      <c r="G8" s="7">
        <v>3.0371546E7</v>
      </c>
      <c r="H8" s="6" t="s">
        <v>55</v>
      </c>
      <c r="I8" s="6" t="s">
        <v>65</v>
      </c>
      <c r="J8" s="6" t="s">
        <v>55</v>
      </c>
      <c r="K8" s="6" t="s">
        <v>55</v>
      </c>
      <c r="L8" s="6" t="s">
        <v>52</v>
      </c>
      <c r="M8" s="6" t="s">
        <v>55</v>
      </c>
      <c r="N8" s="6" t="s">
        <v>55</v>
      </c>
      <c r="O8" s="6" t="s">
        <v>64</v>
      </c>
      <c r="P8" s="6" t="s">
        <v>52</v>
      </c>
      <c r="Q8" s="6" t="s">
        <v>52</v>
      </c>
      <c r="R8" s="6" t="s">
        <v>55</v>
      </c>
      <c r="S8" s="6" t="s">
        <v>55</v>
      </c>
      <c r="T8" s="6" t="s">
        <v>55</v>
      </c>
      <c r="U8" s="6" t="s">
        <v>55</v>
      </c>
      <c r="V8" s="6" t="s">
        <v>55</v>
      </c>
      <c r="W8" s="6" t="s">
        <v>55</v>
      </c>
      <c r="X8" s="6" t="s">
        <v>55</v>
      </c>
      <c r="Y8" s="6" t="s">
        <v>52</v>
      </c>
      <c r="Z8" s="6" t="s">
        <v>52</v>
      </c>
      <c r="AA8" s="6" t="s">
        <v>52</v>
      </c>
      <c r="AB8" s="6" t="s">
        <v>55</v>
      </c>
      <c r="AC8" s="6" t="s">
        <v>81</v>
      </c>
      <c r="AD8" s="6" t="s">
        <v>55</v>
      </c>
      <c r="AE8" s="6" t="s">
        <v>52</v>
      </c>
      <c r="AF8" s="6" t="s">
        <v>55</v>
      </c>
      <c r="AG8" s="6" t="s">
        <v>52</v>
      </c>
      <c r="AH8" s="6" t="s">
        <v>55</v>
      </c>
      <c r="AI8" s="6" t="s">
        <v>52</v>
      </c>
      <c r="AJ8" s="6" t="s">
        <v>55</v>
      </c>
      <c r="AK8" s="6" t="s">
        <v>55</v>
      </c>
      <c r="AL8" s="6" t="s">
        <v>55</v>
      </c>
      <c r="AM8" s="6" t="s">
        <v>55</v>
      </c>
      <c r="AN8" s="6" t="s">
        <v>52</v>
      </c>
      <c r="AO8" s="6" t="s">
        <v>55</v>
      </c>
      <c r="AP8" s="6" t="s">
        <v>55</v>
      </c>
      <c r="AQ8" s="6" t="s">
        <v>55</v>
      </c>
      <c r="AR8" s="6" t="s">
        <v>52</v>
      </c>
      <c r="AS8" s="6" t="s">
        <v>55</v>
      </c>
      <c r="AT8" s="6" t="s">
        <v>52</v>
      </c>
      <c r="AU8" s="6" t="s">
        <v>82</v>
      </c>
      <c r="AV8" s="9" t="s">
        <v>57</v>
      </c>
      <c r="AW8" s="10"/>
      <c r="AX8" s="10"/>
      <c r="AY8" s="6"/>
      <c r="AZ8" s="6"/>
      <c r="BA8" s="6"/>
      <c r="BB8" s="6"/>
      <c r="BC8" s="6"/>
    </row>
    <row r="9">
      <c r="A9" s="4">
        <v>43593.43766203704</v>
      </c>
      <c r="B9" s="5" t="s">
        <v>48</v>
      </c>
      <c r="C9" s="10" t="s">
        <v>83</v>
      </c>
      <c r="D9" s="7">
        <v>2019.0</v>
      </c>
      <c r="E9" s="6" t="s">
        <v>50</v>
      </c>
      <c r="F9" s="6" t="s">
        <v>84</v>
      </c>
      <c r="G9" s="7">
        <v>3.0387193E7</v>
      </c>
      <c r="H9" s="6" t="s">
        <v>55</v>
      </c>
      <c r="I9" s="6" t="s">
        <v>85</v>
      </c>
      <c r="J9" s="6" t="s">
        <v>55</v>
      </c>
      <c r="K9" s="6" t="s">
        <v>55</v>
      </c>
      <c r="L9" s="6" t="s">
        <v>55</v>
      </c>
      <c r="M9" s="6" t="s">
        <v>55</v>
      </c>
      <c r="N9" s="6" t="s">
        <v>52</v>
      </c>
      <c r="O9" s="6" t="s">
        <v>60</v>
      </c>
      <c r="P9" s="6" t="s">
        <v>52</v>
      </c>
      <c r="Q9" s="6" t="s">
        <v>52</v>
      </c>
      <c r="R9" s="6" t="s">
        <v>52</v>
      </c>
      <c r="S9" s="6" t="s">
        <v>55</v>
      </c>
      <c r="T9" s="6" t="s">
        <v>55</v>
      </c>
      <c r="U9" s="6" t="s">
        <v>52</v>
      </c>
      <c r="V9" s="6" t="s">
        <v>55</v>
      </c>
      <c r="W9" s="6" t="s">
        <v>55</v>
      </c>
      <c r="X9" s="6" t="s">
        <v>52</v>
      </c>
      <c r="Y9" s="6" t="s">
        <v>55</v>
      </c>
      <c r="Z9" s="6" t="s">
        <v>52</v>
      </c>
      <c r="AA9" s="6" t="s">
        <v>52</v>
      </c>
      <c r="AB9" s="6" t="s">
        <v>55</v>
      </c>
      <c r="AC9" s="5" t="s">
        <v>81</v>
      </c>
      <c r="AD9" s="6" t="s">
        <v>52</v>
      </c>
      <c r="AE9" s="6" t="s">
        <v>52</v>
      </c>
      <c r="AF9" s="6" t="s">
        <v>52</v>
      </c>
      <c r="AG9" s="6" t="s">
        <v>55</v>
      </c>
      <c r="AH9" s="6" t="s">
        <v>55</v>
      </c>
      <c r="AI9" s="6" t="s">
        <v>52</v>
      </c>
      <c r="AJ9" s="6" t="s">
        <v>55</v>
      </c>
      <c r="AK9" s="6" t="s">
        <v>55</v>
      </c>
      <c r="AL9" s="6" t="s">
        <v>52</v>
      </c>
      <c r="AM9" s="6" t="s">
        <v>52</v>
      </c>
      <c r="AN9" s="6" t="s">
        <v>52</v>
      </c>
      <c r="AO9" s="6" t="s">
        <v>55</v>
      </c>
      <c r="AP9" s="6" t="s">
        <v>52</v>
      </c>
      <c r="AQ9" s="6" t="s">
        <v>52</v>
      </c>
      <c r="AR9" s="6" t="s">
        <v>52</v>
      </c>
      <c r="AS9" s="6" t="s">
        <v>55</v>
      </c>
      <c r="AT9" s="6" t="s">
        <v>52</v>
      </c>
      <c r="AU9" s="6" t="s">
        <v>86</v>
      </c>
      <c r="AV9" s="9" t="s">
        <v>57</v>
      </c>
      <c r="AW9" s="10"/>
      <c r="AX9" s="10"/>
      <c r="AY9" s="6"/>
      <c r="AZ9" s="6"/>
      <c r="BA9" s="6"/>
      <c r="BB9" s="6"/>
      <c r="BC9" s="6"/>
    </row>
    <row r="10">
      <c r="A10" s="4">
        <v>43599.46849537037</v>
      </c>
      <c r="B10" s="5" t="s">
        <v>48</v>
      </c>
      <c r="C10" s="6" t="s">
        <v>76</v>
      </c>
      <c r="D10" s="7">
        <v>2019.0</v>
      </c>
      <c r="E10" s="6" t="s">
        <v>50</v>
      </c>
      <c r="F10" s="6" t="s">
        <v>87</v>
      </c>
      <c r="G10" s="7">
        <v>3.0395052E7</v>
      </c>
      <c r="H10" s="6" t="s">
        <v>55</v>
      </c>
      <c r="I10" s="6" t="s">
        <v>85</v>
      </c>
      <c r="J10" s="6" t="s">
        <v>55</v>
      </c>
      <c r="K10" s="6" t="s">
        <v>55</v>
      </c>
      <c r="L10" s="6" t="s">
        <v>52</v>
      </c>
      <c r="M10" s="6" t="s">
        <v>55</v>
      </c>
      <c r="N10" s="6" t="s">
        <v>52</v>
      </c>
      <c r="O10" s="6" t="s">
        <v>60</v>
      </c>
      <c r="P10" s="6" t="s">
        <v>52</v>
      </c>
      <c r="Q10" s="6" t="s">
        <v>52</v>
      </c>
      <c r="R10" s="6" t="s">
        <v>55</v>
      </c>
      <c r="S10" s="6" t="s">
        <v>55</v>
      </c>
      <c r="T10" s="6" t="s">
        <v>55</v>
      </c>
      <c r="U10" s="6" t="s">
        <v>55</v>
      </c>
      <c r="V10" s="6" t="s">
        <v>55</v>
      </c>
      <c r="W10" s="6" t="s">
        <v>55</v>
      </c>
      <c r="X10" s="6" t="s">
        <v>55</v>
      </c>
      <c r="Y10" s="6" t="s">
        <v>52</v>
      </c>
      <c r="Z10" s="6" t="s">
        <v>52</v>
      </c>
      <c r="AA10" s="6" t="s">
        <v>52</v>
      </c>
      <c r="AB10" s="6" t="s">
        <v>55</v>
      </c>
      <c r="AC10" s="6" t="s">
        <v>81</v>
      </c>
      <c r="AD10" s="6" t="s">
        <v>55</v>
      </c>
      <c r="AE10" s="6" t="s">
        <v>55</v>
      </c>
      <c r="AF10" s="6" t="s">
        <v>55</v>
      </c>
      <c r="AG10" s="6" t="s">
        <v>55</v>
      </c>
      <c r="AH10" s="6" t="s">
        <v>55</v>
      </c>
      <c r="AI10" s="6" t="s">
        <v>52</v>
      </c>
      <c r="AJ10" s="6" t="s">
        <v>55</v>
      </c>
      <c r="AK10" s="6" t="s">
        <v>55</v>
      </c>
      <c r="AL10" s="6" t="s">
        <v>52</v>
      </c>
      <c r="AM10" s="6" t="s">
        <v>55</v>
      </c>
      <c r="AN10" s="6" t="s">
        <v>52</v>
      </c>
      <c r="AO10" s="6" t="s">
        <v>55</v>
      </c>
      <c r="AP10" s="6" t="s">
        <v>55</v>
      </c>
      <c r="AQ10" s="6" t="s">
        <v>52</v>
      </c>
      <c r="AR10" s="6" t="s">
        <v>52</v>
      </c>
      <c r="AS10" s="6" t="s">
        <v>55</v>
      </c>
      <c r="AT10" s="6" t="s">
        <v>52</v>
      </c>
      <c r="AU10" s="6" t="s">
        <v>88</v>
      </c>
      <c r="AV10" s="9" t="s">
        <v>57</v>
      </c>
      <c r="AW10" s="10"/>
      <c r="AX10" s="10"/>
      <c r="AY10" s="6"/>
      <c r="AZ10" s="6"/>
      <c r="BA10" s="6"/>
      <c r="BB10" s="6"/>
      <c r="BC10" s="6"/>
    </row>
    <row r="11">
      <c r="A11" s="4">
        <v>43593.447534722225</v>
      </c>
      <c r="B11" s="5" t="s">
        <v>48</v>
      </c>
      <c r="C11" s="6" t="s">
        <v>83</v>
      </c>
      <c r="D11" s="7">
        <v>2019.0</v>
      </c>
      <c r="E11" s="6" t="s">
        <v>50</v>
      </c>
      <c r="F11" s="6" t="s">
        <v>89</v>
      </c>
      <c r="G11" s="7">
        <v>3.0468526E7</v>
      </c>
      <c r="H11" s="6" t="s">
        <v>55</v>
      </c>
      <c r="I11" s="6" t="s">
        <v>85</v>
      </c>
      <c r="J11" s="6" t="s">
        <v>55</v>
      </c>
      <c r="K11" s="6" t="s">
        <v>55</v>
      </c>
      <c r="L11" s="6" t="s">
        <v>52</v>
      </c>
      <c r="M11" s="6" t="s">
        <v>55</v>
      </c>
      <c r="N11" s="6" t="s">
        <v>55</v>
      </c>
      <c r="O11" s="6" t="s">
        <v>64</v>
      </c>
      <c r="P11" s="6" t="s">
        <v>52</v>
      </c>
      <c r="Q11" s="6" t="s">
        <v>52</v>
      </c>
      <c r="R11" s="6" t="s">
        <v>52</v>
      </c>
      <c r="S11" s="6" t="s">
        <v>55</v>
      </c>
      <c r="T11" s="6" t="s">
        <v>55</v>
      </c>
      <c r="U11" s="6" t="s">
        <v>55</v>
      </c>
      <c r="V11" s="6" t="s">
        <v>55</v>
      </c>
      <c r="W11" s="6" t="s">
        <v>55</v>
      </c>
      <c r="X11" s="6" t="s">
        <v>52</v>
      </c>
      <c r="Y11" s="6" t="s">
        <v>52</v>
      </c>
      <c r="Z11" s="6" t="s">
        <v>52</v>
      </c>
      <c r="AA11" s="6" t="s">
        <v>52</v>
      </c>
      <c r="AB11" s="6" t="s">
        <v>55</v>
      </c>
      <c r="AC11" s="6" t="s">
        <v>81</v>
      </c>
      <c r="AD11" s="6" t="s">
        <v>55</v>
      </c>
      <c r="AE11" s="6" t="s">
        <v>52</v>
      </c>
      <c r="AF11" s="6" t="s">
        <v>52</v>
      </c>
      <c r="AG11" s="6" t="s">
        <v>55</v>
      </c>
      <c r="AH11" s="6" t="s">
        <v>55</v>
      </c>
      <c r="AI11" s="6" t="s">
        <v>52</v>
      </c>
      <c r="AJ11" s="6" t="s">
        <v>55</v>
      </c>
      <c r="AK11" s="6" t="s">
        <v>55</v>
      </c>
      <c r="AL11" s="6" t="s">
        <v>52</v>
      </c>
      <c r="AM11" s="6" t="s">
        <v>55</v>
      </c>
      <c r="AN11" s="6" t="s">
        <v>52</v>
      </c>
      <c r="AO11" s="6" t="s">
        <v>55</v>
      </c>
      <c r="AP11" s="6" t="s">
        <v>55</v>
      </c>
      <c r="AQ11" s="6" t="s">
        <v>52</v>
      </c>
      <c r="AR11" s="6" t="s">
        <v>52</v>
      </c>
      <c r="AS11" s="6" t="s">
        <v>55</v>
      </c>
      <c r="AT11" s="6" t="s">
        <v>52</v>
      </c>
      <c r="AU11" s="6" t="s">
        <v>65</v>
      </c>
      <c r="AV11" s="9" t="s">
        <v>57</v>
      </c>
      <c r="AW11" s="10"/>
      <c r="AX11" s="10"/>
      <c r="AY11" s="6"/>
      <c r="AZ11" s="6"/>
      <c r="BA11" s="6"/>
      <c r="BB11" s="6"/>
      <c r="BC11" s="6"/>
    </row>
    <row r="12">
      <c r="A12" s="4">
        <v>43606.400729166664</v>
      </c>
      <c r="B12" s="5" t="s">
        <v>48</v>
      </c>
      <c r="C12" s="10" t="s">
        <v>83</v>
      </c>
      <c r="D12" s="7">
        <v>2019.0</v>
      </c>
      <c r="E12" s="6" t="s">
        <v>50</v>
      </c>
      <c r="F12" s="6" t="s">
        <v>90</v>
      </c>
      <c r="G12" s="7">
        <v>3.0480353E7</v>
      </c>
      <c r="H12" s="6" t="s">
        <v>52</v>
      </c>
      <c r="I12" s="6" t="s">
        <v>91</v>
      </c>
      <c r="J12" s="6" t="s">
        <v>55</v>
      </c>
      <c r="K12" s="6" t="s">
        <v>55</v>
      </c>
      <c r="L12" s="6" t="s">
        <v>52</v>
      </c>
      <c r="M12" s="6" t="s">
        <v>55</v>
      </c>
      <c r="N12" s="6" t="s">
        <v>52</v>
      </c>
      <c r="O12" s="6" t="s">
        <v>64</v>
      </c>
      <c r="P12" s="6" t="s">
        <v>52</v>
      </c>
      <c r="Q12" s="6" t="s">
        <v>52</v>
      </c>
      <c r="R12" s="6" t="s">
        <v>55</v>
      </c>
      <c r="S12" s="6" t="s">
        <v>55</v>
      </c>
      <c r="T12" s="6" t="s">
        <v>55</v>
      </c>
      <c r="U12" s="6" t="s">
        <v>55</v>
      </c>
      <c r="V12" s="6" t="s">
        <v>52</v>
      </c>
      <c r="W12" s="6" t="s">
        <v>55</v>
      </c>
      <c r="X12" s="6" t="s">
        <v>55</v>
      </c>
      <c r="Y12" s="6" t="s">
        <v>52</v>
      </c>
      <c r="Z12" s="6" t="s">
        <v>52</v>
      </c>
      <c r="AA12" s="6" t="s">
        <v>52</v>
      </c>
      <c r="AB12" s="6" t="s">
        <v>55</v>
      </c>
      <c r="AC12" s="6" t="s">
        <v>52</v>
      </c>
      <c r="AD12" s="6" t="s">
        <v>55</v>
      </c>
      <c r="AE12" s="6" t="s">
        <v>52</v>
      </c>
      <c r="AF12" s="6" t="s">
        <v>55</v>
      </c>
      <c r="AG12" s="6" t="s">
        <v>55</v>
      </c>
      <c r="AH12" s="6" t="s">
        <v>55</v>
      </c>
      <c r="AI12" s="6" t="s">
        <v>52</v>
      </c>
      <c r="AJ12" s="6" t="s">
        <v>55</v>
      </c>
      <c r="AK12" s="6" t="s">
        <v>55</v>
      </c>
      <c r="AL12" s="6" t="s">
        <v>52</v>
      </c>
      <c r="AM12" s="6" t="s">
        <v>55</v>
      </c>
      <c r="AN12" s="6" t="s">
        <v>52</v>
      </c>
      <c r="AO12" s="6" t="s">
        <v>55</v>
      </c>
      <c r="AP12" s="6" t="s">
        <v>55</v>
      </c>
      <c r="AQ12" s="6" t="s">
        <v>52</v>
      </c>
      <c r="AR12" s="6" t="s">
        <v>55</v>
      </c>
      <c r="AS12" s="6" t="s">
        <v>55</v>
      </c>
      <c r="AT12" s="6" t="s">
        <v>52</v>
      </c>
      <c r="AU12" s="6" t="s">
        <v>92</v>
      </c>
      <c r="AV12" s="9" t="s">
        <v>57</v>
      </c>
      <c r="AW12" s="10"/>
      <c r="AX12" s="10"/>
      <c r="AY12" s="6"/>
      <c r="AZ12" s="6"/>
      <c r="BA12" s="6"/>
      <c r="BB12" s="6"/>
      <c r="BC12" s="6"/>
    </row>
    <row r="13">
      <c r="A13" s="4">
        <v>43606.439039351855</v>
      </c>
      <c r="B13" s="5" t="s">
        <v>48</v>
      </c>
      <c r="C13" s="10" t="s">
        <v>83</v>
      </c>
      <c r="D13" s="7">
        <v>2019.0</v>
      </c>
      <c r="E13" s="6" t="s">
        <v>93</v>
      </c>
      <c r="F13" s="6" t="s">
        <v>94</v>
      </c>
      <c r="G13" s="7">
        <v>3.0615248E7</v>
      </c>
      <c r="H13" s="6" t="s">
        <v>55</v>
      </c>
      <c r="I13" s="6" t="s">
        <v>85</v>
      </c>
      <c r="J13" s="6" t="s">
        <v>55</v>
      </c>
      <c r="K13" s="6" t="s">
        <v>55</v>
      </c>
      <c r="L13" s="6" t="s">
        <v>52</v>
      </c>
      <c r="M13" s="6" t="s">
        <v>55</v>
      </c>
      <c r="N13" s="6" t="s">
        <v>73</v>
      </c>
      <c r="O13" s="6" t="s">
        <v>60</v>
      </c>
      <c r="P13" s="6" t="s">
        <v>52</v>
      </c>
      <c r="Q13" s="6" t="s">
        <v>52</v>
      </c>
      <c r="R13" s="6" t="s">
        <v>55</v>
      </c>
      <c r="S13" s="6" t="s">
        <v>52</v>
      </c>
      <c r="T13" s="6" t="s">
        <v>55</v>
      </c>
      <c r="U13" s="6" t="s">
        <v>55</v>
      </c>
      <c r="V13" s="6" t="s">
        <v>55</v>
      </c>
      <c r="W13" s="6" t="s">
        <v>52</v>
      </c>
      <c r="X13" s="6" t="s">
        <v>55</v>
      </c>
      <c r="Y13" s="6" t="s">
        <v>52</v>
      </c>
      <c r="Z13" s="6" t="s">
        <v>52</v>
      </c>
      <c r="AA13" s="6" t="s">
        <v>52</v>
      </c>
      <c r="AB13" s="6" t="s">
        <v>52</v>
      </c>
      <c r="AC13" s="6" t="s">
        <v>52</v>
      </c>
      <c r="AD13" s="6" t="s">
        <v>55</v>
      </c>
      <c r="AE13" s="6" t="s">
        <v>52</v>
      </c>
      <c r="AF13" s="6" t="s">
        <v>52</v>
      </c>
      <c r="AG13" s="6" t="s">
        <v>52</v>
      </c>
      <c r="AH13" s="6" t="s">
        <v>55</v>
      </c>
      <c r="AI13" s="6" t="s">
        <v>52</v>
      </c>
      <c r="AJ13" s="6" t="s">
        <v>52</v>
      </c>
      <c r="AK13" s="6" t="s">
        <v>55</v>
      </c>
      <c r="AL13" s="6" t="s">
        <v>52</v>
      </c>
      <c r="AM13" s="6" t="s">
        <v>55</v>
      </c>
      <c r="AN13" s="6" t="s">
        <v>55</v>
      </c>
      <c r="AO13" s="6" t="s">
        <v>55</v>
      </c>
      <c r="AP13" s="6" t="s">
        <v>55</v>
      </c>
      <c r="AQ13" s="6" t="s">
        <v>52</v>
      </c>
      <c r="AR13" s="6" t="s">
        <v>52</v>
      </c>
      <c r="AS13" s="6" t="s">
        <v>55</v>
      </c>
      <c r="AT13" s="6" t="s">
        <v>52</v>
      </c>
      <c r="AU13" s="6" t="s">
        <v>95</v>
      </c>
      <c r="AV13" s="9" t="s">
        <v>57</v>
      </c>
      <c r="AW13" s="10"/>
      <c r="AX13" s="10"/>
      <c r="AY13" s="6"/>
      <c r="AZ13" s="6"/>
      <c r="BA13" s="6"/>
      <c r="BB13" s="6"/>
      <c r="BC13" s="6"/>
    </row>
    <row r="14">
      <c r="A14" s="11">
        <v>43607.495046296295</v>
      </c>
      <c r="B14" s="5" t="s">
        <v>48</v>
      </c>
      <c r="C14" s="6" t="s">
        <v>83</v>
      </c>
      <c r="D14" s="7">
        <v>2019.0</v>
      </c>
      <c r="E14" s="6" t="s">
        <v>50</v>
      </c>
      <c r="F14" s="6" t="s">
        <v>96</v>
      </c>
      <c r="G14" s="7">
        <v>3.0825342E7</v>
      </c>
      <c r="H14" s="6" t="s">
        <v>52</v>
      </c>
      <c r="I14" s="6" t="s">
        <v>97</v>
      </c>
      <c r="J14" s="6" t="s">
        <v>55</v>
      </c>
      <c r="K14" s="6" t="s">
        <v>55</v>
      </c>
      <c r="L14" s="6" t="s">
        <v>52</v>
      </c>
      <c r="M14" s="6" t="s">
        <v>55</v>
      </c>
      <c r="N14" s="6" t="s">
        <v>55</v>
      </c>
      <c r="O14" s="6" t="s">
        <v>55</v>
      </c>
      <c r="P14" s="6" t="s">
        <v>52</v>
      </c>
      <c r="Q14" s="6" t="s">
        <v>55</v>
      </c>
      <c r="R14" s="6" t="s">
        <v>55</v>
      </c>
      <c r="S14" s="6" t="s">
        <v>52</v>
      </c>
      <c r="T14" s="6" t="s">
        <v>55</v>
      </c>
      <c r="U14" s="6" t="s">
        <v>52</v>
      </c>
      <c r="V14" s="6" t="s">
        <v>55</v>
      </c>
      <c r="W14" s="6" t="s">
        <v>55</v>
      </c>
      <c r="X14" s="6" t="s">
        <v>55</v>
      </c>
      <c r="Y14" s="6" t="s">
        <v>52</v>
      </c>
      <c r="Z14" s="6" t="s">
        <v>52</v>
      </c>
      <c r="AA14" s="6" t="s">
        <v>52</v>
      </c>
      <c r="AB14" s="6" t="s">
        <v>55</v>
      </c>
      <c r="AC14" s="6" t="s">
        <v>52</v>
      </c>
      <c r="AD14" s="6" t="s">
        <v>55</v>
      </c>
      <c r="AE14" s="6" t="s">
        <v>52</v>
      </c>
      <c r="AF14" s="6" t="s">
        <v>52</v>
      </c>
      <c r="AG14" s="6" t="s">
        <v>55</v>
      </c>
      <c r="AH14" s="6" t="s">
        <v>52</v>
      </c>
      <c r="AI14" s="6" t="s">
        <v>52</v>
      </c>
      <c r="AJ14" s="6" t="s">
        <v>52</v>
      </c>
      <c r="AK14" s="6" t="s">
        <v>55</v>
      </c>
      <c r="AL14" s="6" t="s">
        <v>52</v>
      </c>
      <c r="AM14" s="6" t="s">
        <v>52</v>
      </c>
      <c r="AN14" s="6" t="s">
        <v>52</v>
      </c>
      <c r="AO14" s="6" t="s">
        <v>55</v>
      </c>
      <c r="AP14" s="6" t="s">
        <v>55</v>
      </c>
      <c r="AQ14" s="6" t="s">
        <v>52</v>
      </c>
      <c r="AR14" s="6" t="s">
        <v>52</v>
      </c>
      <c r="AS14" s="6" t="s">
        <v>55</v>
      </c>
      <c r="AT14" s="6" t="s">
        <v>52</v>
      </c>
      <c r="AU14" s="6" t="s">
        <v>98</v>
      </c>
      <c r="AV14" s="9" t="s">
        <v>57</v>
      </c>
      <c r="AW14" s="10"/>
      <c r="AX14" s="10"/>
      <c r="AY14" s="6"/>
      <c r="AZ14" s="6"/>
      <c r="BA14" s="6"/>
      <c r="BB14" s="6"/>
      <c r="BC14" s="6"/>
    </row>
    <row r="15">
      <c r="A15" s="11">
        <v>43608.45166666667</v>
      </c>
      <c r="B15" s="6" t="s">
        <v>48</v>
      </c>
      <c r="C15" s="6" t="s">
        <v>99</v>
      </c>
      <c r="D15" s="7">
        <v>2019.0</v>
      </c>
      <c r="E15" s="6" t="s">
        <v>50</v>
      </c>
      <c r="F15" s="6" t="s">
        <v>100</v>
      </c>
      <c r="G15" s="7">
        <v>3.0835309E7</v>
      </c>
      <c r="H15" s="6" t="s">
        <v>52</v>
      </c>
      <c r="I15" s="6" t="s">
        <v>101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60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  <c r="Z15" s="6" t="s">
        <v>52</v>
      </c>
      <c r="AA15" s="6" t="s">
        <v>52</v>
      </c>
      <c r="AB15" s="6" t="s">
        <v>52</v>
      </c>
      <c r="AC15" s="6" t="s">
        <v>52</v>
      </c>
      <c r="AD15" s="6" t="s">
        <v>52</v>
      </c>
      <c r="AE15" s="6" t="s">
        <v>52</v>
      </c>
      <c r="AF15" s="8" t="s">
        <v>52</v>
      </c>
      <c r="AG15" s="6" t="s">
        <v>52</v>
      </c>
      <c r="AH15" s="6" t="s">
        <v>52</v>
      </c>
      <c r="AI15" s="6" t="s">
        <v>52</v>
      </c>
      <c r="AJ15" s="6" t="s">
        <v>52</v>
      </c>
      <c r="AK15" s="6" t="s">
        <v>52</v>
      </c>
      <c r="AL15" s="6" t="s">
        <v>52</v>
      </c>
      <c r="AM15" s="8" t="s">
        <v>52</v>
      </c>
      <c r="AN15" s="6" t="s">
        <v>52</v>
      </c>
      <c r="AO15" s="8" t="s">
        <v>102</v>
      </c>
      <c r="AP15" s="6" t="s">
        <v>52</v>
      </c>
      <c r="AQ15" s="6" t="s">
        <v>52</v>
      </c>
      <c r="AR15" s="6" t="s">
        <v>55</v>
      </c>
      <c r="AS15" s="6" t="s">
        <v>52</v>
      </c>
      <c r="AT15" s="6" t="s">
        <v>52</v>
      </c>
      <c r="AU15" s="6" t="s">
        <v>103</v>
      </c>
      <c r="AV15" s="9" t="s">
        <v>104</v>
      </c>
      <c r="AW15" s="10"/>
      <c r="AX15" s="6"/>
      <c r="AY15" s="6"/>
      <c r="AZ15" s="6"/>
      <c r="BA15" s="6"/>
      <c r="BB15" s="6"/>
      <c r="BC15" s="6"/>
    </row>
    <row r="16">
      <c r="A16" s="11">
        <v>43607.58498842592</v>
      </c>
      <c r="B16" s="6" t="s">
        <v>48</v>
      </c>
      <c r="C16" s="6" t="s">
        <v>83</v>
      </c>
      <c r="D16" s="7">
        <v>2019.0</v>
      </c>
      <c r="E16" s="6" t="s">
        <v>50</v>
      </c>
      <c r="F16" s="6" t="s">
        <v>105</v>
      </c>
      <c r="G16" s="7">
        <v>3.0838669E7</v>
      </c>
      <c r="H16" s="6" t="s">
        <v>52</v>
      </c>
      <c r="I16" s="6" t="s">
        <v>106</v>
      </c>
      <c r="J16" s="6" t="s">
        <v>55</v>
      </c>
      <c r="K16" s="6" t="s">
        <v>52</v>
      </c>
      <c r="L16" s="6" t="s">
        <v>55</v>
      </c>
      <c r="M16" s="6" t="s">
        <v>55</v>
      </c>
      <c r="N16" s="6" t="s">
        <v>73</v>
      </c>
      <c r="O16" s="6" t="s">
        <v>60</v>
      </c>
      <c r="P16" s="6" t="s">
        <v>52</v>
      </c>
      <c r="Q16" s="6" t="s">
        <v>55</v>
      </c>
      <c r="R16" s="6" t="s">
        <v>52</v>
      </c>
      <c r="S16" s="6" t="s">
        <v>52</v>
      </c>
      <c r="T16" s="6" t="s">
        <v>55</v>
      </c>
      <c r="U16" s="6" t="s">
        <v>55</v>
      </c>
      <c r="V16" s="6" t="s">
        <v>55</v>
      </c>
      <c r="W16" s="6" t="s">
        <v>52</v>
      </c>
      <c r="X16" s="6" t="s">
        <v>52</v>
      </c>
      <c r="Y16" s="6" t="s">
        <v>52</v>
      </c>
      <c r="Z16" s="6" t="s">
        <v>52</v>
      </c>
      <c r="AA16" s="6" t="s">
        <v>52</v>
      </c>
      <c r="AB16" s="6" t="s">
        <v>55</v>
      </c>
      <c r="AC16" s="6" t="s">
        <v>52</v>
      </c>
      <c r="AD16" s="6" t="s">
        <v>55</v>
      </c>
      <c r="AE16" s="6" t="s">
        <v>52</v>
      </c>
      <c r="AF16" s="6" t="s">
        <v>52</v>
      </c>
      <c r="AG16" s="6" t="s">
        <v>55</v>
      </c>
      <c r="AH16" s="6" t="s">
        <v>52</v>
      </c>
      <c r="AI16" s="6" t="s">
        <v>52</v>
      </c>
      <c r="AJ16" s="6" t="s">
        <v>52</v>
      </c>
      <c r="AK16" s="6" t="s">
        <v>55</v>
      </c>
      <c r="AL16" s="6" t="s">
        <v>52</v>
      </c>
      <c r="AM16" s="6" t="s">
        <v>55</v>
      </c>
      <c r="AN16" s="6" t="s">
        <v>52</v>
      </c>
      <c r="AO16" s="6" t="s">
        <v>55</v>
      </c>
      <c r="AP16" s="6" t="s">
        <v>52</v>
      </c>
      <c r="AQ16" s="6" t="s">
        <v>52</v>
      </c>
      <c r="AR16" s="6" t="s">
        <v>52</v>
      </c>
      <c r="AS16" s="6" t="s">
        <v>55</v>
      </c>
      <c r="AT16" s="6" t="s">
        <v>52</v>
      </c>
      <c r="AU16" s="6" t="s">
        <v>107</v>
      </c>
      <c r="AV16" s="9" t="s">
        <v>57</v>
      </c>
      <c r="AW16" s="10"/>
      <c r="AX16" s="10"/>
      <c r="AY16" s="6"/>
      <c r="AZ16" s="6"/>
      <c r="BA16" s="6"/>
      <c r="BB16" s="6"/>
      <c r="BC16" s="6"/>
    </row>
    <row r="17">
      <c r="A17" s="11">
        <v>43600.44310185185</v>
      </c>
      <c r="B17" s="6" t="s">
        <v>48</v>
      </c>
      <c r="C17" s="6" t="s">
        <v>76</v>
      </c>
      <c r="D17" s="7">
        <v>2019.0</v>
      </c>
      <c r="E17" s="6" t="s">
        <v>50</v>
      </c>
      <c r="F17" s="6" t="s">
        <v>108</v>
      </c>
      <c r="G17" s="7">
        <v>3.0845047E7</v>
      </c>
      <c r="H17" s="6" t="s">
        <v>52</v>
      </c>
      <c r="I17" s="6" t="s">
        <v>109</v>
      </c>
      <c r="J17" s="6" t="s">
        <v>55</v>
      </c>
      <c r="K17" s="6" t="s">
        <v>55</v>
      </c>
      <c r="L17" s="6" t="s">
        <v>52</v>
      </c>
      <c r="M17" s="6" t="s">
        <v>55</v>
      </c>
      <c r="N17" s="6" t="s">
        <v>55</v>
      </c>
      <c r="O17" s="6" t="s">
        <v>64</v>
      </c>
      <c r="P17" s="6" t="s">
        <v>52</v>
      </c>
      <c r="Q17" s="6" t="s">
        <v>52</v>
      </c>
      <c r="R17" s="6" t="s">
        <v>55</v>
      </c>
      <c r="S17" s="6" t="s">
        <v>55</v>
      </c>
      <c r="T17" s="6" t="s">
        <v>55</v>
      </c>
      <c r="U17" s="6" t="s">
        <v>55</v>
      </c>
      <c r="V17" s="6" t="s">
        <v>55</v>
      </c>
      <c r="W17" s="6" t="s">
        <v>52</v>
      </c>
      <c r="X17" s="6" t="s">
        <v>55</v>
      </c>
      <c r="Y17" s="6" t="s">
        <v>52</v>
      </c>
      <c r="Z17" s="6" t="s">
        <v>55</v>
      </c>
      <c r="AA17" s="6" t="s">
        <v>55</v>
      </c>
      <c r="AB17" s="6" t="s">
        <v>55</v>
      </c>
      <c r="AC17" s="6" t="s">
        <v>52</v>
      </c>
      <c r="AD17" s="6" t="s">
        <v>55</v>
      </c>
      <c r="AE17" s="6" t="s">
        <v>55</v>
      </c>
      <c r="AF17" s="6" t="s">
        <v>52</v>
      </c>
      <c r="AG17" s="6" t="s">
        <v>52</v>
      </c>
      <c r="AH17" s="6" t="s">
        <v>55</v>
      </c>
      <c r="AI17" s="6" t="s">
        <v>52</v>
      </c>
      <c r="AJ17" s="6" t="s">
        <v>55</v>
      </c>
      <c r="AK17" s="6" t="s">
        <v>55</v>
      </c>
      <c r="AL17" s="6" t="s">
        <v>52</v>
      </c>
      <c r="AM17" s="6" t="s">
        <v>55</v>
      </c>
      <c r="AN17" s="6" t="s">
        <v>52</v>
      </c>
      <c r="AO17" s="6" t="s">
        <v>55</v>
      </c>
      <c r="AP17" s="6" t="s">
        <v>52</v>
      </c>
      <c r="AQ17" s="6" t="s">
        <v>55</v>
      </c>
      <c r="AR17" s="6" t="s">
        <v>52</v>
      </c>
      <c r="AS17" s="6" t="s">
        <v>55</v>
      </c>
      <c r="AT17" s="6" t="s">
        <v>52</v>
      </c>
      <c r="AU17" s="6" t="s">
        <v>110</v>
      </c>
      <c r="AV17" s="9" t="s">
        <v>57</v>
      </c>
      <c r="AW17" s="10"/>
      <c r="AX17" s="10"/>
      <c r="AY17" s="6"/>
      <c r="AZ17" s="6"/>
      <c r="BA17" s="6"/>
      <c r="BB17" s="6"/>
      <c r="BC17" s="6"/>
    </row>
    <row r="18">
      <c r="A18" s="11">
        <v>43608.42350694445</v>
      </c>
      <c r="B18" s="6" t="s">
        <v>48</v>
      </c>
      <c r="C18" s="6" t="s">
        <v>83</v>
      </c>
      <c r="D18" s="7">
        <v>2019.0</v>
      </c>
      <c r="E18" s="6" t="s">
        <v>50</v>
      </c>
      <c r="F18" s="6" t="s">
        <v>111</v>
      </c>
      <c r="G18" s="7">
        <v>3.0859637E7</v>
      </c>
      <c r="H18" s="6" t="s">
        <v>52</v>
      </c>
      <c r="I18" s="6" t="s">
        <v>112</v>
      </c>
      <c r="J18" s="6" t="s">
        <v>55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55</v>
      </c>
      <c r="P18" s="6" t="s">
        <v>52</v>
      </c>
      <c r="Q18" s="6" t="s">
        <v>52</v>
      </c>
      <c r="R18" s="6" t="s">
        <v>52</v>
      </c>
      <c r="S18" s="6" t="s">
        <v>55</v>
      </c>
      <c r="T18" s="6" t="s">
        <v>55</v>
      </c>
      <c r="U18" s="6" t="s">
        <v>52</v>
      </c>
      <c r="V18" s="6" t="s">
        <v>55</v>
      </c>
      <c r="W18" s="6" t="s">
        <v>52</v>
      </c>
      <c r="X18" s="6" t="s">
        <v>52</v>
      </c>
      <c r="Y18" s="6" t="s">
        <v>55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52</v>
      </c>
      <c r="AH18" s="6" t="s">
        <v>52</v>
      </c>
      <c r="AI18" s="6" t="s">
        <v>52</v>
      </c>
      <c r="AJ18" s="6" t="s">
        <v>52</v>
      </c>
      <c r="AK18" s="6" t="s">
        <v>52</v>
      </c>
      <c r="AL18" s="6" t="s">
        <v>52</v>
      </c>
      <c r="AM18" s="6" t="s">
        <v>55</v>
      </c>
      <c r="AN18" s="6" t="s">
        <v>52</v>
      </c>
      <c r="AO18" s="6" t="s">
        <v>55</v>
      </c>
      <c r="AP18" s="6" t="s">
        <v>52</v>
      </c>
      <c r="AQ18" s="6" t="s">
        <v>52</v>
      </c>
      <c r="AR18" s="6" t="s">
        <v>52</v>
      </c>
      <c r="AS18" s="6" t="s">
        <v>55</v>
      </c>
      <c r="AT18" s="6" t="s">
        <v>52</v>
      </c>
      <c r="AU18" s="6" t="s">
        <v>113</v>
      </c>
      <c r="AV18" s="9" t="s">
        <v>57</v>
      </c>
      <c r="AW18" s="10"/>
      <c r="AX18" s="10"/>
      <c r="AY18" s="6"/>
      <c r="AZ18" s="6"/>
      <c r="BA18" s="6"/>
      <c r="BB18" s="6"/>
      <c r="BC18" s="6"/>
    </row>
    <row r="19">
      <c r="A19" s="11">
        <v>43587.48050925926</v>
      </c>
      <c r="B19" s="6" t="s">
        <v>48</v>
      </c>
      <c r="C19" s="6" t="s">
        <v>49</v>
      </c>
      <c r="D19" s="7">
        <v>2019.0</v>
      </c>
      <c r="E19" s="6" t="s">
        <v>50</v>
      </c>
      <c r="F19" s="8" t="s">
        <v>114</v>
      </c>
      <c r="G19" s="7">
        <v>3.087897E7</v>
      </c>
      <c r="H19" s="6" t="s">
        <v>52</v>
      </c>
      <c r="I19" s="6" t="s">
        <v>115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60</v>
      </c>
      <c r="P19" s="6" t="s">
        <v>52</v>
      </c>
      <c r="Q19" s="6" t="s">
        <v>55</v>
      </c>
      <c r="R19" s="6" t="s">
        <v>52</v>
      </c>
      <c r="S19" s="6" t="s">
        <v>52</v>
      </c>
      <c r="T19" s="6" t="s">
        <v>52</v>
      </c>
      <c r="U19" s="6" t="s">
        <v>52</v>
      </c>
      <c r="V19" s="6" t="s">
        <v>52</v>
      </c>
      <c r="W19" s="6" t="s">
        <v>52</v>
      </c>
      <c r="X19" s="6" t="s">
        <v>52</v>
      </c>
      <c r="Y19" s="6" t="s">
        <v>52</v>
      </c>
      <c r="Z19" s="6" t="s">
        <v>52</v>
      </c>
      <c r="AA19" s="6" t="s">
        <v>52</v>
      </c>
      <c r="AB19" s="6" t="s">
        <v>55</v>
      </c>
      <c r="AC19" s="6" t="s">
        <v>52</v>
      </c>
      <c r="AD19" s="6" t="s">
        <v>55</v>
      </c>
      <c r="AE19" s="6" t="s">
        <v>52</v>
      </c>
      <c r="AF19" s="6" t="s">
        <v>52</v>
      </c>
      <c r="AG19" s="6" t="s">
        <v>52</v>
      </c>
      <c r="AH19" s="6" t="s">
        <v>52</v>
      </c>
      <c r="AI19" s="6" t="s">
        <v>52</v>
      </c>
      <c r="AJ19" s="6" t="s">
        <v>52</v>
      </c>
      <c r="AK19" s="6" t="s">
        <v>52</v>
      </c>
      <c r="AL19" s="6" t="s">
        <v>52</v>
      </c>
      <c r="AM19" s="6" t="s">
        <v>52</v>
      </c>
      <c r="AN19" s="6" t="s">
        <v>52</v>
      </c>
      <c r="AO19" s="6" t="s">
        <v>55</v>
      </c>
      <c r="AP19" s="6" t="s">
        <v>55</v>
      </c>
      <c r="AQ19" s="6" t="s">
        <v>52</v>
      </c>
      <c r="AR19" s="6" t="s">
        <v>52</v>
      </c>
      <c r="AS19" s="6" t="s">
        <v>55</v>
      </c>
      <c r="AT19" s="6" t="s">
        <v>52</v>
      </c>
      <c r="AU19" s="6" t="s">
        <v>116</v>
      </c>
      <c r="AV19" s="9" t="s">
        <v>57</v>
      </c>
      <c r="AW19" s="10"/>
      <c r="AX19" s="10"/>
      <c r="AY19" s="6"/>
      <c r="AZ19" s="6"/>
      <c r="BA19" s="6"/>
      <c r="BB19" s="6"/>
      <c r="BC19" s="6"/>
    </row>
    <row r="20">
      <c r="A20" s="11">
        <v>43588.44666666666</v>
      </c>
      <c r="B20" s="6" t="s">
        <v>48</v>
      </c>
      <c r="C20" s="6" t="s">
        <v>117</v>
      </c>
      <c r="D20" s="7">
        <v>2019.0</v>
      </c>
      <c r="E20" s="6" t="s">
        <v>93</v>
      </c>
      <c r="F20" s="6" t="s">
        <v>118</v>
      </c>
      <c r="G20" s="7">
        <v>3.0910563E7</v>
      </c>
      <c r="H20" s="6" t="s">
        <v>52</v>
      </c>
      <c r="I20" s="6" t="s">
        <v>119</v>
      </c>
      <c r="J20" s="6" t="s">
        <v>55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55</v>
      </c>
      <c r="P20" s="6" t="s">
        <v>52</v>
      </c>
      <c r="Q20" s="6" t="s">
        <v>55</v>
      </c>
      <c r="R20" s="6" t="s">
        <v>52</v>
      </c>
      <c r="S20" s="6" t="s">
        <v>52</v>
      </c>
      <c r="T20" s="6" t="s">
        <v>52</v>
      </c>
      <c r="U20" s="6" t="s">
        <v>52</v>
      </c>
      <c r="V20" s="6" t="s">
        <v>52</v>
      </c>
      <c r="W20" s="6" t="s">
        <v>52</v>
      </c>
      <c r="X20" s="6" t="s">
        <v>52</v>
      </c>
      <c r="Y20" s="6" t="s">
        <v>55</v>
      </c>
      <c r="Z20" s="6" t="s">
        <v>52</v>
      </c>
      <c r="AA20" s="6" t="s">
        <v>52</v>
      </c>
      <c r="AB20" s="6" t="s">
        <v>55</v>
      </c>
      <c r="AC20" s="6" t="s">
        <v>52</v>
      </c>
      <c r="AD20" s="6" t="s">
        <v>55</v>
      </c>
      <c r="AE20" s="6" t="s">
        <v>52</v>
      </c>
      <c r="AF20" s="6" t="s">
        <v>55</v>
      </c>
      <c r="AG20" s="6" t="s">
        <v>55</v>
      </c>
      <c r="AH20" s="6" t="s">
        <v>52</v>
      </c>
      <c r="AI20" s="6" t="s">
        <v>52</v>
      </c>
      <c r="AJ20" s="6" t="s">
        <v>52</v>
      </c>
      <c r="AK20" s="6" t="s">
        <v>102</v>
      </c>
      <c r="AL20" s="6" t="s">
        <v>52</v>
      </c>
      <c r="AM20" s="6" t="s">
        <v>52</v>
      </c>
      <c r="AN20" s="6" t="s">
        <v>52</v>
      </c>
      <c r="AO20" s="6" t="s">
        <v>55</v>
      </c>
      <c r="AP20" s="6" t="s">
        <v>55</v>
      </c>
      <c r="AQ20" s="6" t="s">
        <v>52</v>
      </c>
      <c r="AR20" s="6" t="s">
        <v>55</v>
      </c>
      <c r="AS20" s="6" t="s">
        <v>55</v>
      </c>
      <c r="AT20" s="6" t="s">
        <v>52</v>
      </c>
      <c r="AU20" s="6" t="s">
        <v>120</v>
      </c>
      <c r="AV20" s="9" t="s">
        <v>69</v>
      </c>
      <c r="AW20" s="10"/>
      <c r="AX20" s="6"/>
      <c r="AY20" s="6"/>
      <c r="AZ20" s="6"/>
      <c r="BA20" s="6"/>
      <c r="BB20" s="6"/>
      <c r="BC20" s="6"/>
    </row>
    <row r="21">
      <c r="A21" s="11">
        <v>43600.46364583333</v>
      </c>
      <c r="B21" s="6" t="s">
        <v>48</v>
      </c>
      <c r="C21" s="6" t="s">
        <v>76</v>
      </c>
      <c r="D21" s="7">
        <v>2019.0</v>
      </c>
      <c r="E21" s="6" t="s">
        <v>50</v>
      </c>
      <c r="F21" s="6" t="s">
        <v>121</v>
      </c>
      <c r="G21" s="7">
        <v>3.091316E7</v>
      </c>
      <c r="H21" s="6" t="s">
        <v>52</v>
      </c>
      <c r="I21" s="6" t="s">
        <v>122</v>
      </c>
      <c r="J21" s="6" t="s">
        <v>52</v>
      </c>
      <c r="K21" s="6" t="s">
        <v>52</v>
      </c>
      <c r="L21" s="6" t="s">
        <v>52</v>
      </c>
      <c r="M21" s="6" t="s">
        <v>55</v>
      </c>
      <c r="N21" s="6" t="s">
        <v>73</v>
      </c>
      <c r="O21" s="6" t="s">
        <v>55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6" t="s">
        <v>52</v>
      </c>
      <c r="X21" s="6" t="s">
        <v>52</v>
      </c>
      <c r="Y21" s="6" t="s">
        <v>52</v>
      </c>
      <c r="Z21" s="6" t="s">
        <v>52</v>
      </c>
      <c r="AA21" s="6" t="s">
        <v>52</v>
      </c>
      <c r="AB21" s="6" t="s">
        <v>55</v>
      </c>
      <c r="AC21" s="6" t="s">
        <v>52</v>
      </c>
      <c r="AD21" s="6" t="s">
        <v>52</v>
      </c>
      <c r="AE21" s="6" t="s">
        <v>52</v>
      </c>
      <c r="AF21" s="6" t="s">
        <v>52</v>
      </c>
      <c r="AG21" s="6" t="s">
        <v>55</v>
      </c>
      <c r="AH21" s="6" t="s">
        <v>55</v>
      </c>
      <c r="AI21" s="6" t="s">
        <v>52</v>
      </c>
      <c r="AJ21" s="6" t="s">
        <v>52</v>
      </c>
      <c r="AK21" s="6" t="s">
        <v>52</v>
      </c>
      <c r="AL21" s="6" t="s">
        <v>52</v>
      </c>
      <c r="AM21" s="6" t="s">
        <v>55</v>
      </c>
      <c r="AN21" s="6" t="s">
        <v>52</v>
      </c>
      <c r="AO21" s="6" t="s">
        <v>55</v>
      </c>
      <c r="AP21" s="6" t="s">
        <v>52</v>
      </c>
      <c r="AQ21" s="6" t="s">
        <v>52</v>
      </c>
      <c r="AR21" s="6" t="s">
        <v>55</v>
      </c>
      <c r="AS21" s="6" t="s">
        <v>55</v>
      </c>
      <c r="AT21" s="6" t="s">
        <v>52</v>
      </c>
      <c r="AU21" s="6" t="s">
        <v>123</v>
      </c>
      <c r="AV21" s="9" t="s">
        <v>104</v>
      </c>
      <c r="AW21" s="10"/>
      <c r="AX21" s="6"/>
      <c r="AY21" s="6"/>
      <c r="AZ21" s="6"/>
      <c r="BA21" s="6"/>
      <c r="BB21" s="6"/>
      <c r="BC21" s="6"/>
    </row>
    <row r="22">
      <c r="A22" s="12">
        <v>43976.0</v>
      </c>
      <c r="B22" s="13" t="s">
        <v>48</v>
      </c>
      <c r="C22" s="14" t="s">
        <v>49</v>
      </c>
      <c r="D22" s="15">
        <v>2019.0</v>
      </c>
      <c r="E22" s="13" t="s">
        <v>50</v>
      </c>
      <c r="F22" s="13" t="s">
        <v>124</v>
      </c>
      <c r="G22" s="15">
        <v>3.09264E7</v>
      </c>
      <c r="H22" s="13" t="s">
        <v>52</v>
      </c>
      <c r="I22" s="13" t="s">
        <v>125</v>
      </c>
      <c r="J22" s="13" t="s">
        <v>55</v>
      </c>
      <c r="K22" s="13" t="s">
        <v>52</v>
      </c>
      <c r="L22" s="13" t="s">
        <v>52</v>
      </c>
      <c r="M22" s="13" t="s">
        <v>52</v>
      </c>
      <c r="N22" s="13" t="s">
        <v>52</v>
      </c>
      <c r="O22" s="13" t="s">
        <v>55</v>
      </c>
      <c r="P22" s="13" t="s">
        <v>52</v>
      </c>
      <c r="Q22" s="14" t="s">
        <v>55</v>
      </c>
      <c r="R22" s="13" t="s">
        <v>52</v>
      </c>
      <c r="S22" s="13" t="s">
        <v>52</v>
      </c>
      <c r="T22" s="13" t="s">
        <v>52</v>
      </c>
      <c r="U22" s="14" t="s">
        <v>52</v>
      </c>
      <c r="V22" s="13" t="s">
        <v>52</v>
      </c>
      <c r="W22" s="13" t="s">
        <v>52</v>
      </c>
      <c r="X22" s="13" t="s">
        <v>55</v>
      </c>
      <c r="Y22" s="13" t="s">
        <v>52</v>
      </c>
      <c r="Z22" s="13" t="s">
        <v>52</v>
      </c>
      <c r="AA22" s="13" t="s">
        <v>52</v>
      </c>
      <c r="AB22" s="13" t="s">
        <v>52</v>
      </c>
      <c r="AC22" s="13" t="s">
        <v>52</v>
      </c>
      <c r="AD22" s="13" t="s">
        <v>52</v>
      </c>
      <c r="AE22" s="13" t="s">
        <v>52</v>
      </c>
      <c r="AF22" s="14" t="s">
        <v>102</v>
      </c>
      <c r="AG22" s="13" t="s">
        <v>52</v>
      </c>
      <c r="AH22" s="13" t="s">
        <v>55</v>
      </c>
      <c r="AI22" s="13" t="s">
        <v>52</v>
      </c>
      <c r="AJ22" s="13" t="s">
        <v>52</v>
      </c>
      <c r="AK22" s="14" t="s">
        <v>52</v>
      </c>
      <c r="AL22" s="13" t="s">
        <v>52</v>
      </c>
      <c r="AM22" s="13" t="s">
        <v>52</v>
      </c>
      <c r="AN22" s="13" t="s">
        <v>52</v>
      </c>
      <c r="AO22" s="14" t="s">
        <v>55</v>
      </c>
      <c r="AP22" s="13" t="s">
        <v>52</v>
      </c>
      <c r="AQ22" s="13" t="s">
        <v>52</v>
      </c>
      <c r="AR22" s="14" t="s">
        <v>55</v>
      </c>
      <c r="AS22" s="14" t="s">
        <v>52</v>
      </c>
      <c r="AT22" s="13" t="s">
        <v>52</v>
      </c>
      <c r="AU22" s="13" t="s">
        <v>126</v>
      </c>
      <c r="AV22" s="14" t="s">
        <v>127</v>
      </c>
      <c r="AW22" s="13"/>
      <c r="AX22" s="13"/>
      <c r="AY22" s="13"/>
      <c r="AZ22" s="13"/>
      <c r="BA22" s="13"/>
      <c r="BB22" s="13"/>
      <c r="BC22" s="13"/>
    </row>
    <row r="23">
      <c r="A23" s="11">
        <v>43663.460625</v>
      </c>
      <c r="B23" s="6" t="s">
        <v>48</v>
      </c>
      <c r="C23" s="6" t="s">
        <v>70</v>
      </c>
      <c r="D23" s="7">
        <v>2019.0</v>
      </c>
      <c r="E23" s="6" t="s">
        <v>50</v>
      </c>
      <c r="F23" s="8" t="s">
        <v>128</v>
      </c>
      <c r="G23" s="7">
        <v>3.0170952E7</v>
      </c>
      <c r="H23" s="6" t="s">
        <v>55</v>
      </c>
      <c r="I23" s="6" t="s">
        <v>85</v>
      </c>
      <c r="J23" s="6" t="s">
        <v>55</v>
      </c>
      <c r="K23" s="6" t="s">
        <v>55</v>
      </c>
      <c r="L23" s="6" t="s">
        <v>52</v>
      </c>
      <c r="M23" s="6" t="s">
        <v>55</v>
      </c>
      <c r="N23" s="6" t="s">
        <v>73</v>
      </c>
      <c r="O23" s="6" t="s">
        <v>64</v>
      </c>
      <c r="P23" s="6" t="s">
        <v>52</v>
      </c>
      <c r="Q23" s="6" t="s">
        <v>55</v>
      </c>
      <c r="R23" s="6" t="s">
        <v>52</v>
      </c>
      <c r="S23" s="6" t="s">
        <v>55</v>
      </c>
      <c r="T23" s="6" t="s">
        <v>55</v>
      </c>
      <c r="U23" s="6" t="s">
        <v>55</v>
      </c>
      <c r="V23" s="6" t="s">
        <v>55</v>
      </c>
      <c r="W23" s="6" t="s">
        <v>55</v>
      </c>
      <c r="X23" s="6" t="s">
        <v>55</v>
      </c>
      <c r="Y23" s="6" t="s">
        <v>52</v>
      </c>
      <c r="Z23" s="6" t="s">
        <v>55</v>
      </c>
      <c r="AA23" s="6" t="s">
        <v>52</v>
      </c>
      <c r="AB23" s="6" t="s">
        <v>55</v>
      </c>
      <c r="AC23" s="6" t="s">
        <v>81</v>
      </c>
      <c r="AD23" s="6" t="s">
        <v>55</v>
      </c>
      <c r="AE23" s="6" t="s">
        <v>52</v>
      </c>
      <c r="AF23" s="6" t="s">
        <v>55</v>
      </c>
      <c r="AG23" s="6" t="s">
        <v>55</v>
      </c>
      <c r="AH23" s="6" t="s">
        <v>55</v>
      </c>
      <c r="AI23" s="6" t="s">
        <v>52</v>
      </c>
      <c r="AJ23" s="6" t="s">
        <v>55</v>
      </c>
      <c r="AK23" s="6" t="s">
        <v>55</v>
      </c>
      <c r="AL23" s="6" t="s">
        <v>52</v>
      </c>
      <c r="AM23" s="6" t="s">
        <v>55</v>
      </c>
      <c r="AN23" s="6" t="s">
        <v>52</v>
      </c>
      <c r="AO23" s="6" t="s">
        <v>55</v>
      </c>
      <c r="AP23" s="6" t="s">
        <v>55</v>
      </c>
      <c r="AQ23" s="6" t="s">
        <v>52</v>
      </c>
      <c r="AR23" s="6" t="s">
        <v>52</v>
      </c>
      <c r="AS23" s="6" t="s">
        <v>55</v>
      </c>
      <c r="AT23" s="6" t="s">
        <v>52</v>
      </c>
      <c r="AU23" s="6" t="s">
        <v>129</v>
      </c>
      <c r="AV23" s="9" t="s">
        <v>75</v>
      </c>
      <c r="AW23" s="10"/>
      <c r="AX23" s="10"/>
      <c r="AY23" s="6"/>
      <c r="AZ23" s="6"/>
      <c r="BA23" s="6"/>
      <c r="BB23" s="6"/>
      <c r="BC23" s="6"/>
    </row>
    <row r="24">
      <c r="A24" s="11">
        <v>43588.46934027778</v>
      </c>
      <c r="B24" s="6" t="s">
        <v>48</v>
      </c>
      <c r="C24" s="6" t="s">
        <v>117</v>
      </c>
      <c r="D24" s="7">
        <v>2019.0</v>
      </c>
      <c r="E24" s="6" t="s">
        <v>93</v>
      </c>
      <c r="F24" s="8" t="s">
        <v>130</v>
      </c>
      <c r="G24" s="7">
        <v>3.0910569E7</v>
      </c>
      <c r="H24" s="6" t="s">
        <v>52</v>
      </c>
      <c r="I24" s="6" t="s">
        <v>131</v>
      </c>
      <c r="J24" s="6" t="s">
        <v>55</v>
      </c>
      <c r="K24" s="6" t="s">
        <v>52</v>
      </c>
      <c r="L24" s="6" t="s">
        <v>52</v>
      </c>
      <c r="M24" s="6" t="s">
        <v>55</v>
      </c>
      <c r="N24" s="6" t="s">
        <v>52</v>
      </c>
      <c r="O24" s="6" t="s">
        <v>55</v>
      </c>
      <c r="P24" s="6" t="s">
        <v>52</v>
      </c>
      <c r="Q24" s="6" t="s">
        <v>55</v>
      </c>
      <c r="R24" s="6" t="s">
        <v>55</v>
      </c>
      <c r="S24" s="6" t="s">
        <v>55</v>
      </c>
      <c r="T24" s="6" t="s">
        <v>55</v>
      </c>
      <c r="U24" s="6" t="s">
        <v>55</v>
      </c>
      <c r="V24" s="6" t="s">
        <v>52</v>
      </c>
      <c r="W24" s="6" t="s">
        <v>52</v>
      </c>
      <c r="X24" s="6" t="s">
        <v>52</v>
      </c>
      <c r="Y24" s="6" t="s">
        <v>55</v>
      </c>
      <c r="Z24" s="6" t="s">
        <v>52</v>
      </c>
      <c r="AA24" s="6" t="s">
        <v>52</v>
      </c>
      <c r="AB24" s="6" t="s">
        <v>55</v>
      </c>
      <c r="AC24" s="6" t="s">
        <v>52</v>
      </c>
      <c r="AD24" s="6" t="s">
        <v>52</v>
      </c>
      <c r="AE24" s="6" t="s">
        <v>52</v>
      </c>
      <c r="AF24" s="6" t="s">
        <v>55</v>
      </c>
      <c r="AG24" s="6" t="s">
        <v>102</v>
      </c>
      <c r="AH24" s="6" t="s">
        <v>102</v>
      </c>
      <c r="AI24" s="6" t="s">
        <v>52</v>
      </c>
      <c r="AJ24" s="6" t="s">
        <v>52</v>
      </c>
      <c r="AK24" s="6" t="s">
        <v>55</v>
      </c>
      <c r="AL24" s="6" t="s">
        <v>52</v>
      </c>
      <c r="AM24" s="6" t="s">
        <v>55</v>
      </c>
      <c r="AN24" s="6" t="s">
        <v>52</v>
      </c>
      <c r="AO24" s="6" t="s">
        <v>52</v>
      </c>
      <c r="AP24" s="6" t="s">
        <v>52</v>
      </c>
      <c r="AQ24" s="6" t="s">
        <v>55</v>
      </c>
      <c r="AR24" s="6" t="s">
        <v>52</v>
      </c>
      <c r="AS24" s="6" t="s">
        <v>55</v>
      </c>
      <c r="AT24" s="6" t="s">
        <v>52</v>
      </c>
      <c r="AU24" s="6" t="s">
        <v>65</v>
      </c>
      <c r="AV24" s="9" t="s">
        <v>57</v>
      </c>
      <c r="AW24" s="10"/>
      <c r="AX24" s="10"/>
      <c r="AY24" s="6"/>
      <c r="AZ24" s="6"/>
      <c r="BA24" s="6"/>
      <c r="BB24" s="6"/>
      <c r="BC24" s="6"/>
    </row>
    <row r="25">
      <c r="A25" s="11">
        <v>43602.4347337963</v>
      </c>
      <c r="B25" s="6" t="s">
        <v>48</v>
      </c>
      <c r="C25" s="6" t="s">
        <v>83</v>
      </c>
      <c r="D25" s="7">
        <v>2019.0</v>
      </c>
      <c r="E25" s="6" t="s">
        <v>50</v>
      </c>
      <c r="F25" s="6" t="s">
        <v>132</v>
      </c>
      <c r="G25" s="7">
        <v>3.0475424E7</v>
      </c>
      <c r="H25" s="6" t="s">
        <v>55</v>
      </c>
      <c r="I25" s="6" t="s">
        <v>65</v>
      </c>
      <c r="J25" s="6" t="s">
        <v>55</v>
      </c>
      <c r="K25" s="6" t="s">
        <v>55</v>
      </c>
      <c r="L25" s="6" t="s">
        <v>52</v>
      </c>
      <c r="M25" s="6" t="s">
        <v>55</v>
      </c>
      <c r="N25" s="6" t="s">
        <v>55</v>
      </c>
      <c r="O25" s="6" t="s">
        <v>55</v>
      </c>
      <c r="P25" s="6" t="s">
        <v>52</v>
      </c>
      <c r="Q25" s="6" t="s">
        <v>52</v>
      </c>
      <c r="R25" s="6" t="s">
        <v>55</v>
      </c>
      <c r="S25" s="6" t="s">
        <v>55</v>
      </c>
      <c r="T25" s="6" t="s">
        <v>55</v>
      </c>
      <c r="U25" s="6" t="s">
        <v>55</v>
      </c>
      <c r="V25" s="6" t="s">
        <v>55</v>
      </c>
      <c r="W25" s="6" t="s">
        <v>55</v>
      </c>
      <c r="X25" s="6" t="s">
        <v>52</v>
      </c>
      <c r="Y25" s="6" t="s">
        <v>52</v>
      </c>
      <c r="Z25" s="6" t="s">
        <v>55</v>
      </c>
      <c r="AA25" s="6" t="s">
        <v>52</v>
      </c>
      <c r="AB25" s="6" t="s">
        <v>55</v>
      </c>
      <c r="AC25" s="6" t="s">
        <v>52</v>
      </c>
      <c r="AD25" s="6" t="s">
        <v>55</v>
      </c>
      <c r="AE25" s="6" t="s">
        <v>52</v>
      </c>
      <c r="AF25" s="6" t="s">
        <v>52</v>
      </c>
      <c r="AG25" s="6" t="s">
        <v>55</v>
      </c>
      <c r="AH25" s="6" t="s">
        <v>55</v>
      </c>
      <c r="AI25" s="6" t="s">
        <v>52</v>
      </c>
      <c r="AJ25" s="6" t="s">
        <v>55</v>
      </c>
      <c r="AK25" s="6" t="s">
        <v>55</v>
      </c>
      <c r="AL25" s="6" t="s">
        <v>52</v>
      </c>
      <c r="AM25" s="6" t="s">
        <v>55</v>
      </c>
      <c r="AN25" s="6" t="s">
        <v>52</v>
      </c>
      <c r="AO25" s="6" t="s">
        <v>52</v>
      </c>
      <c r="AP25" s="6" t="s">
        <v>55</v>
      </c>
      <c r="AQ25" s="6" t="s">
        <v>52</v>
      </c>
      <c r="AR25" s="6" t="s">
        <v>52</v>
      </c>
      <c r="AS25" s="6" t="s">
        <v>55</v>
      </c>
      <c r="AT25" s="6" t="s">
        <v>52</v>
      </c>
      <c r="AU25" s="6" t="s">
        <v>133</v>
      </c>
      <c r="AV25" s="9" t="s">
        <v>75</v>
      </c>
      <c r="AW25" s="10"/>
      <c r="AX25" s="10"/>
      <c r="AY25" s="6"/>
      <c r="AZ25" s="6"/>
      <c r="BA25" s="6"/>
      <c r="BB25" s="6"/>
      <c r="BC25" s="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>
      <c r="A27" s="17"/>
      <c r="B27" s="18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>
      <c r="A28" s="19"/>
      <c r="B28" s="16"/>
      <c r="C28" s="18"/>
      <c r="D28" s="20"/>
      <c r="E28" s="16"/>
      <c r="F28" s="16"/>
      <c r="G28" s="2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21"/>
      <c r="AW28" s="18"/>
      <c r="AX28" s="18"/>
      <c r="AY28" s="16"/>
      <c r="AZ28" s="16"/>
      <c r="BA28" s="16"/>
      <c r="BB28" s="16"/>
      <c r="BC28" s="16"/>
    </row>
    <row r="29">
      <c r="A29" s="22"/>
      <c r="B29" s="16"/>
      <c r="C29" s="16"/>
      <c r="D29" s="20"/>
      <c r="E29" s="16"/>
      <c r="F29" s="16"/>
      <c r="G29" s="2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21"/>
      <c r="AW29" s="18"/>
      <c r="AX29" s="16"/>
      <c r="AY29" s="16"/>
      <c r="AZ29" s="16"/>
      <c r="BA29" s="16"/>
      <c r="BB29" s="16"/>
      <c r="BC29" s="16"/>
    </row>
    <row r="30">
      <c r="A30" s="22"/>
      <c r="B30" s="16"/>
      <c r="C30" s="16"/>
      <c r="D30" s="20"/>
      <c r="E30" s="16"/>
      <c r="F30" s="23"/>
      <c r="G30" s="2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21"/>
      <c r="AW30" s="18"/>
      <c r="AX30" s="18"/>
      <c r="AY30" s="16"/>
      <c r="AZ30" s="16"/>
      <c r="BA30" s="16"/>
      <c r="BB30" s="16"/>
      <c r="BC30" s="16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25" t="s">
        <v>134</v>
      </c>
      <c r="B1" s="25" t="s">
        <v>135</v>
      </c>
      <c r="C1" s="25" t="s">
        <v>136</v>
      </c>
      <c r="D1" s="26" t="s">
        <v>137</v>
      </c>
      <c r="E1" s="26" t="s">
        <v>138</v>
      </c>
      <c r="F1" s="27" t="s">
        <v>139</v>
      </c>
      <c r="G1" s="26" t="s">
        <v>140</v>
      </c>
      <c r="H1" s="28" t="s">
        <v>141</v>
      </c>
      <c r="I1" s="29" t="s">
        <v>142</v>
      </c>
      <c r="J1" s="26" t="s">
        <v>143</v>
      </c>
      <c r="L1" s="30"/>
      <c r="M1" s="30"/>
    </row>
    <row r="2">
      <c r="A2" s="31" t="str">
        <f>pack!F2</f>
        <v>Room for improvement: a randomised controlled trial with nested qualitative interviews on space, place and treatment delivery</v>
      </c>
      <c r="B2" s="6" t="str">
        <f>pack!C2</f>
        <v>Br J Sports Med</v>
      </c>
      <c r="C2" s="7">
        <f>pack!G2</f>
        <v>28768617</v>
      </c>
      <c r="D2">
        <f>countifs(pack!H2, "*Yes*") + countif(pack!J2, "*Yes*") + countif(pack!AS2, "*Yes*")</f>
        <v>2</v>
      </c>
      <c r="E2">
        <f>countifs(pack!K2, "*Yes*") + countif(pack!P2, "*Yes*") + countif(pack!R2,"*Yes*") + countif(pack!Y2, "*Yes*") + countif(pack!AK2, "*Yes*") + countif(pack!AT2, "*Yes*") + countif(pack!AV2, "*Yes*")  </f>
        <v>6</v>
      </c>
      <c r="F2">
        <f>countif(pack!U2, "*Yes*") + countif(pack!V2, "*Yes*") + countif(pack!W2, "*Yes*") + countif(pack!X2, "*Yes*") </f>
        <v>3</v>
      </c>
      <c r="G2">
        <f>countif(pack!S2, "*Yes*") + countif(pack!AB2, "*Yes*") + countif(pack!AJ2, "*Yes*")</f>
        <v>3</v>
      </c>
      <c r="H2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 + countif(pack!AO2, "*Does not apply*")</f>
        <v>10</v>
      </c>
      <c r="I2">
        <f>countif(pack!M2, "*Yes*") + countif(pack!N2, "*Yes*") + countif(pack!T2, "*Yes*") + countif(pack!AL2, "*Yes*") + countif(pack!AM2, "*Yes*") + countif(pack!AN2, "*Yes*")</f>
        <v>6</v>
      </c>
      <c r="J2">
        <f>countif(pack!Q2, "*Yes*") + countif(pack!AI2, "*Yes*") + countif(pack!AQ2, "*Yes*") + countif(pack!AR2, "*No*") </f>
        <v>3</v>
      </c>
    </row>
    <row r="3">
      <c r="A3" s="31" t="str">
        <f>pack!F3</f>
        <v>An internet-supported school physical activity intervention in low socioeconomic status communities: results from the Activity and Motivation in Physical Education (AMPED) cluster randomised controlled trial</v>
      </c>
      <c r="B3" s="6" t="str">
        <f>pack!C3</f>
        <v>Br J Sports Med</v>
      </c>
      <c r="C3" s="7">
        <f>pack!G3</f>
        <v>28993404</v>
      </c>
      <c r="D3">
        <f>countifs(pack!H3, "*Yes*") + countif(pack!J3, "*Yes*") + countif(pack!AS3, "*Yes*")</f>
        <v>2</v>
      </c>
      <c r="E3">
        <f>countifs(pack!K3, "*Yes*") + countif(pack!P3, "*Yes*") + countif(pack!R3,"*Yes*") + countif(pack!Y3, "*Yes*") + countif(pack!AK3, "*Yes*") + countif(pack!AT3, "*Yes*") + countif(pack!AV3, "*Yes*")  </f>
        <v>6</v>
      </c>
      <c r="F3">
        <f>countif(pack!U3, "*Yes*") + countif(pack!V3, "*Yes*") + countif(pack!W3, "*Yes*") + countif(pack!X3, "*Yes*") </f>
        <v>2</v>
      </c>
      <c r="G3">
        <f>countif(pack!S3, "*Yes*") + countif(pack!AB3, "*Yes*") + countif(pack!AJ3, "*Yes*")</f>
        <v>2</v>
      </c>
      <c r="H3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 + countif(pack!AO3, "*Does not apply*")</f>
        <v>2</v>
      </c>
      <c r="I3">
        <f>countif(pack!M3, "*Yes*") + countif(pack!N3, "*Yes*") + countif(pack!T3, "*Yes*") + countif(pack!AL3, "*Yes*") + countif(pack!AM3, "*Yes*") + countif(pack!AN3, "*Yes*")</f>
        <v>5</v>
      </c>
      <c r="J3">
        <f>countif(pack!Q3, "*Yes*") + countif(pack!AI3, "*Yes*") + countif(pack!AQ3, "*Yes*") + countif(pack!AR3, "*No*") </f>
        <v>3</v>
      </c>
    </row>
    <row r="4">
      <c r="A4" s="31" t="str">
        <f>pack!F4</f>
        <v>Physical exercise programme during pregnancy decreases perinatal depression risk: a randomised controlled trial</v>
      </c>
      <c r="B4" s="6" t="str">
        <f>pack!C4</f>
        <v>Br J Sports Med</v>
      </c>
      <c r="C4" s="7">
        <f>pack!G4</f>
        <v>29899050</v>
      </c>
      <c r="D4">
        <f>countifs(pack!H4, "*Yes*") + countif(pack!J4, "*Yes*") + countif(pack!AS4, "*Yes*")</f>
        <v>2</v>
      </c>
      <c r="E4">
        <f>countifs(pack!K4, "*Yes*") + countif(pack!P4, "*Yes*") + countif(pack!R4,"*Yes*") + countif(pack!Y4, "*Yes*") + countif(pack!AK4, "*Yes*") + countif(pack!AT4, "*Yes*") + countif(pack!AV4, "*Yes*")  </f>
        <v>5</v>
      </c>
      <c r="F4">
        <f>countif(pack!U4, "*Yes*") + countif(pack!V4, "*Yes*") + countif(pack!W4, "*Yes*") + countif(pack!X4, "*Yes*") </f>
        <v>2</v>
      </c>
      <c r="G4">
        <f>countif(pack!S4, "*Yes*") + countif(pack!AB4, "*Yes*") + countif(pack!AJ4, "*Yes*")</f>
        <v>3</v>
      </c>
      <c r="H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 + countif(pack!AO4, "*Does not apply*")</f>
        <v>6</v>
      </c>
      <c r="I4">
        <f>countif(pack!M4, "*Yes*") + countif(pack!N4, "*Yes*") + countif(pack!T4, "*Yes*") + countif(pack!AL4, "*Yes*") + countif(pack!AM4, "*Yes*") + countif(pack!AN4, "*Yes*")</f>
        <v>2</v>
      </c>
      <c r="J4">
        <f>countif(pack!Q4, "*Yes*") + countif(pack!AI4, "*Yes*") + countif(pack!AQ4, "*Yes*") + countif(pack!AR4, "*No*") </f>
        <v>3</v>
      </c>
    </row>
    <row r="5">
      <c r="A5" s="31" t="str">
        <f>pack!F5</f>
        <v>Near infrared spectroscopy-guided exercise training for claudication in peripheral arterial disease</v>
      </c>
      <c r="B5" s="6" t="str">
        <f>pack!C5</f>
        <v>Eur J Prev Cardiol</v>
      </c>
      <c r="C5" s="7">
        <f>pack!G5</f>
        <v>30152245</v>
      </c>
      <c r="D5">
        <f>countifs(pack!H5, "*Yes*") + countif(pack!J5, "*Yes*") + countif(pack!AS5, "*Yes*")</f>
        <v>0</v>
      </c>
      <c r="E5">
        <f>countifs(pack!K5, "*Yes*") + countif(pack!P5, "*Yes*") + countif(pack!R5,"*Yes*") + countif(pack!Y5, "*Yes*") + countif(pack!AK5, "*Yes*") + countif(pack!AT5, "*Yes*") + countif(pack!AV5, "*Yes*")  </f>
        <v>4</v>
      </c>
      <c r="F5">
        <f>countif(pack!U5, "*Yes*") + countif(pack!V5, "*Yes*") + countif(pack!W5, "*Yes*") + countif(pack!X5, "*Yes*") </f>
        <v>0</v>
      </c>
      <c r="G5">
        <f>countif(pack!S5, "*Yes*") + countif(pack!AB5, "*Yes*") + countif(pack!AJ5, "*Yes*")</f>
        <v>0</v>
      </c>
      <c r="H5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 + countif(pack!AO5, "*Does not apply*")</f>
        <v>5</v>
      </c>
      <c r="I5">
        <f>countif(pack!M5, "*Yes*") + countif(pack!N5, "*Yes*") + countif(pack!T5, "*Yes*") + countif(pack!AL5, "*Yes*") + countif(pack!AM5, "*Yes*") + countif(pack!AN5, "*Yes*")</f>
        <v>3</v>
      </c>
      <c r="J5">
        <f>countif(pack!Q5, "*Yes*") + countif(pack!AI5, "*Yes*") + countif(pack!AQ5, "*Yes*") + countif(pack!AR5, "*No*") </f>
        <v>2</v>
      </c>
    </row>
    <row r="6">
      <c r="A6" s="31" t="str">
        <f>pack!F6</f>
        <v>The effect of sensory-targeted ankle rehabilitation strategies on single-leg center of pressure elements in those with chronic ankle instability: A randomized clinical trial</v>
      </c>
      <c r="B6" s="6" t="str">
        <f>pack!C6</f>
        <v>J Sci Med Sport</v>
      </c>
      <c r="C6" s="7">
        <f>pack!G6</f>
        <v>30244979</v>
      </c>
      <c r="D6">
        <f>countifs(pack!H6, "*Yes*") + countif(pack!J6, "*Yes*") + countif(pack!AS6, "*Yes*")</f>
        <v>1</v>
      </c>
      <c r="E6">
        <f>countifs(pack!K6, "*Yes*") + countif(pack!P6, "*Yes*") + countif(pack!R6,"*Yes*") + countif(pack!Y6, "*Yes*") + countif(pack!AK6, "*Yes*") + countif(pack!AT6, "*Yes*") + countif(pack!AV6, "*Yes*")  </f>
        <v>6</v>
      </c>
      <c r="F6">
        <f>countif(pack!U6, "*Yes*") + countif(pack!V6, "*Yes*") + countif(pack!W6, "*Yes*") + countif(pack!X6, "*Yes*") </f>
        <v>1</v>
      </c>
      <c r="G6">
        <f>countif(pack!S6, "*Yes*") + countif(pack!AB6, "*Yes*") + countif(pack!AJ6, "*Yes*")</f>
        <v>1</v>
      </c>
      <c r="H6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 + countif(pack!AO6, "*Does not apply*")</f>
        <v>6</v>
      </c>
      <c r="I6">
        <f>countif(pack!M6, "*Yes*") + countif(pack!N6, "*Yes*") + countif(pack!T6, "*Yes*") + countif(pack!AL6, "*Yes*") + countif(pack!AM6, "*Yes*") + countif(pack!AN6, "*Yes*")</f>
        <v>2</v>
      </c>
      <c r="J6">
        <f>countif(pack!Q6, "*Yes*") + countif(pack!AI6, "*Yes*") + countif(pack!AQ6, "*Yes*") + countif(pack!AR6, "*No*") </f>
        <v>3</v>
      </c>
    </row>
    <row r="7">
      <c r="A7" s="31" t="str">
        <f>pack!F7</f>
        <v>Exercise Training Increases Metaboreflex Control in Patients with Obstructive Sleep Apne</v>
      </c>
      <c r="B7" s="6" t="str">
        <f>pack!C7</f>
        <v>Med Sci Sports Exerc</v>
      </c>
      <c r="C7" s="7">
        <f>pack!G7</f>
        <v>30312214</v>
      </c>
      <c r="D7">
        <f>countifs(pack!H7, "*Yes*") + countif(pack!J7, "*Yes*") + countif(pack!AS7, "*Yes*")</f>
        <v>1</v>
      </c>
      <c r="E7">
        <f>countifs(pack!K7, "*Yes*") + countif(pack!P7, "*Yes*") + countif(pack!R7,"*Yes*") + countif(pack!Y7, "*Yes*") + countif(pack!AK7, "*Yes*") + countif(pack!AT7, "*Yes*") + countif(pack!AV7, "*Yes*")  </f>
        <v>4</v>
      </c>
      <c r="F7">
        <f>countif(pack!U7, "*Yes*") + countif(pack!V7, "*Yes*") + countif(pack!W7, "*Yes*") + countif(pack!X7, "*Yes*") </f>
        <v>0</v>
      </c>
      <c r="G7">
        <f>countif(pack!S7, "*Yes*") + countif(pack!AB7, "*Yes*") + countif(pack!AJ7, "*Yes*")</f>
        <v>0</v>
      </c>
      <c r="H7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 + countif(pack!AO7, "*Does not apply*")</f>
        <v>5</v>
      </c>
      <c r="I7">
        <f>countif(pack!M7, "*Yes*") + countif(pack!N7, "*Yes*") + countif(pack!T7, "*Yes*") + countif(pack!AL7, "*Yes*") + countif(pack!AM7, "*Yes*") + countif(pack!AN7, "*Yes*")</f>
        <v>3</v>
      </c>
      <c r="J7">
        <f>countif(pack!Q7, "*Yes*") + countif(pack!AI7, "*Yes*") + countif(pack!AQ7, "*Yes*") + countif(pack!AR7, "*No*") </f>
        <v>3</v>
      </c>
    </row>
    <row r="8">
      <c r="A8" s="31" t="str">
        <f>pack!F8</f>
        <v>Effect of Ice Slurry Ingestion on Cardiovascular Drift and V˙O2max during Heat Stress</v>
      </c>
      <c r="B8" s="6" t="str">
        <f>pack!C8</f>
        <v>Med Sci Sports Exerc</v>
      </c>
      <c r="C8" s="7">
        <f>pack!G8</f>
        <v>30371546</v>
      </c>
      <c r="D8">
        <f>countifs(pack!H8, "*Yes*") + countif(pack!J8, "*Yes*") + countif(pack!AS8, "*Yes*")</f>
        <v>0</v>
      </c>
      <c r="E8">
        <f>countifs(pack!K8, "*Yes*") + countif(pack!P8, "*Yes*") + countif(pack!R8,"*Yes*") + countif(pack!Y8, "*Yes*") + countif(pack!AK8, "*Yes*") + countif(pack!AT8, "*Yes*") + countif(pack!AV8, "*Yes*")  </f>
        <v>4</v>
      </c>
      <c r="F8">
        <f>countif(pack!U8, "*Yes*") + countif(pack!V8, "*Yes*") + countif(pack!W8, "*Yes*") + countif(pack!X8, "*Yes*") </f>
        <v>0</v>
      </c>
      <c r="G8">
        <f>countif(pack!S8, "*Yes*") + countif(pack!AB8, "*Yes*") + countif(pack!AJ8, "*Yes*")</f>
        <v>0</v>
      </c>
      <c r="H8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 + countif(pack!AO8, "*Does not apply*")</f>
        <v>5</v>
      </c>
      <c r="I8">
        <f>countif(pack!M8, "*Yes*") + countif(pack!N8, "*Yes*") + countif(pack!T8, "*Yes*") + countif(pack!AL8, "*Yes*") + countif(pack!AM8, "*Yes*") + countif(pack!AN8, "*Yes*")</f>
        <v>1</v>
      </c>
      <c r="J8">
        <f>countif(pack!Q8, "*Yes*") + countif(pack!AI8, "*Yes*") + countif(pack!AQ8, "*Yes*") + countif(pack!AR8, "*No*") </f>
        <v>2</v>
      </c>
    </row>
    <row r="9">
      <c r="A9" s="31" t="str">
        <f>pack!F9</f>
        <v>Exercise performance increase in smokeless tobacco-user athletes after overnight nicotine abstinence</v>
      </c>
      <c r="B9" s="6" t="str">
        <f>pack!C9</f>
        <v>Scand J Med Sci Sports</v>
      </c>
      <c r="C9" s="7">
        <f>pack!G9</f>
        <v>30387193</v>
      </c>
      <c r="D9">
        <f>countifs(pack!H9, "*Yes*") + countif(pack!J9, "*Yes*") + countif(pack!AS9, "*Yes*")</f>
        <v>0</v>
      </c>
      <c r="E9">
        <f>countifs(pack!K9, "*Yes*") + countif(pack!P9, "*Yes*") + countif(pack!R9,"*Yes*") + countif(pack!Y9, "*Yes*") + countif(pack!AK9, "*Yes*") + countif(pack!AT9, "*Yes*") + countif(pack!AV9, "*Yes*")  </f>
        <v>4</v>
      </c>
      <c r="F9">
        <f>countif(pack!U9, "*Yes*") + countif(pack!V9, "*Yes*") + countif(pack!W9, "*Yes*") + countif(pack!X9, "*Yes*") </f>
        <v>2</v>
      </c>
      <c r="G9">
        <f>countif(pack!S9, "*Yes*") + countif(pack!AB9, "*Yes*") + countif(pack!AJ9, "*Yes*")</f>
        <v>0</v>
      </c>
      <c r="H9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 + countif(pack!AO9, "*Does not apply*")</f>
        <v>6</v>
      </c>
      <c r="I9">
        <f>countif(pack!M9, "*Yes*") + countif(pack!N9, "*Yes*") + countif(pack!T9, "*Yes*") + countif(pack!AL9, "*Yes*") + countif(pack!AM9, "*Yes*") + countif(pack!AN9, "*Yes*")</f>
        <v>4</v>
      </c>
      <c r="J9">
        <f>countif(pack!Q9, "*Yes*") + countif(pack!AI9, "*Yes*") + countif(pack!AQ9, "*Yes*") + countif(pack!AR9, "*No*") </f>
        <v>3</v>
      </c>
    </row>
    <row r="10">
      <c r="A10" s="31" t="str">
        <f>pack!F10</f>
        <v>Caffeine Augments the Prothrombotic but Not the Fibrinolytic Response to Exercise</v>
      </c>
      <c r="B10" s="6" t="str">
        <f>pack!C10</f>
        <v>Med Sci Sports Exerc</v>
      </c>
      <c r="C10" s="7">
        <f>pack!G10</f>
        <v>30395052</v>
      </c>
      <c r="D10">
        <f>countifs(pack!H10, "*Yes*") + countif(pack!J10, "*Yes*") + countif(pack!AS10, "*Yes*")</f>
        <v>0</v>
      </c>
      <c r="E10">
        <f>countifs(pack!K10, "*Yes*") + countif(pack!P10, "*Yes*") + countif(pack!R10,"*Yes*") + countif(pack!Y10, "*Yes*") + countif(pack!AK10, "*Yes*") + countif(pack!AT10, "*Yes*") + countif(pack!AV10, "*Yes*")  </f>
        <v>4</v>
      </c>
      <c r="F10">
        <f>countif(pack!U10, "*Yes*") + countif(pack!V10, "*Yes*") + countif(pack!W10, "*Yes*") + countif(pack!X10, "*Yes*") </f>
        <v>0</v>
      </c>
      <c r="G10">
        <f>countif(pack!S10, "*Yes*") + countif(pack!AB10, "*Yes*") + countif(pack!AJ10, "*Yes*")</f>
        <v>0</v>
      </c>
      <c r="H10">
        <f>countif(pack!L10, "*Yes*") + countif(pack!Z10, "*Yes*") + countif(pack!AA10, "*Yes*") + countif(pack!AC10, "*Yes*") + countif(pack!AD10, "*Yes*") + countif(pack!AE10, "*Yes*") + countif(pack!AF10, "*Yes*") + countif(pack!AF10, "*Does not apply*") + countif(pack!AG10, "*Yes*") + countif(pack!AG10, "*Does not apply*") + countif(pack!AH10, "*Yes*") + countif(pack!AH10, "*Does not apply*") + countif(pack!AO10, "*Yes*") + countif(pack!AP10, "*Yes*") + countif(pack!AO10, "*Does not apply*")</f>
        <v>3</v>
      </c>
      <c r="I10">
        <f>countif(pack!M10, "*Yes*") + countif(pack!N10, "*Yes*") + countif(pack!T10, "*Yes*") + countif(pack!AL10, "*Yes*") + countif(pack!AM10, "*Yes*") + countif(pack!AN10, "*Yes*")</f>
        <v>3</v>
      </c>
      <c r="J10">
        <f>countif(pack!Q10, "*Yes*") + countif(pack!AI10, "*Yes*") + countif(pack!AQ10, "*Yes*") + countif(pack!AR10, "*No*") </f>
        <v>3</v>
      </c>
    </row>
    <row r="11">
      <c r="A11" s="31" t="str">
        <f>pack!F11</f>
        <v>Variable, but not free-weight, resistance back squat exercise potentiates jump performance following a comprehensive task-specific warm-up</v>
      </c>
      <c r="B11" s="6" t="str">
        <f>pack!C11</f>
        <v>Scand J Med Sci Sports</v>
      </c>
      <c r="C11" s="7">
        <f>pack!G11</f>
        <v>30468526</v>
      </c>
      <c r="D11">
        <f>countifs(pack!H11, "*Yes*") + countif(pack!J11, "*Yes*") + countif(pack!AS11, "*Yes*")</f>
        <v>0</v>
      </c>
      <c r="E11">
        <f>countifs(pack!K11, "*Yes*") + countif(pack!P11, "*Yes*") + countif(pack!R11,"*Yes*") + countif(pack!Y11, "*Yes*") + countif(pack!AK11, "*Yes*") + countif(pack!AT11, "*Yes*") + countif(pack!AV11, "*Yes*")  </f>
        <v>5</v>
      </c>
      <c r="F11">
        <f>countif(pack!U11, "*Yes*") + countif(pack!V11, "*Yes*") + countif(pack!W11, "*Yes*") + countif(pack!X11, "*Yes*") </f>
        <v>1</v>
      </c>
      <c r="G11">
        <f>countif(pack!S11, "*Yes*") + countif(pack!AB11, "*Yes*") + countif(pack!AJ11, "*Yes*")</f>
        <v>0</v>
      </c>
      <c r="H11">
        <f>countif(pack!L11, "*Yes*") + countif(pack!Z11, "*Yes*") + countif(pack!AA11, "*Yes*") + countif(pack!AC11, "*Yes*") + countif(pack!AD11, "*Yes*") + countif(pack!AE11, "*Yes*") + countif(pack!AF11, "*Yes*") + countif(pack!AF11, "*Does not apply*") + countif(pack!AG11, "*Yes*") + countif(pack!AG11, "*Does not apply*") + countif(pack!AH11, "*Yes*") + countif(pack!AH11, "*Does not apply*") + countif(pack!AO11, "*Yes*") + countif(pack!AP11, "*Yes*") + countif(pack!AO11, "*Does not apply*")</f>
        <v>5</v>
      </c>
      <c r="I11">
        <f>countif(pack!M11, "*Yes*") + countif(pack!N11, "*Yes*") + countif(pack!T11, "*Yes*") + countif(pack!AL11, "*Yes*") + countif(pack!AM11, "*Yes*") + countif(pack!AN11, "*Yes*")</f>
        <v>2</v>
      </c>
      <c r="J11">
        <f>countif(pack!Q11, "*Yes*") + countif(pack!AI11, "*Yes*") + countif(pack!AQ11, "*Yes*") + countif(pack!AR11, "*No*") </f>
        <v>3</v>
      </c>
    </row>
    <row r="12">
      <c r="A12" s="31" t="str">
        <f>pack!F12</f>
        <v>The effect of two exercise modalities on skeletal muscle capillary ultrastructure in individuals with type 2 diabetes</v>
      </c>
      <c r="B12" s="6" t="str">
        <f>pack!C12</f>
        <v>Scand J Med Sci Sports</v>
      </c>
      <c r="C12" s="7">
        <f>pack!G12</f>
        <v>30480353</v>
      </c>
      <c r="D12">
        <f>countifs(pack!H12, "*Yes*") + countif(pack!J12, "*Yes*") + countif(pack!AS12, "*Yes*")</f>
        <v>1</v>
      </c>
      <c r="E12">
        <f>countifs(pack!K12, "*Yes*") + countif(pack!P12, "*Yes*") + countif(pack!R12,"*Yes*") + countif(pack!Y12, "*Yes*") + countif(pack!AK12, "*Yes*") + countif(pack!AT12, "*Yes*") + countif(pack!AV12, "*Yes*")  </f>
        <v>4</v>
      </c>
      <c r="F12">
        <f>countif(pack!U12, "*Yes*") + countif(pack!V12, "*Yes*") + countif(pack!W12, "*Yes*") + countif(pack!X12, "*Yes*") </f>
        <v>1</v>
      </c>
      <c r="G12">
        <f>countif(pack!S12, "*Yes*") + countif(pack!AB12, "*Yes*") + countif(pack!AJ12, "*Yes*")</f>
        <v>0</v>
      </c>
      <c r="H12">
        <f>countif(pack!L12, "*Yes*") + countif(pack!Z12, "*Yes*") + countif(pack!AA12, "*Yes*") + countif(pack!AC12, "*Yes*") + countif(pack!AD12, "*Yes*") + countif(pack!AE12, "*Yes*") + countif(pack!AF12, "*Yes*") + countif(pack!AF12, "*Does not apply*") + countif(pack!AG12, "*Yes*") + countif(pack!AG12, "*Does not apply*") + countif(pack!AH12, "*Yes*") + countif(pack!AH12, "*Does not apply*") + countif(pack!AO12, "*Yes*") + countif(pack!AP12, "*Yes*") + countif(pack!AO12, "*Does not apply*")</f>
        <v>5</v>
      </c>
      <c r="I12">
        <f>countif(pack!M12, "*Yes*") + countif(pack!N12, "*Yes*") + countif(pack!T12, "*Yes*") + countif(pack!AL12, "*Yes*") + countif(pack!AM12, "*Yes*") + countif(pack!AN12, "*Yes*")</f>
        <v>3</v>
      </c>
      <c r="J12">
        <f>countif(pack!Q12, "*Yes*") + countif(pack!AI12, "*Yes*") + countif(pack!AQ12, "*Yes*") + countif(pack!AR12, "*No*") </f>
        <v>4</v>
      </c>
    </row>
    <row r="13">
      <c r="A13" s="31" t="str">
        <f>pack!F13</f>
        <v>Detraining effect on overweight/obese women after high-intensity interval training in hypoxia</v>
      </c>
      <c r="B13" s="6" t="str">
        <f>pack!C13</f>
        <v>Scand J Med Sci Sports</v>
      </c>
      <c r="C13" s="7">
        <f>pack!G13</f>
        <v>30615248</v>
      </c>
      <c r="D13">
        <f>countifs(pack!H13, "*Yes*") + countif(pack!J13, "*Yes*") + countif(pack!AS13, "*Yes*")</f>
        <v>0</v>
      </c>
      <c r="E13">
        <f>countifs(pack!K13, "*Yes*") + countif(pack!P13, "*Yes*") + countif(pack!R13,"*Yes*") + countif(pack!Y13, "*Yes*") + countif(pack!AK13, "*Yes*") + countif(pack!AT13, "*Yes*") + countif(pack!AV13, "*Yes*")  </f>
        <v>4</v>
      </c>
      <c r="F13">
        <f>countif(pack!U13, "*Yes*") + countif(pack!V13, "*Yes*") + countif(pack!W13, "*Yes*") + countif(pack!X13, "*Yes*") </f>
        <v>1</v>
      </c>
      <c r="G13">
        <f>countif(pack!S13, "*Yes*") + countif(pack!AB13, "*Yes*") + countif(pack!AJ13, "*Yes*")</f>
        <v>3</v>
      </c>
      <c r="H13">
        <f>countif(pack!L13, "*Yes*") + countif(pack!Z13, "*Yes*") + countif(pack!AA13, "*Yes*") + countif(pack!AC13, "*Yes*") + countif(pack!AD13, "*Yes*") + countif(pack!AE13, "*Yes*") + countif(pack!AF13, "*Yes*") + countif(pack!AF13, "*Does not apply*") + countif(pack!AG13, "*Yes*") + countif(pack!AG13, "*Does not apply*") + countif(pack!AH13, "*Yes*") + countif(pack!AH13, "*Does not apply*") + countif(pack!AO13, "*Yes*") + countif(pack!AP13, "*Yes*") + countif(pack!AO13, "*Does not apply*")</f>
        <v>7</v>
      </c>
      <c r="I13">
        <f>countif(pack!M13, "*Yes*") + countif(pack!N13, "*Yes*") + countif(pack!T13, "*Yes*") + countif(pack!AL13, "*Yes*") + countif(pack!AM13, "*Yes*") + countif(pack!AN13, "*Yes*")</f>
        <v>1</v>
      </c>
      <c r="J13">
        <f>countif(pack!Q13, "*Yes*") + countif(pack!AI13, "*Yes*") + countif(pack!AQ13, "*Yes*") + countif(pack!AR13, "*No*") </f>
        <v>3</v>
      </c>
    </row>
    <row r="14">
      <c r="A14" s="31" t="str">
        <f>pack!F14</f>
        <v>Concurrent exercise training on hyperglycemia and comorbidities associated: Non-responders using clinical cutoff points</v>
      </c>
      <c r="B14" s="6" t="str">
        <f>pack!C14</f>
        <v>Scand J Med Sci Sports</v>
      </c>
      <c r="C14" s="7">
        <f>pack!G14</f>
        <v>30825342</v>
      </c>
      <c r="D14">
        <f>countifs(pack!H14, "*Yes*") + countif(pack!J14, "*Yes*") + countif(pack!AS14, "*Yes*")</f>
        <v>1</v>
      </c>
      <c r="E14">
        <f>countifs(pack!K14, "*Yes*") + countif(pack!P14, "*Yes*") + countif(pack!R14,"*Yes*") + countif(pack!Y14, "*Yes*") + countif(pack!AK14, "*Yes*") + countif(pack!AT14, "*Yes*") + countif(pack!AV14, "*Yes*")  </f>
        <v>4</v>
      </c>
      <c r="F14">
        <f>countif(pack!U14, "*Yes*") + countif(pack!V14, "*Yes*") + countif(pack!W14, "*Yes*") + countif(pack!X14, "*Yes*") </f>
        <v>1</v>
      </c>
      <c r="G14">
        <f>countif(pack!S14, "*Yes*") + countif(pack!AB14, "*Yes*") + countif(pack!AJ14, "*Yes*")</f>
        <v>2</v>
      </c>
      <c r="H14">
        <f>countif(pack!L14, "*Yes*") + countif(pack!Z14, "*Yes*") + countif(pack!AA14, "*Yes*") + countif(pack!AC14, "*Yes*") + countif(pack!AD14, "*Yes*") + countif(pack!AE14, "*Yes*") + countif(pack!AF14, "*Yes*") + countif(pack!AF14, "*Does not apply*") + countif(pack!AG14, "*Yes*") + countif(pack!AG14, "*Does not apply*") + countif(pack!AH14, "*Yes*") + countif(pack!AH14, "*Does not apply*") + countif(pack!AO14, "*Yes*") + countif(pack!AP14, "*Yes*") + countif(pack!AO14, "*Does not apply*")</f>
        <v>7</v>
      </c>
      <c r="I14">
        <f>countif(pack!M14, "*Yes*") + countif(pack!N14, "*Yes*") + countif(pack!T14, "*Yes*") + countif(pack!AL14, "*Yes*") + countif(pack!AM14, "*Yes*") + countif(pack!AN14, "*Yes*")</f>
        <v>3</v>
      </c>
      <c r="J14">
        <f>countif(pack!Q14, "*Yes*") + countif(pack!AI14, "*Yes*") + countif(pack!AQ14, "*Yes*") + countif(pack!AR14, "*No*") </f>
        <v>2</v>
      </c>
    </row>
    <row r="15">
      <c r="A15" s="31" t="str">
        <f>pack!F15</f>
        <v>Effect of a Behavioral Intervention Strategy on Sustained Change in Physical Activity and Sedentary Behavior in Patients With Type 2 Diabetes: The IDES_2 Randomized Clinical Trial</v>
      </c>
      <c r="B15" s="6" t="str">
        <f>pack!C15</f>
        <v>JAMA</v>
      </c>
      <c r="C15" s="7">
        <f>pack!G15</f>
        <v>30835309</v>
      </c>
      <c r="D15">
        <f>countifs(pack!H15, "*Yes*") + countif(pack!J15, "*Yes*") + countif(pack!AS15, "*Yes*")</f>
        <v>3</v>
      </c>
      <c r="E15">
        <f>countifs(pack!K15, "*Yes*") + countif(pack!P15, "*Yes*") + countif(pack!R15,"*Yes*") + countif(pack!Y15, "*Yes*") + countif(pack!AK15, "*Yes*") + countif(pack!AT15, "*Yes*") + countif(pack!AV15, "*Yes*")  </f>
        <v>7</v>
      </c>
      <c r="F15">
        <f>countif(pack!U15, "*Yes*") + countif(pack!V15, "*Yes*") + countif(pack!W15, "*Yes*") + countif(pack!X15, "*Yes*") </f>
        <v>4</v>
      </c>
      <c r="G15">
        <f>countif(pack!S15, "*Yes*") + countif(pack!AB15, "*Yes*") + countif(pack!AJ15, "*Yes*")</f>
        <v>3</v>
      </c>
      <c r="H15">
        <f>countif(pack!L15, "*Yes*") + countif(pack!Z15, "*Yes*") + countif(pack!AA15, "*Yes*") + countif(pack!AC15, "*Yes*") + countif(pack!AD15, "*Yes*") + countif(pack!AE15, "*Yes*") + countif(pack!AF15, "*Yes*") + countif(pack!AF15, "*Does not apply*") + countif(pack!AG15, "*Yes*") + countif(pack!AG15, "*Does not apply*") + countif(pack!AH15, "*Yes*") + countif(pack!AH15, "*Does not apply*") + countif(pack!AO15, "*Yes*") + countif(pack!AP15, "*Yes*") + countif(pack!AO15, "*Does not apply*")</f>
        <v>11</v>
      </c>
      <c r="I15">
        <f>countif(pack!M15, "*Yes*") + countif(pack!N15, "*Yes*") + countif(pack!T15, "*Yes*") + countif(pack!AL15, "*Yes*") + countif(pack!AM15, "*Yes*") + countif(pack!AN15, "*Yes*")</f>
        <v>6</v>
      </c>
      <c r="J15">
        <f>countif(pack!Q15, "*Yes*") + countif(pack!AI15, "*Yes*") + countif(pack!AQ15, "*Yes*") + countif(pack!AR15, "*No*") </f>
        <v>4</v>
      </c>
    </row>
    <row r="16">
      <c r="A16" s="31" t="str">
        <f>pack!F16</f>
        <v>Effects of different exercise training programs on body composition: A randomized control trial</v>
      </c>
      <c r="B16" s="6" t="str">
        <f>pack!C16</f>
        <v>Scand J Med Sci Sports</v>
      </c>
      <c r="C16" s="7">
        <f>pack!G16</f>
        <v>30838669</v>
      </c>
      <c r="D16">
        <f>countifs(pack!H16, "*Yes*") + countif(pack!J16, "*Yes*") + countif(pack!AS16, "*Yes*")</f>
        <v>1</v>
      </c>
      <c r="E16">
        <f>countifs(pack!K16, "*Yes*") + countif(pack!P16, "*Yes*") + countif(pack!R16,"*Yes*") + countif(pack!Y16, "*Yes*") + countif(pack!AK16, "*Yes*") + countif(pack!AT16, "*Yes*") + countif(pack!AV16, "*Yes*")  </f>
        <v>6</v>
      </c>
      <c r="F16">
        <f>countif(pack!U16, "*Yes*") + countif(pack!V16, "*Yes*") + countif(pack!W16, "*Yes*") + countif(pack!X16, "*Yes*") </f>
        <v>2</v>
      </c>
      <c r="G16">
        <f>countif(pack!S16, "*Yes*") + countif(pack!AB16, "*Yes*") + countif(pack!AJ16, "*Yes*")</f>
        <v>2</v>
      </c>
      <c r="H16">
        <f>countif(pack!L16, "*Yes*") + countif(pack!Z16, "*Yes*") + countif(pack!AA16, "*Yes*") + countif(pack!AC16, "*Yes*") + countif(pack!AD16, "*Yes*") + countif(pack!AE16, "*Yes*") + countif(pack!AF16, "*Yes*") + countif(pack!AF16, "*Does not apply*") + countif(pack!AG16, "*Yes*") + countif(pack!AG16, "*Does not apply*") + countif(pack!AH16, "*Yes*") + countif(pack!AH16, "*Does not apply*") + countif(pack!AO16, "*Yes*") + countif(pack!AP16, "*Yes*") + countif(pack!AO16, "*Does not apply*")</f>
        <v>7</v>
      </c>
      <c r="I16">
        <f>countif(pack!M16, "*Yes*") + countif(pack!N16, "*Yes*") + countif(pack!T16, "*Yes*") + countif(pack!AL16, "*Yes*") + countif(pack!AM16, "*Yes*") + countif(pack!AN16, "*Yes*")</f>
        <v>2</v>
      </c>
      <c r="J16">
        <f>countif(pack!Q16, "*Yes*") + countif(pack!AI16, "*Yes*") + countif(pack!AQ16, "*Yes*") + countif(pack!AR16, "*No*") </f>
        <v>2</v>
      </c>
    </row>
    <row r="17">
      <c r="A17" s="31" t="str">
        <f>pack!F17</f>
        <v>Testosterone and Resistance Training Improve Muscle Quality in Spinal Cord Injury</v>
      </c>
      <c r="B17" s="6" t="str">
        <f>pack!C17</f>
        <v>Med Sci Sports Exerc</v>
      </c>
      <c r="C17" s="7">
        <f>pack!G17</f>
        <v>30845047</v>
      </c>
      <c r="D17">
        <f>countifs(pack!H17, "*Yes*") + countif(pack!J17, "*Yes*") + countif(pack!AS17, "*Yes*")</f>
        <v>1</v>
      </c>
      <c r="E17">
        <f>countifs(pack!K17, "*Yes*") + countif(pack!P17, "*Yes*") + countif(pack!R17,"*Yes*") + countif(pack!Y17, "*Yes*") + countif(pack!AK17, "*Yes*") + countif(pack!AT17, "*Yes*") + countif(pack!AV17, "*Yes*")  </f>
        <v>4</v>
      </c>
      <c r="F17">
        <f>countif(pack!U17, "*Yes*") + countif(pack!V17, "*Yes*") + countif(pack!W17, "*Yes*") + countif(pack!X17, "*Yes*") </f>
        <v>1</v>
      </c>
      <c r="G17">
        <f>countif(pack!S17, "*Yes*") + countif(pack!AB17, "*Yes*") + countif(pack!AJ17, "*Yes*")</f>
        <v>0</v>
      </c>
      <c r="H17">
        <f>countif(pack!L17, "*Yes*") + countif(pack!Z17, "*Yes*") + countif(pack!AA17, "*Yes*") + countif(pack!AC17, "*Yes*") + countif(pack!AD17, "*Yes*") + countif(pack!AE17, "*Yes*") + countif(pack!AF17, "*Yes*") + countif(pack!AF17, "*Does not apply*") + countif(pack!AG17, "*Yes*") + countif(pack!AG17, "*Does not apply*") + countif(pack!AH17, "*Yes*") + countif(pack!AH17, "*Does not apply*") + countif(pack!AO17, "*Yes*") + countif(pack!AP17, "*Yes*") + countif(pack!AO17, "*Does not apply*")</f>
        <v>5</v>
      </c>
      <c r="I17">
        <f>countif(pack!M17, "*Yes*") + countif(pack!N17, "*Yes*") + countif(pack!T17, "*Yes*") + countif(pack!AL17, "*Yes*") + countif(pack!AM17, "*Yes*") + countif(pack!AN17, "*Yes*")</f>
        <v>2</v>
      </c>
      <c r="J17">
        <f>countif(pack!Q17, "*Yes*") + countif(pack!AI17, "*Yes*") + countif(pack!AQ17, "*Yes*") + countif(pack!AR17, "*No*") </f>
        <v>2</v>
      </c>
    </row>
    <row r="18">
      <c r="A18" s="31" t="str">
        <f>pack!F18</f>
        <v>Trunk exercise training improves muscle size, strength, and function in older adults: A randomized controlled trial</v>
      </c>
      <c r="B18" s="6" t="str">
        <f>pack!C18</f>
        <v>Scand J Med Sci Sports</v>
      </c>
      <c r="C18" s="7">
        <f>pack!G18</f>
        <v>30859637</v>
      </c>
      <c r="D18">
        <f>countifs(pack!H18, "*Yes*") + countif(pack!J18, "*Yes*") + countif(pack!AS18, "*Yes*")</f>
        <v>1</v>
      </c>
      <c r="E18">
        <f>countifs(pack!K18, "*Yes*") + countif(pack!P18, "*Yes*") + countif(pack!R18,"*Yes*") + countif(pack!Y18, "*Yes*") + countif(pack!AK18, "*Yes*") + countif(pack!AT18, "*Yes*") + countif(pack!AV18, "*Yes*")  </f>
        <v>6</v>
      </c>
      <c r="F18">
        <f>countif(pack!U18, "*Yes*") + countif(pack!V18, "*Yes*") + countif(pack!W18, "*Yes*") + countif(pack!X18, "*Yes*") </f>
        <v>3</v>
      </c>
      <c r="G18">
        <f>countif(pack!S18, "*Yes*") + countif(pack!AB18, "*Yes*") + countif(pack!AJ18, "*Yes*")</f>
        <v>2</v>
      </c>
      <c r="H18">
        <f>countif(pack!L18, "*Yes*") + countif(pack!Z18, "*Yes*") + countif(pack!AA18, "*Yes*") + countif(pack!AC18, "*Yes*") + countif(pack!AD18, "*Yes*") + countif(pack!AE18, "*Yes*") + countif(pack!AF18, "*Yes*") + countif(pack!AF18, "*Does not apply*") + countif(pack!AG18, "*Yes*") + countif(pack!AG18, "*Does not apply*") + countif(pack!AH18, "*Yes*") + countif(pack!AH18, "*Does not apply*") + countif(pack!AO18, "*Yes*") + countif(pack!AP18, "*Yes*") + countif(pack!AO18, "*Does not apply*")</f>
        <v>10</v>
      </c>
      <c r="I18">
        <f>countif(pack!M18, "*Yes*") + countif(pack!N18, "*Yes*") + countif(pack!T18, "*Yes*") + countif(pack!AL18, "*Yes*") + countif(pack!AM18, "*Yes*") + countif(pack!AN18, "*Yes*")</f>
        <v>4</v>
      </c>
      <c r="J18">
        <f>countif(pack!Q18, "*Yes*") + countif(pack!AI18, "*Yes*") + countif(pack!AQ18, "*Yes*") + countif(pack!AR18, "*No*") </f>
        <v>3</v>
      </c>
    </row>
    <row r="19">
      <c r="A19" s="31" t="str">
        <f>pack!F19</f>
        <v>How does 6 months of active bike commuting or leisure-time exercise affect insulin sensitivity, cardiorespiratory fitness and intra-abdominal fat? A randomised controlled trial in individuals with overweight and obesity</v>
      </c>
      <c r="B19" s="6" t="str">
        <f>pack!C19</f>
        <v>Br J Sports Med</v>
      </c>
      <c r="C19" s="7">
        <f>pack!G19</f>
        <v>30878970</v>
      </c>
      <c r="D19">
        <f>countifs(pack!H19, "*Yes*") + countif(pack!J19, "*Yes*") + countif(pack!AS19, "*Yes*")</f>
        <v>2</v>
      </c>
      <c r="E19">
        <f>countifs(pack!K19, "*Yes*") + countif(pack!P19, "*Yes*") + countif(pack!R19,"*Yes*") + countif(pack!Y19, "*Yes*") + countif(pack!AK19, "*Yes*") + countif(pack!AT19, "*Yes*") + countif(pack!AV19, "*Yes*")  </f>
        <v>7</v>
      </c>
      <c r="F19">
        <f>countif(pack!U19, "*Yes*") + countif(pack!V19, "*Yes*") + countif(pack!W19, "*Yes*") + countif(pack!X19, "*Yes*") </f>
        <v>4</v>
      </c>
      <c r="G19">
        <f>countif(pack!S19, "*Yes*") + countif(pack!AB19, "*Yes*") + countif(pack!AJ19, "*Yes*")</f>
        <v>2</v>
      </c>
      <c r="H19">
        <f>countif(pack!L19, "*Yes*") + countif(pack!Z19, "*Yes*") + countif(pack!AA19, "*Yes*") + countif(pack!AC19, "*Yes*") + countif(pack!AD19, "*Yes*") + countif(pack!AE19, "*Yes*") + countif(pack!AF19, "*Yes*") + countif(pack!AF19, "*Does not apply*") + countif(pack!AG19, "*Yes*") + countif(pack!AG19, "*Does not apply*") + countif(pack!AH19, "*Yes*") + countif(pack!AH19, "*Does not apply*") + countif(pack!AO19, "*Yes*") + countif(pack!AP19, "*Yes*") + countif(pack!AO19, "*Does not apply*")</f>
        <v>8</v>
      </c>
      <c r="I19">
        <f>countif(pack!M19, "*Yes*") + countif(pack!N19, "*Yes*") + countif(pack!T19, "*Yes*") + countif(pack!AL19, "*Yes*") + countif(pack!AM19, "*Yes*") + countif(pack!AN19, "*Yes*")</f>
        <v>6</v>
      </c>
      <c r="J19">
        <f>countif(pack!Q19, "*Yes*") + countif(pack!AI19, "*Yes*") + countif(pack!AQ19, "*Yes*") + countif(pack!AR19, "*No*") </f>
        <v>2</v>
      </c>
    </row>
    <row r="20">
      <c r="A20" s="31" t="str">
        <f>pack!F20</f>
        <v>Additional early active repetitive motor training did not prevent contracture in adults receiving task-specific upper limb training after stroke: a randomised trial</v>
      </c>
      <c r="B20" s="6" t="str">
        <f>pack!C20</f>
        <v>J Physiother</v>
      </c>
      <c r="C20" s="7">
        <f>pack!G20</f>
        <v>30910563</v>
      </c>
      <c r="D20">
        <f>countifs(pack!H20, "*Yes*") + countif(pack!J20, "*Yes*") + countif(pack!AS20, "*Yes*")</f>
        <v>1</v>
      </c>
      <c r="E20">
        <f>countifs(pack!K20, "*Yes*") + countif(pack!P20, "*Yes*") + countif(pack!R20,"*Yes*") + countif(pack!Y20, "*Yes*") + countif(pack!AK20, "*Yes*") + countif(pack!AT20, "*Yes*") + countif(pack!AV20, "*Yes*")  </f>
        <v>5</v>
      </c>
      <c r="F20">
        <f>countif(pack!U20, "*Yes*") + countif(pack!V20, "*Yes*") + countif(pack!W20, "*Yes*") + countif(pack!X20, "*Yes*") </f>
        <v>4</v>
      </c>
      <c r="G20">
        <f>countif(pack!S20, "*Yes*") + countif(pack!AB20, "*Yes*") + countif(pack!AJ20, "*Yes*")</f>
        <v>2</v>
      </c>
      <c r="H20">
        <f>countif(pack!L20, "*Yes*") + countif(pack!Z20, "*Yes*") + countif(pack!AA20, "*Yes*") + countif(pack!AC20, "*Yes*") + countif(pack!AD20, "*Yes*") + countif(pack!AE20, "*Yes*") + countif(pack!AF20, "*Yes*") + countif(pack!AF20, "*Does not apply*") + countif(pack!AG20, "*Yes*") + countif(pack!AG20, "*Does not apply*") + countif(pack!AH20, "*Yes*") + countif(pack!AH20, "*Does not apply*") + countif(pack!AO20, "*Yes*") + countif(pack!AP20, "*Yes*") + countif(pack!AO20, "*Does not apply*")</f>
        <v>6</v>
      </c>
      <c r="I20">
        <f>countif(pack!M20, "*Yes*") + countif(pack!N20, "*Yes*") + countif(pack!T20, "*Yes*") + countif(pack!AL20, "*Yes*") + countif(pack!AM20, "*Yes*") + countif(pack!AN20, "*Yes*")</f>
        <v>6</v>
      </c>
      <c r="J20">
        <f>countif(pack!Q20, "*Yes*") + countif(pack!AI20, "*Yes*") + countif(pack!AQ20, "*Yes*") + countif(pack!AR20, "*No*") </f>
        <v>3</v>
      </c>
    </row>
    <row r="21">
      <c r="A21" s="31" t="str">
        <f>pack!F21</f>
        <v>Blood Flow-restricted Exercise Does Not Induce a Cross-transfer of Effect: An RCT</v>
      </c>
      <c r="B21" s="6" t="str">
        <f>pack!C21</f>
        <v>Med Sci Sports Exerc</v>
      </c>
      <c r="C21" s="7">
        <f>pack!G21</f>
        <v>30913160</v>
      </c>
      <c r="D21">
        <f>countifs(pack!H21, "*Yes*") + countif(pack!J21, "*Yes*") + countif(pack!AS21, "*Yes*")</f>
        <v>2</v>
      </c>
      <c r="E21">
        <f>countifs(pack!K21, "*Yes*") + countif(pack!P21, "*Yes*") + countif(pack!R21,"*Yes*") + countif(pack!Y21, "*Yes*") + countif(pack!AK21, "*Yes*") + countif(pack!AT21, "*Yes*") + countif(pack!AV21, "*Yes*")  </f>
        <v>7</v>
      </c>
      <c r="F21">
        <f>countif(pack!U21, "*Yes*") + countif(pack!V21, "*Yes*") + countif(pack!W21, "*Yes*") + countif(pack!X21, "*Yes*") </f>
        <v>4</v>
      </c>
      <c r="G21">
        <f>countif(pack!S21, "*Yes*") + countif(pack!AB21, "*Yes*") + countif(pack!AJ21, "*Yes*")</f>
        <v>2</v>
      </c>
      <c r="H21">
        <f>countif(pack!L21, "*Yes*") + countif(pack!Z21, "*Yes*") + countif(pack!AA21, "*Yes*") + countif(pack!AC21, "*Yes*") + countif(pack!AD21, "*Yes*") + countif(pack!AE21, "*Yes*") + countif(pack!AF21, "*Yes*") + countif(pack!AF21, "*Does not apply*") + countif(pack!AG21, "*Yes*") + countif(pack!AG21, "*Does not apply*") + countif(pack!AH21, "*Yes*") + countif(pack!AH21, "*Does not apply*") + countif(pack!AO21, "*Yes*") + countif(pack!AP21, "*Yes*") + countif(pack!AO21, "*Does not apply*")</f>
        <v>8</v>
      </c>
      <c r="I21">
        <f>countif(pack!M21, "*Yes*") + countif(pack!N21, "*Yes*") + countif(pack!T21, "*Yes*") + countif(pack!AL21, "*Yes*") + countif(pack!AM21, "*Yes*") + countif(pack!AN21, "*Yes*")</f>
        <v>3</v>
      </c>
      <c r="J21">
        <f>countif(pack!Q21, "*Yes*") + countif(pack!AI21, "*Yes*") + countif(pack!AQ21, "*Yes*") + countif(pack!AR21, "*No*") </f>
        <v>4</v>
      </c>
    </row>
    <row r="22">
      <c r="A22" s="31" t="str">
        <f>pack!F22</f>
        <v>Exercises using a touchscreen tablet application improved functional ability more than an exercise program prescribed on paper in people after surgical carpal tunnel release: a randomised trial</v>
      </c>
      <c r="B22" s="6" t="str">
        <f>pack!C22</f>
        <v>Br J Sports Med</v>
      </c>
      <c r="C22" s="7">
        <f>pack!G22</f>
        <v>30926400</v>
      </c>
      <c r="D22">
        <f>countifs(pack!H22, "*Yes*") + countif(pack!J22, "*Yes*") + countif(pack!AS22, "*Yes*")</f>
        <v>2</v>
      </c>
      <c r="E22">
        <f>countifs(pack!K22, "*Yes*") + countif(pack!P22, "*Yes*") + countif(pack!R22,"*Yes*") + countif(pack!Y22, "*Yes*") + countif(pack!AK22, "*Yes*") + countif(pack!AT22, "*Yes*") + countif(pack!AV22, "*Yes*")  </f>
        <v>7</v>
      </c>
      <c r="F22">
        <f>countif(pack!U22, "*Yes*") + countif(pack!V22, "*Yes*") + countif(pack!W22, "*Yes*") + countif(pack!X22, "*Yes*") </f>
        <v>3</v>
      </c>
      <c r="G22">
        <f>countif(pack!S22, "*Yes*") + countif(pack!AB22, "*Yes*") + countif(pack!AJ22, "*Yes*")</f>
        <v>3</v>
      </c>
      <c r="H22">
        <f>countif(pack!L22, "*Yes*") + countif(pack!Z22, "*Yes*") + countif(pack!AA22, "*Yes*") + countif(pack!AC22, "*Yes*") + countif(pack!AD22, "*Yes*") + countif(pack!AE22, "*Yes*") + countif(pack!AF22, "*Yes*") + countif(pack!AF22, "*Does not apply*") + countif(pack!AG22, "*Yes*") + countif(pack!AG22, "*Does not apply*") + countif(pack!AH22, "*Yes*") + countif(pack!AH22, "*Does not apply*") + countif(pack!AO22, "*Yes*") + countif(pack!AP22, "*Yes*") + countif(pack!AO22, "*Does not apply*")</f>
        <v>9</v>
      </c>
      <c r="I22">
        <f>countif(pack!M22, "*Yes*") + countif(pack!N22, "*Yes*") + countif(pack!T22, "*Yes*") + countif(pack!AL22, "*Yes*") + countif(pack!AM22, "*Yes*") + countif(pack!AN22, "*Yes*")</f>
        <v>6</v>
      </c>
      <c r="J22">
        <f>countif(pack!Q22, "*Yes*") + countif(pack!AI22, "*Yes*") + countif(pack!AQ22, "*Yes*") + countif(pack!AR22, "*No*") </f>
        <v>3</v>
      </c>
    </row>
    <row r="23">
      <c r="A23" s="31" t="str">
        <f>pack!F23</f>
        <v>Effect of induced alkalosis on performance during a field-simulated BMX cycling competition</v>
      </c>
      <c r="B23" s="6" t="str">
        <f>pack!C23</f>
        <v>J Sci Med Sport</v>
      </c>
      <c r="C23" s="7">
        <f>pack!G23</f>
        <v>30170952</v>
      </c>
      <c r="D23">
        <f>countifs(pack!H23, "*Yes*") + countif(pack!J23, "*Yes*") + countif(pack!AS23, "*Yes*")</f>
        <v>0</v>
      </c>
      <c r="E23">
        <f>countifs(pack!K23, "*Yes*") + countif(pack!P23, "*Yes*") + countif(pack!R23,"*Yes*") + countif(pack!Y23, "*Yes*") + countif(pack!AK23, "*Yes*") + countif(pack!AT23, "*Yes*") + countif(pack!AV23, "*Yes*")  </f>
        <v>4</v>
      </c>
      <c r="F23">
        <f>countif(pack!U23, "*Yes*") + countif(pack!V23, "*Yes*") + countif(pack!W23, "*Yes*") + countif(pack!X23, "*Yes*") </f>
        <v>0</v>
      </c>
      <c r="G23">
        <f>countif(pack!S23, "*Yes*") + countif(pack!AB23, "*Yes*") + countif(pack!AJ23, "*Yes*")</f>
        <v>0</v>
      </c>
      <c r="H23">
        <f>countif(pack!L23, "*Yes*") + countif(pack!Z23, "*Yes*") + countif(pack!AA23, "*Yes*") + countif(pack!AC23, "*Yes*") + countif(pack!AD23, "*Yes*") + countif(pack!AE23, "*Yes*") + countif(pack!AF23, "*Yes*") + countif(pack!AF23, "*Does not apply*") + countif(pack!AG23, "*Yes*") + countif(pack!AG23, "*Does not apply*") + countif(pack!AH23, "*Yes*") + countif(pack!AH23, "*Does not apply*") + countif(pack!AO23, "*Yes*") + countif(pack!AP23, "*Yes*") + countif(pack!AO23, "*Does not apply*")</f>
        <v>3</v>
      </c>
      <c r="I23">
        <f>countif(pack!M23, "*Yes*") + countif(pack!N23, "*Yes*") + countif(pack!T23, "*Yes*") + countif(pack!AL23, "*Yes*") + countif(pack!AM23, "*Yes*") + countif(pack!AN23, "*Yes*")</f>
        <v>2</v>
      </c>
      <c r="J23">
        <f>countif(pack!Q23, "*Yes*") + countif(pack!AI23, "*Yes*") + countif(pack!AQ23, "*Yes*") + countif(pack!AR23, "*No*") </f>
        <v>2</v>
      </c>
    </row>
    <row r="24">
      <c r="A24" s="31" t="str">
        <f>pack!F24</f>
        <v>Massage therapy slightly decreased pain intensity after habitual running, but had no effect on fatigue, mood or physical performance: a randomised trial</v>
      </c>
      <c r="B24" s="6" t="str">
        <f>pack!C24</f>
        <v>J Physiother</v>
      </c>
      <c r="C24" s="7">
        <f>pack!G24</f>
        <v>30910569</v>
      </c>
      <c r="D24">
        <f>countifs(pack!H24, "*Yes*") + countif(pack!J24, "*Yes*") + countif(pack!AS24, "*Yes*")</f>
        <v>1</v>
      </c>
      <c r="E24">
        <f>countifs(pack!K24, "*Yes*") + countif(pack!P24, "*Yes*") + countif(pack!R24,"*Yes*") + countif(pack!Y24, "*Yes*") + countif(pack!AK24, "*Yes*") + countif(pack!AT24, "*Yes*") + countif(pack!AV24, "*Yes*")  </f>
        <v>4</v>
      </c>
      <c r="F24">
        <f>countif(pack!U24, "*Yes*") + countif(pack!V24, "*Yes*") + countif(pack!W24, "*Yes*") + countif(pack!X24, "*Yes*") </f>
        <v>3</v>
      </c>
      <c r="G24">
        <f>countif(pack!S24, "*Yes*") + countif(pack!AB24, "*Yes*") + countif(pack!AJ24, "*Yes*")</f>
        <v>1</v>
      </c>
      <c r="H24">
        <f>countif(pack!L24, "*Yes*") + countif(pack!Z24, "*Yes*") + countif(pack!AA24, "*Yes*") + countif(pack!AC24, "*Yes*") + countif(pack!AD24, "*Yes*") + countif(pack!AE24, "*Yes*") + countif(pack!AF24, "*Yes*") + countif(pack!AF24, "*Does not apply*") + countif(pack!AG24, "*Yes*") + countif(pack!AG24, "*Does not apply*") + countif(pack!AH24, "*Yes*") + countif(pack!AH24, "*Does not apply*") + countif(pack!AO24, "*Yes*") + countif(pack!AP24, "*Yes*") + countif(pack!AO24, "*Does not apply*")</f>
        <v>10</v>
      </c>
      <c r="I24">
        <f>countif(pack!M24, "*Yes*") + countif(pack!N24, "*Yes*") + countif(pack!T24, "*Yes*") + countif(pack!AL24, "*Yes*") + countif(pack!AM24, "*Yes*") + countif(pack!AN24, "*Yes*")</f>
        <v>3</v>
      </c>
      <c r="J24">
        <f>countif(pack!Q24, "*Yes*") + countif(pack!AI24, "*Yes*") + countif(pack!AQ24, "*Yes*") + countif(pack!AR24, "*No*") </f>
        <v>1</v>
      </c>
    </row>
    <row r="25">
      <c r="A25" s="31" t="str">
        <f>pack!F25</f>
        <v>Non-failure blood flow restricted exercise induces similar muscle adaptations and less discomfort than failure protocols</v>
      </c>
      <c r="B25" s="6" t="str">
        <f>pack!C25</f>
        <v>Scand J Med Sci Sports</v>
      </c>
      <c r="C25" s="7">
        <f>pack!G25</f>
        <v>30475424</v>
      </c>
      <c r="D25">
        <f>countifs(pack!H25, "*Yes*") + countif(pack!J25, "*Yes*") + countif(pack!AS25, "*Yes*")</f>
        <v>0</v>
      </c>
      <c r="E25">
        <f>countifs(pack!K25, "*Yes*") + countif(pack!P25, "*Yes*") + countif(pack!R25,"*Yes*") + countif(pack!Y25, "*Yes*") + countif(pack!AK25, "*Yes*") + countif(pack!AT25, "*Yes*") + countif(pack!AV25, "*Yes*")  </f>
        <v>3</v>
      </c>
      <c r="F25">
        <f>countif(pack!U25, "*Yes*") + countif(pack!V25, "*Yes*") + countif(pack!W25, "*Yes*") + countif(pack!X25, "*Yes*") </f>
        <v>1</v>
      </c>
      <c r="G25">
        <f>countif(pack!S25, "*Yes*") + countif(pack!AB25, "*Yes*") + countif(pack!AJ25, "*Yes*")</f>
        <v>0</v>
      </c>
      <c r="H25">
        <f>countif(pack!L25, "*Yes*") + countif(pack!Z25, "*Yes*") + countif(pack!AA25, "*Yes*") + countif(pack!AC25, "*Yes*") + countif(pack!AD25, "*Yes*") + countif(pack!AE25, "*Yes*") + countif(pack!AF25, "*Yes*") + countif(pack!AF25, "*Does not apply*") + countif(pack!AG25, "*Yes*") + countif(pack!AG25, "*Does not apply*") + countif(pack!AH25, "*Yes*") + countif(pack!AH25, "*Does not apply*") + countif(pack!AO25, "*Yes*") + countif(pack!AP25, "*Yes*") + countif(pack!AO25, "*Does not apply*")</f>
        <v>6</v>
      </c>
      <c r="I25">
        <f>countif(pack!M25, "*Yes*") + countif(pack!N25, "*Yes*") + countif(pack!T25, "*Yes*") + countif(pack!AL25, "*Yes*") + countif(pack!AM25, "*Yes*") + countif(pack!AN25, "*Yes*")</f>
        <v>2</v>
      </c>
      <c r="J25">
        <f>countif(pack!Q25, "*Yes*") + countif(pack!AI25, "*Yes*") + countif(pack!AQ25, "*Yes*") + countif(pack!AR25, "*No*") </f>
        <v>3</v>
      </c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32" t="s">
        <v>136</v>
      </c>
      <c r="B1" s="32" t="s">
        <v>134</v>
      </c>
      <c r="C1" s="32" t="s">
        <v>144</v>
      </c>
      <c r="D1" s="32" t="s">
        <v>145</v>
      </c>
      <c r="E1" s="26" t="s">
        <v>137</v>
      </c>
      <c r="F1" s="26" t="s">
        <v>138</v>
      </c>
      <c r="G1" s="27" t="s">
        <v>139</v>
      </c>
      <c r="H1" s="26" t="s">
        <v>140</v>
      </c>
      <c r="I1" s="28" t="s">
        <v>141</v>
      </c>
      <c r="J1" s="29" t="s">
        <v>142</v>
      </c>
      <c r="K1" s="26" t="s">
        <v>143</v>
      </c>
      <c r="P1" s="30" t="s">
        <v>137</v>
      </c>
      <c r="Q1" s="30">
        <v>4.0</v>
      </c>
    </row>
    <row r="2">
      <c r="A2" s="33">
        <f>pack!G2</f>
        <v>28768617</v>
      </c>
      <c r="B2" s="34" t="str">
        <f>pack!F2</f>
        <v>Room for improvement: a randomised controlled trial with nested qualitative interviews on space, place and treatment delivery</v>
      </c>
      <c r="C2">
        <f>sum('comp-counts'!D2:J2)</f>
        <v>33</v>
      </c>
      <c r="D2">
        <f t="shared" ref="D2:D25" si="1">38-C2</f>
        <v>5</v>
      </c>
      <c r="E2" t="str">
        <f>IF('comp-counts'!D2&gt;2, "High", if('comp-counts'!D2=2, "Average",if('comp-counts'!D2&lt;2, "Low")))</f>
        <v>Average</v>
      </c>
      <c r="F2" t="str">
        <f>if('comp-counts'!E2&lt;4,"Low", if('comp-counts'!E2&gt;5, "High", if('comp-counts'!E2&lt;6, "Average")))</f>
        <v>High</v>
      </c>
      <c r="G2" t="str">
        <f>if('comp-counts'!F2&lt;2, "Low", if('comp-counts'!F2&gt;2, "High", if('comp-counts'!F2=2, "Average")))</f>
        <v>High</v>
      </c>
      <c r="H2" t="str">
        <f>if('comp-counts'!G2&gt;2, "High", if('comp-counts'!G2=2, "Average",if('comp-counts'!G2&lt;2, "Low")))</f>
        <v>High</v>
      </c>
      <c r="I2" t="str">
        <f>if('comp-counts'!H2&lt;5, "Low", if('comp-counts'!H2&gt;8, "High",if('comp-counts'!H2&lt;9, "Average")))</f>
        <v>High</v>
      </c>
      <c r="J2" t="str">
        <f>if('comp-counts'!I2&lt;3, "Low", if('comp-counts'!I2&lt;5, "Average", if('comp-counts'!I2&gt;4, "High")))</f>
        <v>High</v>
      </c>
      <c r="K2" s="35" t="str">
        <f>if('comp-counts'!J2&lt;2, "Low", if('comp-counts'!J2=2, "Average", if('comp-counts'!J2&gt;2, "High")))</f>
        <v>High</v>
      </c>
    </row>
    <row r="3">
      <c r="A3" s="33">
        <f>pack!G3</f>
        <v>28993404</v>
      </c>
      <c r="B3" s="34" t="str">
        <f>pack!F3</f>
        <v>An internet-supported school physical activity intervention in low socioeconomic status communities: results from the Activity and Motivation in Physical Education (AMPED) cluster randomised controlled trial</v>
      </c>
      <c r="C3">
        <f>sum('comp-counts'!D3:J3)</f>
        <v>22</v>
      </c>
      <c r="D3">
        <f t="shared" si="1"/>
        <v>16</v>
      </c>
      <c r="E3" t="str">
        <f>IF('comp-counts'!D3&gt;2, "High", if('comp-counts'!D3=2, "Average",if('comp-counts'!D3&lt;2, "Low")))</f>
        <v>Average</v>
      </c>
      <c r="F3" t="str">
        <f>if('comp-counts'!E3&lt;4,"Low", if('comp-counts'!E3&gt;5, "High", if('comp-counts'!E3&lt;6, "Average")))</f>
        <v>High</v>
      </c>
      <c r="G3" t="str">
        <f>if('comp-counts'!F3&lt;2, "Low", if('comp-counts'!F3&gt;2, "High", if('comp-counts'!F3=2, "Average")))</f>
        <v>Average</v>
      </c>
      <c r="H3" t="str">
        <f>if('comp-counts'!G3&gt;2, "High", if('comp-counts'!G3=2, "Average",if('comp-counts'!G3&lt;2, "Low")))</f>
        <v>Average</v>
      </c>
      <c r="I3" t="str">
        <f>if('comp-counts'!H3&lt;5, "Low", if('comp-counts'!H3&gt;8, "High",if('comp-counts'!H3&lt;9, "Average")))</f>
        <v>Low</v>
      </c>
      <c r="J3" t="str">
        <f>if('comp-counts'!I3&lt;3, "Low", if('comp-counts'!I3&lt;5, "Average", if('comp-counts'!I3&gt;4, "High")))</f>
        <v>High</v>
      </c>
      <c r="K3" s="35" t="str">
        <f>if('comp-counts'!J3&lt;2, "Low", if('comp-counts'!J3=2, "Average", if('comp-counts'!J3&gt;2, "High")))</f>
        <v>High</v>
      </c>
    </row>
    <row r="4">
      <c r="A4" s="33">
        <f>pack!G4</f>
        <v>29899050</v>
      </c>
      <c r="B4" s="34" t="str">
        <f>pack!F4</f>
        <v>Physical exercise programme during pregnancy decreases perinatal depression risk: a randomised controlled trial</v>
      </c>
      <c r="C4">
        <f>sum('comp-counts'!D4:J4)</f>
        <v>23</v>
      </c>
      <c r="D4">
        <f t="shared" si="1"/>
        <v>15</v>
      </c>
      <c r="E4" t="str">
        <f>IF('comp-counts'!D4&gt;2, "High", if('comp-counts'!D4=2, "Average",if('comp-counts'!D4&lt;2, "Low")))</f>
        <v>Average</v>
      </c>
      <c r="F4" t="str">
        <f>if('comp-counts'!E4&lt;4,"Low", if('comp-counts'!E4&gt;5, "High", if('comp-counts'!E4&lt;6, "Average")))</f>
        <v>Average</v>
      </c>
      <c r="G4" t="str">
        <f>if('comp-counts'!F4&lt;2, "Low", if('comp-counts'!F4&gt;2, "High", if('comp-counts'!F4=2, "Average")))</f>
        <v>Average</v>
      </c>
      <c r="H4" t="str">
        <f>if('comp-counts'!G4&gt;2, "High", if('comp-counts'!G4=2, "Average",if('comp-counts'!G4&lt;2, "Low")))</f>
        <v>High</v>
      </c>
      <c r="I4" t="str">
        <f>if('comp-counts'!H4&lt;5, "Low", if('comp-counts'!H4&gt;8, "High",if('comp-counts'!H4&lt;9, "Average")))</f>
        <v>Average</v>
      </c>
      <c r="J4" t="str">
        <f>if('comp-counts'!I4&lt;3, "Low", if('comp-counts'!I4&lt;5, "Average", if('comp-counts'!I4&gt;4, "High")))</f>
        <v>Low</v>
      </c>
      <c r="K4" s="35" t="str">
        <f>if('comp-counts'!J4&lt;2, "Low", if('comp-counts'!J4=2, "Average", if('comp-counts'!J4&gt;2, "High")))</f>
        <v>High</v>
      </c>
    </row>
    <row r="5">
      <c r="A5" s="33">
        <f>pack!G5</f>
        <v>30152245</v>
      </c>
      <c r="B5" s="34" t="str">
        <f>pack!F5</f>
        <v>Near infrared spectroscopy-guided exercise training for claudication in peripheral arterial disease</v>
      </c>
      <c r="C5">
        <f>sum('comp-counts'!D5:J5)</f>
        <v>14</v>
      </c>
      <c r="D5">
        <f t="shared" si="1"/>
        <v>24</v>
      </c>
      <c r="E5" t="str">
        <f>IF('comp-counts'!D5&gt;2, "High", if('comp-counts'!D5=2, "Average",if('comp-counts'!D5&lt;2, "Low")))</f>
        <v>Low</v>
      </c>
      <c r="F5" t="str">
        <f>if('comp-counts'!E5&lt;4,"Low", if('comp-counts'!E5&gt;5, "High", if('comp-counts'!E5&lt;6, "Average")))</f>
        <v>Average</v>
      </c>
      <c r="G5" t="str">
        <f>if('comp-counts'!F5&lt;2, "Low", if('comp-counts'!F5&gt;2, "High", if('comp-counts'!F5=2, "Average")))</f>
        <v>Low</v>
      </c>
      <c r="H5" t="str">
        <f>if('comp-counts'!G5&gt;2, "High", if('comp-counts'!G5=2, "Average",if('comp-counts'!G5&lt;2, "Low")))</f>
        <v>Low</v>
      </c>
      <c r="I5" t="str">
        <f>if('comp-counts'!H5&lt;5, "Low", if('comp-counts'!H5&gt;8, "High",if('comp-counts'!H5&lt;9, "Average")))</f>
        <v>Average</v>
      </c>
      <c r="J5" t="str">
        <f>if('comp-counts'!I5&lt;3, "Low", if('comp-counts'!I5&lt;5, "Average", if('comp-counts'!I5&gt;4, "High")))</f>
        <v>Average</v>
      </c>
      <c r="K5" s="35" t="str">
        <f>if('comp-counts'!J5&lt;2, "Low", if('comp-counts'!J5=2, "Average", if('comp-counts'!J5&gt;2, "High")))</f>
        <v>Average</v>
      </c>
    </row>
    <row r="6">
      <c r="A6" s="33">
        <f>pack!G6</f>
        <v>30244979</v>
      </c>
      <c r="B6" s="34" t="str">
        <f>pack!F6</f>
        <v>The effect of sensory-targeted ankle rehabilitation strategies on single-leg center of pressure elements in those with chronic ankle instability: A randomized clinical trial</v>
      </c>
      <c r="C6">
        <f>sum('comp-counts'!D6:J6)</f>
        <v>20</v>
      </c>
      <c r="D6">
        <f t="shared" si="1"/>
        <v>18</v>
      </c>
      <c r="E6" t="str">
        <f>IF('comp-counts'!D6&gt;2, "High", if('comp-counts'!D6=2, "Average",if('comp-counts'!D6&lt;2, "Low")))</f>
        <v>Low</v>
      </c>
      <c r="F6" t="str">
        <f>if('comp-counts'!E6&lt;4,"Low", if('comp-counts'!E6&gt;5, "High", if('comp-counts'!E6&lt;6, "Average")))</f>
        <v>High</v>
      </c>
      <c r="G6" t="str">
        <f>if('comp-counts'!F6&lt;2, "Low", if('comp-counts'!F6&gt;2, "High", if('comp-counts'!F6=2, "Average")))</f>
        <v>Low</v>
      </c>
      <c r="H6" t="str">
        <f>if('comp-counts'!G6&gt;2, "High", if('comp-counts'!G6=2, "Average",if('comp-counts'!G6&lt;2, "Low")))</f>
        <v>Low</v>
      </c>
      <c r="I6" t="str">
        <f>if('comp-counts'!H6&lt;5, "Low", if('comp-counts'!H6&gt;8, "High",if('comp-counts'!H6&lt;9, "Average")))</f>
        <v>Average</v>
      </c>
      <c r="J6" t="str">
        <f>if('comp-counts'!I6&lt;3, "Low", if('comp-counts'!I6&lt;5, "Average", if('comp-counts'!I6&gt;4, "High")))</f>
        <v>Low</v>
      </c>
      <c r="K6" s="35" t="str">
        <f>if('comp-counts'!J6&lt;2, "Low", if('comp-counts'!J6=2, "Average", if('comp-counts'!J6&gt;2, "High")))</f>
        <v>High</v>
      </c>
    </row>
    <row r="7">
      <c r="A7" s="33">
        <f>pack!G7</f>
        <v>30312214</v>
      </c>
      <c r="B7" s="34" t="str">
        <f>pack!F7</f>
        <v>Exercise Training Increases Metaboreflex Control in Patients with Obstructive Sleep Apne</v>
      </c>
      <c r="C7">
        <f>sum('comp-counts'!D7:J7)</f>
        <v>16</v>
      </c>
      <c r="D7">
        <f t="shared" si="1"/>
        <v>22</v>
      </c>
      <c r="E7" t="str">
        <f>IF('comp-counts'!D7&gt;2, "High", if('comp-counts'!D7=2, "Average",if('comp-counts'!D7&lt;2, "Low")))</f>
        <v>Low</v>
      </c>
      <c r="F7" t="str">
        <f>if('comp-counts'!E7&lt;4,"Low", if('comp-counts'!E7&gt;5, "High", if('comp-counts'!E7&lt;6, "Average")))</f>
        <v>Average</v>
      </c>
      <c r="G7" t="str">
        <f>if('comp-counts'!F7&lt;2, "Low", if('comp-counts'!F7&gt;2, "High", if('comp-counts'!F7=2, "Average")))</f>
        <v>Low</v>
      </c>
      <c r="H7" t="str">
        <f>if('comp-counts'!G7&gt;2, "High", if('comp-counts'!G7=2, "Average",if('comp-counts'!G7&lt;2, "Low")))</f>
        <v>Low</v>
      </c>
      <c r="I7" t="str">
        <f>if('comp-counts'!H7&lt;5, "Low", if('comp-counts'!H7&gt;8, "High",if('comp-counts'!H7&lt;9, "Average")))</f>
        <v>Average</v>
      </c>
      <c r="J7" t="str">
        <f>if('comp-counts'!I7&lt;3, "Low", if('comp-counts'!I7&lt;5, "Average", if('comp-counts'!I7&gt;4, "High")))</f>
        <v>Average</v>
      </c>
      <c r="K7" s="35" t="str">
        <f>if('comp-counts'!J7&lt;2, "Low", if('comp-counts'!J7=2, "Average", if('comp-counts'!J7&gt;2, "High")))</f>
        <v>High</v>
      </c>
    </row>
    <row r="8">
      <c r="A8" s="33">
        <f>pack!G8</f>
        <v>30371546</v>
      </c>
      <c r="B8" s="34" t="str">
        <f>pack!F8</f>
        <v>Effect of Ice Slurry Ingestion on Cardiovascular Drift and V˙O2max during Heat Stress</v>
      </c>
      <c r="C8">
        <f>sum('comp-counts'!D8:J8)</f>
        <v>12</v>
      </c>
      <c r="D8">
        <f t="shared" si="1"/>
        <v>26</v>
      </c>
      <c r="E8" t="str">
        <f>IF('comp-counts'!D8&gt;2, "High", if('comp-counts'!D8=2, "Average",if('comp-counts'!D8&lt;2, "Low")))</f>
        <v>Low</v>
      </c>
      <c r="F8" t="str">
        <f>if('comp-counts'!E8&lt;4,"Low", if('comp-counts'!E8&gt;5, "High", if('comp-counts'!E8&lt;6, "Average")))</f>
        <v>Average</v>
      </c>
      <c r="G8" t="str">
        <f>if('comp-counts'!F8&lt;2, "Low", if('comp-counts'!F8&gt;2, "High", if('comp-counts'!F8=2, "Average")))</f>
        <v>Low</v>
      </c>
      <c r="H8" t="str">
        <f>if('comp-counts'!G8&gt;2, "High", if('comp-counts'!G8=2, "Average",if('comp-counts'!G8&lt;2, "Low")))</f>
        <v>Low</v>
      </c>
      <c r="I8" t="str">
        <f>if('comp-counts'!H8&lt;5, "Low", if('comp-counts'!H8&gt;8, "High",if('comp-counts'!H8&lt;9, "Average")))</f>
        <v>Average</v>
      </c>
      <c r="J8" t="str">
        <f>if('comp-counts'!I8&lt;3, "Low", if('comp-counts'!I8&lt;5, "Average", if('comp-counts'!I8&gt;4, "High")))</f>
        <v>Low</v>
      </c>
      <c r="K8" s="35" t="str">
        <f>if('comp-counts'!J8&lt;2, "Low", if('comp-counts'!J8=2, "Average", if('comp-counts'!J8&gt;2, "High")))</f>
        <v>Average</v>
      </c>
    </row>
    <row r="9">
      <c r="A9" s="33">
        <f>pack!G9</f>
        <v>30387193</v>
      </c>
      <c r="B9" s="34" t="str">
        <f>pack!F9</f>
        <v>Exercise performance increase in smokeless tobacco-user athletes after overnight nicotine abstinence</v>
      </c>
      <c r="C9">
        <f>sum('comp-counts'!D9:J9)</f>
        <v>19</v>
      </c>
      <c r="D9">
        <f t="shared" si="1"/>
        <v>19</v>
      </c>
      <c r="E9" t="str">
        <f>IF('comp-counts'!D9&gt;2, "High", if('comp-counts'!D9=2, "Average",if('comp-counts'!D9&lt;2, "Low")))</f>
        <v>Low</v>
      </c>
      <c r="F9" t="str">
        <f>if('comp-counts'!E9&lt;4,"Low", if('comp-counts'!E9&gt;5, "High", if('comp-counts'!E9&lt;6, "Average")))</f>
        <v>Average</v>
      </c>
      <c r="G9" t="str">
        <f>if('comp-counts'!F9&lt;2, "Low", if('comp-counts'!F9&gt;2, "High", if('comp-counts'!F9=2, "Average")))</f>
        <v>Average</v>
      </c>
      <c r="H9" t="str">
        <f>if('comp-counts'!G9&gt;2, "High", if('comp-counts'!G9=2, "Average",if('comp-counts'!G9&lt;2, "Low")))</f>
        <v>Low</v>
      </c>
      <c r="I9" t="str">
        <f>if('comp-counts'!H9&lt;5, "Low", if('comp-counts'!H9&gt;8, "High",if('comp-counts'!H9&lt;9, "Average")))</f>
        <v>Average</v>
      </c>
      <c r="J9" t="str">
        <f>if('comp-counts'!I9&lt;3, "Low", if('comp-counts'!I9&lt;5, "Average", if('comp-counts'!I9&gt;4, "High")))</f>
        <v>Average</v>
      </c>
      <c r="K9" s="35" t="str">
        <f>if('comp-counts'!J9&lt;2, "Low", if('comp-counts'!J9=2, "Average", if('comp-counts'!J9&gt;2, "High")))</f>
        <v>High</v>
      </c>
    </row>
    <row r="10">
      <c r="A10" s="33">
        <f>pack!G10</f>
        <v>30395052</v>
      </c>
      <c r="B10" s="34" t="str">
        <f>pack!F10</f>
        <v>Caffeine Augments the Prothrombotic but Not the Fibrinolytic Response to Exercise</v>
      </c>
      <c r="C10">
        <f>sum('comp-counts'!D10:J10)</f>
        <v>13</v>
      </c>
      <c r="D10">
        <f t="shared" si="1"/>
        <v>25</v>
      </c>
      <c r="E10" t="str">
        <f>IF('comp-counts'!D10&gt;2, "High", if('comp-counts'!D10=2, "Average",if('comp-counts'!D10&lt;2, "Low")))</f>
        <v>Low</v>
      </c>
      <c r="F10" t="str">
        <f>if('comp-counts'!E10&lt;4,"Low", if('comp-counts'!E10&gt;5, "High", if('comp-counts'!E10&lt;6, "Average")))</f>
        <v>Average</v>
      </c>
      <c r="G10" t="str">
        <f>if('comp-counts'!F10&lt;2, "Low", if('comp-counts'!F10&gt;2, "High", if('comp-counts'!F10=2, "Average")))</f>
        <v>Low</v>
      </c>
      <c r="H10" t="str">
        <f>if('comp-counts'!G10&gt;2, "High", if('comp-counts'!G10=2, "Average",if('comp-counts'!G10&lt;2, "Low")))</f>
        <v>Low</v>
      </c>
      <c r="I10" t="str">
        <f>if('comp-counts'!H10&lt;5, "Low", if('comp-counts'!H10&gt;8, "High",if('comp-counts'!H10&lt;9, "Average")))</f>
        <v>Low</v>
      </c>
      <c r="J10" t="str">
        <f>if('comp-counts'!I10&lt;3, "Low", if('comp-counts'!I10&lt;5, "Average", if('comp-counts'!I10&gt;4, "High")))</f>
        <v>Average</v>
      </c>
      <c r="K10" s="35" t="str">
        <f>if('comp-counts'!J10&lt;2, "Low", if('comp-counts'!J10=2, "Average", if('comp-counts'!J10&gt;2, "High")))</f>
        <v>High</v>
      </c>
    </row>
    <row r="11">
      <c r="A11" s="33">
        <f>pack!G11</f>
        <v>30468526</v>
      </c>
      <c r="B11" s="34" t="str">
        <f>pack!F11</f>
        <v>Variable, but not free-weight, resistance back squat exercise potentiates jump performance following a comprehensive task-specific warm-up</v>
      </c>
      <c r="C11">
        <f>sum('comp-counts'!D11:J11)</f>
        <v>16</v>
      </c>
      <c r="D11">
        <f t="shared" si="1"/>
        <v>22</v>
      </c>
      <c r="E11" t="str">
        <f>IF('comp-counts'!D11&gt;2, "High", if('comp-counts'!D11=2, "Average",if('comp-counts'!D11&lt;2, "Low")))</f>
        <v>Low</v>
      </c>
      <c r="F11" t="str">
        <f>if('comp-counts'!E11&lt;4,"Low", if('comp-counts'!E11&gt;5, "High", if('comp-counts'!E11&lt;6, "Average")))</f>
        <v>Average</v>
      </c>
      <c r="G11" t="str">
        <f>if('comp-counts'!F11&lt;2, "Low", if('comp-counts'!F11&gt;2, "High", if('comp-counts'!F11=2, "Average")))</f>
        <v>Low</v>
      </c>
      <c r="H11" t="str">
        <f>if('comp-counts'!G11&gt;2, "High", if('comp-counts'!G11=2, "Average",if('comp-counts'!G11&lt;2, "Low")))</f>
        <v>Low</v>
      </c>
      <c r="I11" t="str">
        <f>if('comp-counts'!H11&lt;5, "Low", if('comp-counts'!H11&gt;8, "High",if('comp-counts'!H11&lt;9, "Average")))</f>
        <v>Average</v>
      </c>
      <c r="J11" t="str">
        <f>if('comp-counts'!I11&lt;3, "Low", if('comp-counts'!I11&lt;5, "Average", if('comp-counts'!I11&gt;4, "High")))</f>
        <v>Low</v>
      </c>
      <c r="K11" s="35" t="str">
        <f>if('comp-counts'!J11&lt;2, "Low", if('comp-counts'!J11=2, "Average", if('comp-counts'!J11&gt;2, "High")))</f>
        <v>High</v>
      </c>
    </row>
    <row r="12">
      <c r="A12" s="33">
        <f>pack!G12</f>
        <v>30480353</v>
      </c>
      <c r="B12" s="34" t="str">
        <f>pack!F12</f>
        <v>The effect of two exercise modalities on skeletal muscle capillary ultrastructure in individuals with type 2 diabetes</v>
      </c>
      <c r="C12">
        <f>sum('comp-counts'!D12:J12)</f>
        <v>18</v>
      </c>
      <c r="D12">
        <f t="shared" si="1"/>
        <v>20</v>
      </c>
      <c r="E12" t="str">
        <f>IF('comp-counts'!D12&gt;2, "High", if('comp-counts'!D12=2, "Average",if('comp-counts'!D12&lt;2, "Low")))</f>
        <v>Low</v>
      </c>
      <c r="F12" t="str">
        <f>if('comp-counts'!E12&lt;4,"Low", if('comp-counts'!E12&gt;5, "High", if('comp-counts'!E12&lt;6, "Average")))</f>
        <v>Average</v>
      </c>
      <c r="G12" t="str">
        <f>if('comp-counts'!F12&lt;2, "Low", if('comp-counts'!F12&gt;2, "High", if('comp-counts'!F12=2, "Average")))</f>
        <v>Low</v>
      </c>
      <c r="H12" t="str">
        <f>if('comp-counts'!G12&gt;2, "High", if('comp-counts'!G12=2, "Average",if('comp-counts'!G12&lt;2, "Low")))</f>
        <v>Low</v>
      </c>
      <c r="I12" t="str">
        <f>if('comp-counts'!H12&lt;5, "Low", if('comp-counts'!H12&gt;8, "High",if('comp-counts'!H12&lt;9, "Average")))</f>
        <v>Average</v>
      </c>
      <c r="J12" t="str">
        <f>if('comp-counts'!I12&lt;3, "Low", if('comp-counts'!I12&lt;5, "Average", if('comp-counts'!I12&gt;4, "High")))</f>
        <v>Average</v>
      </c>
      <c r="K12" s="35" t="str">
        <f>if('comp-counts'!J12&lt;2, "Low", if('comp-counts'!J12=2, "Average", if('comp-counts'!J12&gt;2, "High")))</f>
        <v>High</v>
      </c>
    </row>
    <row r="13">
      <c r="A13" s="33">
        <f>pack!G13</f>
        <v>30615248</v>
      </c>
      <c r="B13" s="34" t="str">
        <f>pack!F13</f>
        <v>Detraining effect on overweight/obese women after high-intensity interval training in hypoxia</v>
      </c>
      <c r="C13">
        <f>sum('comp-counts'!D13:J13)</f>
        <v>19</v>
      </c>
      <c r="D13">
        <f t="shared" si="1"/>
        <v>19</v>
      </c>
      <c r="E13" t="str">
        <f>IF('comp-counts'!D13&gt;2, "High", if('comp-counts'!D13=2, "Average",if('comp-counts'!D13&lt;2, "Low")))</f>
        <v>Low</v>
      </c>
      <c r="F13" t="str">
        <f>if('comp-counts'!E13&lt;4,"Low", if('comp-counts'!E13&gt;5, "High", if('comp-counts'!E13&lt;6, "Average")))</f>
        <v>Average</v>
      </c>
      <c r="G13" t="str">
        <f>if('comp-counts'!F13&lt;2, "Low", if('comp-counts'!F13&gt;2, "High", if('comp-counts'!F13=2, "Average")))</f>
        <v>Low</v>
      </c>
      <c r="H13" t="str">
        <f>if('comp-counts'!G13&gt;2, "High", if('comp-counts'!G13=2, "Average",if('comp-counts'!G13&lt;2, "Low")))</f>
        <v>High</v>
      </c>
      <c r="I13" t="str">
        <f>if('comp-counts'!H13&lt;5, "Low", if('comp-counts'!H13&gt;8, "High",if('comp-counts'!H13&lt;9, "Average")))</f>
        <v>Average</v>
      </c>
      <c r="J13" t="str">
        <f>if('comp-counts'!I13&lt;3, "Low", if('comp-counts'!I13&lt;5, "Average", if('comp-counts'!I13&gt;4, "High")))</f>
        <v>Low</v>
      </c>
      <c r="K13" s="35" t="str">
        <f>if('comp-counts'!J13&lt;2, "Low", if('comp-counts'!J13=2, "Average", if('comp-counts'!J13&gt;2, "High")))</f>
        <v>High</v>
      </c>
    </row>
    <row r="14">
      <c r="A14" s="33">
        <f>pack!G14</f>
        <v>30825342</v>
      </c>
      <c r="B14" s="34" t="str">
        <f>pack!F14</f>
        <v>Concurrent exercise training on hyperglycemia and comorbidities associated: Non-responders using clinical cutoff points</v>
      </c>
      <c r="C14">
        <f>sum('comp-counts'!D14:J14)</f>
        <v>20</v>
      </c>
      <c r="D14">
        <f t="shared" si="1"/>
        <v>18</v>
      </c>
      <c r="E14" t="str">
        <f>IF('comp-counts'!D14&gt;2, "High", if('comp-counts'!D14=2, "Average",if('comp-counts'!D14&lt;2, "Low")))</f>
        <v>Low</v>
      </c>
      <c r="F14" t="str">
        <f>if('comp-counts'!E14&lt;4,"Low", if('comp-counts'!E14&gt;5, "High", if('comp-counts'!E14&lt;6, "Average")))</f>
        <v>Average</v>
      </c>
      <c r="G14" t="str">
        <f>if('comp-counts'!F14&lt;2, "Low", if('comp-counts'!F14&gt;2, "High", if('comp-counts'!F14=2, "Average")))</f>
        <v>Low</v>
      </c>
      <c r="H14" t="str">
        <f>if('comp-counts'!G14&gt;2, "High", if('comp-counts'!G14=2, "Average",if('comp-counts'!G14&lt;2, "Low")))</f>
        <v>Average</v>
      </c>
      <c r="I14" t="str">
        <f>if('comp-counts'!H14&lt;5, "Low", if('comp-counts'!H14&gt;8, "High",if('comp-counts'!H14&lt;9, "Average")))</f>
        <v>Average</v>
      </c>
      <c r="J14" t="str">
        <f>if('comp-counts'!I14&lt;3, "Low", if('comp-counts'!I14&lt;5, "Average", if('comp-counts'!I14&gt;4, "High")))</f>
        <v>Average</v>
      </c>
      <c r="K14" s="35" t="str">
        <f>if('comp-counts'!J14&lt;2, "Low", if('comp-counts'!J14=2, "Average", if('comp-counts'!J14&gt;2, "High")))</f>
        <v>Average</v>
      </c>
    </row>
    <row r="15">
      <c r="A15" s="33">
        <f>pack!G15</f>
        <v>30835309</v>
      </c>
      <c r="B15" s="34" t="str">
        <f>pack!F15</f>
        <v>Effect of a Behavioral Intervention Strategy on Sustained Change in Physical Activity and Sedentary Behavior in Patients With Type 2 Diabetes: The IDES_2 Randomized Clinical Trial</v>
      </c>
      <c r="C15">
        <f>sum('comp-counts'!D15:J15)</f>
        <v>38</v>
      </c>
      <c r="D15">
        <f t="shared" si="1"/>
        <v>0</v>
      </c>
      <c r="E15" t="str">
        <f>IF('comp-counts'!D15&gt;2, "High", if('comp-counts'!D15=2, "Average",if('comp-counts'!D15&lt;2, "Low")))</f>
        <v>High</v>
      </c>
      <c r="F15" t="str">
        <f>if('comp-counts'!E15&lt;4,"Low", if('comp-counts'!E15&gt;5, "High", if('comp-counts'!E15&lt;6, "Average")))</f>
        <v>High</v>
      </c>
      <c r="G15" t="str">
        <f>if('comp-counts'!F15&lt;2, "Low", if('comp-counts'!F15&gt;2, "High", if('comp-counts'!F15=2, "Average")))</f>
        <v>High</v>
      </c>
      <c r="H15" t="str">
        <f>if('comp-counts'!G15&gt;2, "High", if('comp-counts'!G15=2, "Average",if('comp-counts'!G15&lt;2, "Low")))</f>
        <v>High</v>
      </c>
      <c r="I15" t="str">
        <f>if('comp-counts'!H15&lt;5, "Low", if('comp-counts'!H15&gt;8, "High",if('comp-counts'!H15&lt;9, "Average")))</f>
        <v>High</v>
      </c>
      <c r="J15" t="str">
        <f>if('comp-counts'!I15&lt;3, "Low", if('comp-counts'!I15&lt;5, "Average", if('comp-counts'!I15&gt;4, "High")))</f>
        <v>High</v>
      </c>
      <c r="K15" s="35" t="str">
        <f>if('comp-counts'!J15&lt;2, "Low", if('comp-counts'!J15=2, "Average", if('comp-counts'!J15&gt;2, "High")))</f>
        <v>High</v>
      </c>
    </row>
    <row r="16">
      <c r="A16" s="33">
        <f>pack!G16</f>
        <v>30838669</v>
      </c>
      <c r="B16" s="34" t="str">
        <f>pack!F16</f>
        <v>Effects of different exercise training programs on body composition: A randomized control trial</v>
      </c>
      <c r="C16">
        <f>sum('comp-counts'!D16:J16)</f>
        <v>22</v>
      </c>
      <c r="D16">
        <f t="shared" si="1"/>
        <v>16</v>
      </c>
      <c r="E16" t="str">
        <f>IF('comp-counts'!D16&gt;2, "High", if('comp-counts'!D16=2, "Average",if('comp-counts'!D16&lt;2, "Low")))</f>
        <v>Low</v>
      </c>
      <c r="F16" t="str">
        <f>if('comp-counts'!E16&lt;4,"Low", if('comp-counts'!E16&gt;5, "High", if('comp-counts'!E16&lt;6, "Average")))</f>
        <v>High</v>
      </c>
      <c r="G16" t="str">
        <f>if('comp-counts'!F16&lt;2, "Low", if('comp-counts'!F16&gt;2, "High", if('comp-counts'!F16=2, "Average")))</f>
        <v>Average</v>
      </c>
      <c r="H16" t="str">
        <f>if('comp-counts'!G16&gt;2, "High", if('comp-counts'!G16=2, "Average",if('comp-counts'!G16&lt;2, "Low")))</f>
        <v>Average</v>
      </c>
      <c r="I16" t="str">
        <f>if('comp-counts'!H16&lt;5, "Low", if('comp-counts'!H16&gt;8, "High",if('comp-counts'!H16&lt;9, "Average")))</f>
        <v>Average</v>
      </c>
      <c r="J16" t="str">
        <f>if('comp-counts'!I16&lt;3, "Low", if('comp-counts'!I16&lt;5, "Average", if('comp-counts'!I16&gt;4, "High")))</f>
        <v>Low</v>
      </c>
      <c r="K16" s="35" t="str">
        <f>if('comp-counts'!J16&lt;2, "Low", if('comp-counts'!J16=2, "Average", if('comp-counts'!J16&gt;2, "High")))</f>
        <v>Average</v>
      </c>
    </row>
    <row r="17">
      <c r="A17" s="33">
        <f>pack!G17</f>
        <v>30845047</v>
      </c>
      <c r="B17" s="34" t="str">
        <f>pack!F17</f>
        <v>Testosterone and Resistance Training Improve Muscle Quality in Spinal Cord Injury</v>
      </c>
      <c r="C17">
        <f>sum('comp-counts'!D17:J17)</f>
        <v>15</v>
      </c>
      <c r="D17">
        <f t="shared" si="1"/>
        <v>23</v>
      </c>
      <c r="E17" t="str">
        <f>IF('comp-counts'!D17&gt;2, "High", if('comp-counts'!D17=2, "Average",if('comp-counts'!D17&lt;2, "Low")))</f>
        <v>Low</v>
      </c>
      <c r="F17" t="str">
        <f>if('comp-counts'!E17&lt;4,"Low", if('comp-counts'!E17&gt;5, "High", if('comp-counts'!E17&lt;6, "Average")))</f>
        <v>Average</v>
      </c>
      <c r="G17" t="str">
        <f>if('comp-counts'!F17&lt;2, "Low", if('comp-counts'!F17&gt;2, "High", if('comp-counts'!F17=2, "Average")))</f>
        <v>Low</v>
      </c>
      <c r="H17" t="str">
        <f>if('comp-counts'!G17&gt;2, "High", if('comp-counts'!G17=2, "Average",if('comp-counts'!G17&lt;2, "Low")))</f>
        <v>Low</v>
      </c>
      <c r="I17" t="str">
        <f>if('comp-counts'!H17&lt;5, "Low", if('comp-counts'!H17&gt;8, "High",if('comp-counts'!H17&lt;9, "Average")))</f>
        <v>Average</v>
      </c>
      <c r="J17" t="str">
        <f>if('comp-counts'!I17&lt;3, "Low", if('comp-counts'!I17&lt;5, "Average", if('comp-counts'!I17&gt;4, "High")))</f>
        <v>Low</v>
      </c>
      <c r="K17" s="35" t="str">
        <f>if('comp-counts'!J17&lt;2, "Low", if('comp-counts'!J17=2, "Average", if('comp-counts'!J17&gt;2, "High")))</f>
        <v>Average</v>
      </c>
    </row>
    <row r="18">
      <c r="A18" s="33">
        <f>pack!G18</f>
        <v>30859637</v>
      </c>
      <c r="B18" s="34" t="str">
        <f>pack!F18</f>
        <v>Trunk exercise training improves muscle size, strength, and function in older adults: A randomized controlled trial</v>
      </c>
      <c r="C18">
        <f>sum('comp-counts'!D18:J18)</f>
        <v>29</v>
      </c>
      <c r="D18">
        <f t="shared" si="1"/>
        <v>9</v>
      </c>
      <c r="E18" t="str">
        <f>IF('comp-counts'!D18&gt;2, "High", if('comp-counts'!D18=2, "Average",if('comp-counts'!D18&lt;2, "Low")))</f>
        <v>Low</v>
      </c>
      <c r="F18" t="str">
        <f>if('comp-counts'!E18&lt;4,"Low", if('comp-counts'!E18&gt;5, "High", if('comp-counts'!E18&lt;6, "Average")))</f>
        <v>High</v>
      </c>
      <c r="G18" t="str">
        <f>if('comp-counts'!F18&lt;2, "Low", if('comp-counts'!F18&gt;2, "High", if('comp-counts'!F18=2, "Average")))</f>
        <v>High</v>
      </c>
      <c r="H18" t="str">
        <f>if('comp-counts'!G18&gt;2, "High", if('comp-counts'!G18=2, "Average",if('comp-counts'!G18&lt;2, "Low")))</f>
        <v>Average</v>
      </c>
      <c r="I18" t="str">
        <f>if('comp-counts'!H18&lt;5, "Low", if('comp-counts'!H18&gt;8, "High",if('comp-counts'!H18&lt;9, "Average")))</f>
        <v>High</v>
      </c>
      <c r="J18" t="str">
        <f>if('comp-counts'!I18&lt;3, "Low", if('comp-counts'!I18&lt;5, "Average", if('comp-counts'!I18&gt;4, "High")))</f>
        <v>Average</v>
      </c>
      <c r="K18" s="35" t="str">
        <f>if('comp-counts'!J18&lt;2, "Low", if('comp-counts'!J18=2, "Average", if('comp-counts'!J18&gt;2, "High")))</f>
        <v>High</v>
      </c>
    </row>
    <row r="19">
      <c r="A19" s="33">
        <f>pack!G19</f>
        <v>30878970</v>
      </c>
      <c r="B19" s="34" t="str">
        <f>pack!F19</f>
        <v>How does 6 months of active bike commuting or leisure-time exercise affect insulin sensitivity, cardiorespiratory fitness and intra-abdominal fat? A randomised controlled trial in individuals with overweight and obesity</v>
      </c>
      <c r="C19">
        <f>sum('comp-counts'!D19:J19)</f>
        <v>31</v>
      </c>
      <c r="D19">
        <f t="shared" si="1"/>
        <v>7</v>
      </c>
      <c r="E19" t="str">
        <f>IF('comp-counts'!D19&gt;2, "High", if('comp-counts'!D19=2, "Average",if('comp-counts'!D19&lt;2, "Low")))</f>
        <v>Average</v>
      </c>
      <c r="F19" t="str">
        <f>if('comp-counts'!E19&lt;4,"Low", if('comp-counts'!E19&gt;5, "High", if('comp-counts'!E19&lt;6, "Average")))</f>
        <v>High</v>
      </c>
      <c r="G19" t="str">
        <f>if('comp-counts'!F19&lt;2, "Low", if('comp-counts'!F19&gt;2, "High", if('comp-counts'!F19=2, "Average")))</f>
        <v>High</v>
      </c>
      <c r="H19" t="str">
        <f>if('comp-counts'!G19&gt;2, "High", if('comp-counts'!G19=2, "Average",if('comp-counts'!G19&lt;2, "Low")))</f>
        <v>Average</v>
      </c>
      <c r="I19" t="str">
        <f>if('comp-counts'!H19&lt;5, "Low", if('comp-counts'!H19&gt;8, "High",if('comp-counts'!H19&lt;9, "Average")))</f>
        <v>Average</v>
      </c>
      <c r="J19" t="str">
        <f>if('comp-counts'!I19&lt;3, "Low", if('comp-counts'!I19&lt;5, "Average", if('comp-counts'!I19&gt;4, "High")))</f>
        <v>High</v>
      </c>
      <c r="K19" s="35" t="str">
        <f>if('comp-counts'!J19&lt;2, "Low", if('comp-counts'!J19=2, "Average", if('comp-counts'!J19&gt;2, "High")))</f>
        <v>Average</v>
      </c>
    </row>
    <row r="20">
      <c r="A20" s="33">
        <f>pack!G20</f>
        <v>30910563</v>
      </c>
      <c r="B20" s="34" t="str">
        <f>pack!F20</f>
        <v>Additional early active repetitive motor training did not prevent contracture in adults receiving task-specific upper limb training after stroke: a randomised trial</v>
      </c>
      <c r="C20">
        <f>sum('comp-counts'!D20:J20)</f>
        <v>27</v>
      </c>
      <c r="D20">
        <f t="shared" si="1"/>
        <v>11</v>
      </c>
      <c r="E20" t="str">
        <f>IF('comp-counts'!D20&gt;2, "High", if('comp-counts'!D20=2, "Average",if('comp-counts'!D20&lt;2, "Low")))</f>
        <v>Low</v>
      </c>
      <c r="F20" t="str">
        <f>if('comp-counts'!E20&lt;4,"Low", if('comp-counts'!E20&gt;5, "High", if('comp-counts'!E20&lt;6, "Average")))</f>
        <v>Average</v>
      </c>
      <c r="G20" t="str">
        <f>if('comp-counts'!F20&lt;2, "Low", if('comp-counts'!F20&gt;2, "High", if('comp-counts'!F20=2, "Average")))</f>
        <v>High</v>
      </c>
      <c r="H20" t="str">
        <f>if('comp-counts'!G20&gt;2, "High", if('comp-counts'!G20=2, "Average",if('comp-counts'!G20&lt;2, "Low")))</f>
        <v>Average</v>
      </c>
      <c r="I20" t="str">
        <f>if('comp-counts'!H20&lt;5, "Low", if('comp-counts'!H20&gt;8, "High",if('comp-counts'!H20&lt;9, "Average")))</f>
        <v>Average</v>
      </c>
      <c r="J20" t="str">
        <f>if('comp-counts'!I20&lt;3, "Low", if('comp-counts'!I20&lt;5, "Average", if('comp-counts'!I20&gt;4, "High")))</f>
        <v>High</v>
      </c>
      <c r="K20" s="35" t="str">
        <f>if('comp-counts'!J20&lt;2, "Low", if('comp-counts'!J20=2, "Average", if('comp-counts'!J20&gt;2, "High")))</f>
        <v>High</v>
      </c>
    </row>
    <row r="21">
      <c r="A21" s="33">
        <f>pack!G21</f>
        <v>30913160</v>
      </c>
      <c r="B21" s="34" t="str">
        <f>pack!F21</f>
        <v>Blood Flow-restricted Exercise Does Not Induce a Cross-transfer of Effect: An RCT</v>
      </c>
      <c r="C21">
        <f>sum('comp-counts'!D21:J21)</f>
        <v>30</v>
      </c>
      <c r="D21">
        <f t="shared" si="1"/>
        <v>8</v>
      </c>
      <c r="E21" t="str">
        <f>IF('comp-counts'!D21&gt;2, "High", if('comp-counts'!D21=2, "Average",if('comp-counts'!D21&lt;2, "Low")))</f>
        <v>Average</v>
      </c>
      <c r="F21" t="str">
        <f>if('comp-counts'!E21&lt;4,"Low", if('comp-counts'!E21&gt;5, "High", if('comp-counts'!E21&lt;6, "Average")))</f>
        <v>High</v>
      </c>
      <c r="G21" t="str">
        <f>if('comp-counts'!F21&lt;2, "Low", if('comp-counts'!F21&gt;2, "High", if('comp-counts'!F21=2, "Average")))</f>
        <v>High</v>
      </c>
      <c r="H21" t="str">
        <f>if('comp-counts'!G21&gt;2, "High", if('comp-counts'!G21=2, "Average",if('comp-counts'!G21&lt;2, "Low")))</f>
        <v>Average</v>
      </c>
      <c r="I21" t="str">
        <f>if('comp-counts'!H21&lt;5, "Low", if('comp-counts'!H21&gt;8, "High",if('comp-counts'!H21&lt;9, "Average")))</f>
        <v>Average</v>
      </c>
      <c r="J21" t="str">
        <f>if('comp-counts'!I21&lt;3, "Low", if('comp-counts'!I21&lt;5, "Average", if('comp-counts'!I21&gt;4, "High")))</f>
        <v>Average</v>
      </c>
      <c r="K21" s="35" t="str">
        <f>if('comp-counts'!J21&lt;2, "Low", if('comp-counts'!J21=2, "Average", if('comp-counts'!J21&gt;2, "High")))</f>
        <v>High</v>
      </c>
    </row>
    <row r="22">
      <c r="A22" s="33">
        <f>pack!G22</f>
        <v>30926400</v>
      </c>
      <c r="B22" s="34" t="str">
        <f>pack!F22</f>
        <v>Exercises using a touchscreen tablet application improved functional ability more than an exercise program prescribed on paper in people after surgical carpal tunnel release: a randomised trial</v>
      </c>
      <c r="C22">
        <f>sum('comp-counts'!D22:J22)</f>
        <v>33</v>
      </c>
      <c r="D22">
        <f t="shared" si="1"/>
        <v>5</v>
      </c>
      <c r="E22" t="str">
        <f>IF('comp-counts'!D22&gt;2, "High", if('comp-counts'!D22=2, "Average",if('comp-counts'!D22&lt;2, "Low")))</f>
        <v>Average</v>
      </c>
      <c r="F22" t="str">
        <f>if('comp-counts'!E22&lt;4,"Low", if('comp-counts'!E22&gt;5, "High", if('comp-counts'!E22&lt;6, "Average")))</f>
        <v>High</v>
      </c>
      <c r="G22" t="str">
        <f>if('comp-counts'!F22&lt;2, "Low", if('comp-counts'!F22&gt;2, "High", if('comp-counts'!F22=2, "Average")))</f>
        <v>High</v>
      </c>
      <c r="H22" t="str">
        <f>if('comp-counts'!G22&gt;2, "High", if('comp-counts'!G22=2, "Average",if('comp-counts'!G22&lt;2, "Low")))</f>
        <v>High</v>
      </c>
      <c r="I22" t="str">
        <f>if('comp-counts'!H22&lt;5, "Low", if('comp-counts'!H22&gt;8, "High",if('comp-counts'!H22&lt;9, "Average")))</f>
        <v>High</v>
      </c>
      <c r="J22" t="str">
        <f>if('comp-counts'!I22&lt;3, "Low", if('comp-counts'!I22&lt;5, "Average", if('comp-counts'!I22&gt;4, "High")))</f>
        <v>High</v>
      </c>
      <c r="K22" s="35" t="str">
        <f>if('comp-counts'!J22&lt;2, "Low", if('comp-counts'!J22=2, "Average", if('comp-counts'!J22&gt;2, "High")))</f>
        <v>High</v>
      </c>
    </row>
    <row r="23">
      <c r="A23" s="33">
        <f>pack!G23</f>
        <v>30170952</v>
      </c>
      <c r="B23" s="34" t="str">
        <f>pack!F23</f>
        <v>Effect of induced alkalosis on performance during a field-simulated BMX cycling competition</v>
      </c>
      <c r="C23">
        <f>sum('comp-counts'!D23:J23)</f>
        <v>11</v>
      </c>
      <c r="D23">
        <f t="shared" si="1"/>
        <v>27</v>
      </c>
      <c r="E23" t="str">
        <f>IF('comp-counts'!D23&gt;2, "High", if('comp-counts'!D23=2, "Average",if('comp-counts'!D23&lt;2, "Low")))</f>
        <v>Low</v>
      </c>
      <c r="F23" t="str">
        <f>if('comp-counts'!E23&lt;4,"Low", if('comp-counts'!E23&gt;5, "High", if('comp-counts'!E23&lt;6, "Average")))</f>
        <v>Average</v>
      </c>
      <c r="G23" t="str">
        <f>if('comp-counts'!F23&lt;2, "Low", if('comp-counts'!F23&gt;2, "High", if('comp-counts'!F23=2, "Average")))</f>
        <v>Low</v>
      </c>
      <c r="H23" t="str">
        <f>if('comp-counts'!G23&gt;2, "High", if('comp-counts'!G23=2, "Average",if('comp-counts'!G23&lt;2, "Low")))</f>
        <v>Low</v>
      </c>
      <c r="I23" t="str">
        <f>if('comp-counts'!H23&lt;5, "Low", if('comp-counts'!H23&gt;8, "High",if('comp-counts'!H23&lt;9, "Average")))</f>
        <v>Low</v>
      </c>
      <c r="J23" t="str">
        <f>if('comp-counts'!I23&lt;3, "Low", if('comp-counts'!I23&lt;5, "Average", if('comp-counts'!I23&gt;4, "High")))</f>
        <v>Low</v>
      </c>
      <c r="K23" s="35" t="str">
        <f>if('comp-counts'!J23&lt;2, "Low", if('comp-counts'!J23=2, "Average", if('comp-counts'!J23&gt;2, "High")))</f>
        <v>Average</v>
      </c>
    </row>
    <row r="24">
      <c r="A24" s="33">
        <f>pack!G24</f>
        <v>30910569</v>
      </c>
      <c r="B24" s="34" t="str">
        <f>pack!F24</f>
        <v>Massage therapy slightly decreased pain intensity after habitual running, but had no effect on fatigue, mood or physical performance: a randomised trial</v>
      </c>
      <c r="C24">
        <f>sum('comp-counts'!D24:J24)</f>
        <v>23</v>
      </c>
      <c r="D24">
        <f t="shared" si="1"/>
        <v>15</v>
      </c>
      <c r="E24" t="str">
        <f>IF('comp-counts'!D24&gt;2, "High", if('comp-counts'!D24=2, "Average",if('comp-counts'!D24&lt;2, "Low")))</f>
        <v>Low</v>
      </c>
      <c r="F24" t="str">
        <f>if('comp-counts'!E24&lt;4,"Low", if('comp-counts'!E24&gt;5, "High", if('comp-counts'!E24&lt;6, "Average")))</f>
        <v>Average</v>
      </c>
      <c r="G24" t="str">
        <f>if('comp-counts'!F24&lt;2, "Low", if('comp-counts'!F24&gt;2, "High", if('comp-counts'!F24=2, "Average")))</f>
        <v>High</v>
      </c>
      <c r="H24" t="str">
        <f>if('comp-counts'!G24&gt;2, "High", if('comp-counts'!G24=2, "Average",if('comp-counts'!G24&lt;2, "Low")))</f>
        <v>Low</v>
      </c>
      <c r="I24" t="str">
        <f>if('comp-counts'!H24&lt;5, "Low", if('comp-counts'!H24&gt;8, "High",if('comp-counts'!H24&lt;9, "Average")))</f>
        <v>High</v>
      </c>
      <c r="J24" t="str">
        <f>if('comp-counts'!I24&lt;3, "Low", if('comp-counts'!I24&lt;5, "Average", if('comp-counts'!I24&gt;4, "High")))</f>
        <v>Average</v>
      </c>
      <c r="K24" s="35" t="str">
        <f>if('comp-counts'!J24&lt;2, "Low", if('comp-counts'!J24=2, "Average", if('comp-counts'!J24&gt;2, "High")))</f>
        <v>Low</v>
      </c>
    </row>
    <row r="25">
      <c r="A25" s="33">
        <f>pack!G25</f>
        <v>30475424</v>
      </c>
      <c r="B25" s="34" t="str">
        <f>pack!F25</f>
        <v>Non-failure blood flow restricted exercise induces similar muscle adaptations and less discomfort than failure protocols</v>
      </c>
      <c r="C25">
        <f>sum('comp-counts'!D25:J25)</f>
        <v>15</v>
      </c>
      <c r="D25">
        <f t="shared" si="1"/>
        <v>23</v>
      </c>
      <c r="E25" t="str">
        <f>IF('comp-counts'!D25&gt;2, "High", if('comp-counts'!D25=2, "Average",if('comp-counts'!D25&lt;2, "Low")))</f>
        <v>Low</v>
      </c>
      <c r="F25" t="str">
        <f>if('comp-counts'!E25&lt;4,"Low", if('comp-counts'!E25&gt;5, "High", if('comp-counts'!E25&lt;6, "Average")))</f>
        <v>Low</v>
      </c>
      <c r="G25" t="str">
        <f>if('comp-counts'!F25&lt;2, "Low", if('comp-counts'!F25&gt;2, "High", if('comp-counts'!F25=2, "Average")))</f>
        <v>Low</v>
      </c>
      <c r="H25" t="str">
        <f>if('comp-counts'!G25&gt;2, "High", if('comp-counts'!G25=2, "Average",if('comp-counts'!G25&lt;2, "Low")))</f>
        <v>Low</v>
      </c>
      <c r="I25" t="str">
        <f>if('comp-counts'!H25&lt;5, "Low", if('comp-counts'!H25&gt;8, "High",if('comp-counts'!H25&lt;9, "Average")))</f>
        <v>Average</v>
      </c>
      <c r="J25" t="str">
        <f>if('comp-counts'!I25&lt;3, "Low", if('comp-counts'!I25&lt;5, "Average", if('comp-counts'!I25&gt;4, "High")))</f>
        <v>Low</v>
      </c>
      <c r="K25" s="35" t="str">
        <f>if('comp-counts'!J25&lt;2, "Low", if('comp-counts'!J25=2, "Average", if('comp-counts'!J25&gt;2, "High")))</f>
        <v>High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36"/>
      <c r="B1" s="37" t="s">
        <v>146</v>
      </c>
      <c r="C1" s="37" t="s">
        <v>147</v>
      </c>
      <c r="E1" s="38"/>
    </row>
    <row r="2">
      <c r="A2" s="39" t="s">
        <v>136</v>
      </c>
      <c r="B2" s="40">
        <f t="array" ref="B2:B9">TRANSPOSE('comp-counts'!C2:J2)</f>
        <v>28768617</v>
      </c>
      <c r="C2" s="40"/>
      <c r="E2" s="41"/>
    </row>
    <row r="3">
      <c r="A3" s="42" t="s">
        <v>137</v>
      </c>
      <c r="B3" s="43">
        <v>2.0</v>
      </c>
      <c r="C3" s="40">
        <f>3-B3</f>
        <v>1</v>
      </c>
      <c r="E3" s="41"/>
    </row>
    <row r="4">
      <c r="A4" s="42" t="s">
        <v>138</v>
      </c>
      <c r="B4" s="43">
        <v>6.0</v>
      </c>
      <c r="C4" s="43">
        <f>7-B4</f>
        <v>1</v>
      </c>
    </row>
    <row r="5">
      <c r="A5" s="44" t="s">
        <v>139</v>
      </c>
      <c r="B5" s="43">
        <v>3.0</v>
      </c>
      <c r="C5" s="43">
        <f>4-B5</f>
        <v>1</v>
      </c>
    </row>
    <row r="6">
      <c r="A6" s="42" t="s">
        <v>140</v>
      </c>
      <c r="B6" s="43">
        <v>3.0</v>
      </c>
      <c r="C6" s="43">
        <f>3-B6</f>
        <v>0</v>
      </c>
    </row>
    <row r="7">
      <c r="A7" s="45" t="s">
        <v>141</v>
      </c>
      <c r="B7" s="43">
        <v>10.0</v>
      </c>
      <c r="C7" s="43">
        <f>11-B7</f>
        <v>1</v>
      </c>
    </row>
    <row r="8">
      <c r="A8" s="46" t="s">
        <v>142</v>
      </c>
      <c r="B8" s="43">
        <v>6.0</v>
      </c>
      <c r="C8" s="43">
        <f>6-B8</f>
        <v>0</v>
      </c>
    </row>
    <row r="9">
      <c r="A9" s="42" t="s">
        <v>143</v>
      </c>
      <c r="B9" s="43">
        <v>3.0</v>
      </c>
      <c r="C9" s="43">
        <f>4-B9</f>
        <v>1</v>
      </c>
    </row>
    <row r="10">
      <c r="A10" s="39" t="s">
        <v>136</v>
      </c>
      <c r="B10" s="40">
        <f t="array" ref="B10:B17">TRANSPOSE('comp-counts'!C3:J3)</f>
        <v>28993404</v>
      </c>
      <c r="C10" s="40"/>
    </row>
    <row r="11">
      <c r="A11" s="42" t="s">
        <v>137</v>
      </c>
      <c r="B11" s="43">
        <v>2.0</v>
      </c>
      <c r="C11" s="40">
        <f>3-B11</f>
        <v>1</v>
      </c>
    </row>
    <row r="12">
      <c r="A12" s="42" t="s">
        <v>138</v>
      </c>
      <c r="B12" s="43">
        <v>6.0</v>
      </c>
      <c r="C12" s="43">
        <f>7-B12</f>
        <v>1</v>
      </c>
    </row>
    <row r="13">
      <c r="A13" s="44" t="s">
        <v>139</v>
      </c>
      <c r="B13" s="43">
        <v>2.0</v>
      </c>
      <c r="C13" s="43">
        <f>4-B13</f>
        <v>2</v>
      </c>
    </row>
    <row r="14">
      <c r="A14" s="42" t="s">
        <v>140</v>
      </c>
      <c r="B14" s="43">
        <v>2.0</v>
      </c>
      <c r="C14" s="43">
        <f>3-B14</f>
        <v>1</v>
      </c>
    </row>
    <row r="15">
      <c r="A15" s="45" t="s">
        <v>141</v>
      </c>
      <c r="B15" s="43">
        <v>2.0</v>
      </c>
      <c r="C15" s="43">
        <f>11-B15</f>
        <v>9</v>
      </c>
    </row>
    <row r="16">
      <c r="A16" s="46" t="s">
        <v>142</v>
      </c>
      <c r="B16" s="43">
        <v>5.0</v>
      </c>
      <c r="C16" s="43">
        <f>6-B16</f>
        <v>1</v>
      </c>
    </row>
    <row r="17">
      <c r="A17" s="42" t="s">
        <v>143</v>
      </c>
      <c r="B17" s="43">
        <v>3.0</v>
      </c>
      <c r="C17" s="43">
        <f>4-B17</f>
        <v>1</v>
      </c>
    </row>
    <row r="18">
      <c r="A18" s="39" t="s">
        <v>136</v>
      </c>
      <c r="B18" s="47">
        <f t="array" ref="B18:B25">TRANSPOSE('comp-counts'!C4:J4)</f>
        <v>29899050</v>
      </c>
      <c r="C18" s="40"/>
    </row>
    <row r="19">
      <c r="A19" s="42" t="s">
        <v>137</v>
      </c>
      <c r="B19" s="43">
        <v>2.0</v>
      </c>
      <c r="C19" s="40">
        <f>3-B19</f>
        <v>1</v>
      </c>
    </row>
    <row r="20">
      <c r="A20" s="42" t="s">
        <v>138</v>
      </c>
      <c r="B20" s="43">
        <v>5.0</v>
      </c>
      <c r="C20" s="43">
        <f>7-B20</f>
        <v>2</v>
      </c>
    </row>
    <row r="21">
      <c r="A21" s="44" t="s">
        <v>139</v>
      </c>
      <c r="B21" s="43">
        <v>2.0</v>
      </c>
      <c r="C21" s="43">
        <f>4-B21</f>
        <v>2</v>
      </c>
    </row>
    <row r="22">
      <c r="A22" s="42" t="s">
        <v>140</v>
      </c>
      <c r="B22" s="43">
        <v>3.0</v>
      </c>
      <c r="C22" s="43">
        <f>3-B22</f>
        <v>0</v>
      </c>
    </row>
    <row r="23">
      <c r="A23" s="45" t="s">
        <v>141</v>
      </c>
      <c r="B23" s="43">
        <v>6.0</v>
      </c>
      <c r="C23" s="43">
        <f>11-B23</f>
        <v>5</v>
      </c>
    </row>
    <row r="24">
      <c r="A24" s="46" t="s">
        <v>142</v>
      </c>
      <c r="B24" s="43">
        <v>2.0</v>
      </c>
      <c r="C24" s="43">
        <f>6-B24</f>
        <v>4</v>
      </c>
    </row>
    <row r="25">
      <c r="A25" s="42" t="s">
        <v>143</v>
      </c>
      <c r="B25" s="43">
        <v>3.0</v>
      </c>
      <c r="C25" s="43">
        <f>4-B25</f>
        <v>1</v>
      </c>
    </row>
    <row r="26">
      <c r="A26" s="39" t="s">
        <v>136</v>
      </c>
      <c r="B26" s="47">
        <f t="array" ref="B26:B33">TRANSPOSE('comp-counts'!C5:J5)</f>
        <v>30152245</v>
      </c>
      <c r="C26" s="40"/>
    </row>
    <row r="27">
      <c r="A27" s="42" t="s">
        <v>137</v>
      </c>
      <c r="B27" s="43">
        <v>0.0</v>
      </c>
      <c r="C27" s="40">
        <f>3-B27</f>
        <v>3</v>
      </c>
    </row>
    <row r="28">
      <c r="A28" s="42" t="s">
        <v>138</v>
      </c>
      <c r="B28" s="43">
        <v>4.0</v>
      </c>
      <c r="C28" s="43">
        <f>7-B28</f>
        <v>3</v>
      </c>
    </row>
    <row r="29">
      <c r="A29" s="44" t="s">
        <v>139</v>
      </c>
      <c r="B29" s="43">
        <v>0.0</v>
      </c>
      <c r="C29" s="43">
        <f>4-B29</f>
        <v>4</v>
      </c>
    </row>
    <row r="30">
      <c r="A30" s="42" t="s">
        <v>140</v>
      </c>
      <c r="B30" s="43">
        <v>0.0</v>
      </c>
      <c r="C30" s="43">
        <f>3-B30</f>
        <v>3</v>
      </c>
    </row>
    <row r="31">
      <c r="A31" s="45" t="s">
        <v>141</v>
      </c>
      <c r="B31" s="43">
        <v>5.0</v>
      </c>
      <c r="C31" s="43">
        <f>11-B31</f>
        <v>6</v>
      </c>
    </row>
    <row r="32">
      <c r="A32" s="46" t="s">
        <v>142</v>
      </c>
      <c r="B32" s="43">
        <v>3.0</v>
      </c>
      <c r="C32" s="43">
        <f>6-B32</f>
        <v>3</v>
      </c>
    </row>
    <row r="33">
      <c r="A33" s="42" t="s">
        <v>143</v>
      </c>
      <c r="B33" s="43">
        <v>2.0</v>
      </c>
      <c r="C33" s="43">
        <f>4-B33</f>
        <v>2</v>
      </c>
    </row>
    <row r="34">
      <c r="A34" s="39" t="s">
        <v>136</v>
      </c>
      <c r="B34" s="47">
        <f t="array" ref="B34:B41">TRANSPOSE('comp-counts'!C6:J6)</f>
        <v>30244979</v>
      </c>
      <c r="C34" s="40"/>
    </row>
    <row r="35">
      <c r="A35" s="42" t="s">
        <v>137</v>
      </c>
      <c r="B35" s="43">
        <v>1.0</v>
      </c>
      <c r="C35" s="40">
        <f>3-B35</f>
        <v>2</v>
      </c>
    </row>
    <row r="36">
      <c r="A36" s="42" t="s">
        <v>138</v>
      </c>
      <c r="B36" s="43">
        <v>6.0</v>
      </c>
      <c r="C36" s="43">
        <f>7-B36</f>
        <v>1</v>
      </c>
    </row>
    <row r="37">
      <c r="A37" s="44" t="s">
        <v>139</v>
      </c>
      <c r="B37" s="43">
        <v>1.0</v>
      </c>
      <c r="C37" s="43">
        <f>4-B37</f>
        <v>3</v>
      </c>
    </row>
    <row r="38">
      <c r="A38" s="42" t="s">
        <v>140</v>
      </c>
      <c r="B38" s="43">
        <v>1.0</v>
      </c>
      <c r="C38" s="43">
        <f>3-B38</f>
        <v>2</v>
      </c>
    </row>
    <row r="39">
      <c r="A39" s="45" t="s">
        <v>141</v>
      </c>
      <c r="B39" s="43">
        <v>6.0</v>
      </c>
      <c r="C39" s="43">
        <f>11-B39</f>
        <v>5</v>
      </c>
    </row>
    <row r="40">
      <c r="A40" s="46" t="s">
        <v>142</v>
      </c>
      <c r="B40" s="43">
        <v>2.0</v>
      </c>
      <c r="C40" s="43">
        <f>6-B40</f>
        <v>4</v>
      </c>
    </row>
    <row r="41">
      <c r="A41" s="42" t="s">
        <v>143</v>
      </c>
      <c r="B41" s="43">
        <v>3.0</v>
      </c>
      <c r="C41" s="43">
        <f>4-B41</f>
        <v>1</v>
      </c>
    </row>
    <row r="42">
      <c r="A42" s="39" t="s">
        <v>136</v>
      </c>
      <c r="B42" s="47">
        <f t="array" ref="B42:B49">TRANSPOSE('comp-counts'!C7:J7)</f>
        <v>30312214</v>
      </c>
      <c r="C42" s="40"/>
    </row>
    <row r="43">
      <c r="A43" s="42" t="s">
        <v>137</v>
      </c>
      <c r="B43" s="43">
        <v>1.0</v>
      </c>
      <c r="C43" s="40">
        <f>3-B43</f>
        <v>2</v>
      </c>
    </row>
    <row r="44">
      <c r="A44" s="42" t="s">
        <v>138</v>
      </c>
      <c r="B44" s="43">
        <v>4.0</v>
      </c>
      <c r="C44" s="43">
        <f>7-B44</f>
        <v>3</v>
      </c>
    </row>
    <row r="45">
      <c r="A45" s="44" t="s">
        <v>139</v>
      </c>
      <c r="B45" s="43">
        <v>0.0</v>
      </c>
      <c r="C45" s="43">
        <f>4-B45</f>
        <v>4</v>
      </c>
    </row>
    <row r="46">
      <c r="A46" s="42" t="s">
        <v>140</v>
      </c>
      <c r="B46" s="43">
        <v>0.0</v>
      </c>
      <c r="C46" s="43">
        <f>3-B46</f>
        <v>3</v>
      </c>
    </row>
    <row r="47">
      <c r="A47" s="45" t="s">
        <v>141</v>
      </c>
      <c r="B47" s="43">
        <v>5.0</v>
      </c>
      <c r="C47" s="43">
        <f>11-B47</f>
        <v>6</v>
      </c>
    </row>
    <row r="48">
      <c r="A48" s="46" t="s">
        <v>142</v>
      </c>
      <c r="B48" s="43">
        <v>3.0</v>
      </c>
      <c r="C48" s="43">
        <f>6-B48</f>
        <v>3</v>
      </c>
    </row>
    <row r="49">
      <c r="A49" s="42" t="s">
        <v>143</v>
      </c>
      <c r="B49" s="43">
        <v>3.0</v>
      </c>
      <c r="C49" s="43">
        <f>4-B49</f>
        <v>1</v>
      </c>
    </row>
    <row r="50">
      <c r="A50" s="39" t="s">
        <v>136</v>
      </c>
      <c r="B50" s="47">
        <f t="array" ref="B50:B57">TRANSPOSE('comp-counts'!C8:J8)</f>
        <v>30371546</v>
      </c>
      <c r="C50" s="40"/>
    </row>
    <row r="51">
      <c r="A51" s="42" t="s">
        <v>137</v>
      </c>
      <c r="B51" s="43">
        <v>0.0</v>
      </c>
      <c r="C51" s="40">
        <f>3-B51</f>
        <v>3</v>
      </c>
    </row>
    <row r="52">
      <c r="A52" s="42" t="s">
        <v>138</v>
      </c>
      <c r="B52" s="43">
        <v>4.0</v>
      </c>
      <c r="C52" s="43">
        <f>7-B52</f>
        <v>3</v>
      </c>
    </row>
    <row r="53">
      <c r="A53" s="44" t="s">
        <v>139</v>
      </c>
      <c r="B53" s="43">
        <v>0.0</v>
      </c>
      <c r="C53" s="43">
        <f>4-B53</f>
        <v>4</v>
      </c>
    </row>
    <row r="54">
      <c r="A54" s="42" t="s">
        <v>140</v>
      </c>
      <c r="B54" s="43">
        <v>0.0</v>
      </c>
      <c r="C54" s="43">
        <f>3-B54</f>
        <v>3</v>
      </c>
    </row>
    <row r="55">
      <c r="A55" s="45" t="s">
        <v>141</v>
      </c>
      <c r="B55" s="43">
        <v>5.0</v>
      </c>
      <c r="C55" s="43">
        <f>11-B55</f>
        <v>6</v>
      </c>
    </row>
    <row r="56">
      <c r="A56" s="46" t="s">
        <v>142</v>
      </c>
      <c r="B56" s="43">
        <v>1.0</v>
      </c>
      <c r="C56" s="43">
        <f>6-B56</f>
        <v>5</v>
      </c>
    </row>
    <row r="57">
      <c r="A57" s="42" t="s">
        <v>143</v>
      </c>
      <c r="B57" s="43">
        <v>2.0</v>
      </c>
      <c r="C57" s="43">
        <f>4-B57</f>
        <v>2</v>
      </c>
    </row>
    <row r="58">
      <c r="A58" s="39" t="s">
        <v>136</v>
      </c>
      <c r="B58" s="47">
        <f t="array" ref="B58:B65">TRANSPOSE('comp-counts'!C9:J9)</f>
        <v>30387193</v>
      </c>
      <c r="C58" s="40"/>
    </row>
    <row r="59">
      <c r="A59" s="42" t="s">
        <v>137</v>
      </c>
      <c r="B59" s="43">
        <v>0.0</v>
      </c>
      <c r="C59" s="40">
        <f>3-B59</f>
        <v>3</v>
      </c>
    </row>
    <row r="60">
      <c r="A60" s="42" t="s">
        <v>138</v>
      </c>
      <c r="B60" s="43">
        <v>4.0</v>
      </c>
      <c r="C60" s="43">
        <f>7-B60</f>
        <v>3</v>
      </c>
    </row>
    <row r="61">
      <c r="A61" s="44" t="s">
        <v>139</v>
      </c>
      <c r="B61" s="43">
        <v>2.0</v>
      </c>
      <c r="C61" s="43">
        <f>4-B61</f>
        <v>2</v>
      </c>
    </row>
    <row r="62">
      <c r="A62" s="42" t="s">
        <v>140</v>
      </c>
      <c r="B62" s="43">
        <v>0.0</v>
      </c>
      <c r="C62" s="43">
        <f>3-B62</f>
        <v>3</v>
      </c>
    </row>
    <row r="63">
      <c r="A63" s="45" t="s">
        <v>141</v>
      </c>
      <c r="B63" s="43">
        <v>6.0</v>
      </c>
      <c r="C63" s="43">
        <f>11-B63</f>
        <v>5</v>
      </c>
    </row>
    <row r="64">
      <c r="A64" s="46" t="s">
        <v>142</v>
      </c>
      <c r="B64" s="43">
        <v>4.0</v>
      </c>
      <c r="C64" s="43">
        <f>6-B64</f>
        <v>2</v>
      </c>
    </row>
    <row r="65">
      <c r="A65" s="42" t="s">
        <v>143</v>
      </c>
      <c r="B65" s="43">
        <v>3.0</v>
      </c>
      <c r="C65" s="43">
        <f>4-B65</f>
        <v>1</v>
      </c>
    </row>
    <row r="66">
      <c r="A66" s="39" t="s">
        <v>136</v>
      </c>
      <c r="B66" s="47">
        <f t="array" ref="B66:B73">TRANSPOSE('comp-counts'!C10:J10)</f>
        <v>30395052</v>
      </c>
      <c r="C66" s="40"/>
    </row>
    <row r="67">
      <c r="A67" s="42" t="s">
        <v>137</v>
      </c>
      <c r="B67" s="43">
        <v>0.0</v>
      </c>
      <c r="C67" s="40">
        <f>3-B67</f>
        <v>3</v>
      </c>
    </row>
    <row r="68">
      <c r="A68" s="42" t="s">
        <v>138</v>
      </c>
      <c r="B68" s="43">
        <v>4.0</v>
      </c>
      <c r="C68" s="43">
        <f>7-B68</f>
        <v>3</v>
      </c>
    </row>
    <row r="69">
      <c r="A69" s="44" t="s">
        <v>139</v>
      </c>
      <c r="B69" s="43">
        <v>0.0</v>
      </c>
      <c r="C69" s="43">
        <f>4-B69</f>
        <v>4</v>
      </c>
    </row>
    <row r="70">
      <c r="A70" s="42" t="s">
        <v>140</v>
      </c>
      <c r="B70" s="43">
        <v>0.0</v>
      </c>
      <c r="C70" s="43">
        <f>3-B70</f>
        <v>3</v>
      </c>
    </row>
    <row r="71">
      <c r="A71" s="45" t="s">
        <v>141</v>
      </c>
      <c r="B71" s="43">
        <v>3.0</v>
      </c>
      <c r="C71" s="43">
        <f>11-B71</f>
        <v>8</v>
      </c>
    </row>
    <row r="72">
      <c r="A72" s="46" t="s">
        <v>142</v>
      </c>
      <c r="B72" s="43">
        <v>3.0</v>
      </c>
      <c r="C72" s="43">
        <f>6-B72</f>
        <v>3</v>
      </c>
    </row>
    <row r="73">
      <c r="A73" s="42" t="s">
        <v>143</v>
      </c>
      <c r="B73" s="43">
        <v>3.0</v>
      </c>
      <c r="C73" s="43">
        <f>4-B73</f>
        <v>1</v>
      </c>
    </row>
    <row r="74">
      <c r="A74" s="39" t="s">
        <v>136</v>
      </c>
      <c r="B74" s="47">
        <f t="array" ref="B74:B81">TRANSPOSE('comp-counts'!C11:J11)</f>
        <v>30468526</v>
      </c>
      <c r="C74" s="40"/>
    </row>
    <row r="75">
      <c r="A75" s="42" t="s">
        <v>137</v>
      </c>
      <c r="B75" s="43">
        <v>0.0</v>
      </c>
      <c r="C75" s="40">
        <f>3-B75</f>
        <v>3</v>
      </c>
    </row>
    <row r="76">
      <c r="A76" s="42" t="s">
        <v>138</v>
      </c>
      <c r="B76" s="43">
        <v>5.0</v>
      </c>
      <c r="C76" s="43">
        <f>7-B76</f>
        <v>2</v>
      </c>
    </row>
    <row r="77">
      <c r="A77" s="44" t="s">
        <v>139</v>
      </c>
      <c r="B77" s="43">
        <v>1.0</v>
      </c>
      <c r="C77" s="43">
        <f>4-B77</f>
        <v>3</v>
      </c>
    </row>
    <row r="78">
      <c r="A78" s="42" t="s">
        <v>140</v>
      </c>
      <c r="B78" s="43">
        <v>0.0</v>
      </c>
      <c r="C78" s="43">
        <f>3-B78</f>
        <v>3</v>
      </c>
    </row>
    <row r="79">
      <c r="A79" s="45" t="s">
        <v>141</v>
      </c>
      <c r="B79" s="43">
        <v>5.0</v>
      </c>
      <c r="C79" s="43">
        <f>11-B79</f>
        <v>6</v>
      </c>
    </row>
    <row r="80">
      <c r="A80" s="46" t="s">
        <v>142</v>
      </c>
      <c r="B80" s="43">
        <v>2.0</v>
      </c>
      <c r="C80" s="43">
        <f>6-B80</f>
        <v>4</v>
      </c>
    </row>
    <row r="81">
      <c r="A81" s="42" t="s">
        <v>143</v>
      </c>
      <c r="B81" s="43">
        <v>3.0</v>
      </c>
      <c r="C81" s="43">
        <f>4-B81</f>
        <v>1</v>
      </c>
    </row>
    <row r="82">
      <c r="A82" s="39" t="s">
        <v>136</v>
      </c>
      <c r="B82" s="47">
        <f t="array" ref="B82:B89">TRANSPOSE('comp-counts'!C12:J12)</f>
        <v>30480353</v>
      </c>
      <c r="C82" s="40"/>
    </row>
    <row r="83">
      <c r="A83" s="42" t="s">
        <v>137</v>
      </c>
      <c r="B83" s="43">
        <v>1.0</v>
      </c>
      <c r="C83" s="40">
        <f>3-B83</f>
        <v>2</v>
      </c>
    </row>
    <row r="84">
      <c r="A84" s="42" t="s">
        <v>138</v>
      </c>
      <c r="B84" s="43">
        <v>4.0</v>
      </c>
      <c r="C84" s="43">
        <f>7-B84</f>
        <v>3</v>
      </c>
    </row>
    <row r="85">
      <c r="A85" s="44" t="s">
        <v>139</v>
      </c>
      <c r="B85" s="43">
        <v>1.0</v>
      </c>
      <c r="C85" s="43">
        <f>4-B85</f>
        <v>3</v>
      </c>
    </row>
    <row r="86">
      <c r="A86" s="42" t="s">
        <v>140</v>
      </c>
      <c r="B86" s="43">
        <v>0.0</v>
      </c>
      <c r="C86" s="43">
        <f>3-B86</f>
        <v>3</v>
      </c>
    </row>
    <row r="87">
      <c r="A87" s="45" t="s">
        <v>141</v>
      </c>
      <c r="B87" s="43">
        <v>5.0</v>
      </c>
      <c r="C87" s="43">
        <f>11-B87</f>
        <v>6</v>
      </c>
    </row>
    <row r="88">
      <c r="A88" s="46" t="s">
        <v>142</v>
      </c>
      <c r="B88" s="43">
        <v>3.0</v>
      </c>
      <c r="C88" s="43">
        <f>6-B88</f>
        <v>3</v>
      </c>
    </row>
    <row r="89">
      <c r="A89" s="42" t="s">
        <v>143</v>
      </c>
      <c r="B89" s="43">
        <v>4.0</v>
      </c>
      <c r="C89" s="43">
        <f>4-B89</f>
        <v>0</v>
      </c>
    </row>
    <row r="90">
      <c r="A90" s="39" t="s">
        <v>136</v>
      </c>
      <c r="B90" s="47">
        <f t="array" ref="B90:B97">TRANSPOSE('comp-counts'!C13:J13)</f>
        <v>30615248</v>
      </c>
      <c r="C90" s="40"/>
    </row>
    <row r="91">
      <c r="A91" s="42" t="s">
        <v>137</v>
      </c>
      <c r="B91" s="43">
        <v>0.0</v>
      </c>
      <c r="C91" s="40">
        <f>3-B91</f>
        <v>3</v>
      </c>
    </row>
    <row r="92">
      <c r="A92" s="42" t="s">
        <v>138</v>
      </c>
      <c r="B92" s="43">
        <v>4.0</v>
      </c>
      <c r="C92" s="43">
        <f>7-B92</f>
        <v>3</v>
      </c>
    </row>
    <row r="93">
      <c r="A93" s="44" t="s">
        <v>139</v>
      </c>
      <c r="B93" s="43">
        <v>1.0</v>
      </c>
      <c r="C93" s="43">
        <f>4-B93</f>
        <v>3</v>
      </c>
    </row>
    <row r="94">
      <c r="A94" s="42" t="s">
        <v>140</v>
      </c>
      <c r="B94" s="43">
        <v>3.0</v>
      </c>
      <c r="C94" s="43">
        <f>3-B94</f>
        <v>0</v>
      </c>
    </row>
    <row r="95">
      <c r="A95" s="45" t="s">
        <v>141</v>
      </c>
      <c r="B95" s="43">
        <v>7.0</v>
      </c>
      <c r="C95" s="43">
        <f>11-B95</f>
        <v>4</v>
      </c>
    </row>
    <row r="96">
      <c r="A96" s="46" t="s">
        <v>142</v>
      </c>
      <c r="B96" s="43">
        <v>1.0</v>
      </c>
      <c r="C96" s="43">
        <f>6-B96</f>
        <v>5</v>
      </c>
    </row>
    <row r="97">
      <c r="A97" s="42" t="s">
        <v>143</v>
      </c>
      <c r="B97" s="43">
        <v>3.0</v>
      </c>
      <c r="C97" s="43">
        <f>4-B97</f>
        <v>1</v>
      </c>
    </row>
    <row r="98">
      <c r="A98" s="39" t="s">
        <v>136</v>
      </c>
      <c r="B98" s="47">
        <f t="array" ref="B98:B105">TRANSPOSE('comp-counts'!C14:J14)</f>
        <v>30825342</v>
      </c>
      <c r="C98" s="40"/>
    </row>
    <row r="99">
      <c r="A99" s="42" t="s">
        <v>137</v>
      </c>
      <c r="B99" s="43">
        <v>1.0</v>
      </c>
      <c r="C99" s="40">
        <f>3-B99</f>
        <v>2</v>
      </c>
    </row>
    <row r="100">
      <c r="A100" s="42" t="s">
        <v>138</v>
      </c>
      <c r="B100" s="43">
        <v>4.0</v>
      </c>
      <c r="C100" s="43">
        <f>7-B100</f>
        <v>3</v>
      </c>
    </row>
    <row r="101">
      <c r="A101" s="44" t="s">
        <v>139</v>
      </c>
      <c r="B101" s="43">
        <v>1.0</v>
      </c>
      <c r="C101" s="43">
        <f>4-B101</f>
        <v>3</v>
      </c>
    </row>
    <row r="102">
      <c r="A102" s="42" t="s">
        <v>140</v>
      </c>
      <c r="B102" s="43">
        <v>2.0</v>
      </c>
      <c r="C102" s="43">
        <f>3-B102</f>
        <v>1</v>
      </c>
    </row>
    <row r="103">
      <c r="A103" s="45" t="s">
        <v>141</v>
      </c>
      <c r="B103" s="43">
        <v>7.0</v>
      </c>
      <c r="C103" s="43">
        <f>11-B103</f>
        <v>4</v>
      </c>
    </row>
    <row r="104">
      <c r="A104" s="46" t="s">
        <v>142</v>
      </c>
      <c r="B104" s="43">
        <v>3.0</v>
      </c>
      <c r="C104" s="43">
        <f>6-B104</f>
        <v>3</v>
      </c>
    </row>
    <row r="105">
      <c r="A105" s="42" t="s">
        <v>143</v>
      </c>
      <c r="B105" s="43">
        <v>2.0</v>
      </c>
      <c r="C105" s="43">
        <f>4-B105</f>
        <v>2</v>
      </c>
    </row>
    <row r="106">
      <c r="A106" s="39" t="s">
        <v>136</v>
      </c>
      <c r="B106" s="47">
        <f t="array" ref="B106:B113">TRANSPOSE('comp-counts'!C15:J15)</f>
        <v>30835309</v>
      </c>
      <c r="C106" s="40"/>
    </row>
    <row r="107">
      <c r="A107" s="42" t="s">
        <v>137</v>
      </c>
      <c r="B107" s="43">
        <v>3.0</v>
      </c>
      <c r="C107" s="40">
        <f>3-B107</f>
        <v>0</v>
      </c>
    </row>
    <row r="108">
      <c r="A108" s="42" t="s">
        <v>138</v>
      </c>
      <c r="B108" s="43">
        <v>7.0</v>
      </c>
      <c r="C108" s="43">
        <f>7-B108</f>
        <v>0</v>
      </c>
    </row>
    <row r="109">
      <c r="A109" s="44" t="s">
        <v>139</v>
      </c>
      <c r="B109" s="43">
        <v>4.0</v>
      </c>
      <c r="C109" s="43">
        <f>4-B109</f>
        <v>0</v>
      </c>
    </row>
    <row r="110">
      <c r="A110" s="42" t="s">
        <v>140</v>
      </c>
      <c r="B110" s="43">
        <v>3.0</v>
      </c>
      <c r="C110" s="43">
        <f>3-B110</f>
        <v>0</v>
      </c>
    </row>
    <row r="111">
      <c r="A111" s="45" t="s">
        <v>141</v>
      </c>
      <c r="B111" s="43">
        <v>11.0</v>
      </c>
      <c r="C111" s="43">
        <f>11-B111</f>
        <v>0</v>
      </c>
    </row>
    <row r="112">
      <c r="A112" s="46" t="s">
        <v>142</v>
      </c>
      <c r="B112" s="43">
        <v>6.0</v>
      </c>
      <c r="C112" s="43">
        <f>6-B112</f>
        <v>0</v>
      </c>
    </row>
    <row r="113">
      <c r="A113" s="42" t="s">
        <v>143</v>
      </c>
      <c r="B113" s="43">
        <v>4.0</v>
      </c>
      <c r="C113" s="43">
        <f>4-B113</f>
        <v>0</v>
      </c>
    </row>
    <row r="114">
      <c r="A114" s="39" t="s">
        <v>136</v>
      </c>
      <c r="B114" s="47">
        <f t="array" ref="B114:B121">TRANSPOSE('comp-counts'!C16:J16)</f>
        <v>30838669</v>
      </c>
      <c r="C114" s="40"/>
    </row>
    <row r="115">
      <c r="A115" s="42" t="s">
        <v>137</v>
      </c>
      <c r="B115" s="43">
        <v>1.0</v>
      </c>
      <c r="C115" s="40">
        <f>3-B115</f>
        <v>2</v>
      </c>
    </row>
    <row r="116">
      <c r="A116" s="42" t="s">
        <v>138</v>
      </c>
      <c r="B116" s="43">
        <v>6.0</v>
      </c>
      <c r="C116" s="43">
        <f>7-B116</f>
        <v>1</v>
      </c>
    </row>
    <row r="117">
      <c r="A117" s="44" t="s">
        <v>139</v>
      </c>
      <c r="B117" s="43">
        <v>2.0</v>
      </c>
      <c r="C117" s="43">
        <f>4-B117</f>
        <v>2</v>
      </c>
    </row>
    <row r="118">
      <c r="A118" s="42" t="s">
        <v>140</v>
      </c>
      <c r="B118" s="43">
        <v>2.0</v>
      </c>
      <c r="C118" s="43">
        <f>3-B118</f>
        <v>1</v>
      </c>
    </row>
    <row r="119">
      <c r="A119" s="45" t="s">
        <v>141</v>
      </c>
      <c r="B119" s="43">
        <v>7.0</v>
      </c>
      <c r="C119" s="43">
        <f>11-B119</f>
        <v>4</v>
      </c>
    </row>
    <row r="120">
      <c r="A120" s="46" t="s">
        <v>142</v>
      </c>
      <c r="B120" s="43">
        <v>2.0</v>
      </c>
      <c r="C120" s="43">
        <f>6-B120</f>
        <v>4</v>
      </c>
    </row>
    <row r="121">
      <c r="A121" s="42" t="s">
        <v>143</v>
      </c>
      <c r="B121" s="43">
        <v>2.0</v>
      </c>
      <c r="C121" s="43">
        <f>4-B121</f>
        <v>2</v>
      </c>
    </row>
    <row r="122">
      <c r="A122" s="39" t="s">
        <v>136</v>
      </c>
      <c r="B122" s="47">
        <f t="array" ref="B122:B129">TRANSPOSE('comp-counts'!C17:J17)</f>
        <v>30845047</v>
      </c>
      <c r="C122" s="40"/>
    </row>
    <row r="123">
      <c r="A123" s="42" t="s">
        <v>137</v>
      </c>
      <c r="B123" s="43">
        <v>1.0</v>
      </c>
      <c r="C123" s="40">
        <f>3-B123</f>
        <v>2</v>
      </c>
    </row>
    <row r="124">
      <c r="A124" s="42" t="s">
        <v>138</v>
      </c>
      <c r="B124" s="43">
        <v>4.0</v>
      </c>
      <c r="C124" s="43">
        <f>7-B124</f>
        <v>3</v>
      </c>
    </row>
    <row r="125">
      <c r="A125" s="44" t="s">
        <v>139</v>
      </c>
      <c r="B125" s="43">
        <v>1.0</v>
      </c>
      <c r="C125" s="43">
        <f>4-B125</f>
        <v>3</v>
      </c>
    </row>
    <row r="126">
      <c r="A126" s="42" t="s">
        <v>140</v>
      </c>
      <c r="B126" s="43">
        <v>0.0</v>
      </c>
      <c r="C126" s="43">
        <f>3-B126</f>
        <v>3</v>
      </c>
    </row>
    <row r="127">
      <c r="A127" s="45" t="s">
        <v>141</v>
      </c>
      <c r="B127" s="43">
        <v>5.0</v>
      </c>
      <c r="C127" s="43">
        <f>11-B127</f>
        <v>6</v>
      </c>
    </row>
    <row r="128">
      <c r="A128" s="46" t="s">
        <v>142</v>
      </c>
      <c r="B128" s="43">
        <v>2.0</v>
      </c>
      <c r="C128" s="43">
        <f>6-B128</f>
        <v>4</v>
      </c>
    </row>
    <row r="129">
      <c r="A129" s="42" t="s">
        <v>143</v>
      </c>
      <c r="B129" s="43">
        <v>2.0</v>
      </c>
      <c r="C129" s="43">
        <f>4-B129</f>
        <v>2</v>
      </c>
    </row>
    <row r="130">
      <c r="A130" s="39" t="s">
        <v>136</v>
      </c>
      <c r="B130" s="47">
        <f t="array" ref="B130:B137">TRANSPOSE('comp-counts'!C18:J18)</f>
        <v>30859637</v>
      </c>
      <c r="C130" s="40"/>
    </row>
    <row r="131">
      <c r="A131" s="42" t="s">
        <v>137</v>
      </c>
      <c r="B131" s="43">
        <v>1.0</v>
      </c>
      <c r="C131" s="40">
        <f>3-B131</f>
        <v>2</v>
      </c>
    </row>
    <row r="132">
      <c r="A132" s="42" t="s">
        <v>138</v>
      </c>
      <c r="B132" s="43">
        <v>6.0</v>
      </c>
      <c r="C132" s="43">
        <f>7-B132</f>
        <v>1</v>
      </c>
    </row>
    <row r="133">
      <c r="A133" s="44" t="s">
        <v>139</v>
      </c>
      <c r="B133" s="43">
        <v>3.0</v>
      </c>
      <c r="C133" s="43">
        <f>4-B133</f>
        <v>1</v>
      </c>
    </row>
    <row r="134">
      <c r="A134" s="42" t="s">
        <v>140</v>
      </c>
      <c r="B134" s="43">
        <v>2.0</v>
      </c>
      <c r="C134" s="43">
        <f>3-B134</f>
        <v>1</v>
      </c>
    </row>
    <row r="135">
      <c r="A135" s="45" t="s">
        <v>141</v>
      </c>
      <c r="B135" s="43">
        <v>10.0</v>
      </c>
      <c r="C135" s="43">
        <f>11-B135</f>
        <v>1</v>
      </c>
    </row>
    <row r="136">
      <c r="A136" s="46" t="s">
        <v>142</v>
      </c>
      <c r="B136" s="43">
        <v>4.0</v>
      </c>
      <c r="C136" s="43">
        <f>6-B136</f>
        <v>2</v>
      </c>
    </row>
    <row r="137">
      <c r="A137" s="42" t="s">
        <v>143</v>
      </c>
      <c r="B137" s="43">
        <v>3.0</v>
      </c>
      <c r="C137" s="43">
        <f>4-B137</f>
        <v>1</v>
      </c>
    </row>
    <row r="138">
      <c r="A138" s="39" t="s">
        <v>136</v>
      </c>
      <c r="B138" s="47">
        <f t="array" ref="B138:B145">TRANSPOSE('comp-counts'!C19:J19)</f>
        <v>30878970</v>
      </c>
      <c r="C138" s="40"/>
    </row>
    <row r="139">
      <c r="A139" s="42" t="s">
        <v>137</v>
      </c>
      <c r="B139" s="43">
        <v>2.0</v>
      </c>
      <c r="C139" s="40">
        <f>3-B139</f>
        <v>1</v>
      </c>
    </row>
    <row r="140">
      <c r="A140" s="42" t="s">
        <v>138</v>
      </c>
      <c r="B140" s="43">
        <v>7.0</v>
      </c>
      <c r="C140" s="43">
        <f>7-B140</f>
        <v>0</v>
      </c>
    </row>
    <row r="141">
      <c r="A141" s="44" t="s">
        <v>139</v>
      </c>
      <c r="B141" s="43">
        <v>4.0</v>
      </c>
      <c r="C141" s="43">
        <f>4-B141</f>
        <v>0</v>
      </c>
    </row>
    <row r="142">
      <c r="A142" s="42" t="s">
        <v>140</v>
      </c>
      <c r="B142" s="43">
        <v>2.0</v>
      </c>
      <c r="C142" s="43">
        <f>3-B142</f>
        <v>1</v>
      </c>
    </row>
    <row r="143">
      <c r="A143" s="45" t="s">
        <v>141</v>
      </c>
      <c r="B143" s="43">
        <v>8.0</v>
      </c>
      <c r="C143" s="43">
        <f>11-B143</f>
        <v>3</v>
      </c>
    </row>
    <row r="144">
      <c r="A144" s="46" t="s">
        <v>142</v>
      </c>
      <c r="B144" s="43">
        <v>6.0</v>
      </c>
      <c r="C144" s="43">
        <f>6-B144</f>
        <v>0</v>
      </c>
    </row>
    <row r="145">
      <c r="A145" s="42" t="s">
        <v>143</v>
      </c>
      <c r="B145" s="43">
        <v>2.0</v>
      </c>
      <c r="C145" s="43">
        <f>4-B145</f>
        <v>2</v>
      </c>
    </row>
    <row r="146">
      <c r="A146" s="39" t="s">
        <v>136</v>
      </c>
      <c r="B146" s="47">
        <f t="array" ref="B146:B153">TRANSPOSE('comp-counts'!C20:J20)</f>
        <v>30910563</v>
      </c>
      <c r="C146" s="40"/>
    </row>
    <row r="147">
      <c r="A147" s="42" t="s">
        <v>137</v>
      </c>
      <c r="B147" s="43">
        <v>1.0</v>
      </c>
      <c r="C147" s="40">
        <f>3-B147</f>
        <v>2</v>
      </c>
    </row>
    <row r="148">
      <c r="A148" s="42" t="s">
        <v>138</v>
      </c>
      <c r="B148" s="43">
        <v>5.0</v>
      </c>
      <c r="C148" s="43">
        <f>7-B148</f>
        <v>2</v>
      </c>
    </row>
    <row r="149">
      <c r="A149" s="44" t="s">
        <v>139</v>
      </c>
      <c r="B149" s="43">
        <v>4.0</v>
      </c>
      <c r="C149" s="43">
        <f>4-B149</f>
        <v>0</v>
      </c>
    </row>
    <row r="150">
      <c r="A150" s="42" t="s">
        <v>140</v>
      </c>
      <c r="B150" s="43">
        <v>2.0</v>
      </c>
      <c r="C150" s="43">
        <f>3-B150</f>
        <v>1</v>
      </c>
    </row>
    <row r="151">
      <c r="A151" s="45" t="s">
        <v>141</v>
      </c>
      <c r="B151" s="43">
        <v>6.0</v>
      </c>
      <c r="C151" s="43">
        <f>11-B151</f>
        <v>5</v>
      </c>
    </row>
    <row r="152">
      <c r="A152" s="46" t="s">
        <v>142</v>
      </c>
      <c r="B152" s="43">
        <v>6.0</v>
      </c>
      <c r="C152" s="43">
        <f>6-B152</f>
        <v>0</v>
      </c>
    </row>
    <row r="153">
      <c r="A153" s="42" t="s">
        <v>143</v>
      </c>
      <c r="B153" s="43">
        <v>3.0</v>
      </c>
      <c r="C153" s="43">
        <f>4-B153</f>
        <v>1</v>
      </c>
    </row>
    <row r="154">
      <c r="A154" s="39" t="s">
        <v>136</v>
      </c>
      <c r="B154" s="47">
        <f t="array" ref="B154:B161">TRANSPOSE('comp-counts'!C21:J21)</f>
        <v>30913160</v>
      </c>
      <c r="C154" s="40"/>
    </row>
    <row r="155">
      <c r="A155" s="42" t="s">
        <v>137</v>
      </c>
      <c r="B155" s="43">
        <v>2.0</v>
      </c>
      <c r="C155" s="40">
        <f>3-B155</f>
        <v>1</v>
      </c>
    </row>
    <row r="156">
      <c r="A156" s="42" t="s">
        <v>138</v>
      </c>
      <c r="B156" s="43">
        <v>7.0</v>
      </c>
      <c r="C156" s="43">
        <f>7-B156</f>
        <v>0</v>
      </c>
    </row>
    <row r="157">
      <c r="A157" s="44" t="s">
        <v>139</v>
      </c>
      <c r="B157" s="43">
        <v>4.0</v>
      </c>
      <c r="C157" s="43">
        <f>4-B157</f>
        <v>0</v>
      </c>
    </row>
    <row r="158">
      <c r="A158" s="42" t="s">
        <v>140</v>
      </c>
      <c r="B158" s="43">
        <v>2.0</v>
      </c>
      <c r="C158" s="43">
        <f>3-B158</f>
        <v>1</v>
      </c>
    </row>
    <row r="159">
      <c r="A159" s="45" t="s">
        <v>141</v>
      </c>
      <c r="B159" s="43">
        <v>8.0</v>
      </c>
      <c r="C159" s="43">
        <f>11-B159</f>
        <v>3</v>
      </c>
    </row>
    <row r="160">
      <c r="A160" s="46" t="s">
        <v>142</v>
      </c>
      <c r="B160" s="43">
        <v>3.0</v>
      </c>
      <c r="C160" s="43">
        <f>6-B160</f>
        <v>3</v>
      </c>
    </row>
    <row r="161">
      <c r="A161" s="42" t="s">
        <v>143</v>
      </c>
      <c r="B161" s="43">
        <v>4.0</v>
      </c>
      <c r="C161" s="43">
        <f>4-B161</f>
        <v>0</v>
      </c>
    </row>
    <row r="162">
      <c r="A162" s="39" t="s">
        <v>136</v>
      </c>
      <c r="B162" s="47">
        <f t="array" ref="B162:B169">TRANSPOSE('comp-counts'!C22:J22)</f>
        <v>30926400</v>
      </c>
      <c r="C162" s="40"/>
    </row>
    <row r="163">
      <c r="A163" s="42" t="s">
        <v>137</v>
      </c>
      <c r="B163" s="43">
        <v>2.0</v>
      </c>
      <c r="C163" s="40">
        <f>3-B163</f>
        <v>1</v>
      </c>
    </row>
    <row r="164">
      <c r="A164" s="42" t="s">
        <v>138</v>
      </c>
      <c r="B164" s="43">
        <v>7.0</v>
      </c>
      <c r="C164" s="43">
        <f>7-B164</f>
        <v>0</v>
      </c>
    </row>
    <row r="165">
      <c r="A165" s="44" t="s">
        <v>139</v>
      </c>
      <c r="B165" s="43">
        <v>3.0</v>
      </c>
      <c r="C165" s="43">
        <f>4-B165</f>
        <v>1</v>
      </c>
    </row>
    <row r="166">
      <c r="A166" s="42" t="s">
        <v>140</v>
      </c>
      <c r="B166" s="43">
        <v>3.0</v>
      </c>
      <c r="C166" s="43">
        <f>3-B166</f>
        <v>0</v>
      </c>
    </row>
    <row r="167">
      <c r="A167" s="45" t="s">
        <v>141</v>
      </c>
      <c r="B167" s="43">
        <v>9.0</v>
      </c>
      <c r="C167" s="43">
        <f>11-B167</f>
        <v>2</v>
      </c>
    </row>
    <row r="168">
      <c r="A168" s="46" t="s">
        <v>142</v>
      </c>
      <c r="B168" s="43">
        <v>6.0</v>
      </c>
      <c r="C168" s="43">
        <f>6-B168</f>
        <v>0</v>
      </c>
    </row>
    <row r="169">
      <c r="A169" s="42" t="s">
        <v>143</v>
      </c>
      <c r="B169" s="43">
        <v>3.0</v>
      </c>
      <c r="C169" s="43">
        <f>4-B169</f>
        <v>1</v>
      </c>
    </row>
    <row r="170">
      <c r="A170" s="39" t="s">
        <v>136</v>
      </c>
      <c r="B170" s="47">
        <f t="array" ref="B170:B177">TRANSPOSE('comp-counts'!C23:J23)</f>
        <v>30170952</v>
      </c>
      <c r="C170" s="40"/>
    </row>
    <row r="171">
      <c r="A171" s="42" t="s">
        <v>137</v>
      </c>
      <c r="B171" s="43">
        <v>0.0</v>
      </c>
      <c r="C171" s="40">
        <f>3-B171</f>
        <v>3</v>
      </c>
    </row>
    <row r="172">
      <c r="A172" s="42" t="s">
        <v>138</v>
      </c>
      <c r="B172" s="43">
        <v>4.0</v>
      </c>
      <c r="C172" s="43">
        <f>7-B172</f>
        <v>3</v>
      </c>
    </row>
    <row r="173">
      <c r="A173" s="44" t="s">
        <v>139</v>
      </c>
      <c r="B173" s="43">
        <v>0.0</v>
      </c>
      <c r="C173" s="43">
        <f>4-B173</f>
        <v>4</v>
      </c>
    </row>
    <row r="174">
      <c r="A174" s="42" t="s">
        <v>140</v>
      </c>
      <c r="B174" s="43">
        <v>0.0</v>
      </c>
      <c r="C174" s="43">
        <f>3-B174</f>
        <v>3</v>
      </c>
    </row>
    <row r="175">
      <c r="A175" s="45" t="s">
        <v>141</v>
      </c>
      <c r="B175" s="43">
        <v>3.0</v>
      </c>
      <c r="C175" s="43">
        <f>11-B175</f>
        <v>8</v>
      </c>
    </row>
    <row r="176">
      <c r="A176" s="46" t="s">
        <v>142</v>
      </c>
      <c r="B176" s="43">
        <v>2.0</v>
      </c>
      <c r="C176" s="43">
        <f>6-B176</f>
        <v>4</v>
      </c>
    </row>
    <row r="177">
      <c r="A177" s="42" t="s">
        <v>143</v>
      </c>
      <c r="B177" s="43">
        <v>2.0</v>
      </c>
      <c r="C177" s="43">
        <f>4-B177</f>
        <v>2</v>
      </c>
    </row>
    <row r="178">
      <c r="A178" s="39" t="s">
        <v>136</v>
      </c>
      <c r="B178" s="47">
        <f t="array" ref="B178:B185">TRANSPOSE('comp-counts'!C24:J24)</f>
        <v>30910569</v>
      </c>
      <c r="C178" s="40"/>
    </row>
    <row r="179">
      <c r="A179" s="42" t="s">
        <v>137</v>
      </c>
      <c r="B179" s="43">
        <v>1.0</v>
      </c>
      <c r="C179" s="40">
        <f>3-B179</f>
        <v>2</v>
      </c>
    </row>
    <row r="180">
      <c r="A180" s="42" t="s">
        <v>138</v>
      </c>
      <c r="B180" s="43">
        <v>4.0</v>
      </c>
      <c r="C180" s="43">
        <f>7-B180</f>
        <v>3</v>
      </c>
    </row>
    <row r="181">
      <c r="A181" s="44" t="s">
        <v>139</v>
      </c>
      <c r="B181" s="43">
        <v>3.0</v>
      </c>
      <c r="C181" s="43">
        <f>4-B181</f>
        <v>1</v>
      </c>
    </row>
    <row r="182">
      <c r="A182" s="42" t="s">
        <v>140</v>
      </c>
      <c r="B182" s="43">
        <v>1.0</v>
      </c>
      <c r="C182" s="43">
        <f>3-B182</f>
        <v>2</v>
      </c>
    </row>
    <row r="183">
      <c r="A183" s="45" t="s">
        <v>141</v>
      </c>
      <c r="B183" s="43">
        <v>10.0</v>
      </c>
      <c r="C183" s="43">
        <f>11-B183</f>
        <v>1</v>
      </c>
    </row>
    <row r="184">
      <c r="A184" s="46" t="s">
        <v>142</v>
      </c>
      <c r="B184" s="43">
        <v>3.0</v>
      </c>
      <c r="C184" s="43">
        <f>6-B184</f>
        <v>3</v>
      </c>
    </row>
    <row r="185">
      <c r="A185" s="42" t="s">
        <v>143</v>
      </c>
      <c r="B185" s="43">
        <v>1.0</v>
      </c>
      <c r="C185" s="43">
        <f>4-B185</f>
        <v>3</v>
      </c>
    </row>
    <row r="186">
      <c r="A186" s="39" t="s">
        <v>136</v>
      </c>
      <c r="B186" s="47">
        <f t="array" ref="B186:B193">TRANSPOSE('comp-counts'!C25:J25)</f>
        <v>30475424</v>
      </c>
      <c r="C186" s="40"/>
    </row>
    <row r="187">
      <c r="A187" s="42" t="s">
        <v>137</v>
      </c>
      <c r="B187" s="43">
        <v>0.0</v>
      </c>
      <c r="C187" s="40">
        <f>3-B187</f>
        <v>3</v>
      </c>
    </row>
    <row r="188">
      <c r="A188" s="42" t="s">
        <v>138</v>
      </c>
      <c r="B188" s="43">
        <v>3.0</v>
      </c>
      <c r="C188" s="43">
        <f>7-B188</f>
        <v>4</v>
      </c>
    </row>
    <row r="189">
      <c r="A189" s="44" t="s">
        <v>139</v>
      </c>
      <c r="B189" s="43">
        <v>1.0</v>
      </c>
      <c r="C189" s="43">
        <f>4-B189</f>
        <v>3</v>
      </c>
    </row>
    <row r="190">
      <c r="A190" s="42" t="s">
        <v>140</v>
      </c>
      <c r="B190" s="43">
        <v>0.0</v>
      </c>
      <c r="C190" s="43">
        <f>3-B190</f>
        <v>3</v>
      </c>
    </row>
    <row r="191">
      <c r="A191" s="45" t="s">
        <v>141</v>
      </c>
      <c r="B191" s="43">
        <v>6.0</v>
      </c>
      <c r="C191" s="43">
        <f>11-B191</f>
        <v>5</v>
      </c>
    </row>
    <row r="192">
      <c r="A192" s="46" t="s">
        <v>142</v>
      </c>
      <c r="B192" s="43">
        <v>2.0</v>
      </c>
      <c r="C192" s="43">
        <f>6-B192</f>
        <v>4</v>
      </c>
    </row>
    <row r="193">
      <c r="A193" s="42" t="s">
        <v>143</v>
      </c>
      <c r="B193" s="43">
        <v>3.0</v>
      </c>
      <c r="C193" s="43">
        <f>4-B193</f>
        <v>1</v>
      </c>
    </row>
    <row r="194">
      <c r="A194" s="48"/>
      <c r="B194" s="49"/>
      <c r="C194" s="49"/>
    </row>
    <row r="195">
      <c r="A195" s="48"/>
      <c r="B195" s="49"/>
      <c r="C195" s="49"/>
    </row>
    <row r="196">
      <c r="A196" s="48"/>
      <c r="B196" s="49"/>
      <c r="C196" s="49"/>
    </row>
    <row r="197">
      <c r="A197" s="48"/>
      <c r="B197" s="49"/>
      <c r="C197" s="49"/>
    </row>
    <row r="198">
      <c r="A198" s="48"/>
      <c r="B198" s="49"/>
      <c r="C198" s="49"/>
    </row>
    <row r="199">
      <c r="A199" s="48"/>
      <c r="B199" s="49"/>
      <c r="C199" s="49"/>
    </row>
    <row r="200">
      <c r="A200" s="48"/>
      <c r="B200" s="49"/>
      <c r="C200" s="49"/>
    </row>
    <row r="201">
      <c r="A201" s="48"/>
      <c r="B201" s="49"/>
      <c r="C201" s="49"/>
    </row>
    <row r="202">
      <c r="A202" s="48"/>
      <c r="B202" s="49"/>
      <c r="C202" s="49"/>
    </row>
    <row r="203">
      <c r="A203" s="48"/>
      <c r="B203" s="49"/>
      <c r="C203" s="49"/>
    </row>
    <row r="204">
      <c r="A204" s="48"/>
      <c r="B204" s="49"/>
      <c r="C204" s="49"/>
    </row>
    <row r="205">
      <c r="A205" s="48"/>
      <c r="B205" s="49"/>
      <c r="C205" s="49"/>
    </row>
    <row r="206">
      <c r="A206" s="48"/>
      <c r="B206" s="49"/>
      <c r="C206" s="49"/>
    </row>
    <row r="207">
      <c r="A207" s="48"/>
      <c r="B207" s="49"/>
      <c r="C207" s="49"/>
    </row>
    <row r="208">
      <c r="A208" s="48"/>
      <c r="B208" s="49"/>
      <c r="C208" s="49"/>
    </row>
    <row r="209">
      <c r="A209" s="48"/>
      <c r="B209" s="49"/>
      <c r="C209" s="49"/>
    </row>
    <row r="210">
      <c r="A210" s="48"/>
      <c r="B210" s="49"/>
      <c r="C210" s="49"/>
    </row>
    <row r="211">
      <c r="A211" s="48"/>
      <c r="B211" s="49"/>
      <c r="C211" s="49"/>
    </row>
    <row r="212">
      <c r="A212" s="48"/>
      <c r="B212" s="49"/>
      <c r="C212" s="49"/>
    </row>
    <row r="213">
      <c r="A213" s="48"/>
      <c r="B213" s="49"/>
      <c r="C213" s="49"/>
    </row>
    <row r="214">
      <c r="A214" s="48"/>
      <c r="B214" s="49"/>
      <c r="C214" s="49"/>
    </row>
    <row r="215">
      <c r="A215" s="48"/>
      <c r="B215" s="49"/>
      <c r="C215" s="49"/>
    </row>
    <row r="216">
      <c r="A216" s="48"/>
      <c r="B216" s="49"/>
      <c r="C216" s="49"/>
    </row>
    <row r="217">
      <c r="A217" s="48"/>
      <c r="B217" s="49"/>
      <c r="C217" s="49"/>
    </row>
    <row r="218">
      <c r="A218" s="48"/>
      <c r="B218" s="49"/>
      <c r="C218" s="49"/>
    </row>
    <row r="219">
      <c r="A219" s="48"/>
      <c r="B219" s="49"/>
      <c r="C219" s="49"/>
    </row>
    <row r="220">
      <c r="A220" s="48"/>
      <c r="B220" s="49"/>
      <c r="C220" s="49"/>
    </row>
    <row r="221">
      <c r="A221" s="48"/>
      <c r="B221" s="49"/>
      <c r="C221" s="49"/>
    </row>
    <row r="222">
      <c r="A222" s="48"/>
      <c r="B222" s="49"/>
      <c r="C222" s="49"/>
    </row>
    <row r="223">
      <c r="A223" s="48"/>
      <c r="B223" s="49"/>
      <c r="C223" s="49"/>
    </row>
    <row r="224">
      <c r="A224" s="48"/>
      <c r="B224" s="49"/>
      <c r="C224" s="49"/>
    </row>
    <row r="225">
      <c r="A225" s="48"/>
      <c r="B225" s="49"/>
      <c r="C225" s="49"/>
    </row>
    <row r="226">
      <c r="A226" s="48"/>
      <c r="B226" s="49"/>
      <c r="C226" s="49"/>
    </row>
    <row r="227">
      <c r="A227" s="48"/>
      <c r="B227" s="49"/>
      <c r="C227" s="49"/>
    </row>
    <row r="228">
      <c r="A228" s="48"/>
      <c r="B228" s="49"/>
      <c r="C228" s="49"/>
    </row>
    <row r="229">
      <c r="A229" s="48"/>
      <c r="B229" s="49"/>
      <c r="C229" s="49"/>
    </row>
    <row r="230">
      <c r="A230" s="48"/>
      <c r="B230" s="49"/>
      <c r="C230" s="49"/>
    </row>
    <row r="231">
      <c r="A231" s="48"/>
      <c r="B231" s="49"/>
      <c r="C231" s="49"/>
    </row>
    <row r="232">
      <c r="A232" s="48"/>
      <c r="B232" s="49"/>
      <c r="C232" s="49"/>
    </row>
    <row r="233">
      <c r="A233" s="48"/>
      <c r="B233" s="49"/>
      <c r="C233" s="49"/>
    </row>
    <row r="234">
      <c r="A234" s="48"/>
      <c r="B234" s="49"/>
      <c r="C234" s="49"/>
    </row>
    <row r="235">
      <c r="A235" s="48"/>
      <c r="B235" s="49"/>
      <c r="C235" s="49"/>
    </row>
    <row r="236">
      <c r="A236" s="48"/>
      <c r="B236" s="49"/>
      <c r="C236" s="49"/>
    </row>
    <row r="237">
      <c r="A237" s="48"/>
      <c r="B237" s="49"/>
      <c r="C237" s="49"/>
    </row>
    <row r="238">
      <c r="A238" s="48"/>
      <c r="B238" s="49"/>
      <c r="C238" s="49"/>
    </row>
    <row r="239">
      <c r="A239" s="48"/>
      <c r="B239" s="49"/>
      <c r="C239" s="49"/>
    </row>
    <row r="240">
      <c r="A240" s="48"/>
      <c r="B240" s="49"/>
      <c r="C240" s="49"/>
    </row>
    <row r="241">
      <c r="A241" s="48"/>
      <c r="B241" s="49"/>
      <c r="C241" s="49"/>
    </row>
    <row r="242">
      <c r="A242" s="48"/>
      <c r="B242" s="49"/>
      <c r="C242" s="49"/>
    </row>
    <row r="243">
      <c r="A243" s="48"/>
      <c r="B243" s="49"/>
      <c r="C243" s="49"/>
    </row>
    <row r="244">
      <c r="A244" s="48"/>
      <c r="B244" s="49"/>
      <c r="C244" s="49"/>
    </row>
    <row r="245">
      <c r="A245" s="48"/>
      <c r="B245" s="49"/>
      <c r="C245" s="49"/>
    </row>
    <row r="246">
      <c r="A246" s="48"/>
      <c r="B246" s="49"/>
      <c r="C246" s="49"/>
    </row>
    <row r="247">
      <c r="A247" s="48"/>
      <c r="B247" s="49"/>
      <c r="C247" s="49"/>
    </row>
    <row r="248">
      <c r="A248" s="48"/>
      <c r="B248" s="49"/>
      <c r="C248" s="49"/>
    </row>
    <row r="249">
      <c r="A249" s="48"/>
      <c r="B249" s="49"/>
      <c r="C249" s="49"/>
    </row>
    <row r="250">
      <c r="A250" s="48"/>
      <c r="B250" s="49"/>
      <c r="C250" s="49"/>
    </row>
    <row r="251">
      <c r="A251" s="48"/>
      <c r="B251" s="49"/>
      <c r="C251" s="49"/>
    </row>
    <row r="252">
      <c r="A252" s="48"/>
      <c r="B252" s="49"/>
      <c r="C252" s="49"/>
    </row>
    <row r="253">
      <c r="A253" s="48"/>
      <c r="B253" s="49"/>
      <c r="C253" s="49"/>
    </row>
    <row r="254">
      <c r="A254" s="48"/>
      <c r="B254" s="49"/>
      <c r="C254" s="49"/>
    </row>
    <row r="255">
      <c r="A255" s="48"/>
      <c r="B255" s="49"/>
      <c r="C255" s="49"/>
    </row>
    <row r="256">
      <c r="A256" s="48"/>
      <c r="B256" s="49"/>
      <c r="C256" s="49"/>
    </row>
    <row r="257">
      <c r="A257" s="48"/>
      <c r="B257" s="49"/>
      <c r="C257" s="49"/>
    </row>
    <row r="258">
      <c r="A258" s="48"/>
      <c r="B258" s="49"/>
      <c r="C258" s="49"/>
    </row>
    <row r="259">
      <c r="A259" s="48"/>
      <c r="B259" s="49"/>
      <c r="C259" s="49"/>
    </row>
    <row r="260">
      <c r="A260" s="48"/>
      <c r="B260" s="49"/>
      <c r="C260" s="49"/>
    </row>
    <row r="261">
      <c r="A261" s="48"/>
      <c r="B261" s="49"/>
      <c r="C261" s="49"/>
    </row>
    <row r="262">
      <c r="A262" s="48"/>
      <c r="B262" s="49"/>
      <c r="C262" s="49"/>
    </row>
    <row r="263">
      <c r="A263" s="48"/>
      <c r="B263" s="49"/>
      <c r="C263" s="49"/>
    </row>
    <row r="264">
      <c r="A264" s="48"/>
      <c r="B264" s="49"/>
      <c r="C264" s="49"/>
    </row>
    <row r="265">
      <c r="A265" s="48"/>
      <c r="B265" s="49"/>
      <c r="C265" s="49"/>
    </row>
    <row r="266">
      <c r="A266" s="48"/>
      <c r="B266" s="49"/>
      <c r="C266" s="49"/>
    </row>
    <row r="267">
      <c r="A267" s="48"/>
      <c r="B267" s="49"/>
      <c r="C267" s="49"/>
    </row>
    <row r="268">
      <c r="A268" s="48"/>
      <c r="B268" s="49"/>
      <c r="C268" s="49"/>
    </row>
    <row r="269">
      <c r="A269" s="48"/>
      <c r="B269" s="49"/>
      <c r="C269" s="49"/>
    </row>
    <row r="270">
      <c r="A270" s="48"/>
      <c r="B270" s="49"/>
      <c r="C270" s="49"/>
    </row>
    <row r="271">
      <c r="A271" s="48"/>
      <c r="B271" s="49"/>
      <c r="C271" s="49"/>
    </row>
    <row r="272">
      <c r="A272" s="48"/>
      <c r="B272" s="49"/>
      <c r="C272" s="49"/>
    </row>
    <row r="273">
      <c r="A273" s="48"/>
      <c r="B273" s="49"/>
      <c r="C273" s="49"/>
    </row>
    <row r="274">
      <c r="A274" s="48"/>
      <c r="B274" s="49"/>
      <c r="C274" s="49"/>
    </row>
    <row r="275">
      <c r="A275" s="48"/>
      <c r="B275" s="49"/>
      <c r="C275" s="49"/>
    </row>
    <row r="276">
      <c r="A276" s="48"/>
      <c r="B276" s="49"/>
      <c r="C276" s="49"/>
    </row>
    <row r="277">
      <c r="A277" s="48"/>
      <c r="B277" s="49"/>
      <c r="C277" s="49"/>
    </row>
    <row r="278">
      <c r="A278" s="48"/>
      <c r="B278" s="49"/>
      <c r="C278" s="49"/>
    </row>
    <row r="279">
      <c r="A279" s="48"/>
      <c r="B279" s="49"/>
      <c r="C279" s="49"/>
    </row>
    <row r="280">
      <c r="A280" s="48"/>
      <c r="B280" s="49"/>
      <c r="C280" s="49"/>
    </row>
    <row r="281">
      <c r="A281" s="48"/>
      <c r="B281" s="49"/>
      <c r="C281" s="49"/>
    </row>
    <row r="282">
      <c r="A282" s="48"/>
      <c r="B282" s="49"/>
      <c r="C282" s="49"/>
    </row>
    <row r="283">
      <c r="A283" s="48"/>
      <c r="B283" s="49"/>
      <c r="C283" s="49"/>
    </row>
    <row r="284">
      <c r="A284" s="48"/>
      <c r="B284" s="49"/>
      <c r="C284" s="49"/>
    </row>
    <row r="285">
      <c r="A285" s="48"/>
      <c r="B285" s="49"/>
      <c r="C285" s="49"/>
    </row>
    <row r="286">
      <c r="A286" s="48"/>
      <c r="B286" s="49"/>
      <c r="C286" s="49"/>
    </row>
    <row r="287">
      <c r="A287" s="48"/>
      <c r="B287" s="49"/>
      <c r="C287" s="49"/>
    </row>
    <row r="288">
      <c r="A288" s="48"/>
      <c r="B288" s="49"/>
      <c r="C288" s="49"/>
    </row>
    <row r="289">
      <c r="A289" s="48"/>
      <c r="B289" s="49"/>
      <c r="C289" s="49"/>
    </row>
    <row r="290">
      <c r="A290" s="48"/>
      <c r="B290" s="49"/>
      <c r="C290" s="49"/>
    </row>
    <row r="291">
      <c r="A291" s="48"/>
      <c r="B291" s="49"/>
      <c r="C291" s="49"/>
    </row>
    <row r="292">
      <c r="A292" s="48"/>
      <c r="B292" s="49"/>
      <c r="C292" s="49"/>
    </row>
    <row r="293">
      <c r="A293" s="48"/>
      <c r="B293" s="49"/>
      <c r="C293" s="49"/>
    </row>
    <row r="294">
      <c r="A294" s="48"/>
      <c r="B294" s="49"/>
      <c r="C294" s="49"/>
    </row>
    <row r="295">
      <c r="A295" s="48"/>
      <c r="B295" s="49"/>
      <c r="C295" s="49"/>
    </row>
    <row r="296">
      <c r="A296" s="48"/>
      <c r="B296" s="49"/>
      <c r="C296" s="49"/>
    </row>
    <row r="297">
      <c r="A297" s="48"/>
      <c r="B297" s="49"/>
      <c r="C297" s="49"/>
    </row>
    <row r="298">
      <c r="A298" s="48"/>
      <c r="B298" s="49"/>
      <c r="C298" s="49"/>
    </row>
    <row r="299">
      <c r="A299" s="48"/>
      <c r="B299" s="49"/>
      <c r="C299" s="49"/>
    </row>
    <row r="300">
      <c r="A300" s="48"/>
      <c r="B300" s="49"/>
      <c r="C300" s="49"/>
    </row>
    <row r="301">
      <c r="A301" s="48"/>
      <c r="B301" s="49"/>
      <c r="C301" s="49"/>
    </row>
    <row r="302">
      <c r="A302" s="48"/>
      <c r="B302" s="49"/>
      <c r="C302" s="49"/>
    </row>
    <row r="303">
      <c r="A303" s="48"/>
      <c r="B303" s="49"/>
      <c r="C303" s="49"/>
    </row>
    <row r="304">
      <c r="A304" s="48"/>
      <c r="B304" s="49"/>
      <c r="C304" s="49"/>
    </row>
    <row r="305">
      <c r="A305" s="48"/>
      <c r="B305" s="49"/>
      <c r="C305" s="49"/>
    </row>
    <row r="306">
      <c r="A306" s="48"/>
      <c r="B306" s="49"/>
      <c r="C306" s="49"/>
    </row>
    <row r="307">
      <c r="A307" s="48"/>
      <c r="B307" s="49"/>
      <c r="C307" s="49"/>
    </row>
    <row r="308">
      <c r="A308" s="48"/>
      <c r="B308" s="49"/>
      <c r="C308" s="49"/>
    </row>
    <row r="309">
      <c r="A309" s="48"/>
      <c r="B309" s="49"/>
      <c r="C309" s="49"/>
    </row>
    <row r="310">
      <c r="A310" s="48"/>
      <c r="B310" s="49"/>
      <c r="C310" s="49"/>
    </row>
    <row r="311">
      <c r="A311" s="48"/>
      <c r="B311" s="49"/>
      <c r="C311" s="49"/>
    </row>
    <row r="312">
      <c r="A312" s="48"/>
      <c r="B312" s="49"/>
      <c r="C312" s="49"/>
    </row>
    <row r="313">
      <c r="A313" s="48"/>
      <c r="B313" s="49"/>
      <c r="C313" s="49"/>
    </row>
    <row r="314">
      <c r="A314" s="48"/>
      <c r="B314" s="49"/>
      <c r="C314" s="49"/>
    </row>
    <row r="315">
      <c r="A315" s="48"/>
      <c r="B315" s="49"/>
      <c r="C315" s="49"/>
    </row>
    <row r="316">
      <c r="A316" s="48"/>
      <c r="B316" s="49"/>
      <c r="C316" s="49"/>
    </row>
    <row r="317">
      <c r="A317" s="48"/>
      <c r="B317" s="49"/>
      <c r="C317" s="49"/>
    </row>
    <row r="318">
      <c r="A318" s="48"/>
      <c r="B318" s="49"/>
      <c r="C318" s="49"/>
    </row>
    <row r="319">
      <c r="A319" s="48"/>
      <c r="B319" s="49"/>
      <c r="C319" s="49"/>
    </row>
    <row r="320">
      <c r="A320" s="48"/>
      <c r="B320" s="49"/>
      <c r="C320" s="49"/>
    </row>
    <row r="321">
      <c r="A321" s="48"/>
      <c r="B321" s="49"/>
      <c r="C321" s="49"/>
    </row>
    <row r="322">
      <c r="A322" s="48"/>
      <c r="B322" s="49"/>
      <c r="C322" s="49"/>
    </row>
    <row r="323">
      <c r="A323" s="48"/>
      <c r="B323" s="49"/>
      <c r="C323" s="49"/>
    </row>
    <row r="324">
      <c r="A324" s="48"/>
      <c r="B324" s="49"/>
      <c r="C324" s="49"/>
    </row>
    <row r="325">
      <c r="A325" s="48"/>
      <c r="B325" s="49"/>
      <c r="C325" s="49"/>
    </row>
    <row r="326">
      <c r="A326" s="48"/>
      <c r="B326" s="49"/>
      <c r="C326" s="49"/>
    </row>
    <row r="327">
      <c r="A327" s="48"/>
      <c r="B327" s="49"/>
      <c r="C327" s="49"/>
    </row>
    <row r="328">
      <c r="A328" s="48"/>
      <c r="B328" s="49"/>
      <c r="C328" s="49"/>
    </row>
    <row r="329">
      <c r="A329" s="48"/>
      <c r="B329" s="49"/>
      <c r="C329" s="49"/>
    </row>
    <row r="330">
      <c r="A330" s="48"/>
      <c r="B330" s="49"/>
      <c r="C330" s="49"/>
    </row>
    <row r="331">
      <c r="A331" s="48"/>
      <c r="B331" s="49"/>
      <c r="C331" s="49"/>
    </row>
    <row r="332">
      <c r="A332" s="48"/>
      <c r="B332" s="49"/>
      <c r="C332" s="49"/>
    </row>
    <row r="333">
      <c r="A333" s="48"/>
      <c r="B333" s="49"/>
      <c r="C333" s="49"/>
    </row>
    <row r="334">
      <c r="A334" s="48"/>
      <c r="B334" s="49"/>
      <c r="C334" s="49"/>
    </row>
    <row r="335">
      <c r="A335" s="48"/>
      <c r="B335" s="49"/>
      <c r="C335" s="49"/>
    </row>
    <row r="336">
      <c r="A336" s="48"/>
      <c r="B336" s="49"/>
      <c r="C336" s="49"/>
    </row>
    <row r="337">
      <c r="A337" s="48"/>
      <c r="B337" s="49"/>
      <c r="C337" s="49"/>
    </row>
    <row r="338">
      <c r="A338" s="48"/>
      <c r="B338" s="49"/>
      <c r="C338" s="49"/>
    </row>
    <row r="339">
      <c r="A339" s="48"/>
      <c r="B339" s="49"/>
      <c r="C339" s="49"/>
    </row>
    <row r="340">
      <c r="A340" s="48"/>
      <c r="B340" s="49"/>
      <c r="C340" s="49"/>
    </row>
    <row r="341">
      <c r="A341" s="48"/>
      <c r="B341" s="49"/>
      <c r="C341" s="49"/>
    </row>
    <row r="342">
      <c r="A342" s="48"/>
      <c r="B342" s="49"/>
      <c r="C342" s="49"/>
    </row>
    <row r="343">
      <c r="A343" s="48"/>
      <c r="B343" s="49"/>
      <c r="C343" s="49"/>
    </row>
    <row r="344">
      <c r="A344" s="48"/>
      <c r="B344" s="49"/>
      <c r="C344" s="49"/>
    </row>
    <row r="345">
      <c r="A345" s="48"/>
      <c r="B345" s="49"/>
      <c r="C345" s="49"/>
    </row>
    <row r="346">
      <c r="A346" s="48"/>
      <c r="B346" s="49"/>
      <c r="C346" s="49"/>
    </row>
    <row r="347">
      <c r="A347" s="48"/>
      <c r="B347" s="49"/>
      <c r="C347" s="49"/>
    </row>
    <row r="348">
      <c r="A348" s="48"/>
      <c r="B348" s="49"/>
      <c r="C348" s="49"/>
    </row>
    <row r="349">
      <c r="A349" s="48"/>
      <c r="B349" s="49"/>
      <c r="C349" s="49"/>
    </row>
    <row r="350">
      <c r="A350" s="48"/>
      <c r="B350" s="49"/>
      <c r="C350" s="49"/>
    </row>
    <row r="351">
      <c r="A351" s="48"/>
      <c r="B351" s="49"/>
      <c r="C351" s="49"/>
    </row>
    <row r="352">
      <c r="A352" s="48"/>
      <c r="B352" s="49"/>
      <c r="C352" s="49"/>
    </row>
    <row r="353">
      <c r="A353" s="48"/>
      <c r="B353" s="49"/>
      <c r="C353" s="49"/>
    </row>
    <row r="354">
      <c r="A354" s="48"/>
      <c r="B354" s="49"/>
      <c r="C354" s="49"/>
    </row>
    <row r="355">
      <c r="A355" s="48"/>
      <c r="B355" s="49"/>
      <c r="C355" s="49"/>
    </row>
    <row r="356">
      <c r="A356" s="48"/>
      <c r="B356" s="49"/>
      <c r="C356" s="49"/>
    </row>
    <row r="357">
      <c r="A357" s="48"/>
      <c r="B357" s="49"/>
      <c r="C357" s="49"/>
    </row>
    <row r="358">
      <c r="A358" s="48"/>
      <c r="B358" s="49"/>
      <c r="C358" s="49"/>
    </row>
    <row r="359">
      <c r="A359" s="48"/>
      <c r="B359" s="49"/>
      <c r="C359" s="49"/>
    </row>
    <row r="360">
      <c r="A360" s="48"/>
      <c r="B360" s="49"/>
      <c r="C360" s="49"/>
    </row>
    <row r="361">
      <c r="A361" s="48"/>
      <c r="B361" s="49"/>
      <c r="C361" s="49"/>
    </row>
    <row r="362">
      <c r="A362" s="48"/>
      <c r="B362" s="49"/>
      <c r="C362" s="49"/>
    </row>
    <row r="363">
      <c r="A363" s="48"/>
      <c r="B363" s="49"/>
      <c r="C363" s="49"/>
    </row>
    <row r="364">
      <c r="A364" s="48"/>
      <c r="B364" s="49"/>
      <c r="C364" s="49"/>
    </row>
    <row r="365">
      <c r="A365" s="48"/>
      <c r="B365" s="49"/>
      <c r="C365" s="49"/>
    </row>
    <row r="366">
      <c r="A366" s="48"/>
      <c r="B366" s="49"/>
      <c r="C366" s="49"/>
    </row>
    <row r="367">
      <c r="A367" s="48"/>
      <c r="B367" s="49"/>
      <c r="C367" s="49"/>
    </row>
    <row r="368">
      <c r="A368" s="48"/>
      <c r="B368" s="49"/>
      <c r="C368" s="49"/>
    </row>
    <row r="369">
      <c r="A369" s="48"/>
      <c r="B369" s="49"/>
      <c r="C369" s="49"/>
    </row>
    <row r="370">
      <c r="A370" s="48"/>
      <c r="B370" s="49"/>
      <c r="C370" s="49"/>
    </row>
    <row r="371">
      <c r="A371" s="48"/>
      <c r="B371" s="49"/>
      <c r="C371" s="49"/>
    </row>
    <row r="372">
      <c r="A372" s="48"/>
      <c r="B372" s="49"/>
      <c r="C372" s="49"/>
    </row>
    <row r="373">
      <c r="A373" s="48"/>
      <c r="B373" s="49"/>
      <c r="C373" s="49"/>
    </row>
    <row r="374">
      <c r="A374" s="48"/>
      <c r="B374" s="49"/>
      <c r="C374" s="49"/>
    </row>
    <row r="375">
      <c r="A375" s="48"/>
      <c r="B375" s="49"/>
      <c r="C375" s="49"/>
    </row>
    <row r="376">
      <c r="A376" s="48"/>
      <c r="B376" s="49"/>
      <c r="C376" s="49"/>
    </row>
    <row r="377">
      <c r="A377" s="48"/>
      <c r="B377" s="49"/>
      <c r="C377" s="49"/>
    </row>
    <row r="378">
      <c r="A378" s="48"/>
      <c r="B378" s="49"/>
      <c r="C378" s="49"/>
    </row>
    <row r="379">
      <c r="A379" s="48"/>
      <c r="B379" s="49"/>
      <c r="C379" s="49"/>
    </row>
    <row r="380">
      <c r="A380" s="48"/>
      <c r="B380" s="49"/>
      <c r="C380" s="49"/>
    </row>
    <row r="381">
      <c r="A381" s="48"/>
      <c r="B381" s="49"/>
      <c r="C381" s="49"/>
    </row>
    <row r="382">
      <c r="A382" s="48"/>
      <c r="B382" s="49"/>
      <c r="C382" s="49"/>
    </row>
    <row r="383">
      <c r="A383" s="48"/>
      <c r="B383" s="49"/>
      <c r="C383" s="49"/>
    </row>
    <row r="384">
      <c r="A384" s="48"/>
      <c r="B384" s="49"/>
      <c r="C384" s="49"/>
    </row>
    <row r="385">
      <c r="A385" s="48"/>
      <c r="B385" s="49"/>
      <c r="C385" s="49"/>
    </row>
    <row r="386">
      <c r="A386" s="48"/>
      <c r="B386" s="49"/>
      <c r="C386" s="49"/>
    </row>
    <row r="387">
      <c r="A387" s="48"/>
      <c r="B387" s="49"/>
      <c r="C387" s="49"/>
    </row>
    <row r="388">
      <c r="A388" s="48"/>
      <c r="B388" s="49"/>
      <c r="C388" s="49"/>
    </row>
    <row r="389">
      <c r="A389" s="48"/>
      <c r="B389" s="49"/>
      <c r="C389" s="49"/>
    </row>
    <row r="390">
      <c r="A390" s="48"/>
      <c r="B390" s="49"/>
      <c r="C390" s="49"/>
    </row>
    <row r="391">
      <c r="A391" s="48"/>
      <c r="B391" s="49"/>
      <c r="C391" s="49"/>
    </row>
    <row r="392">
      <c r="A392" s="48"/>
      <c r="B392" s="49"/>
      <c r="C392" s="49"/>
    </row>
    <row r="393">
      <c r="A393" s="48"/>
      <c r="B393" s="49"/>
      <c r="C393" s="49"/>
    </row>
    <row r="394">
      <c r="A394" s="48"/>
      <c r="B394" s="49"/>
      <c r="C394" s="49"/>
    </row>
    <row r="395">
      <c r="A395" s="48"/>
      <c r="B395" s="49"/>
      <c r="C395" s="49"/>
    </row>
    <row r="396">
      <c r="A396" s="48"/>
      <c r="B396" s="49"/>
      <c r="C396" s="49"/>
    </row>
    <row r="397">
      <c r="A397" s="48"/>
      <c r="B397" s="49"/>
      <c r="C397" s="49"/>
    </row>
    <row r="398">
      <c r="A398" s="48"/>
      <c r="B398" s="49"/>
      <c r="C398" s="49"/>
    </row>
    <row r="399">
      <c r="A399" s="48"/>
      <c r="B399" s="49"/>
      <c r="C399" s="49"/>
    </row>
    <row r="400">
      <c r="A400" s="48"/>
      <c r="B400" s="49"/>
      <c r="C400" s="49"/>
    </row>
    <row r="401">
      <c r="A401" s="48"/>
      <c r="B401" s="49"/>
      <c r="C401" s="49"/>
    </row>
    <row r="402">
      <c r="A402" s="48"/>
      <c r="B402" s="49"/>
      <c r="C402" s="49"/>
    </row>
    <row r="403">
      <c r="A403" s="48"/>
      <c r="B403" s="49"/>
      <c r="C403" s="49"/>
    </row>
    <row r="404">
      <c r="A404" s="48"/>
      <c r="B404" s="49"/>
      <c r="C404" s="49"/>
    </row>
    <row r="405">
      <c r="A405" s="48"/>
      <c r="B405" s="49"/>
      <c r="C405" s="49"/>
    </row>
    <row r="406">
      <c r="A406" s="48"/>
      <c r="B406" s="49"/>
      <c r="C406" s="49"/>
    </row>
    <row r="407">
      <c r="A407" s="48"/>
      <c r="B407" s="49"/>
      <c r="C407" s="49"/>
    </row>
    <row r="408">
      <c r="A408" s="48"/>
      <c r="B408" s="49"/>
      <c r="C408" s="49"/>
    </row>
    <row r="409">
      <c r="A409" s="48"/>
      <c r="B409" s="49"/>
      <c r="C409" s="49"/>
    </row>
    <row r="410">
      <c r="A410" s="48"/>
      <c r="B410" s="49"/>
      <c r="C410" s="49"/>
    </row>
    <row r="411">
      <c r="A411" s="48"/>
      <c r="B411" s="49"/>
      <c r="C411" s="49"/>
    </row>
    <row r="412">
      <c r="A412" s="48"/>
      <c r="B412" s="49"/>
      <c r="C412" s="49"/>
    </row>
    <row r="413">
      <c r="A413" s="48"/>
      <c r="B413" s="49"/>
      <c r="C413" s="49"/>
    </row>
    <row r="414">
      <c r="A414" s="48"/>
      <c r="B414" s="49"/>
      <c r="C414" s="49"/>
    </row>
    <row r="415">
      <c r="A415" s="48"/>
      <c r="B415" s="49"/>
      <c r="C415" s="49"/>
    </row>
    <row r="416">
      <c r="A416" s="48"/>
      <c r="B416" s="49"/>
      <c r="C416" s="49"/>
    </row>
    <row r="417">
      <c r="A417" s="48"/>
      <c r="B417" s="49"/>
      <c r="C417" s="49"/>
    </row>
    <row r="418">
      <c r="A418" s="48"/>
      <c r="B418" s="49"/>
      <c r="C418" s="49"/>
    </row>
    <row r="419">
      <c r="A419" s="48"/>
      <c r="B419" s="49"/>
      <c r="C419" s="49"/>
    </row>
    <row r="420">
      <c r="A420" s="48"/>
      <c r="B420" s="49"/>
      <c r="C420" s="49"/>
    </row>
    <row r="421">
      <c r="A421" s="48"/>
      <c r="B421" s="49"/>
      <c r="C421" s="49"/>
    </row>
    <row r="422">
      <c r="A422" s="48"/>
      <c r="B422" s="49"/>
      <c r="C422" s="49"/>
    </row>
    <row r="423">
      <c r="A423" s="48"/>
      <c r="B423" s="49"/>
      <c r="C423" s="49"/>
    </row>
    <row r="424">
      <c r="A424" s="48"/>
      <c r="B424" s="49"/>
      <c r="C424" s="49"/>
    </row>
    <row r="425">
      <c r="A425" s="48"/>
      <c r="B425" s="49"/>
      <c r="C425" s="49"/>
    </row>
    <row r="426">
      <c r="A426" s="48"/>
      <c r="B426" s="49"/>
      <c r="C426" s="49"/>
    </row>
    <row r="427">
      <c r="A427" s="48"/>
      <c r="B427" s="49"/>
      <c r="C427" s="49"/>
    </row>
    <row r="428">
      <c r="A428" s="48"/>
      <c r="B428" s="49"/>
      <c r="C428" s="49"/>
    </row>
    <row r="429">
      <c r="A429" s="48"/>
      <c r="B429" s="49"/>
      <c r="C429" s="49"/>
    </row>
    <row r="430">
      <c r="A430" s="48"/>
      <c r="B430" s="49"/>
      <c r="C430" s="49"/>
    </row>
    <row r="431">
      <c r="A431" s="48"/>
      <c r="B431" s="49"/>
      <c r="C431" s="49"/>
    </row>
    <row r="432">
      <c r="A432" s="48"/>
      <c r="B432" s="49"/>
      <c r="C432" s="49"/>
    </row>
    <row r="433">
      <c r="A433" s="48"/>
      <c r="B433" s="49"/>
      <c r="C433" s="49"/>
    </row>
    <row r="434">
      <c r="A434" s="48"/>
      <c r="B434" s="49"/>
      <c r="C434" s="49"/>
    </row>
    <row r="435">
      <c r="A435" s="48"/>
      <c r="B435" s="49"/>
      <c r="C435" s="49"/>
    </row>
    <row r="436">
      <c r="A436" s="48"/>
      <c r="B436" s="49"/>
      <c r="C436" s="49"/>
    </row>
    <row r="437">
      <c r="A437" s="48"/>
      <c r="B437" s="49"/>
      <c r="C437" s="49"/>
    </row>
    <row r="438">
      <c r="A438" s="48"/>
      <c r="B438" s="49"/>
      <c r="C438" s="49"/>
    </row>
    <row r="439">
      <c r="A439" s="48"/>
      <c r="B439" s="49"/>
      <c r="C439" s="49"/>
    </row>
    <row r="440">
      <c r="A440" s="48"/>
      <c r="B440" s="49"/>
      <c r="C440" s="49"/>
    </row>
    <row r="441">
      <c r="A441" s="48"/>
      <c r="B441" s="49"/>
      <c r="C441" s="49"/>
    </row>
    <row r="442">
      <c r="A442" s="48"/>
      <c r="B442" s="49"/>
      <c r="C442" s="49"/>
    </row>
    <row r="443">
      <c r="A443" s="48"/>
      <c r="B443" s="49"/>
      <c r="C443" s="49"/>
    </row>
    <row r="444">
      <c r="A444" s="48"/>
      <c r="B444" s="49"/>
      <c r="C444" s="49"/>
    </row>
    <row r="445">
      <c r="A445" s="48"/>
      <c r="B445" s="49"/>
      <c r="C445" s="49"/>
    </row>
    <row r="446">
      <c r="A446" s="48"/>
      <c r="B446" s="49"/>
      <c r="C446" s="49"/>
    </row>
    <row r="447">
      <c r="A447" s="48"/>
      <c r="B447" s="49"/>
      <c r="C447" s="49"/>
    </row>
    <row r="448">
      <c r="A448" s="48"/>
      <c r="B448" s="49"/>
      <c r="C448" s="49"/>
    </row>
    <row r="449">
      <c r="A449" s="48"/>
      <c r="B449" s="49"/>
      <c r="C449" s="49"/>
    </row>
    <row r="450">
      <c r="A450" s="48"/>
      <c r="B450" s="49"/>
      <c r="C450" s="49"/>
    </row>
    <row r="451">
      <c r="A451" s="48"/>
      <c r="B451" s="49"/>
      <c r="C451" s="49"/>
    </row>
    <row r="452">
      <c r="A452" s="48"/>
      <c r="B452" s="49"/>
      <c r="C452" s="49"/>
    </row>
    <row r="453">
      <c r="A453" s="48"/>
      <c r="B453" s="49"/>
      <c r="C453" s="49"/>
    </row>
    <row r="454">
      <c r="A454" s="48"/>
      <c r="B454" s="49"/>
      <c r="C454" s="49"/>
    </row>
    <row r="455">
      <c r="A455" s="48"/>
      <c r="B455" s="49"/>
      <c r="C455" s="49"/>
    </row>
    <row r="456">
      <c r="A456" s="48"/>
      <c r="B456" s="49"/>
      <c r="C456" s="49"/>
    </row>
    <row r="457">
      <c r="A457" s="48"/>
      <c r="B457" s="49"/>
      <c r="C457" s="49"/>
    </row>
    <row r="458">
      <c r="A458" s="48"/>
      <c r="B458" s="49"/>
      <c r="C458" s="49"/>
    </row>
    <row r="459">
      <c r="A459" s="48"/>
      <c r="B459" s="49"/>
      <c r="C459" s="49"/>
    </row>
    <row r="460">
      <c r="A460" s="48"/>
      <c r="B460" s="49"/>
      <c r="C460" s="49"/>
    </row>
    <row r="461">
      <c r="A461" s="48"/>
      <c r="B461" s="49"/>
      <c r="C461" s="49"/>
    </row>
    <row r="462">
      <c r="A462" s="48"/>
      <c r="B462" s="49"/>
      <c r="C462" s="49"/>
    </row>
    <row r="463">
      <c r="A463" s="48"/>
      <c r="B463" s="49"/>
      <c r="C463" s="49"/>
    </row>
    <row r="464">
      <c r="A464" s="48"/>
      <c r="B464" s="49"/>
      <c r="C464" s="49"/>
    </row>
    <row r="465">
      <c r="A465" s="48"/>
      <c r="B465" s="49"/>
      <c r="C465" s="49"/>
    </row>
    <row r="466">
      <c r="A466" s="48"/>
      <c r="B466" s="49"/>
      <c r="C466" s="49"/>
    </row>
    <row r="467">
      <c r="A467" s="48"/>
      <c r="B467" s="49"/>
      <c r="C467" s="49"/>
    </row>
    <row r="468">
      <c r="A468" s="48"/>
      <c r="B468" s="49"/>
      <c r="C468" s="49"/>
    </row>
    <row r="469">
      <c r="A469" s="48"/>
      <c r="B469" s="49"/>
      <c r="C469" s="49"/>
    </row>
    <row r="470">
      <c r="A470" s="48"/>
      <c r="B470" s="49"/>
      <c r="C470" s="49"/>
    </row>
    <row r="471">
      <c r="A471" s="48"/>
      <c r="B471" s="49"/>
      <c r="C471" s="49"/>
    </row>
    <row r="472">
      <c r="A472" s="48"/>
      <c r="B472" s="49"/>
      <c r="C472" s="49"/>
    </row>
    <row r="473">
      <c r="A473" s="48"/>
      <c r="B473" s="49"/>
      <c r="C473" s="49"/>
    </row>
    <row r="474">
      <c r="A474" s="48"/>
      <c r="B474" s="49"/>
      <c r="C474" s="49"/>
    </row>
    <row r="475">
      <c r="A475" s="48"/>
      <c r="B475" s="49"/>
      <c r="C475" s="49"/>
    </row>
    <row r="476">
      <c r="A476" s="48"/>
      <c r="B476" s="49"/>
      <c r="C476" s="49"/>
    </row>
    <row r="477">
      <c r="A477" s="48"/>
      <c r="B477" s="49"/>
      <c r="C477" s="49"/>
    </row>
    <row r="478">
      <c r="A478" s="48"/>
      <c r="B478" s="49"/>
      <c r="C478" s="49"/>
    </row>
    <row r="479">
      <c r="A479" s="48"/>
      <c r="B479" s="49"/>
      <c r="C479" s="49"/>
    </row>
    <row r="480">
      <c r="A480" s="48"/>
      <c r="B480" s="49"/>
      <c r="C480" s="49"/>
    </row>
    <row r="481">
      <c r="A481" s="48"/>
      <c r="B481" s="49"/>
      <c r="C481" s="49"/>
    </row>
    <row r="482">
      <c r="A482" s="48"/>
      <c r="B482" s="49"/>
      <c r="C482" s="49"/>
    </row>
    <row r="483">
      <c r="A483" s="48"/>
      <c r="B483" s="49"/>
      <c r="C483" s="49"/>
    </row>
    <row r="484">
      <c r="A484" s="48"/>
      <c r="B484" s="49"/>
      <c r="C484" s="49"/>
    </row>
    <row r="485">
      <c r="A485" s="48"/>
      <c r="B485" s="49"/>
      <c r="C485" s="49"/>
    </row>
    <row r="486">
      <c r="A486" s="48"/>
      <c r="B486" s="49"/>
      <c r="C486" s="49"/>
    </row>
    <row r="487">
      <c r="A487" s="48"/>
      <c r="B487" s="49"/>
      <c r="C487" s="49"/>
    </row>
    <row r="488">
      <c r="A488" s="48"/>
      <c r="B488" s="49"/>
      <c r="C488" s="49"/>
    </row>
    <row r="489">
      <c r="A489" s="48"/>
      <c r="B489" s="49"/>
      <c r="C489" s="49"/>
    </row>
    <row r="490">
      <c r="A490" s="48"/>
      <c r="B490" s="49"/>
      <c r="C490" s="49"/>
    </row>
    <row r="491">
      <c r="A491" s="48"/>
      <c r="B491" s="49"/>
      <c r="C491" s="49"/>
    </row>
    <row r="492">
      <c r="A492" s="48"/>
      <c r="B492" s="49"/>
      <c r="C492" s="49"/>
    </row>
    <row r="493">
      <c r="A493" s="48"/>
      <c r="B493" s="49"/>
      <c r="C493" s="49"/>
    </row>
    <row r="494">
      <c r="A494" s="48"/>
      <c r="B494" s="49"/>
      <c r="C494" s="49"/>
    </row>
    <row r="495">
      <c r="A495" s="48"/>
      <c r="B495" s="49"/>
      <c r="C495" s="49"/>
    </row>
    <row r="496">
      <c r="A496" s="48"/>
      <c r="B496" s="49"/>
      <c r="C496" s="49"/>
    </row>
    <row r="497">
      <c r="A497" s="48"/>
      <c r="B497" s="49"/>
      <c r="C497" s="49"/>
    </row>
    <row r="498">
      <c r="A498" s="48"/>
      <c r="B498" s="49"/>
      <c r="C498" s="49"/>
    </row>
    <row r="499">
      <c r="A499" s="48"/>
      <c r="B499" s="49"/>
      <c r="C499" s="49"/>
    </row>
    <row r="500">
      <c r="A500" s="48"/>
      <c r="B500" s="49"/>
      <c r="C500" s="49"/>
    </row>
    <row r="501">
      <c r="A501" s="48"/>
      <c r="B501" s="49"/>
      <c r="C501" s="49"/>
    </row>
    <row r="502">
      <c r="A502" s="48"/>
      <c r="B502" s="49"/>
      <c r="C502" s="49"/>
    </row>
    <row r="503">
      <c r="A503" s="48"/>
      <c r="B503" s="49"/>
      <c r="C503" s="49"/>
    </row>
    <row r="504">
      <c r="A504" s="48"/>
      <c r="B504" s="49"/>
      <c r="C504" s="49"/>
    </row>
    <row r="505">
      <c r="A505" s="48"/>
      <c r="B505" s="49"/>
      <c r="C505" s="49"/>
    </row>
    <row r="506">
      <c r="A506" s="48"/>
      <c r="B506" s="49"/>
      <c r="C506" s="49"/>
    </row>
    <row r="507">
      <c r="A507" s="48"/>
      <c r="B507" s="49"/>
      <c r="C507" s="49"/>
    </row>
    <row r="508">
      <c r="A508" s="48"/>
      <c r="B508" s="49"/>
      <c r="C508" s="49"/>
    </row>
    <row r="509">
      <c r="A509" s="48"/>
      <c r="B509" s="49"/>
      <c r="C509" s="49"/>
    </row>
    <row r="510">
      <c r="A510" s="48"/>
      <c r="B510" s="49"/>
      <c r="C510" s="49"/>
    </row>
    <row r="511">
      <c r="A511" s="48"/>
      <c r="B511" s="49"/>
      <c r="C511" s="49"/>
    </row>
    <row r="512">
      <c r="A512" s="48"/>
      <c r="B512" s="49"/>
      <c r="C512" s="49"/>
    </row>
    <row r="513">
      <c r="A513" s="48"/>
      <c r="B513" s="49"/>
      <c r="C513" s="49"/>
    </row>
    <row r="514">
      <c r="A514" s="48"/>
      <c r="B514" s="49"/>
      <c r="C514" s="49"/>
    </row>
    <row r="515">
      <c r="A515" s="48"/>
      <c r="B515" s="49"/>
      <c r="C515" s="49"/>
    </row>
    <row r="516">
      <c r="A516" s="48"/>
      <c r="B516" s="49"/>
      <c r="C516" s="49"/>
    </row>
    <row r="517">
      <c r="A517" s="48"/>
      <c r="B517" s="49"/>
      <c r="C517" s="49"/>
    </row>
    <row r="518">
      <c r="A518" s="48"/>
      <c r="B518" s="49"/>
      <c r="C518" s="49"/>
    </row>
    <row r="519">
      <c r="A519" s="48"/>
      <c r="B519" s="49"/>
      <c r="C519" s="49"/>
    </row>
    <row r="520">
      <c r="A520" s="48"/>
      <c r="B520" s="49"/>
      <c r="C520" s="49"/>
    </row>
    <row r="521">
      <c r="A521" s="48"/>
      <c r="B521" s="49"/>
      <c r="C521" s="49"/>
    </row>
    <row r="522">
      <c r="A522" s="48"/>
      <c r="B522" s="49"/>
      <c r="C522" s="49"/>
    </row>
    <row r="523">
      <c r="A523" s="48"/>
      <c r="B523" s="49"/>
      <c r="C523" s="49"/>
    </row>
    <row r="524">
      <c r="A524" s="48"/>
      <c r="B524" s="49"/>
      <c r="C524" s="49"/>
    </row>
    <row r="525">
      <c r="A525" s="48"/>
      <c r="B525" s="49"/>
      <c r="C525" s="49"/>
    </row>
    <row r="526">
      <c r="A526" s="48"/>
      <c r="B526" s="49"/>
      <c r="C526" s="49"/>
    </row>
    <row r="527">
      <c r="A527" s="48"/>
      <c r="B527" s="49"/>
      <c r="C527" s="49"/>
    </row>
    <row r="528">
      <c r="A528" s="48"/>
      <c r="B528" s="49"/>
      <c r="C528" s="49"/>
    </row>
    <row r="529">
      <c r="A529" s="48"/>
      <c r="B529" s="49"/>
      <c r="C529" s="49"/>
    </row>
    <row r="530">
      <c r="A530" s="48"/>
      <c r="B530" s="49"/>
      <c r="C530" s="49"/>
    </row>
    <row r="531">
      <c r="A531" s="48"/>
      <c r="B531" s="49"/>
      <c r="C531" s="49"/>
    </row>
    <row r="532">
      <c r="A532" s="48"/>
      <c r="B532" s="49"/>
      <c r="C532" s="49"/>
    </row>
    <row r="533">
      <c r="A533" s="48"/>
      <c r="B533" s="49"/>
      <c r="C533" s="49"/>
    </row>
    <row r="534">
      <c r="A534" s="48"/>
      <c r="B534" s="49"/>
      <c r="C534" s="49"/>
    </row>
    <row r="535">
      <c r="A535" s="48"/>
      <c r="B535" s="49"/>
      <c r="C535" s="49"/>
    </row>
    <row r="536">
      <c r="A536" s="48"/>
      <c r="B536" s="49"/>
      <c r="C536" s="49"/>
    </row>
    <row r="537">
      <c r="A537" s="48"/>
      <c r="B537" s="49"/>
      <c r="C537" s="49"/>
    </row>
    <row r="538">
      <c r="A538" s="48"/>
      <c r="B538" s="49"/>
      <c r="C538" s="49"/>
    </row>
    <row r="539">
      <c r="A539" s="48"/>
      <c r="B539" s="49"/>
      <c r="C539" s="49"/>
    </row>
    <row r="540">
      <c r="A540" s="48"/>
      <c r="B540" s="49"/>
      <c r="C540" s="49"/>
    </row>
    <row r="541">
      <c r="A541" s="48"/>
      <c r="B541" s="49"/>
      <c r="C541" s="49"/>
    </row>
    <row r="542">
      <c r="A542" s="48"/>
      <c r="B542" s="49"/>
      <c r="C542" s="49"/>
    </row>
    <row r="543">
      <c r="A543" s="48"/>
      <c r="B543" s="49"/>
      <c r="C543" s="49"/>
    </row>
    <row r="544">
      <c r="A544" s="48"/>
      <c r="B544" s="49"/>
      <c r="C544" s="49"/>
    </row>
    <row r="545">
      <c r="A545" s="48"/>
      <c r="B545" s="49"/>
      <c r="C545" s="49"/>
    </row>
    <row r="546">
      <c r="A546" s="48"/>
      <c r="B546" s="49"/>
      <c r="C546" s="49"/>
    </row>
    <row r="547">
      <c r="A547" s="48"/>
      <c r="B547" s="49"/>
      <c r="C547" s="49"/>
    </row>
    <row r="548">
      <c r="A548" s="48"/>
      <c r="B548" s="49"/>
      <c r="C548" s="49"/>
    </row>
    <row r="549">
      <c r="A549" s="48"/>
      <c r="B549" s="49"/>
      <c r="C549" s="49"/>
    </row>
    <row r="550">
      <c r="A550" s="48"/>
      <c r="B550" s="49"/>
      <c r="C550" s="49"/>
    </row>
    <row r="551">
      <c r="A551" s="48"/>
      <c r="B551" s="49"/>
      <c r="C551" s="49"/>
    </row>
    <row r="552">
      <c r="A552" s="48"/>
      <c r="B552" s="49"/>
      <c r="C552" s="49"/>
    </row>
    <row r="553">
      <c r="A553" s="48"/>
      <c r="B553" s="49"/>
      <c r="C553" s="49"/>
    </row>
    <row r="554">
      <c r="A554" s="48"/>
      <c r="B554" s="49"/>
      <c r="C554" s="49"/>
    </row>
    <row r="555">
      <c r="A555" s="48"/>
      <c r="B555" s="49"/>
      <c r="C555" s="49"/>
    </row>
    <row r="556">
      <c r="A556" s="48"/>
      <c r="B556" s="49"/>
      <c r="C556" s="49"/>
    </row>
    <row r="557">
      <c r="A557" s="48"/>
      <c r="B557" s="49"/>
      <c r="C557" s="49"/>
    </row>
    <row r="558">
      <c r="A558" s="48"/>
      <c r="B558" s="49"/>
      <c r="C558" s="49"/>
    </row>
    <row r="559">
      <c r="A559" s="48"/>
      <c r="B559" s="49"/>
      <c r="C559" s="49"/>
    </row>
    <row r="560">
      <c r="A560" s="48"/>
      <c r="B560" s="49"/>
      <c r="C560" s="49"/>
    </row>
    <row r="561">
      <c r="A561" s="48"/>
      <c r="B561" s="49"/>
      <c r="C561" s="49"/>
    </row>
    <row r="562">
      <c r="A562" s="48"/>
      <c r="B562" s="49"/>
      <c r="C562" s="49"/>
    </row>
    <row r="563">
      <c r="A563" s="48"/>
      <c r="B563" s="49"/>
      <c r="C563" s="49"/>
    </row>
    <row r="564">
      <c r="A564" s="48"/>
      <c r="B564" s="49"/>
      <c r="C564" s="49"/>
    </row>
    <row r="565">
      <c r="A565" s="48"/>
      <c r="B565" s="49"/>
      <c r="C565" s="49"/>
    </row>
    <row r="566">
      <c r="A566" s="48"/>
      <c r="B566" s="49"/>
      <c r="C566" s="49"/>
    </row>
    <row r="567">
      <c r="A567" s="48"/>
      <c r="B567" s="49"/>
      <c r="C567" s="49"/>
    </row>
    <row r="568">
      <c r="A568" s="48"/>
      <c r="B568" s="49"/>
      <c r="C568" s="49"/>
    </row>
    <row r="569">
      <c r="A569" s="48"/>
      <c r="B569" s="49"/>
      <c r="C569" s="49"/>
    </row>
    <row r="570">
      <c r="A570" s="48"/>
      <c r="B570" s="49"/>
      <c r="C570" s="49"/>
    </row>
    <row r="571">
      <c r="A571" s="48"/>
      <c r="B571" s="49"/>
      <c r="C571" s="49"/>
    </row>
    <row r="572">
      <c r="A572" s="48"/>
      <c r="B572" s="49"/>
      <c r="C572" s="49"/>
    </row>
    <row r="573">
      <c r="A573" s="48"/>
      <c r="B573" s="49"/>
      <c r="C573" s="49"/>
    </row>
    <row r="574">
      <c r="A574" s="48"/>
      <c r="B574" s="49"/>
      <c r="C574" s="49"/>
    </row>
    <row r="575">
      <c r="A575" s="48"/>
      <c r="B575" s="49"/>
      <c r="C575" s="49"/>
    </row>
    <row r="576">
      <c r="A576" s="48"/>
      <c r="B576" s="49"/>
      <c r="C576" s="49"/>
    </row>
    <row r="577">
      <c r="A577" s="48"/>
      <c r="B577" s="49"/>
      <c r="C577" s="49"/>
    </row>
    <row r="578">
      <c r="A578" s="48"/>
      <c r="B578" s="49"/>
      <c r="C578" s="49"/>
    </row>
    <row r="579">
      <c r="A579" s="48"/>
      <c r="B579" s="49"/>
      <c r="C579" s="49"/>
    </row>
    <row r="580">
      <c r="A580" s="48"/>
      <c r="B580" s="49"/>
      <c r="C580" s="49"/>
    </row>
    <row r="581">
      <c r="A581" s="48"/>
      <c r="B581" s="49"/>
      <c r="C581" s="49"/>
    </row>
    <row r="582">
      <c r="A582" s="48"/>
      <c r="B582" s="49"/>
      <c r="C582" s="49"/>
    </row>
    <row r="583">
      <c r="A583" s="48"/>
      <c r="B583" s="49"/>
      <c r="C583" s="49"/>
    </row>
    <row r="584">
      <c r="A584" s="48"/>
      <c r="B584" s="49"/>
      <c r="C584" s="49"/>
    </row>
    <row r="585">
      <c r="A585" s="48"/>
      <c r="B585" s="49"/>
      <c r="C585" s="49"/>
    </row>
    <row r="586">
      <c r="A586" s="48"/>
      <c r="B586" s="49"/>
      <c r="C586" s="49"/>
    </row>
    <row r="587">
      <c r="A587" s="48"/>
      <c r="B587" s="49"/>
      <c r="C587" s="49"/>
    </row>
    <row r="588">
      <c r="A588" s="48"/>
      <c r="B588" s="49"/>
      <c r="C588" s="49"/>
    </row>
    <row r="589">
      <c r="A589" s="48"/>
      <c r="B589" s="49"/>
      <c r="C589" s="49"/>
    </row>
    <row r="590">
      <c r="A590" s="48"/>
      <c r="B590" s="49"/>
      <c r="C590" s="49"/>
    </row>
    <row r="591">
      <c r="A591" s="48"/>
      <c r="B591" s="49"/>
      <c r="C591" s="49"/>
    </row>
    <row r="592">
      <c r="A592" s="48"/>
      <c r="B592" s="49"/>
      <c r="C592" s="49"/>
    </row>
    <row r="593">
      <c r="A593" s="48"/>
      <c r="B593" s="49"/>
      <c r="C593" s="49"/>
    </row>
    <row r="594">
      <c r="A594" s="48"/>
      <c r="B594" s="49"/>
      <c r="C594" s="49"/>
    </row>
    <row r="595">
      <c r="A595" s="48"/>
      <c r="B595" s="49"/>
      <c r="C595" s="49"/>
    </row>
    <row r="596">
      <c r="A596" s="48"/>
      <c r="B596" s="49"/>
      <c r="C596" s="49"/>
    </row>
    <row r="597">
      <c r="A597" s="48"/>
      <c r="B597" s="49"/>
      <c r="C597" s="49"/>
    </row>
    <row r="598">
      <c r="A598" s="48"/>
      <c r="B598" s="49"/>
      <c r="C598" s="49"/>
    </row>
    <row r="599">
      <c r="A599" s="48"/>
      <c r="B599" s="49"/>
      <c r="C599" s="49"/>
    </row>
    <row r="600">
      <c r="A600" s="48"/>
      <c r="B600" s="49"/>
      <c r="C600" s="49"/>
    </row>
    <row r="601">
      <c r="A601" s="48"/>
      <c r="B601" s="49"/>
      <c r="C601" s="49"/>
    </row>
    <row r="602">
      <c r="A602" s="48"/>
      <c r="B602" s="49"/>
      <c r="C602" s="49"/>
    </row>
    <row r="603">
      <c r="A603" s="48"/>
      <c r="B603" s="49"/>
      <c r="C603" s="49"/>
    </row>
    <row r="604">
      <c r="A604" s="48"/>
      <c r="B604" s="49"/>
      <c r="C604" s="49"/>
    </row>
    <row r="605">
      <c r="A605" s="48"/>
      <c r="B605" s="49"/>
      <c r="C605" s="49"/>
    </row>
    <row r="606">
      <c r="A606" s="48"/>
      <c r="B606" s="49"/>
      <c r="C606" s="49"/>
    </row>
    <row r="607">
      <c r="A607" s="48"/>
      <c r="B607" s="49"/>
      <c r="C607" s="49"/>
    </row>
    <row r="608">
      <c r="A608" s="48"/>
      <c r="B608" s="49"/>
      <c r="C608" s="49"/>
    </row>
    <row r="609">
      <c r="A609" s="48"/>
      <c r="B609" s="49"/>
      <c r="C609" s="49"/>
    </row>
    <row r="610">
      <c r="A610" s="48"/>
      <c r="B610" s="49"/>
      <c r="C610" s="49"/>
    </row>
    <row r="611">
      <c r="A611" s="48"/>
      <c r="B611" s="49"/>
      <c r="C611" s="49"/>
    </row>
    <row r="612">
      <c r="A612" s="48"/>
      <c r="B612" s="49"/>
      <c r="C612" s="49"/>
    </row>
    <row r="613">
      <c r="A613" s="48"/>
      <c r="B613" s="49"/>
      <c r="C613" s="49"/>
    </row>
    <row r="614">
      <c r="A614" s="48"/>
      <c r="B614" s="49"/>
      <c r="C614" s="49"/>
    </row>
    <row r="615">
      <c r="A615" s="48"/>
      <c r="B615" s="49"/>
      <c r="C615" s="49"/>
    </row>
    <row r="616">
      <c r="A616" s="48"/>
      <c r="B616" s="49"/>
      <c r="C616" s="49"/>
    </row>
    <row r="617">
      <c r="A617" s="48"/>
      <c r="B617" s="49"/>
      <c r="C617" s="49"/>
    </row>
    <row r="618">
      <c r="A618" s="48"/>
      <c r="B618" s="49"/>
      <c r="C618" s="49"/>
    </row>
    <row r="619">
      <c r="A619" s="48"/>
      <c r="B619" s="49"/>
      <c r="C619" s="49"/>
    </row>
    <row r="620">
      <c r="A620" s="48"/>
      <c r="B620" s="49"/>
      <c r="C620" s="49"/>
    </row>
    <row r="621">
      <c r="A621" s="48"/>
      <c r="B621" s="49"/>
      <c r="C621" s="49"/>
    </row>
    <row r="622">
      <c r="A622" s="48"/>
      <c r="B622" s="49"/>
      <c r="C622" s="49"/>
    </row>
    <row r="623">
      <c r="A623" s="48"/>
      <c r="B623" s="49"/>
      <c r="C623" s="49"/>
    </row>
    <row r="624">
      <c r="A624" s="48"/>
      <c r="B624" s="49"/>
      <c r="C624" s="49"/>
    </row>
    <row r="625">
      <c r="A625" s="48"/>
      <c r="B625" s="49"/>
      <c r="C625" s="49"/>
    </row>
    <row r="626">
      <c r="A626" s="48"/>
      <c r="B626" s="49"/>
      <c r="C626" s="49"/>
    </row>
    <row r="627">
      <c r="A627" s="48"/>
      <c r="B627" s="49"/>
      <c r="C627" s="49"/>
    </row>
    <row r="628">
      <c r="A628" s="48"/>
      <c r="B628" s="49"/>
      <c r="C628" s="49"/>
    </row>
    <row r="629">
      <c r="A629" s="48"/>
      <c r="B629" s="49"/>
      <c r="C629" s="49"/>
    </row>
    <row r="630">
      <c r="A630" s="48"/>
      <c r="B630" s="49"/>
      <c r="C630" s="49"/>
    </row>
    <row r="631">
      <c r="A631" s="48"/>
      <c r="B631" s="49"/>
      <c r="C631" s="49"/>
    </row>
    <row r="632">
      <c r="A632" s="48"/>
      <c r="B632" s="49"/>
      <c r="C632" s="49"/>
    </row>
    <row r="633">
      <c r="A633" s="48"/>
      <c r="B633" s="49"/>
      <c r="C633" s="49"/>
    </row>
    <row r="634">
      <c r="A634" s="48"/>
      <c r="B634" s="49"/>
      <c r="C634" s="49"/>
    </row>
    <row r="635">
      <c r="A635" s="48"/>
      <c r="B635" s="49"/>
      <c r="C635" s="49"/>
    </row>
    <row r="636">
      <c r="A636" s="48"/>
      <c r="B636" s="49"/>
      <c r="C636" s="49"/>
    </row>
    <row r="637">
      <c r="A637" s="48"/>
      <c r="B637" s="49"/>
      <c r="C637" s="49"/>
    </row>
    <row r="638">
      <c r="A638" s="48"/>
      <c r="B638" s="49"/>
      <c r="C638" s="49"/>
    </row>
    <row r="639">
      <c r="A639" s="48"/>
      <c r="B639" s="49"/>
      <c r="C639" s="49"/>
    </row>
    <row r="640">
      <c r="A640" s="48"/>
      <c r="B640" s="49"/>
      <c r="C640" s="49"/>
    </row>
    <row r="641">
      <c r="A641" s="48"/>
      <c r="B641" s="49"/>
      <c r="C641" s="49"/>
    </row>
    <row r="642">
      <c r="A642" s="48"/>
      <c r="B642" s="49"/>
      <c r="C642" s="49"/>
    </row>
    <row r="643">
      <c r="A643" s="48"/>
      <c r="B643" s="49"/>
      <c r="C643" s="49"/>
    </row>
    <row r="644">
      <c r="A644" s="48"/>
      <c r="B644" s="49"/>
      <c r="C644" s="49"/>
    </row>
    <row r="645">
      <c r="A645" s="48"/>
      <c r="B645" s="49"/>
      <c r="C645" s="49"/>
    </row>
    <row r="646">
      <c r="A646" s="48"/>
      <c r="B646" s="49"/>
      <c r="C646" s="49"/>
    </row>
    <row r="647">
      <c r="A647" s="48"/>
      <c r="B647" s="49"/>
      <c r="C647" s="49"/>
    </row>
    <row r="648">
      <c r="A648" s="48"/>
      <c r="B648" s="49"/>
      <c r="C648" s="49"/>
    </row>
    <row r="649">
      <c r="A649" s="48"/>
      <c r="B649" s="49"/>
      <c r="C649" s="49"/>
    </row>
    <row r="650">
      <c r="A650" s="48"/>
      <c r="B650" s="49"/>
      <c r="C650" s="49"/>
    </row>
    <row r="651">
      <c r="A651" s="48"/>
      <c r="B651" s="49"/>
      <c r="C651" s="49"/>
    </row>
    <row r="652">
      <c r="A652" s="48"/>
      <c r="B652" s="49"/>
      <c r="C652" s="49"/>
    </row>
    <row r="653">
      <c r="A653" s="48"/>
      <c r="B653" s="49"/>
      <c r="C653" s="49"/>
    </row>
    <row r="654">
      <c r="A654" s="48"/>
      <c r="B654" s="49"/>
      <c r="C654" s="49"/>
    </row>
    <row r="655">
      <c r="A655" s="48"/>
      <c r="B655" s="49"/>
      <c r="C655" s="49"/>
    </row>
    <row r="656">
      <c r="A656" s="48"/>
      <c r="B656" s="49"/>
      <c r="C656" s="49"/>
    </row>
    <row r="657">
      <c r="A657" s="48"/>
      <c r="B657" s="49"/>
      <c r="C657" s="49"/>
    </row>
    <row r="658">
      <c r="A658" s="48"/>
      <c r="B658" s="49"/>
      <c r="C658" s="49"/>
    </row>
    <row r="659">
      <c r="A659" s="48"/>
      <c r="B659" s="49"/>
      <c r="C659" s="49"/>
    </row>
    <row r="660">
      <c r="A660" s="48"/>
      <c r="B660" s="49"/>
      <c r="C660" s="49"/>
    </row>
    <row r="661">
      <c r="A661" s="48"/>
      <c r="B661" s="49"/>
      <c r="C661" s="49"/>
    </row>
    <row r="662">
      <c r="A662" s="48"/>
      <c r="B662" s="49"/>
      <c r="C662" s="49"/>
    </row>
    <row r="663">
      <c r="A663" s="48"/>
      <c r="B663" s="49"/>
      <c r="C663" s="49"/>
    </row>
    <row r="664">
      <c r="A664" s="48"/>
      <c r="B664" s="49"/>
      <c r="C664" s="49"/>
    </row>
    <row r="665">
      <c r="A665" s="48"/>
      <c r="B665" s="49"/>
      <c r="C665" s="49"/>
    </row>
    <row r="666">
      <c r="A666" s="48"/>
      <c r="B666" s="49"/>
      <c r="C666" s="49"/>
    </row>
    <row r="667">
      <c r="A667" s="48"/>
      <c r="B667" s="49"/>
      <c r="C667" s="49"/>
    </row>
    <row r="668">
      <c r="A668" s="48"/>
      <c r="B668" s="49"/>
      <c r="C668" s="49"/>
    </row>
    <row r="669">
      <c r="A669" s="48"/>
      <c r="B669" s="49"/>
      <c r="C669" s="49"/>
    </row>
    <row r="670">
      <c r="A670" s="48"/>
      <c r="B670" s="49"/>
      <c r="C670" s="49"/>
    </row>
    <row r="671">
      <c r="A671" s="48"/>
      <c r="B671" s="49"/>
      <c r="C671" s="49"/>
    </row>
    <row r="672">
      <c r="A672" s="48"/>
      <c r="B672" s="49"/>
      <c r="C672" s="49"/>
    </row>
    <row r="673">
      <c r="A673" s="48"/>
      <c r="B673" s="49"/>
      <c r="C673" s="49"/>
    </row>
    <row r="674">
      <c r="A674" s="48"/>
      <c r="B674" s="49"/>
      <c r="C674" s="49"/>
    </row>
    <row r="675">
      <c r="A675" s="48"/>
      <c r="B675" s="49"/>
      <c r="C675" s="49"/>
    </row>
    <row r="676">
      <c r="A676" s="48"/>
      <c r="B676" s="49"/>
      <c r="C676" s="49"/>
    </row>
    <row r="677">
      <c r="A677" s="48"/>
      <c r="B677" s="49"/>
      <c r="C677" s="49"/>
    </row>
    <row r="678">
      <c r="A678" s="48"/>
      <c r="B678" s="49"/>
      <c r="C678" s="49"/>
    </row>
    <row r="679">
      <c r="A679" s="48"/>
      <c r="B679" s="49"/>
      <c r="C679" s="49"/>
    </row>
    <row r="680">
      <c r="A680" s="48"/>
      <c r="B680" s="49"/>
      <c r="C680" s="49"/>
    </row>
    <row r="681">
      <c r="A681" s="48"/>
      <c r="B681" s="49"/>
      <c r="C681" s="49"/>
    </row>
    <row r="682">
      <c r="A682" s="48"/>
      <c r="B682" s="49"/>
      <c r="C682" s="49"/>
    </row>
    <row r="683">
      <c r="A683" s="48"/>
      <c r="B683" s="49"/>
      <c r="C683" s="49"/>
    </row>
    <row r="684">
      <c r="A684" s="48"/>
      <c r="B684" s="49"/>
      <c r="C684" s="49"/>
    </row>
    <row r="685">
      <c r="A685" s="48"/>
      <c r="B685" s="49"/>
      <c r="C685" s="49"/>
    </row>
    <row r="686">
      <c r="A686" s="48"/>
      <c r="B686" s="49"/>
      <c r="C686" s="49"/>
    </row>
    <row r="687">
      <c r="A687" s="48"/>
      <c r="B687" s="49"/>
      <c r="C687" s="49"/>
    </row>
    <row r="688">
      <c r="A688" s="48"/>
      <c r="B688" s="49"/>
      <c r="C688" s="49"/>
    </row>
    <row r="689">
      <c r="A689" s="48"/>
      <c r="B689" s="49"/>
      <c r="C689" s="49"/>
    </row>
    <row r="690">
      <c r="A690" s="48"/>
      <c r="B690" s="49"/>
      <c r="C690" s="49"/>
    </row>
    <row r="691">
      <c r="A691" s="48"/>
      <c r="B691" s="49"/>
      <c r="C691" s="49"/>
    </row>
    <row r="692">
      <c r="A692" s="48"/>
      <c r="B692" s="49"/>
      <c r="C692" s="49"/>
    </row>
    <row r="693">
      <c r="A693" s="48"/>
      <c r="B693" s="49"/>
      <c r="C693" s="49"/>
    </row>
    <row r="694">
      <c r="A694" s="48"/>
      <c r="B694" s="49"/>
      <c r="C694" s="49"/>
    </row>
    <row r="695">
      <c r="A695" s="48"/>
      <c r="B695" s="49"/>
      <c r="C695" s="49"/>
    </row>
    <row r="696">
      <c r="A696" s="48"/>
      <c r="B696" s="49"/>
      <c r="C696" s="49"/>
    </row>
    <row r="697">
      <c r="A697" s="48"/>
      <c r="B697" s="49"/>
      <c r="C697" s="49"/>
    </row>
    <row r="698">
      <c r="A698" s="48"/>
      <c r="B698" s="49"/>
      <c r="C698" s="49"/>
    </row>
    <row r="699">
      <c r="A699" s="48"/>
      <c r="B699" s="49"/>
      <c r="C699" s="49"/>
    </row>
    <row r="700">
      <c r="A700" s="48"/>
      <c r="B700" s="49"/>
      <c r="C700" s="49"/>
    </row>
    <row r="701">
      <c r="A701" s="48"/>
      <c r="B701" s="49"/>
      <c r="C701" s="49"/>
    </row>
    <row r="702">
      <c r="A702" s="48"/>
      <c r="B702" s="49"/>
      <c r="C702" s="49"/>
    </row>
    <row r="703">
      <c r="A703" s="48"/>
      <c r="B703" s="49"/>
      <c r="C703" s="49"/>
    </row>
    <row r="704">
      <c r="A704" s="48"/>
      <c r="B704" s="49"/>
      <c r="C704" s="49"/>
    </row>
    <row r="705">
      <c r="A705" s="48"/>
      <c r="B705" s="49"/>
      <c r="C705" s="49"/>
    </row>
    <row r="706">
      <c r="A706" s="48"/>
      <c r="B706" s="49"/>
      <c r="C706" s="49"/>
    </row>
    <row r="707">
      <c r="A707" s="48"/>
      <c r="B707" s="49"/>
      <c r="C707" s="49"/>
    </row>
    <row r="708">
      <c r="A708" s="48"/>
      <c r="B708" s="49"/>
      <c r="C708" s="49"/>
    </row>
    <row r="709">
      <c r="A709" s="48"/>
      <c r="B709" s="49"/>
      <c r="C709" s="49"/>
    </row>
    <row r="710">
      <c r="A710" s="48"/>
      <c r="B710" s="49"/>
      <c r="C710" s="49"/>
    </row>
    <row r="711">
      <c r="A711" s="48"/>
      <c r="B711" s="49"/>
      <c r="C711" s="49"/>
    </row>
    <row r="712">
      <c r="A712" s="48"/>
      <c r="B712" s="49"/>
      <c r="C712" s="49"/>
    </row>
    <row r="713">
      <c r="A713" s="48"/>
      <c r="B713" s="49"/>
      <c r="C713" s="49"/>
    </row>
    <row r="714">
      <c r="A714" s="48"/>
      <c r="B714" s="49"/>
      <c r="C714" s="49"/>
    </row>
    <row r="715">
      <c r="A715" s="48"/>
      <c r="B715" s="49"/>
      <c r="C715" s="49"/>
    </row>
    <row r="716">
      <c r="A716" s="48"/>
      <c r="B716" s="49"/>
      <c r="C716" s="49"/>
    </row>
    <row r="717">
      <c r="A717" s="48"/>
      <c r="B717" s="49"/>
      <c r="C717" s="49"/>
    </row>
    <row r="718">
      <c r="A718" s="48"/>
      <c r="B718" s="49"/>
      <c r="C718" s="49"/>
    </row>
    <row r="719">
      <c r="A719" s="48"/>
      <c r="B719" s="49"/>
      <c r="C719" s="49"/>
    </row>
    <row r="720">
      <c r="A720" s="48"/>
      <c r="B720" s="49"/>
      <c r="C720" s="49"/>
    </row>
    <row r="721">
      <c r="A721" s="48"/>
      <c r="B721" s="49"/>
      <c r="C721" s="49"/>
    </row>
    <row r="722">
      <c r="A722" s="48"/>
      <c r="B722" s="49"/>
      <c r="C722" s="49"/>
    </row>
    <row r="723">
      <c r="A723" s="48"/>
      <c r="B723" s="49"/>
      <c r="C723" s="49"/>
    </row>
    <row r="724">
      <c r="A724" s="48"/>
      <c r="B724" s="49"/>
      <c r="C724" s="49"/>
    </row>
    <row r="725">
      <c r="A725" s="48"/>
      <c r="B725" s="49"/>
      <c r="C725" s="49"/>
    </row>
    <row r="726">
      <c r="A726" s="48"/>
      <c r="B726" s="49"/>
      <c r="C726" s="49"/>
    </row>
    <row r="727">
      <c r="A727" s="48"/>
      <c r="B727" s="49"/>
      <c r="C727" s="49"/>
    </row>
    <row r="728">
      <c r="A728" s="48"/>
      <c r="B728" s="49"/>
      <c r="C728" s="49"/>
    </row>
    <row r="729">
      <c r="A729" s="48"/>
      <c r="B729" s="49"/>
      <c r="C729" s="49"/>
    </row>
    <row r="730">
      <c r="A730" s="48"/>
      <c r="B730" s="49"/>
      <c r="C730" s="49"/>
    </row>
    <row r="731">
      <c r="A731" s="48"/>
      <c r="B731" s="49"/>
      <c r="C731" s="49"/>
    </row>
    <row r="732">
      <c r="A732" s="48"/>
      <c r="B732" s="49"/>
      <c r="C732" s="49"/>
    </row>
    <row r="733">
      <c r="A733" s="48"/>
      <c r="B733" s="49"/>
      <c r="C733" s="49"/>
    </row>
    <row r="734">
      <c r="A734" s="48"/>
      <c r="B734" s="49"/>
      <c r="C734" s="49"/>
    </row>
    <row r="735">
      <c r="A735" s="48"/>
      <c r="B735" s="49"/>
      <c r="C735" s="49"/>
    </row>
    <row r="736">
      <c r="A736" s="48"/>
      <c r="B736" s="49"/>
      <c r="C736" s="49"/>
    </row>
    <row r="737">
      <c r="A737" s="48"/>
      <c r="B737" s="49"/>
      <c r="C737" s="49"/>
    </row>
    <row r="738">
      <c r="A738" s="48"/>
      <c r="B738" s="49"/>
      <c r="C738" s="49"/>
    </row>
    <row r="739">
      <c r="A739" s="48"/>
      <c r="B739" s="49"/>
      <c r="C739" s="49"/>
    </row>
    <row r="740">
      <c r="A740" s="48"/>
      <c r="B740" s="49"/>
      <c r="C740" s="49"/>
    </row>
  </sheetData>
  <drawing r:id="rId1"/>
</worksheet>
</file>