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ke\workspace\exam-parent\spring\src\test\resources\jp\ne\kuma\exam\service\HistoryServiceTestData\"/>
    </mc:Choice>
  </mc:AlternateContent>
  <bookViews>
    <workbookView xWindow="0" yWindow="0" windowWidth="20490" windowHeight="9450"/>
  </bookViews>
  <sheets>
    <sheet name="Data1" sheetId="5" r:id="rId1"/>
    <sheet name="Data2" sheetId="6" r:id="rId2"/>
    <sheet name="Data3" sheetId="8" r:id="rId3"/>
    <sheet name="Incorrects1" sheetId="9" r:id="rId4"/>
    <sheet name="Data4" sheetId="10" r:id="rId5"/>
    <sheet name="Data5" sheetId="11" r:id="rId6"/>
    <sheet name="Incorrects2" sheetId="12" r:id="rId7"/>
    <sheet name="Data6" sheetId="13" r:id="rId8"/>
    <sheet name="Data7" sheetId="14" r:id="rId9"/>
    <sheet name="Incorrects3" sheetId="15" r:id="rId10"/>
    <sheet name="Data8" sheetId="16" r:id="rId11"/>
  </sheets>
  <definedNames>
    <definedName name="_xlnm._FilterDatabase" localSheetId="0" hidden="1">Data1!#REF!</definedName>
    <definedName name="_xlnm._FilterDatabase" localSheetId="1" hidden="1">Data2!#REF!</definedName>
    <definedName name="_xlnm._FilterDatabase" localSheetId="2" hidden="1">Data3!#REF!</definedName>
    <definedName name="_xlnm._FilterDatabase" localSheetId="4" hidden="1">Data4!#REF!</definedName>
    <definedName name="_xlnm._FilterDatabase" localSheetId="5" hidden="1">Data5!#REF!</definedName>
    <definedName name="_xlnm._FilterDatabase" localSheetId="7" hidden="1">Data6!#REF!</definedName>
    <definedName name="_xlnm._FilterDatabase" localSheetId="8" hidden="1">Data7!#REF!</definedName>
    <definedName name="_xlnm._FilterDatabase" localSheetId="10" hidden="1">Data8!#REF!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6" l="1"/>
  <c r="N3" i="16"/>
  <c r="O2" i="16"/>
  <c r="N2" i="16"/>
  <c r="O3" i="14" l="1"/>
  <c r="N3" i="14"/>
  <c r="O2" i="14"/>
  <c r="N2" i="14"/>
  <c r="O3" i="13" l="1"/>
  <c r="N3" i="13"/>
  <c r="O2" i="13"/>
  <c r="N2" i="13"/>
  <c r="N2" i="11" l="1"/>
  <c r="O2" i="11"/>
  <c r="N3" i="11"/>
  <c r="O3" i="11"/>
  <c r="O3" i="10" l="1"/>
  <c r="N3" i="10"/>
  <c r="O2" i="10"/>
  <c r="N2" i="10"/>
  <c r="O3" i="8" l="1"/>
  <c r="N3" i="8"/>
  <c r="O2" i="8"/>
  <c r="N2" i="8"/>
  <c r="O3" i="6" l="1"/>
  <c r="N3" i="6"/>
  <c r="O2" i="6"/>
  <c r="N2" i="6"/>
  <c r="O3" i="5" l="1"/>
  <c r="N3" i="5"/>
  <c r="O2" i="5"/>
  <c r="N2" i="5"/>
</calcChain>
</file>

<file path=xl/sharedStrings.xml><?xml version="1.0" encoding="utf-8"?>
<sst xmlns="http://schemas.openxmlformats.org/spreadsheetml/2006/main" count="313" uniqueCount="43">
  <si>
    <t>examNo</t>
  </si>
  <si>
    <t>examineeId</t>
  </si>
  <si>
    <t>examCoverage</t>
  </si>
  <si>
    <t>examCount</t>
  </si>
  <si>
    <t>questionCount</t>
  </si>
  <si>
    <t>answerCount</t>
  </si>
  <si>
    <t>correctCount</t>
  </si>
  <si>
    <t>incorrectQuestions</t>
  </si>
  <si>
    <t>examineeName</t>
    <phoneticPr fontId="1"/>
  </si>
  <si>
    <t>examName</t>
    <phoneticPr fontId="1"/>
  </si>
  <si>
    <t>examCoverageName</t>
    <phoneticPr fontId="1"/>
  </si>
  <si>
    <t>answerRate</t>
    <phoneticPr fontId="1"/>
  </si>
  <si>
    <t>correctRate</t>
    <phoneticPr fontId="1"/>
  </si>
  <si>
    <t>timestamp</t>
    <phoneticPr fontId="1"/>
  </si>
  <si>
    <t>試験名１</t>
    <rPh sb="0" eb="2">
      <t>シケン</t>
    </rPh>
    <rPh sb="2" eb="3">
      <t>メイ</t>
    </rPh>
    <phoneticPr fontId="1"/>
  </si>
  <si>
    <t>試験名２</t>
    <rPh sb="0" eb="2">
      <t>シケン</t>
    </rPh>
    <rPh sb="2" eb="3">
      <t>メイ</t>
    </rPh>
    <phoneticPr fontId="1"/>
  </si>
  <si>
    <t>全ての範囲</t>
    <rPh sb="0" eb="1">
      <t>スベ</t>
    </rPh>
    <rPh sb="3" eb="5">
      <t>ハンイ</t>
    </rPh>
    <phoneticPr fontId="1"/>
  </si>
  <si>
    <t>範囲名１</t>
    <rPh sb="0" eb="3">
      <t>ハンイメイ</t>
    </rPh>
    <phoneticPr fontId="1"/>
  </si>
  <si>
    <t>correctAnswers</t>
    <phoneticPr fontId="1"/>
  </si>
  <si>
    <t>${null}</t>
    <phoneticPr fontId="1"/>
  </si>
  <si>
    <t>durationMinutes</t>
    <phoneticPr fontId="1"/>
  </si>
  <si>
    <t>durationSeconds</t>
    <phoneticPr fontId="1"/>
  </si>
  <si>
    <t>試験 太郎</t>
    <rPh sb="0" eb="2">
      <t>シケン</t>
    </rPh>
    <rPh sb="3" eb="5">
      <t>タロウ</t>
    </rPh>
    <phoneticPr fontId="1"/>
  </si>
  <si>
    <t>UT 次郎</t>
    <rPh sb="3" eb="5">
      <t>ジロウ</t>
    </rPh>
    <phoneticPr fontId="1"/>
  </si>
  <si>
    <t>${null}</t>
    <phoneticPr fontId="1"/>
  </si>
  <si>
    <t>passingScore</t>
    <phoneticPr fontId="1"/>
  </si>
  <si>
    <t>passingScore</t>
    <phoneticPr fontId="1"/>
  </si>
  <si>
    <t>fixedQuestionsId</t>
    <phoneticPr fontId="1"/>
  </si>
  <si>
    <t>fixedQuestionsName</t>
    <phoneticPr fontId="1"/>
  </si>
  <si>
    <t>固定試験名１</t>
    <rPh sb="0" eb="2">
      <t>コテイ</t>
    </rPh>
    <rPh sb="2" eb="4">
      <t>シケン</t>
    </rPh>
    <rPh sb="4" eb="5">
      <t>メイ</t>
    </rPh>
    <phoneticPr fontId="1"/>
  </si>
  <si>
    <t>固定試験名２</t>
    <rPh sb="0" eb="2">
      <t>コテイ</t>
    </rPh>
    <rPh sb="2" eb="4">
      <t>シケン</t>
    </rPh>
    <rPh sb="4" eb="5">
      <t>メイ</t>
    </rPh>
    <phoneticPr fontId="1"/>
  </si>
  <si>
    <t>fixedQuestionsId</t>
    <phoneticPr fontId="1"/>
  </si>
  <si>
    <t>fixedQuestionsName</t>
    <phoneticPr fontId="1"/>
  </si>
  <si>
    <t>${null}</t>
    <phoneticPr fontId="1"/>
  </si>
  <si>
    <t>範囲名３</t>
    <rPh sb="0" eb="3">
      <t>ハンイメイ</t>
    </rPh>
    <phoneticPr fontId="1"/>
  </si>
  <si>
    <t>examNo</t>
    <phoneticPr fontId="1"/>
  </si>
  <si>
    <t>questionNo</t>
    <phoneticPr fontId="1"/>
  </si>
  <si>
    <t>Incorrects1</t>
    <phoneticPr fontId="1"/>
  </si>
  <si>
    <t>A,B;A</t>
    <phoneticPr fontId="1"/>
  </si>
  <si>
    <t>${null}</t>
    <phoneticPr fontId="1"/>
  </si>
  <si>
    <t>Incorrects2</t>
    <phoneticPr fontId="1"/>
  </si>
  <si>
    <t>A,B;A</t>
    <phoneticPr fontId="1"/>
  </si>
  <si>
    <t>Incorrects3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</si>
</sst>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quotePrefix="1" applyNumberFormat="1">
      <alignment vertical="center"/>
    </xf>
    <xf numFmtId="0" fontId="0" fillId="0" borderId="0" xfId="0" quotePrefix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テーブル2246" displayName="テーブル2246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23">
      <calculatedColumnFormula>テーブル2246[[#This Row],[answerCount]]/テーブル2246[[#This Row],[questionCount]]*100</calculatedColumnFormula>
    </tableColumn>
    <tableColumn id="17" name="correctRate" dataDxfId="22">
      <calculatedColumnFormula>テーブル2246[[#This Row],[correctCount]]/テーブル2246[[#This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21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id="12" name="テーブル113" displayName="テーブル113" ref="A1:C3" totalsRowShown="0">
  <autoFilter ref="A1:C3"/>
  <tableColumns count="3">
    <tableColumn id="1" name="examNo"/>
    <tableColumn id="2" name="examName"/>
    <tableColumn id="3" name="questionNo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id="13" name="テーブル22461214" displayName="テーブル22461214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2">
      <calculatedColumnFormula>テーブル22461214[[#This Row],[answerCount]]/テーブル22461214[[#This Row],[questionCount]]*100</calculatedColumnFormula>
    </tableColumn>
    <tableColumn id="17" name="correctRate" dataDxfId="1">
      <calculatedColumnFormula>テーブル22461214[[#This Row],[correctCount]]/テーブル22461214[[#This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テーブル22462" displayName="テーブル22462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19" name="fixedQuestionsId"/>
    <tableColumn id="20" name="fixedQuestionsName"/>
    <tableColumn id="4" name="examCount"/>
    <tableColumn id="5" name="questionCount"/>
    <tableColumn id="6" name="answerCount"/>
    <tableColumn id="7" name="correctCount"/>
    <tableColumn id="15" name="answerRate" dataDxfId="20">
      <calculatedColumnFormula>テーブル22462[[#This Row],[answerCount]]/テーブル22462[[#This Row],[questionCount]]*100</calculatedColumnFormula>
    </tableColumn>
    <tableColumn id="17" name="correctRate" dataDxfId="19">
      <calculatedColumnFormula>テーブル22462[[#This Row],[correctCount]]/テーブル22462[[#This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18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4" name="テーブル22465" displayName="テーブル22465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17">
      <calculatedColumnFormula>テーブル22465[[#This Row],[answerCount]]/テーブル22465[[#This Row],[questionCount]]*100</calculatedColumnFormula>
    </tableColumn>
    <tableColumn id="17" name="correctRate" dataDxfId="16">
      <calculatedColumnFormula>テーブル22465[[#This Row],[correctCount]]/テーブル22465[[#This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1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6" name="テーブル1" displayName="テーブル1" ref="A1:C3" totalsRowShown="0">
  <autoFilter ref="A1:C3"/>
  <tableColumns count="3">
    <tableColumn id="1" name="examNo"/>
    <tableColumn id="2" name="examName"/>
    <tableColumn id="3" name="questionNo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7" name="テーブル224658" displayName="テーブル224658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14">
      <calculatedColumnFormula>テーブル224658[[#This Row],[answerCount]]/テーブル224658[[#This Row],[questionCount]]*100</calculatedColumnFormula>
    </tableColumn>
    <tableColumn id="17" name="correctRate" dataDxfId="13">
      <calculatedColumnFormula>テーブル224658[[#This Row],[correctCount]]/テーブル224658[[#This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12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8" name="テーブル224659" displayName="テーブル224659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11">
      <calculatedColumnFormula>テーブル224659[[#This Row],[answerCount]]/テーブル224659[[#This Row],[questionCount]]*100</calculatedColumnFormula>
    </tableColumn>
    <tableColumn id="17" name="correctRate" dataDxfId="10">
      <calculatedColumnFormula>テーブル224659[[#This Row],[correctCount]]/テーブル224659[[#This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9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9" name="テーブル110" displayName="テーブル110" ref="A1:C3" totalsRowShown="0">
  <autoFilter ref="A1:C3"/>
  <tableColumns count="3">
    <tableColumn id="1" name="examNo"/>
    <tableColumn id="2" name="examName"/>
    <tableColumn id="3" name="questionNo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id="10" name="テーブル22465911" displayName="テーブル22465911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8">
      <calculatedColumnFormula>テーブル22465911[[#This Row],[answerCount]]/テーブル22465911[[#This Row],[questionCount]]*100</calculatedColumnFormula>
    </tableColumn>
    <tableColumn id="17" name="correctRate" dataDxfId="7">
      <calculatedColumnFormula>テーブル22465911[[#This Row],[correctCount]]/テーブル22465911[[#This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6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id="11" name="テーブル224612" displayName="テーブル224612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5">
      <calculatedColumnFormula>テーブル224612[[#This Row],[answerCount]]/テーブル224612[[#This Row],[questionCount]]*100</calculatedColumnFormula>
    </tableColumn>
    <tableColumn id="17" name="correctRate" dataDxfId="4">
      <calculatedColumnFormula>テーブル224612[[#This Row],[correctCount]]/テーブル224612[[#This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26</v>
      </c>
      <c r="F1" t="s">
        <v>2</v>
      </c>
      <c r="G1" t="s">
        <v>10</v>
      </c>
      <c r="H1" t="s">
        <v>31</v>
      </c>
      <c r="I1" t="s">
        <v>32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1</v>
      </c>
      <c r="B2" t="s">
        <v>22</v>
      </c>
      <c r="C2">
        <v>1</v>
      </c>
      <c r="D2" t="s">
        <v>14</v>
      </c>
      <c r="E2">
        <v>65</v>
      </c>
      <c r="F2">
        <v>-1</v>
      </c>
      <c r="G2" t="s">
        <v>16</v>
      </c>
      <c r="H2" t="s">
        <v>33</v>
      </c>
      <c r="I2" t="s">
        <v>33</v>
      </c>
      <c r="J2">
        <v>2</v>
      </c>
      <c r="K2">
        <v>15</v>
      </c>
      <c r="L2">
        <v>14</v>
      </c>
      <c r="M2">
        <v>13</v>
      </c>
      <c r="N2" s="2">
        <f>テーブル2246[[#This Row],[answerCount]]/テーブル2246[[#This Row],[questionCount]]*100</f>
        <v>93.333333333333329</v>
      </c>
      <c r="O2" s="2">
        <f>テーブル2246[[#This Row],[correctCount]]/テーブル2246[[#This Row],[questionCount]]*100</f>
        <v>86.666666666666671</v>
      </c>
      <c r="P2" s="3" t="s">
        <v>19</v>
      </c>
      <c r="Q2" s="3" t="s">
        <v>19</v>
      </c>
      <c r="R2" s="3">
        <v>21</v>
      </c>
      <c r="S2" s="3">
        <v>13</v>
      </c>
      <c r="T2" s="4">
        <v>43128.524259259262</v>
      </c>
    </row>
    <row r="3" spans="1:21" x14ac:dyDescent="0.4">
      <c r="A3">
        <v>1</v>
      </c>
      <c r="B3" t="s">
        <v>22</v>
      </c>
      <c r="C3">
        <v>2</v>
      </c>
      <c r="D3" t="s">
        <v>15</v>
      </c>
      <c r="E3">
        <v>65</v>
      </c>
      <c r="F3">
        <v>1</v>
      </c>
      <c r="G3" t="s">
        <v>17</v>
      </c>
      <c r="H3" t="s">
        <v>33</v>
      </c>
      <c r="I3" t="s">
        <v>33</v>
      </c>
      <c r="J3">
        <v>1</v>
      </c>
      <c r="K3">
        <v>14</v>
      </c>
      <c r="L3">
        <v>13</v>
      </c>
      <c r="M3">
        <v>12</v>
      </c>
      <c r="N3" s="2">
        <f>テーブル2246[[#This Row],[answerCount]]/テーブル2246[[#This Row],[questionCount]]*100</f>
        <v>92.857142857142861</v>
      </c>
      <c r="O3" s="2">
        <f>テーブル2246[[#This Row],[correctCount]]/テーブル2246[[#This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8.75" x14ac:dyDescent="0.4"/>
  <cols>
    <col min="1" max="1" width="10.5" bestFit="1" customWidth="1"/>
    <col min="2" max="2" width="12.75" bestFit="1" customWidth="1"/>
    <col min="3" max="3" width="15.25" bestFit="1" customWidth="1"/>
  </cols>
  <sheetData>
    <row r="1" spans="1:3" x14ac:dyDescent="0.4">
      <c r="A1" t="s">
        <v>35</v>
      </c>
      <c r="B1" t="s">
        <v>9</v>
      </c>
      <c r="C1" t="s">
        <v>36</v>
      </c>
    </row>
    <row r="2" spans="1:3" x14ac:dyDescent="0.4">
      <c r="A2">
        <v>1</v>
      </c>
      <c r="B2" t="s">
        <v>14</v>
      </c>
      <c r="C2">
        <v>15</v>
      </c>
    </row>
    <row r="3" spans="1:3" x14ac:dyDescent="0.4">
      <c r="A3">
        <v>1</v>
      </c>
      <c r="B3" t="s">
        <v>14</v>
      </c>
      <c r="C3">
        <v>14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31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1</v>
      </c>
      <c r="B2" t="s">
        <v>22</v>
      </c>
      <c r="C2">
        <v>1</v>
      </c>
      <c r="D2" t="s">
        <v>14</v>
      </c>
      <c r="E2">
        <v>65</v>
      </c>
      <c r="F2">
        <v>-1</v>
      </c>
      <c r="G2" t="s">
        <v>16</v>
      </c>
      <c r="H2" t="s">
        <v>33</v>
      </c>
      <c r="I2" t="s">
        <v>33</v>
      </c>
      <c r="J2">
        <v>2</v>
      </c>
      <c r="K2">
        <v>15</v>
      </c>
      <c r="L2">
        <v>15</v>
      </c>
      <c r="M2">
        <v>15</v>
      </c>
      <c r="N2" s="2">
        <f>テーブル22461214[[#This Row],[answerCount]]/テーブル22461214[[#This Row],[questionCount]]*100</f>
        <v>100</v>
      </c>
      <c r="O2" s="2">
        <f>テーブル22461214[[#This Row],[correctCount]]/テーブル22461214[[#This Row],[questionCount]]*100</f>
        <v>100</v>
      </c>
      <c r="P2" s="3" t="s">
        <v>19</v>
      </c>
      <c r="Q2" s="3" t="s">
        <v>19</v>
      </c>
      <c r="R2" s="3">
        <v>21</v>
      </c>
      <c r="S2" s="3">
        <v>13</v>
      </c>
      <c r="T2" s="4">
        <v>43128.524259259262</v>
      </c>
    </row>
    <row r="3" spans="1:21" x14ac:dyDescent="0.4">
      <c r="A3">
        <v>1</v>
      </c>
      <c r="B3" t="s">
        <v>22</v>
      </c>
      <c r="C3">
        <v>2</v>
      </c>
      <c r="D3" t="s">
        <v>15</v>
      </c>
      <c r="E3">
        <v>65</v>
      </c>
      <c r="F3">
        <v>1</v>
      </c>
      <c r="G3" t="s">
        <v>17</v>
      </c>
      <c r="H3" t="s">
        <v>33</v>
      </c>
      <c r="I3" t="s">
        <v>33</v>
      </c>
      <c r="J3">
        <v>1</v>
      </c>
      <c r="K3">
        <v>14</v>
      </c>
      <c r="L3">
        <v>13</v>
      </c>
      <c r="M3">
        <v>12</v>
      </c>
      <c r="N3" s="2">
        <f>テーブル22461214[[#This Row],[answerCount]]/テーブル22461214[[#This Row],[questionCount]]*100</f>
        <v>92.857142857142861</v>
      </c>
      <c r="O3" s="2">
        <f>テーブル22461214[[#This Row],[correctCount]]/テーブル22461214[[#This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27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3</v>
      </c>
      <c r="B2" t="s">
        <v>23</v>
      </c>
      <c r="C2" t="s">
        <v>24</v>
      </c>
      <c r="D2" t="s">
        <v>24</v>
      </c>
      <c r="E2">
        <v>65</v>
      </c>
      <c r="F2" t="s">
        <v>24</v>
      </c>
      <c r="G2" t="s">
        <v>24</v>
      </c>
      <c r="H2">
        <v>1</v>
      </c>
      <c r="I2" t="s">
        <v>29</v>
      </c>
      <c r="J2">
        <v>2</v>
      </c>
      <c r="K2">
        <v>15</v>
      </c>
      <c r="L2">
        <v>14</v>
      </c>
      <c r="M2">
        <v>13</v>
      </c>
      <c r="N2" s="2">
        <f>テーブル22462[[#This Row],[answerCount]]/テーブル22462[[#This Row],[questionCount]]*100</f>
        <v>93.333333333333329</v>
      </c>
      <c r="O2" s="2">
        <f>テーブル22462[[#This Row],[correctCount]]/テーブル22462[[#This Row],[questionCount]]*100</f>
        <v>86.666666666666671</v>
      </c>
      <c r="P2" s="3" t="s">
        <v>19</v>
      </c>
      <c r="Q2" s="3" t="s">
        <v>19</v>
      </c>
      <c r="R2" s="3">
        <v>21</v>
      </c>
      <c r="S2" s="3">
        <v>13</v>
      </c>
      <c r="T2" s="4">
        <v>43128.524259259262</v>
      </c>
    </row>
    <row r="3" spans="1:21" x14ac:dyDescent="0.4">
      <c r="A3">
        <v>3</v>
      </c>
      <c r="B3" t="s">
        <v>23</v>
      </c>
      <c r="C3" t="s">
        <v>24</v>
      </c>
      <c r="D3" t="s">
        <v>24</v>
      </c>
      <c r="E3">
        <v>65</v>
      </c>
      <c r="F3" t="s">
        <v>24</v>
      </c>
      <c r="G3" t="s">
        <v>24</v>
      </c>
      <c r="H3">
        <v>2</v>
      </c>
      <c r="I3" t="s">
        <v>30</v>
      </c>
      <c r="J3">
        <v>1</v>
      </c>
      <c r="K3">
        <v>14</v>
      </c>
      <c r="L3">
        <v>13</v>
      </c>
      <c r="M3">
        <v>12</v>
      </c>
      <c r="N3" s="2">
        <f>テーブル22462[[#This Row],[answerCount]]/テーブル22462[[#This Row],[questionCount]]*100</f>
        <v>92.857142857142861</v>
      </c>
      <c r="O3" s="2">
        <f>テーブル22462[[#This Row],[correctCount]]/テーブル22462[[#This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27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1</v>
      </c>
      <c r="B2" t="s">
        <v>22</v>
      </c>
      <c r="C2">
        <v>2</v>
      </c>
      <c r="D2" t="s">
        <v>15</v>
      </c>
      <c r="E2">
        <v>65</v>
      </c>
      <c r="F2">
        <v>3</v>
      </c>
      <c r="G2" t="s">
        <v>34</v>
      </c>
      <c r="H2" t="s">
        <v>19</v>
      </c>
      <c r="I2" t="s">
        <v>19</v>
      </c>
      <c r="J2">
        <v>4</v>
      </c>
      <c r="K2">
        <v>15</v>
      </c>
      <c r="L2">
        <v>14</v>
      </c>
      <c r="M2">
        <v>13</v>
      </c>
      <c r="N2" s="2">
        <f>テーブル22465[[#This Row],[answerCount]]/テーブル22465[[#This Row],[questionCount]]*100</f>
        <v>93.333333333333329</v>
      </c>
      <c r="O2" s="2">
        <f>テーブル22465[[#This Row],[correctCount]]/テーブル22465[[#This Row],[questionCount]]*100</f>
        <v>86.666666666666671</v>
      </c>
      <c r="P2" s="3" t="s">
        <v>37</v>
      </c>
      <c r="Q2" s="3" t="s">
        <v>38</v>
      </c>
      <c r="R2" s="3">
        <v>21</v>
      </c>
      <c r="S2" s="3">
        <v>13</v>
      </c>
      <c r="T2" s="4">
        <v>43128.524259259262</v>
      </c>
    </row>
    <row r="3" spans="1:21" x14ac:dyDescent="0.4">
      <c r="A3">
        <v>1</v>
      </c>
      <c r="B3" t="s">
        <v>22</v>
      </c>
      <c r="C3">
        <v>2</v>
      </c>
      <c r="D3" t="s">
        <v>15</v>
      </c>
      <c r="E3">
        <v>65</v>
      </c>
      <c r="F3">
        <v>3</v>
      </c>
      <c r="G3" t="s">
        <v>34</v>
      </c>
      <c r="H3" t="s">
        <v>19</v>
      </c>
      <c r="I3" t="s">
        <v>19</v>
      </c>
      <c r="J3">
        <v>3</v>
      </c>
      <c r="K3">
        <v>14</v>
      </c>
      <c r="L3">
        <v>13</v>
      </c>
      <c r="M3">
        <v>12</v>
      </c>
      <c r="N3" s="2">
        <f>テーブル22465[[#This Row],[answerCount]]/テーブル22465[[#This Row],[questionCount]]*100</f>
        <v>92.857142857142861</v>
      </c>
      <c r="O3" s="2">
        <f>テーブル22465[[#This Row],[correctCount]]/テーブル22465[[#This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8.75" x14ac:dyDescent="0.4"/>
  <cols>
    <col min="1" max="1" width="10.5" bestFit="1" customWidth="1"/>
    <col min="2" max="2" width="12.75" bestFit="1" customWidth="1"/>
    <col min="3" max="3" width="15.25" bestFit="1" customWidth="1"/>
  </cols>
  <sheetData>
    <row r="1" spans="1:3" x14ac:dyDescent="0.4">
      <c r="A1" t="s">
        <v>35</v>
      </c>
      <c r="B1" t="s">
        <v>9</v>
      </c>
      <c r="C1" t="s">
        <v>36</v>
      </c>
    </row>
    <row r="2" spans="1:3" x14ac:dyDescent="0.4">
      <c r="A2">
        <v>2</v>
      </c>
      <c r="B2" t="s">
        <v>15</v>
      </c>
      <c r="C2">
        <v>15</v>
      </c>
    </row>
    <row r="3" spans="1:3" x14ac:dyDescent="0.4">
      <c r="A3">
        <v>2</v>
      </c>
      <c r="B3" t="s">
        <v>15</v>
      </c>
      <c r="C3">
        <v>14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27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1</v>
      </c>
      <c r="B2" t="s">
        <v>22</v>
      </c>
      <c r="C2">
        <v>2</v>
      </c>
      <c r="D2" t="s">
        <v>15</v>
      </c>
      <c r="E2">
        <v>65</v>
      </c>
      <c r="F2">
        <v>3</v>
      </c>
      <c r="G2" t="s">
        <v>34</v>
      </c>
      <c r="H2" t="s">
        <v>19</v>
      </c>
      <c r="I2" t="s">
        <v>19</v>
      </c>
      <c r="J2">
        <v>4</v>
      </c>
      <c r="K2">
        <v>15</v>
      </c>
      <c r="L2">
        <v>15</v>
      </c>
      <c r="M2">
        <v>15</v>
      </c>
      <c r="N2" s="2">
        <f>テーブル224658[[#This Row],[answerCount]]/テーブル224658[[#This Row],[questionCount]]*100</f>
        <v>100</v>
      </c>
      <c r="O2" s="2">
        <f>テーブル224658[[#This Row],[correctCount]]/テーブル224658[[#This Row],[questionCount]]*100</f>
        <v>100</v>
      </c>
      <c r="P2" s="3" t="s">
        <v>19</v>
      </c>
      <c r="Q2" s="3" t="s">
        <v>19</v>
      </c>
      <c r="R2" s="3">
        <v>21</v>
      </c>
      <c r="S2" s="3">
        <v>13</v>
      </c>
      <c r="T2" s="4">
        <v>43128.524259259262</v>
      </c>
    </row>
    <row r="3" spans="1:21" x14ac:dyDescent="0.4">
      <c r="A3">
        <v>1</v>
      </c>
      <c r="B3" t="s">
        <v>22</v>
      </c>
      <c r="C3">
        <v>2</v>
      </c>
      <c r="D3" t="s">
        <v>15</v>
      </c>
      <c r="E3">
        <v>65</v>
      </c>
      <c r="F3">
        <v>3</v>
      </c>
      <c r="G3" t="s">
        <v>34</v>
      </c>
      <c r="H3" t="s">
        <v>19</v>
      </c>
      <c r="I3" t="s">
        <v>19</v>
      </c>
      <c r="J3">
        <v>3</v>
      </c>
      <c r="K3">
        <v>14</v>
      </c>
      <c r="L3">
        <v>13</v>
      </c>
      <c r="M3">
        <v>12</v>
      </c>
      <c r="N3" s="2">
        <f>テーブル224658[[#This Row],[answerCount]]/テーブル224658[[#This Row],[questionCount]]*100</f>
        <v>92.857142857142861</v>
      </c>
      <c r="O3" s="2">
        <f>テーブル224658[[#This Row],[correctCount]]/テーブル224658[[#This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27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3</v>
      </c>
      <c r="B2" t="s">
        <v>23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>
        <v>2</v>
      </c>
      <c r="I2" t="s">
        <v>30</v>
      </c>
      <c r="J2">
        <v>4</v>
      </c>
      <c r="K2">
        <v>5</v>
      </c>
      <c r="L2">
        <v>4</v>
      </c>
      <c r="M2" s="1">
        <v>3</v>
      </c>
      <c r="N2" s="2">
        <f>テーブル224659[[#This Row],[answerCount]]/テーブル224659[[#This Row],[questionCount]]*100</f>
        <v>80</v>
      </c>
      <c r="O2" s="2">
        <f>テーブル224659[[#This Row],[correctCount]]/テーブル224659[[#This Row],[questionCount]]*100</f>
        <v>60</v>
      </c>
      <c r="P2" s="3" t="s">
        <v>40</v>
      </c>
      <c r="Q2" s="3" t="s">
        <v>38</v>
      </c>
      <c r="R2" s="3">
        <v>21</v>
      </c>
      <c r="S2" s="3">
        <v>13</v>
      </c>
      <c r="T2" s="4">
        <v>43128.524259259262</v>
      </c>
    </row>
    <row r="3" spans="1:21" x14ac:dyDescent="0.4">
      <c r="A3">
        <v>3</v>
      </c>
      <c r="B3" t="s">
        <v>23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>
        <v>2</v>
      </c>
      <c r="I3" t="s">
        <v>30</v>
      </c>
      <c r="J3">
        <v>3</v>
      </c>
      <c r="K3">
        <v>5</v>
      </c>
      <c r="L3">
        <v>5</v>
      </c>
      <c r="M3" s="1">
        <v>5</v>
      </c>
      <c r="N3" s="2">
        <f>テーブル224659[[#This Row],[answerCount]]/テーブル224659[[#This Row],[questionCount]]*100</f>
        <v>100</v>
      </c>
      <c r="O3" s="2">
        <f>テーブル224659[[#This Row],[correctCount]]/テーブル224659[[#This Row],[questionCount]]*100</f>
        <v>100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8.75" x14ac:dyDescent="0.4"/>
  <cols>
    <col min="1" max="1" width="10.5" bestFit="1" customWidth="1"/>
    <col min="2" max="2" width="12.75" bestFit="1" customWidth="1"/>
    <col min="3" max="3" width="15.25" bestFit="1" customWidth="1"/>
  </cols>
  <sheetData>
    <row r="1" spans="1:3" x14ac:dyDescent="0.4">
      <c r="A1" t="s">
        <v>35</v>
      </c>
      <c r="B1" t="s">
        <v>9</v>
      </c>
      <c r="C1" t="s">
        <v>36</v>
      </c>
    </row>
    <row r="2" spans="1:3" x14ac:dyDescent="0.4">
      <c r="A2">
        <v>1</v>
      </c>
      <c r="B2" t="s">
        <v>14</v>
      </c>
      <c r="C2">
        <v>2</v>
      </c>
    </row>
    <row r="3" spans="1:3" x14ac:dyDescent="0.4">
      <c r="A3">
        <v>2</v>
      </c>
      <c r="B3" t="s">
        <v>15</v>
      </c>
      <c r="C3">
        <v>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27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3</v>
      </c>
      <c r="B2" t="s">
        <v>23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>
        <v>2</v>
      </c>
      <c r="I2" t="s">
        <v>30</v>
      </c>
      <c r="J2">
        <v>4</v>
      </c>
      <c r="K2">
        <v>5</v>
      </c>
      <c r="L2">
        <v>5</v>
      </c>
      <c r="M2" s="1">
        <v>5</v>
      </c>
      <c r="N2" s="2">
        <f>テーブル22465911[[#This Row],[answerCount]]/テーブル22465911[[#This Row],[questionCount]]*100</f>
        <v>100</v>
      </c>
      <c r="O2" s="2">
        <f>テーブル22465911[[#This Row],[correctCount]]/テーブル22465911[[#This Row],[questionCount]]*100</f>
        <v>100</v>
      </c>
      <c r="P2" s="3" t="s">
        <v>19</v>
      </c>
      <c r="Q2" s="3" t="s">
        <v>19</v>
      </c>
      <c r="R2" s="3">
        <v>21</v>
      </c>
      <c r="S2" s="3">
        <v>13</v>
      </c>
      <c r="T2" s="4">
        <v>43128.524259259262</v>
      </c>
    </row>
    <row r="3" spans="1:21" x14ac:dyDescent="0.4">
      <c r="A3">
        <v>3</v>
      </c>
      <c r="B3" t="s">
        <v>23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>
        <v>2</v>
      </c>
      <c r="I3" t="s">
        <v>30</v>
      </c>
      <c r="J3">
        <v>3</v>
      </c>
      <c r="K3">
        <v>5</v>
      </c>
      <c r="L3">
        <v>5</v>
      </c>
      <c r="M3" s="1">
        <v>5</v>
      </c>
      <c r="N3" s="2">
        <f>テーブル22465911[[#This Row],[answerCount]]/テーブル22465911[[#This Row],[questionCount]]*100</f>
        <v>100</v>
      </c>
      <c r="O3" s="2">
        <f>テーブル22465911[[#This Row],[correctCount]]/テーブル22465911[[#This Row],[questionCount]]*100</f>
        <v>100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31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1</v>
      </c>
      <c r="B2" t="s">
        <v>22</v>
      </c>
      <c r="C2">
        <v>1</v>
      </c>
      <c r="D2" t="s">
        <v>14</v>
      </c>
      <c r="E2">
        <v>65</v>
      </c>
      <c r="F2">
        <v>-1</v>
      </c>
      <c r="G2" t="s">
        <v>16</v>
      </c>
      <c r="H2" t="s">
        <v>33</v>
      </c>
      <c r="I2" t="s">
        <v>33</v>
      </c>
      <c r="J2">
        <v>2</v>
      </c>
      <c r="K2">
        <v>15</v>
      </c>
      <c r="L2">
        <v>14</v>
      </c>
      <c r="M2">
        <v>13</v>
      </c>
      <c r="N2" s="2">
        <f>テーブル224612[[#This Row],[answerCount]]/テーブル224612[[#This Row],[questionCount]]*100</f>
        <v>93.333333333333329</v>
      </c>
      <c r="O2" s="2">
        <f>テーブル224612[[#This Row],[correctCount]]/テーブル224612[[#This Row],[questionCount]]*100</f>
        <v>86.666666666666671</v>
      </c>
      <c r="P2" s="3" t="s">
        <v>42</v>
      </c>
      <c r="Q2" s="3" t="s">
        <v>41</v>
      </c>
      <c r="R2" s="3">
        <v>21</v>
      </c>
      <c r="S2" s="3">
        <v>13</v>
      </c>
      <c r="T2" s="4">
        <v>43128.524259259262</v>
      </c>
    </row>
    <row r="3" spans="1:21" x14ac:dyDescent="0.4">
      <c r="A3">
        <v>1</v>
      </c>
      <c r="B3" t="s">
        <v>22</v>
      </c>
      <c r="C3">
        <v>2</v>
      </c>
      <c r="D3" t="s">
        <v>15</v>
      </c>
      <c r="E3">
        <v>65</v>
      </c>
      <c r="F3">
        <v>1</v>
      </c>
      <c r="G3" t="s">
        <v>17</v>
      </c>
      <c r="H3" t="s">
        <v>33</v>
      </c>
      <c r="I3" t="s">
        <v>33</v>
      </c>
      <c r="J3">
        <v>1</v>
      </c>
      <c r="K3">
        <v>14</v>
      </c>
      <c r="L3">
        <v>13</v>
      </c>
      <c r="M3">
        <v>12</v>
      </c>
      <c r="N3" s="2">
        <f>テーブル224612[[#This Row],[answerCount]]/テーブル224612[[#This Row],[questionCount]]*100</f>
        <v>92.857142857142861</v>
      </c>
      <c r="O3" s="2">
        <f>テーブル224612[[#This Row],[correctCount]]/テーブル224612[[#This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Data1</vt:lpstr>
      <vt:lpstr>Data2</vt:lpstr>
      <vt:lpstr>Data3</vt:lpstr>
      <vt:lpstr>Incorrects1</vt:lpstr>
      <vt:lpstr>Data4</vt:lpstr>
      <vt:lpstr>Data5</vt:lpstr>
      <vt:lpstr>Incorrects2</vt:lpstr>
      <vt:lpstr>Data6</vt:lpstr>
      <vt:lpstr>Data7</vt:lpstr>
      <vt:lpstr>Incorrects3</vt:lpstr>
      <vt:lpstr>Data8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2018-09-19T09:44:47Z</dcterms:created>
  <dcterms:modified xsi:type="dcterms:W3CDTF">2019-03-21T05:11:42Z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cfc7ab5a-e0c2-4d6d-8a39-f6278dc524af</vt:lpwstr>
  </property>
</Properties>
</file>