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9.xml" ContentType="application/vnd.openxmlformats-officedocument.drawing+xml"/>
  <Override PartName="/xl/charts/chart32.xml" ContentType="application/vnd.openxmlformats-officedocument.drawingml.chart+xml"/>
  <Override PartName="/xl/charts/style3.xml" ContentType="application/vnd.ms-office.chartstyle+xml"/>
  <Override PartName="/xl/charts/colors3.xml" ContentType="application/vnd.ms-office.chartcolorstyle+xml"/>
  <Override PartName="/xl/charts/chart33.xml" ContentType="application/vnd.openxmlformats-officedocument.drawingml.chart+xml"/>
  <Override PartName="/xl/charts/chart34.xml" ContentType="application/vnd.openxmlformats-officedocument.drawingml.chart+xml"/>
  <Override PartName="/xl/drawings/drawing10.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1.xml" ContentType="application/vnd.openxmlformats-officedocument.drawing+xml"/>
  <Override PartName="/xl/comments2.xml" ContentType="application/vnd.openxmlformats-officedocument.spreadsheetml.comments+xml"/>
  <Override PartName="/xl/charts/chart40.xml" ContentType="application/vnd.openxmlformats-officedocument.drawingml.chart+xml"/>
  <Override PartName="/xl/drawings/drawing12.xml" ContentType="application/vnd.openxmlformats-officedocument.drawing+xml"/>
  <Override PartName="/xl/comments3.xml" ContentType="application/vnd.openxmlformats-officedocument.spreadsheetml.comments+xml"/>
  <Override PartName="/xl/charts/chart41.xml" ContentType="application/vnd.openxmlformats-officedocument.drawingml.chart+xml"/>
  <Override PartName="/xl/drawings/drawing13.xml" ContentType="application/vnd.openxmlformats-officedocument.drawing+xml"/>
  <Override PartName="/xl/comments4.xml" ContentType="application/vnd.openxmlformats-officedocument.spreadsheetml.comments+xml"/>
  <Override PartName="/xl/charts/chart42.xml" ContentType="application/vnd.openxmlformats-officedocument.drawingml.chart+xml"/>
  <Override PartName="/xl/drawings/drawing14.xml" ContentType="application/vnd.openxmlformats-officedocument.drawing+xml"/>
  <Override PartName="/xl/comments5.xml" ContentType="application/vnd.openxmlformats-officedocument.spreadsheetml.comments+xml"/>
  <Override PartName="/xl/charts/chart43.xml" ContentType="application/vnd.openxmlformats-officedocument.drawingml.chart+xml"/>
  <Override PartName="/xl/charts/chart44.xml" ContentType="application/vnd.openxmlformats-officedocument.drawingml.chart+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D:\AE\rellenar\"/>
    </mc:Choice>
  </mc:AlternateContent>
  <xr:revisionPtr revIDLastSave="0" documentId="8_{5D5642E8-BCBE-4677-93E1-BBBE63A3097F}" xr6:coauthVersionLast="47" xr6:coauthVersionMax="47" xr10:uidLastSave="{00000000-0000-0000-0000-000000000000}"/>
  <bookViews>
    <workbookView xWindow="20370" yWindow="-120" windowWidth="29040" windowHeight="15840" tabRatio="541" activeTab="13" xr2:uid="{00000000-000D-0000-FFFF-FFFF00000000}"/>
  </bookViews>
  <sheets>
    <sheet name="Datos Generales AE" sheetId="70" r:id="rId1"/>
    <sheet name="-KPI" sheetId="60" r:id="rId2"/>
    <sheet name="-RESUMEN CONSUMOS " sheetId="21" r:id="rId3"/>
    <sheet name="-Consumos Elect " sheetId="18" r:id="rId4"/>
    <sheet name="Gas " sheetId="19" state="hidden" r:id="rId5"/>
    <sheet name="-Poten electr." sheetId="63" r:id="rId6"/>
    <sheet name="TABLA CONSUMOS graficos" sheetId="67" r:id="rId7"/>
    <sheet name="Gas Natural" sheetId="68" r:id="rId8"/>
    <sheet name="INVENTARIO" sheetId="66" r:id="rId9"/>
    <sheet name="TABLA REPARTOS ELEC" sheetId="65" r:id="rId10"/>
    <sheet name="-Analisis regresion Calef." sheetId="48" r:id="rId11"/>
    <sheet name="-Analisis regresion Calef. gas" sheetId="69" r:id="rId12"/>
    <sheet name="-Analisis reg. Clim." sheetId="50" r:id="rId13"/>
    <sheet name="-Analisis regresion produccion" sheetId="53" r:id="rId14"/>
    <sheet name="Varios" sheetId="61" r:id="rId15"/>
  </sheets>
  <externalReferences>
    <externalReference r:id="rId16"/>
  </externalReferences>
  <definedNames>
    <definedName name="_xlnm._FilterDatabase" localSheetId="8" hidden="1">INVENTARIO!$C$4:$DX$267</definedName>
    <definedName name="_xlnm._FilterDatabase" localSheetId="9" hidden="1">'TABLA REPARTOS ELEC'!$B$16:$K$25</definedName>
    <definedName name="_Toc51403092" localSheetId="11">#REF!</definedName>
    <definedName name="_Toc51403092">#REF!</definedName>
    <definedName name="_xlnm.Print_Area" localSheetId="12">'-Analisis reg. Clim.'!$A$1:$L$45</definedName>
    <definedName name="_xlnm.Print_Area" localSheetId="10">'-Analisis regresion Calef.'!$A$1:$O$59</definedName>
    <definedName name="_xlnm.Print_Area" localSheetId="11">'-Analisis regresion Calef. gas'!$A$1:$O$59</definedName>
    <definedName name="_xlnm.Print_Area" localSheetId="8">INVENTARIO!$E$3:$CX$264</definedName>
    <definedName name="solver_adj" localSheetId="5" hidden="1">'-Poten electr.'!$D$2:$F$2</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lhs1" localSheetId="5" hidden="1">'-Poten electr.'!$E$2</definedName>
    <definedName name="solver_lhs2" localSheetId="5" hidden="1">'-Poten electr.'!$F$2</definedName>
    <definedName name="solver_lhs3" localSheetId="5" hidden="1">'-Poten electr.'!$G$2</definedName>
    <definedName name="solver_lhs4" localSheetId="5" hidden="1">'-Poten electr.'!$H$2</definedName>
    <definedName name="solver_lhs5" localSheetId="5" hidden="1">'-Poten electr.'!$I$2</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5</definedName>
    <definedName name="solver_nwt" localSheetId="5" hidden="1">1</definedName>
    <definedName name="solver_opt" localSheetId="5" hidden="1">'-Poten electr.'!#REF!</definedName>
    <definedName name="solver_pre" localSheetId="5" hidden="1">0.000001</definedName>
    <definedName name="solver_rbv" localSheetId="5" hidden="1">1</definedName>
    <definedName name="solver_rel1" localSheetId="5" hidden="1">3</definedName>
    <definedName name="solver_rel2" localSheetId="5" hidden="1">3</definedName>
    <definedName name="solver_rel3" localSheetId="5" hidden="1">3</definedName>
    <definedName name="solver_rel4" localSheetId="5" hidden="1">3</definedName>
    <definedName name="solver_rel5" localSheetId="5" hidden="1">3</definedName>
    <definedName name="solver_rhs1" localSheetId="5" hidden="1">'-Poten electr.'!$D$2</definedName>
    <definedName name="solver_rhs2" localSheetId="5" hidden="1">'-Poten electr.'!$E$2</definedName>
    <definedName name="solver_rhs3" localSheetId="5" hidden="1">'-Poten electr.'!$F$2</definedName>
    <definedName name="solver_rhs4" localSheetId="5" hidden="1">'-Poten electr.'!$G$2</definedName>
    <definedName name="solver_rhs5" localSheetId="5" hidden="1">15</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2</definedName>
    <definedName name="solver_val" localSheetId="5" hidden="1">0</definedName>
    <definedName name="solver_ver" localSheetId="5" hidden="1">3</definedName>
    <definedName name="_xlnm.Print_Titles" localSheetId="8">INVENTARIO!$3:$4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1" i="60" l="1"/>
  <c r="M21" i="60"/>
  <c r="M20" i="60"/>
  <c r="M19" i="60"/>
  <c r="C10" i="60"/>
  <c r="F15" i="60"/>
  <c r="E15" i="60"/>
  <c r="G15" i="60"/>
  <c r="R120" i="67"/>
  <c r="P120" i="67"/>
  <c r="N120" i="67"/>
  <c r="R118" i="67"/>
  <c r="P118" i="67"/>
  <c r="N118" i="67"/>
  <c r="R116" i="67"/>
  <c r="P116" i="67"/>
  <c r="N116" i="67"/>
  <c r="T77" i="67"/>
  <c r="S77" i="67"/>
  <c r="R109" i="67"/>
  <c r="P109" i="67"/>
  <c r="N109" i="67"/>
  <c r="R107" i="67"/>
  <c r="P107" i="67"/>
  <c r="N107" i="67"/>
  <c r="R100" i="67"/>
  <c r="P100" i="67"/>
  <c r="N100" i="67"/>
  <c r="R98" i="67"/>
  <c r="E23" i="67"/>
  <c r="E24" i="67"/>
  <c r="E25" i="67"/>
  <c r="E26" i="67"/>
  <c r="E27" i="67"/>
  <c r="E28" i="67"/>
  <c r="E29" i="67"/>
  <c r="E30" i="67"/>
  <c r="E31" i="67"/>
  <c r="E32" i="67"/>
  <c r="E33" i="67"/>
  <c r="E34" i="67"/>
  <c r="F23" i="67"/>
  <c r="F24" i="67"/>
  <c r="F25" i="67"/>
  <c r="F26" i="67"/>
  <c r="F27" i="67"/>
  <c r="F28" i="67"/>
  <c r="F29" i="67"/>
  <c r="F30" i="67"/>
  <c r="F31" i="67"/>
  <c r="F32" i="67"/>
  <c r="F33" i="67"/>
  <c r="F34" i="67"/>
  <c r="G23" i="67"/>
  <c r="G24" i="67"/>
  <c r="G25" i="67"/>
  <c r="G26" i="67"/>
  <c r="G27" i="67"/>
  <c r="G28" i="67"/>
  <c r="G29" i="67"/>
  <c r="G30" i="67"/>
  <c r="G31" i="67"/>
  <c r="G32" i="67"/>
  <c r="G33" i="67"/>
  <c r="G34" i="67"/>
  <c r="N3" i="21"/>
  <c r="O3" i="21"/>
  <c r="N4" i="21"/>
  <c r="O4" i="21"/>
  <c r="N5" i="21"/>
  <c r="O5" i="21"/>
  <c r="N6" i="21"/>
  <c r="O6" i="21"/>
  <c r="N7" i="21"/>
  <c r="O7" i="21"/>
  <c r="C4" i="69" l="1"/>
  <c r="C5" i="69"/>
  <c r="C6" i="69"/>
  <c r="C7" i="69"/>
  <c r="C8" i="69"/>
  <c r="C9" i="69"/>
  <c r="C10" i="69"/>
  <c r="C11" i="69"/>
  <c r="C12" i="69"/>
  <c r="C13" i="69"/>
  <c r="C14" i="69"/>
  <c r="C15" i="69"/>
  <c r="C4" i="50"/>
  <c r="C5" i="50"/>
  <c r="C6" i="50"/>
  <c r="C7" i="50"/>
  <c r="C8" i="50"/>
  <c r="C9" i="50"/>
  <c r="C10" i="50"/>
  <c r="C11" i="50"/>
  <c r="C12" i="50"/>
  <c r="C13" i="50"/>
  <c r="C14" i="50"/>
  <c r="C15" i="50"/>
  <c r="C16" i="50"/>
  <c r="C4" i="48"/>
  <c r="C5" i="48"/>
  <c r="C6" i="48"/>
  <c r="C7" i="48"/>
  <c r="C8" i="48"/>
  <c r="C9" i="48"/>
  <c r="C10" i="48"/>
  <c r="C11" i="48"/>
  <c r="C12" i="48"/>
  <c r="C13" i="48"/>
  <c r="C14" i="48"/>
  <c r="C15" i="48"/>
  <c r="G16" i="68" l="1"/>
  <c r="D16" i="68"/>
  <c r="E16" i="68"/>
  <c r="F4" i="68"/>
  <c r="M34" i="18"/>
  <c r="M33" i="18"/>
  <c r="M32" i="18"/>
  <c r="M31" i="18"/>
  <c r="M30" i="18"/>
  <c r="M29" i="18"/>
  <c r="M28" i="18"/>
  <c r="M27" i="18"/>
  <c r="M26" i="18"/>
  <c r="M25" i="18"/>
  <c r="M24" i="18"/>
  <c r="M23" i="18"/>
  <c r="D142" i="18"/>
  <c r="D113" i="18"/>
  <c r="D112" i="18"/>
  <c r="D111" i="18"/>
  <c r="D110" i="18"/>
  <c r="C23" i="18"/>
  <c r="C24" i="18"/>
  <c r="C25" i="18"/>
  <c r="C26" i="18"/>
  <c r="C27" i="18"/>
  <c r="C28" i="18"/>
  <c r="C29" i="18"/>
  <c r="C30" i="18"/>
  <c r="C31" i="18"/>
  <c r="C32" i="18"/>
  <c r="C33" i="18"/>
  <c r="C34" i="18"/>
  <c r="E23" i="18"/>
  <c r="F23" i="18"/>
  <c r="G23" i="18"/>
  <c r="H23" i="18"/>
  <c r="I23" i="18"/>
  <c r="J23" i="18"/>
  <c r="K23" i="18"/>
  <c r="N23" i="18"/>
  <c r="E24" i="18"/>
  <c r="F24" i="18"/>
  <c r="G24" i="18"/>
  <c r="H24" i="18"/>
  <c r="I24" i="18"/>
  <c r="J24" i="18"/>
  <c r="K24" i="18"/>
  <c r="N24" i="18"/>
  <c r="E25" i="18"/>
  <c r="F25" i="18"/>
  <c r="G25" i="18"/>
  <c r="H25" i="18"/>
  <c r="I25" i="18"/>
  <c r="J25" i="18"/>
  <c r="K25" i="18"/>
  <c r="N25" i="18"/>
  <c r="E26" i="18"/>
  <c r="F26" i="18"/>
  <c r="G26" i="18"/>
  <c r="H26" i="18"/>
  <c r="I26" i="18"/>
  <c r="J26" i="18"/>
  <c r="K26" i="18"/>
  <c r="N26" i="18"/>
  <c r="E27" i="18"/>
  <c r="F27" i="18"/>
  <c r="G27" i="18"/>
  <c r="H27" i="18"/>
  <c r="I27" i="18"/>
  <c r="J27" i="18"/>
  <c r="K27" i="18"/>
  <c r="N27" i="18"/>
  <c r="E28" i="18"/>
  <c r="F28" i="18"/>
  <c r="G28" i="18"/>
  <c r="H28" i="18"/>
  <c r="I28" i="18"/>
  <c r="J28" i="18"/>
  <c r="K28" i="18"/>
  <c r="N28" i="18"/>
  <c r="E29" i="18"/>
  <c r="F29" i="18"/>
  <c r="G29" i="18"/>
  <c r="H29" i="18"/>
  <c r="I29" i="18"/>
  <c r="J29" i="18"/>
  <c r="K29" i="18"/>
  <c r="N29" i="18"/>
  <c r="E30" i="18"/>
  <c r="F30" i="18"/>
  <c r="G30" i="18"/>
  <c r="H30" i="18"/>
  <c r="I30" i="18"/>
  <c r="J30" i="18"/>
  <c r="K30" i="18"/>
  <c r="N30" i="18"/>
  <c r="E31" i="18"/>
  <c r="F31" i="18"/>
  <c r="G31" i="18"/>
  <c r="H31" i="18"/>
  <c r="I31" i="18"/>
  <c r="J31" i="18"/>
  <c r="K31" i="18"/>
  <c r="N31" i="18"/>
  <c r="E32" i="18"/>
  <c r="F32" i="18"/>
  <c r="G32" i="18"/>
  <c r="H32" i="18"/>
  <c r="I32" i="18"/>
  <c r="J32" i="18"/>
  <c r="K32" i="18"/>
  <c r="N32" i="18"/>
  <c r="E33" i="18"/>
  <c r="F33" i="18"/>
  <c r="G33" i="18"/>
  <c r="H33" i="18"/>
  <c r="I33" i="18"/>
  <c r="J33" i="18"/>
  <c r="K33" i="18"/>
  <c r="N33" i="18"/>
  <c r="E34" i="18"/>
  <c r="F34" i="18"/>
  <c r="G34" i="18"/>
  <c r="H34" i="18"/>
  <c r="I34" i="18"/>
  <c r="J34" i="18"/>
  <c r="K34" i="18"/>
  <c r="N34" i="18"/>
  <c r="E154" i="18"/>
  <c r="E153" i="18"/>
  <c r="E151" i="18"/>
  <c r="E152" i="18"/>
  <c r="E150" i="18"/>
  <c r="E149" i="18"/>
  <c r="E148" i="18"/>
  <c r="E147" i="18"/>
  <c r="E158" i="18"/>
  <c r="S16" i="18"/>
  <c r="S15" i="18"/>
  <c r="S14" i="18"/>
  <c r="E157" i="18"/>
  <c r="E156" i="18"/>
  <c r="E155" i="18"/>
  <c r="U13" i="18"/>
  <c r="S13" i="18"/>
  <c r="J13" i="18"/>
  <c r="H13" i="18"/>
  <c r="G13" i="18"/>
  <c r="S12" i="18"/>
  <c r="S11" i="18"/>
  <c r="S10" i="18"/>
  <c r="S9" i="18"/>
  <c r="S8" i="18"/>
  <c r="S7" i="18"/>
  <c r="S6" i="18"/>
  <c r="S5" i="18"/>
  <c r="AD8" i="63"/>
  <c r="C19" i="63"/>
  <c r="C18" i="63"/>
  <c r="C17" i="63"/>
  <c r="C16" i="63"/>
  <c r="C15" i="63"/>
  <c r="C14" i="63"/>
  <c r="C13" i="63"/>
  <c r="C12" i="63"/>
  <c r="C11" i="63"/>
  <c r="C10" i="63"/>
  <c r="C9" i="63"/>
  <c r="C8" i="63"/>
  <c r="D8" i="63"/>
  <c r="E8" i="63"/>
  <c r="F8" i="63"/>
  <c r="G8" i="63"/>
  <c r="H8" i="63"/>
  <c r="I8" i="63"/>
  <c r="D9" i="63"/>
  <c r="E9" i="63"/>
  <c r="F9" i="63"/>
  <c r="G9" i="63"/>
  <c r="H9" i="63"/>
  <c r="I9" i="63"/>
  <c r="D10" i="63"/>
  <c r="E10" i="63"/>
  <c r="F10" i="63"/>
  <c r="G10" i="63"/>
  <c r="H10" i="63"/>
  <c r="I10" i="63"/>
  <c r="D11" i="63"/>
  <c r="E11" i="63"/>
  <c r="F11" i="63"/>
  <c r="G11" i="63"/>
  <c r="H11" i="63"/>
  <c r="I11" i="63"/>
  <c r="D12" i="63"/>
  <c r="E12" i="63"/>
  <c r="F12" i="63"/>
  <c r="G12" i="63"/>
  <c r="H12" i="63"/>
  <c r="I12" i="63"/>
  <c r="D13" i="63"/>
  <c r="E13" i="63"/>
  <c r="F13" i="63"/>
  <c r="G13" i="63"/>
  <c r="H13" i="63"/>
  <c r="I13" i="63"/>
  <c r="D14" i="63"/>
  <c r="E14" i="63"/>
  <c r="F14" i="63"/>
  <c r="G14" i="63"/>
  <c r="H14" i="63"/>
  <c r="I14" i="63"/>
  <c r="D15" i="63"/>
  <c r="E15" i="63"/>
  <c r="F15" i="63"/>
  <c r="G15" i="63"/>
  <c r="H15" i="63"/>
  <c r="I15" i="63"/>
  <c r="D16" i="63"/>
  <c r="E16" i="63"/>
  <c r="F16" i="63"/>
  <c r="G16" i="63"/>
  <c r="H16" i="63"/>
  <c r="I16" i="63"/>
  <c r="D17" i="63"/>
  <c r="E17" i="63"/>
  <c r="F17" i="63"/>
  <c r="G17" i="63"/>
  <c r="H17" i="63"/>
  <c r="I17" i="63"/>
  <c r="D18" i="63"/>
  <c r="E18" i="63"/>
  <c r="F18" i="63"/>
  <c r="G18" i="63"/>
  <c r="H18" i="63"/>
  <c r="I18" i="63"/>
  <c r="D19" i="63"/>
  <c r="E19" i="63"/>
  <c r="F19" i="63"/>
  <c r="G19" i="63"/>
  <c r="H19" i="63"/>
  <c r="I19" i="63"/>
  <c r="D16" i="18"/>
  <c r="D15" i="18"/>
  <c r="D14" i="18"/>
  <c r="D13" i="18"/>
  <c r="D12" i="18"/>
  <c r="D11" i="18"/>
  <c r="D10" i="18"/>
  <c r="D9" i="18"/>
  <c r="D8" i="18"/>
  <c r="D7" i="18"/>
  <c r="D6" i="18"/>
  <c r="D5" i="18"/>
  <c r="O31" i="60"/>
  <c r="O30" i="60"/>
  <c r="C5" i="60"/>
  <c r="F83" i="65" l="1"/>
  <c r="F85" i="65" s="1"/>
  <c r="F87" i="65" s="1"/>
  <c r="CS233" i="66"/>
  <c r="CS232" i="66"/>
  <c r="CS231" i="66"/>
  <c r="CS230" i="66"/>
  <c r="CS229" i="66"/>
  <c r="CS228" i="66"/>
  <c r="CS227" i="66"/>
  <c r="CS226" i="66"/>
  <c r="CS225" i="66"/>
  <c r="CS224" i="66"/>
  <c r="CS223" i="66"/>
  <c r="CS222" i="66"/>
  <c r="CS221" i="66"/>
  <c r="CS220" i="66"/>
  <c r="CS219" i="66"/>
  <c r="CS218" i="66"/>
  <c r="CS217" i="66"/>
  <c r="CS216" i="66"/>
  <c r="CS215" i="66"/>
  <c r="CS214" i="66"/>
  <c r="CS213" i="66"/>
  <c r="CS212" i="66"/>
  <c r="CS211" i="66"/>
  <c r="CS210" i="66"/>
  <c r="CS209" i="66"/>
  <c r="CS208" i="66"/>
  <c r="CS207" i="66"/>
  <c r="CS206" i="66"/>
  <c r="CS205" i="66"/>
  <c r="CS204" i="66"/>
  <c r="CS203" i="66"/>
  <c r="CS202" i="66"/>
  <c r="CS201" i="66"/>
  <c r="CS200" i="66"/>
  <c r="CS199" i="66"/>
  <c r="CS198" i="66"/>
  <c r="CS197" i="66"/>
  <c r="CS196" i="66"/>
  <c r="CS195" i="66"/>
  <c r="CS194" i="66"/>
  <c r="CS193" i="66"/>
  <c r="CS192" i="66"/>
  <c r="CS191" i="66"/>
  <c r="CS190" i="66"/>
  <c r="CS189" i="66"/>
  <c r="CS188" i="66"/>
  <c r="CS187" i="66"/>
  <c r="CS186" i="66"/>
  <c r="CS185" i="66"/>
  <c r="CS184" i="66"/>
  <c r="CS183" i="66"/>
  <c r="CS182" i="66"/>
  <c r="CS181" i="66"/>
  <c r="CS180" i="66"/>
  <c r="CS179" i="66"/>
  <c r="CS178" i="66"/>
  <c r="CS177" i="66"/>
  <c r="CS176" i="66"/>
  <c r="CS175" i="66"/>
  <c r="CS174" i="66"/>
  <c r="CS173" i="66"/>
  <c r="CS172" i="66"/>
  <c r="CS171" i="66"/>
  <c r="CS170" i="66"/>
  <c r="CS169" i="66"/>
  <c r="CS168" i="66"/>
  <c r="CS167" i="66"/>
  <c r="CS166" i="66"/>
  <c r="CS165" i="66"/>
  <c r="CS164" i="66"/>
  <c r="CS163" i="66"/>
  <c r="CS162" i="66"/>
  <c r="CS161" i="66"/>
  <c r="CS160" i="66"/>
  <c r="CS159" i="66"/>
  <c r="CS156" i="66"/>
  <c r="CS155" i="66"/>
  <c r="CS154" i="66"/>
  <c r="CS153" i="66"/>
  <c r="CS152" i="66"/>
  <c r="CS151" i="66"/>
  <c r="CS150" i="66"/>
  <c r="CS149" i="66"/>
  <c r="CS148" i="66"/>
  <c r="CS147" i="66"/>
  <c r="CS146" i="66"/>
  <c r="CS145" i="66"/>
  <c r="CS144" i="66"/>
  <c r="CS143" i="66"/>
  <c r="CS142" i="66"/>
  <c r="CS141" i="66"/>
  <c r="CS140" i="66"/>
  <c r="C61" i="60" l="1"/>
  <c r="C68" i="60" l="1"/>
  <c r="C67" i="60"/>
  <c r="Q447" i="66" l="1"/>
  <c r="D78" i="68"/>
  <c r="I23" i="60"/>
  <c r="P32" i="60"/>
  <c r="O32" i="60"/>
  <c r="N30" i="60" s="1"/>
  <c r="M30" i="60" s="1"/>
  <c r="G22" i="60" s="1"/>
  <c r="D4" i="21"/>
  <c r="L23" i="21" s="1"/>
  <c r="C16" i="53"/>
  <c r="F14" i="68"/>
  <c r="F15" i="68"/>
  <c r="F13" i="68"/>
  <c r="F12" i="68"/>
  <c r="F11" i="68"/>
  <c r="F10" i="68"/>
  <c r="F9" i="68"/>
  <c r="F8" i="68"/>
  <c r="F7" i="68"/>
  <c r="F6" i="68"/>
  <c r="F16" i="68" s="1"/>
  <c r="F5" i="68"/>
  <c r="N31" i="60" l="1"/>
  <c r="M31" i="60" s="1"/>
  <c r="G21" i="60" s="1"/>
  <c r="G23" i="60" s="1"/>
  <c r="D16" i="60"/>
  <c r="D68" i="60" s="1"/>
  <c r="L378" i="66"/>
  <c r="M365" i="66" s="1"/>
  <c r="M373" i="66"/>
  <c r="M376" i="66" l="1"/>
  <c r="M377" i="66"/>
  <c r="M361" i="66"/>
  <c r="M378" i="66"/>
  <c r="M366" i="66"/>
  <c r="M363" i="66"/>
  <c r="M374" i="66"/>
  <c r="M375" i="66"/>
  <c r="M362" i="66"/>
  <c r="M364" i="66"/>
  <c r="C37" i="60"/>
  <c r="C22" i="60"/>
  <c r="L82" i="68"/>
  <c r="AO53" i="66"/>
  <c r="BT118" i="66"/>
  <c r="BT58" i="66"/>
  <c r="BT57" i="66"/>
  <c r="BT56" i="66"/>
  <c r="BT55" i="66"/>
  <c r="BT54" i="66"/>
  <c r="BJ58" i="66"/>
  <c r="BJ57" i="66"/>
  <c r="BJ56" i="66"/>
  <c r="BJ55" i="66"/>
  <c r="BJ54" i="66"/>
  <c r="BJ53" i="66"/>
  <c r="BT53" i="66"/>
  <c r="BJ116" i="66"/>
  <c r="J79" i="68"/>
  <c r="D79" i="68"/>
  <c r="K79" i="68" s="1"/>
  <c r="J78" i="68"/>
  <c r="K78" i="68"/>
  <c r="L80" i="68"/>
  <c r="BJ129" i="66" l="1"/>
  <c r="BQ129" i="66" s="1"/>
  <c r="BJ128" i="66"/>
  <c r="BQ128" i="66" s="1"/>
  <c r="BP129" i="66"/>
  <c r="BP128" i="66"/>
  <c r="BQ127" i="66"/>
  <c r="BP127" i="66"/>
  <c r="BQ126" i="66"/>
  <c r="BP126" i="66"/>
  <c r="BQ125" i="66"/>
  <c r="BP125" i="66"/>
  <c r="BP124" i="66"/>
  <c r="BP123" i="66"/>
  <c r="BP122" i="66"/>
  <c r="BP121" i="66"/>
  <c r="BP120" i="66"/>
  <c r="BP119" i="66"/>
  <c r="BP118" i="66"/>
  <c r="BP117" i="66"/>
  <c r="BQ116" i="66"/>
  <c r="BP116" i="66"/>
  <c r="BP115" i="66"/>
  <c r="BP114" i="66"/>
  <c r="BP113" i="66"/>
  <c r="BP112" i="66"/>
  <c r="BQ111" i="66"/>
  <c r="BP111" i="66"/>
  <c r="BQ110" i="66"/>
  <c r="BP110" i="66"/>
  <c r="BQ109" i="66"/>
  <c r="BP109" i="66"/>
  <c r="BZ128" i="66"/>
  <c r="BZ127" i="66"/>
  <c r="BZ126" i="66"/>
  <c r="BZ125" i="66"/>
  <c r="BZ124" i="66"/>
  <c r="BZ123" i="66"/>
  <c r="BZ122" i="66"/>
  <c r="BZ121" i="66"/>
  <c r="BZ120" i="66"/>
  <c r="BZ119" i="66"/>
  <c r="BZ118" i="66"/>
  <c r="BZ117" i="66"/>
  <c r="BZ116" i="66"/>
  <c r="BZ115" i="66"/>
  <c r="BZ114" i="66"/>
  <c r="BZ113" i="66"/>
  <c r="BZ112" i="66"/>
  <c r="CA111" i="66"/>
  <c r="BZ111" i="66"/>
  <c r="CA110" i="66"/>
  <c r="BZ110" i="66"/>
  <c r="CA109" i="66"/>
  <c r="BZ109" i="66"/>
  <c r="BQ54" i="66" l="1"/>
  <c r="BZ54" i="66"/>
  <c r="CS117" i="66"/>
  <c r="CS116" i="66"/>
  <c r="CS115" i="66"/>
  <c r="CS114" i="66"/>
  <c r="CS112" i="66"/>
  <c r="B24" i="65" l="1"/>
  <c r="B23" i="65"/>
  <c r="B22" i="65"/>
  <c r="B21" i="65"/>
  <c r="B20" i="65"/>
  <c r="B19" i="65"/>
  <c r="B18" i="65"/>
  <c r="B17" i="65"/>
  <c r="D24" i="65"/>
  <c r="D23" i="65"/>
  <c r="D22" i="65"/>
  <c r="D21" i="65"/>
  <c r="D20" i="65"/>
  <c r="D19" i="65"/>
  <c r="D18" i="65"/>
  <c r="D17" i="65"/>
  <c r="BT128" i="66" l="1"/>
  <c r="CA128" i="66" s="1"/>
  <c r="BT127" i="66"/>
  <c r="CA127" i="66" s="1"/>
  <c r="BT126" i="66"/>
  <c r="CA126" i="66" s="1"/>
  <c r="BT125" i="66"/>
  <c r="CA125" i="66" s="1"/>
  <c r="BT124" i="66"/>
  <c r="CA124" i="66" s="1"/>
  <c r="CA123" i="66"/>
  <c r="BT122" i="66"/>
  <c r="CA122" i="66" s="1"/>
  <c r="BT121" i="66"/>
  <c r="CA121" i="66" s="1"/>
  <c r="BT120" i="66"/>
  <c r="CA120" i="66" s="1"/>
  <c r="BT119" i="66"/>
  <c r="CA119" i="66" s="1"/>
  <c r="CA118" i="66"/>
  <c r="BT117" i="66"/>
  <c r="CA117" i="66" s="1"/>
  <c r="BT116" i="66"/>
  <c r="CA116" i="66" s="1"/>
  <c r="BT115" i="66"/>
  <c r="CA115" i="66" s="1"/>
  <c r="BT114" i="66"/>
  <c r="CA114" i="66" s="1"/>
  <c r="BT113" i="66"/>
  <c r="CA113" i="66" s="1"/>
  <c r="BT112" i="66"/>
  <c r="CA112" i="66" s="1"/>
  <c r="BJ124" i="66"/>
  <c r="BQ124" i="66" s="1"/>
  <c r="BJ123" i="66"/>
  <c r="BQ123" i="66" s="1"/>
  <c r="BJ122" i="66"/>
  <c r="BQ122" i="66" s="1"/>
  <c r="BJ121" i="66"/>
  <c r="BQ121" i="66" s="1"/>
  <c r="BQ120" i="66"/>
  <c r="BQ119" i="66"/>
  <c r="BJ118" i="66"/>
  <c r="BQ118" i="66" s="1"/>
  <c r="BJ117" i="66"/>
  <c r="BQ117" i="66" s="1"/>
  <c r="BJ115" i="66"/>
  <c r="BQ115" i="66" s="1"/>
  <c r="BJ114" i="66"/>
  <c r="BQ114" i="66" s="1"/>
  <c r="BJ113" i="66"/>
  <c r="BQ113" i="66" s="1"/>
  <c r="BJ112" i="66"/>
  <c r="BQ112" i="66" s="1"/>
  <c r="D4" i="69" l="1"/>
  <c r="E4" i="69" s="1"/>
  <c r="D5" i="69"/>
  <c r="E5" i="69" s="1"/>
  <c r="D6" i="69"/>
  <c r="E6" i="69" s="1"/>
  <c r="D7" i="69"/>
  <c r="E7" i="69" s="1"/>
  <c r="D8" i="69"/>
  <c r="E8" i="69" s="1"/>
  <c r="D9" i="69"/>
  <c r="E9" i="69" s="1"/>
  <c r="D10" i="69"/>
  <c r="E10" i="69" s="1"/>
  <c r="D11" i="69"/>
  <c r="E11" i="69" s="1"/>
  <c r="D12" i="69"/>
  <c r="D13" i="69"/>
  <c r="E13" i="69" s="1"/>
  <c r="D14" i="69"/>
  <c r="E14" i="69" s="1"/>
  <c r="D15" i="69"/>
  <c r="E15" i="69" s="1"/>
  <c r="E12" i="69"/>
  <c r="D16" i="69" l="1"/>
  <c r="D62" i="68" l="1"/>
  <c r="A61" i="68" s="1"/>
  <c r="A60" i="68"/>
  <c r="F49" i="68"/>
  <c r="F48" i="68"/>
  <c r="F47" i="68"/>
  <c r="G44" i="68"/>
  <c r="F50" i="68" s="1"/>
  <c r="I35" i="68"/>
  <c r="H35" i="68"/>
  <c r="O34" i="68"/>
  <c r="M34" i="68"/>
  <c r="L34" i="68"/>
  <c r="F34" i="68"/>
  <c r="E34" i="68"/>
  <c r="D34" i="68"/>
  <c r="N33" i="68"/>
  <c r="F33" i="68"/>
  <c r="E33" i="68"/>
  <c r="D33" i="68"/>
  <c r="N32" i="68"/>
  <c r="F32" i="68"/>
  <c r="E32" i="68"/>
  <c r="D32" i="68"/>
  <c r="N31" i="68"/>
  <c r="F31" i="68"/>
  <c r="E31" i="68"/>
  <c r="D31" i="68"/>
  <c r="N30" i="68"/>
  <c r="F30" i="68"/>
  <c r="E30" i="68"/>
  <c r="D30" i="68"/>
  <c r="N29" i="68"/>
  <c r="F29" i="68"/>
  <c r="E29" i="68"/>
  <c r="D29" i="68"/>
  <c r="P28" i="68"/>
  <c r="N28" i="68"/>
  <c r="F28" i="68"/>
  <c r="E28" i="68"/>
  <c r="D28" i="68"/>
  <c r="P27" i="68"/>
  <c r="N27" i="68"/>
  <c r="F27" i="68"/>
  <c r="E27" i="68"/>
  <c r="D27" i="68"/>
  <c r="P26" i="68"/>
  <c r="N26" i="68"/>
  <c r="F26" i="68"/>
  <c r="E26" i="68"/>
  <c r="D26" i="68"/>
  <c r="P25" i="68"/>
  <c r="N25" i="68"/>
  <c r="F25" i="68"/>
  <c r="E25" i="68"/>
  <c r="D25" i="68"/>
  <c r="P24" i="68"/>
  <c r="N24" i="68"/>
  <c r="F24" i="68"/>
  <c r="E24" i="68"/>
  <c r="D24" i="68"/>
  <c r="N23" i="68"/>
  <c r="F23" i="68"/>
  <c r="E23" i="68"/>
  <c r="D23" i="68"/>
  <c r="P22" i="68"/>
  <c r="N22" i="68"/>
  <c r="R117" i="67"/>
  <c r="P117" i="67"/>
  <c r="N117" i="67"/>
  <c r="S51" i="67"/>
  <c r="R51" i="67"/>
  <c r="T51" i="67" s="1"/>
  <c r="P51" i="67"/>
  <c r="O51" i="67"/>
  <c r="Q51" i="67" s="1"/>
  <c r="N51" i="67"/>
  <c r="S50" i="67"/>
  <c r="R50" i="67"/>
  <c r="T50" i="67" s="1"/>
  <c r="P50" i="67"/>
  <c r="O50" i="67"/>
  <c r="Q50" i="67" s="1"/>
  <c r="M50" i="67"/>
  <c r="L50" i="67"/>
  <c r="N50" i="67" s="1"/>
  <c r="S49" i="67"/>
  <c r="R49" i="67"/>
  <c r="T49" i="67" s="1"/>
  <c r="P49" i="67"/>
  <c r="O49" i="67"/>
  <c r="Q49" i="67" s="1"/>
  <c r="M49" i="67"/>
  <c r="L49" i="67"/>
  <c r="N49" i="67" s="1"/>
  <c r="S48" i="67"/>
  <c r="R48" i="67"/>
  <c r="T48" i="67" s="1"/>
  <c r="P48" i="67"/>
  <c r="O48" i="67"/>
  <c r="Q48" i="67" s="1"/>
  <c r="M48" i="67"/>
  <c r="L48" i="67"/>
  <c r="N48" i="67" s="1"/>
  <c r="S47" i="67"/>
  <c r="R47" i="67"/>
  <c r="T47" i="67" s="1"/>
  <c r="Q47" i="67"/>
  <c r="P47" i="67"/>
  <c r="O47" i="67"/>
  <c r="M47" i="67"/>
  <c r="L47" i="67"/>
  <c r="N47" i="67" s="1"/>
  <c r="S46" i="67"/>
  <c r="R46" i="67"/>
  <c r="T46" i="67" s="1"/>
  <c r="P46" i="67"/>
  <c r="O46" i="67"/>
  <c r="Q46" i="67" s="1"/>
  <c r="M46" i="67"/>
  <c r="L46" i="67"/>
  <c r="N46" i="67" s="1"/>
  <c r="T45" i="67"/>
  <c r="S45" i="67"/>
  <c r="R45" i="67"/>
  <c r="P45" i="67"/>
  <c r="O45" i="67"/>
  <c r="Q45" i="67" s="1"/>
  <c r="M45" i="67"/>
  <c r="L45" i="67"/>
  <c r="N45" i="67" s="1"/>
  <c r="S44" i="67"/>
  <c r="R44" i="67"/>
  <c r="T44" i="67" s="1"/>
  <c r="Q44" i="67"/>
  <c r="P44" i="67"/>
  <c r="O44" i="67"/>
  <c r="M44" i="67"/>
  <c r="L44" i="67"/>
  <c r="N44" i="67" s="1"/>
  <c r="S43" i="67"/>
  <c r="R43" i="67"/>
  <c r="T43" i="67" s="1"/>
  <c r="Q43" i="67"/>
  <c r="P43" i="67"/>
  <c r="O43" i="67"/>
  <c r="M43" i="67"/>
  <c r="L43" i="67"/>
  <c r="N43" i="67" s="1"/>
  <c r="S42" i="67"/>
  <c r="R42" i="67"/>
  <c r="T42" i="67" s="1"/>
  <c r="P42" i="67"/>
  <c r="O42" i="67"/>
  <c r="Q42" i="67" s="1"/>
  <c r="N42" i="67"/>
  <c r="M42" i="67"/>
  <c r="L42" i="67"/>
  <c r="S41" i="67"/>
  <c r="R41" i="67"/>
  <c r="T41" i="67" s="1"/>
  <c r="P41" i="67"/>
  <c r="O41" i="67"/>
  <c r="M41" i="67"/>
  <c r="L41" i="67"/>
  <c r="N41" i="67" s="1"/>
  <c r="S40" i="67"/>
  <c r="R40" i="67"/>
  <c r="T40" i="67" s="1"/>
  <c r="P40" i="67"/>
  <c r="O40" i="67"/>
  <c r="Q40" i="67" s="1"/>
  <c r="M40" i="67"/>
  <c r="L40" i="67"/>
  <c r="G35" i="67"/>
  <c r="F35" i="67"/>
  <c r="P98" i="67" s="1"/>
  <c r="E35" i="67"/>
  <c r="D35" i="67"/>
  <c r="C35" i="67"/>
  <c r="B35" i="67"/>
  <c r="P52" i="67" l="1"/>
  <c r="M52" i="67"/>
  <c r="N98" i="67"/>
  <c r="N101" i="67"/>
  <c r="S52" i="67"/>
  <c r="D56" i="68"/>
  <c r="N119" i="67"/>
  <c r="F35" i="68"/>
  <c r="D54" i="68" s="1"/>
  <c r="E35" i="68"/>
  <c r="E41" i="68" s="1"/>
  <c r="P119" i="67"/>
  <c r="L52" i="67"/>
  <c r="E18" i="68"/>
  <c r="D55" i="68" s="1"/>
  <c r="D6" i="21"/>
  <c r="O52" i="67"/>
  <c r="N34" i="68"/>
  <c r="M36" i="68" s="1"/>
  <c r="D57" i="68"/>
  <c r="P30" i="68"/>
  <c r="P23" i="68"/>
  <c r="P31" i="68"/>
  <c r="P32" i="68"/>
  <c r="P29" i="68"/>
  <c r="P33" i="68"/>
  <c r="P102" i="67"/>
  <c r="P99" i="67"/>
  <c r="R102" i="67"/>
  <c r="R99" i="67"/>
  <c r="R101" i="67"/>
  <c r="T52" i="67"/>
  <c r="P101" i="67"/>
  <c r="R52" i="67"/>
  <c r="R119" i="67"/>
  <c r="N40" i="67"/>
  <c r="N52" i="67" s="1"/>
  <c r="Q41" i="67"/>
  <c r="Q52" i="67" s="1"/>
  <c r="D53" i="68" l="1"/>
  <c r="E42" i="68"/>
  <c r="F42" i="68" s="1"/>
  <c r="E43" i="68"/>
  <c r="E49" i="68" s="1"/>
  <c r="L24" i="21"/>
  <c r="L25" i="21" s="1"/>
  <c r="E22" i="60"/>
  <c r="P34" i="68"/>
  <c r="N102" i="67"/>
  <c r="N99" i="67"/>
  <c r="P36" i="68"/>
  <c r="L35" i="68"/>
  <c r="L36" i="68" s="1"/>
  <c r="E47" i="68"/>
  <c r="F41" i="68"/>
  <c r="P108" i="67"/>
  <c r="P111" i="67"/>
  <c r="N111" i="67"/>
  <c r="N108" i="67"/>
  <c r="R111" i="67"/>
  <c r="R108" i="67"/>
  <c r="N110" i="67"/>
  <c r="P110" i="67"/>
  <c r="R110" i="67"/>
  <c r="E48" i="68" l="1"/>
  <c r="E50" i="68" s="1"/>
  <c r="F43" i="68"/>
  <c r="F44" i="68" s="1"/>
  <c r="G330" i="66" l="1"/>
  <c r="FN329" i="66"/>
  <c r="GL328" i="66"/>
  <c r="GK328" i="66"/>
  <c r="GJ328" i="66"/>
  <c r="GI328" i="66"/>
  <c r="GH328" i="66"/>
  <c r="GG328" i="66"/>
  <c r="GF328" i="66"/>
  <c r="GE328" i="66"/>
  <c r="GD328" i="66"/>
  <c r="GC328" i="66"/>
  <c r="GB328" i="66"/>
  <c r="GA328" i="66"/>
  <c r="FZ328" i="66"/>
  <c r="FY328" i="66"/>
  <c r="FX328" i="66"/>
  <c r="FW328" i="66"/>
  <c r="FV328" i="66"/>
  <c r="FU328" i="66"/>
  <c r="FT328" i="66"/>
  <c r="FS328" i="66"/>
  <c r="FR328" i="66"/>
  <c r="FQ328" i="66"/>
  <c r="FP328" i="66"/>
  <c r="FO328" i="66"/>
  <c r="FM328" i="66"/>
  <c r="FL328" i="66"/>
  <c r="FK328" i="66"/>
  <c r="FJ328" i="66"/>
  <c r="FI328" i="66"/>
  <c r="FH328" i="66"/>
  <c r="FG328" i="66"/>
  <c r="FF328" i="66"/>
  <c r="FE328" i="66"/>
  <c r="FD328" i="66"/>
  <c r="FC328" i="66"/>
  <c r="FB328" i="66"/>
  <c r="FA328" i="66"/>
  <c r="EZ328" i="66"/>
  <c r="EY328" i="66"/>
  <c r="EX328" i="66"/>
  <c r="EW328" i="66"/>
  <c r="EV328" i="66"/>
  <c r="EU328" i="66"/>
  <c r="ET328" i="66"/>
  <c r="ES328" i="66"/>
  <c r="ER328" i="66"/>
  <c r="EQ328" i="66"/>
  <c r="EP328" i="66"/>
  <c r="EN328" i="66"/>
  <c r="EM328" i="66"/>
  <c r="EL328" i="66"/>
  <c r="EK328" i="66"/>
  <c r="EJ328" i="66"/>
  <c r="EI328" i="66"/>
  <c r="EH328" i="66"/>
  <c r="EG328" i="66"/>
  <c r="EF328" i="66"/>
  <c r="EE328" i="66"/>
  <c r="ED328" i="66"/>
  <c r="EC328" i="66"/>
  <c r="EB328" i="66"/>
  <c r="EA328" i="66"/>
  <c r="DZ328" i="66"/>
  <c r="DY328" i="66"/>
  <c r="DX328" i="66"/>
  <c r="DW328" i="66"/>
  <c r="DV328" i="66"/>
  <c r="DU328" i="66"/>
  <c r="DT328" i="66"/>
  <c r="DS328" i="66"/>
  <c r="DR328" i="66"/>
  <c r="DQ328" i="66"/>
  <c r="CS328" i="66"/>
  <c r="DB328" i="66" s="1"/>
  <c r="CJ328" i="66"/>
  <c r="DH328" i="66" s="1"/>
  <c r="CA328" i="66"/>
  <c r="DJ328" i="66" s="1"/>
  <c r="BZ328" i="66"/>
  <c r="BV328" i="66"/>
  <c r="BQ328" i="66"/>
  <c r="DK328" i="66" s="1"/>
  <c r="BP328" i="66"/>
  <c r="BG328" i="66"/>
  <c r="DG328" i="66" s="1"/>
  <c r="AX328" i="66"/>
  <c r="DE328" i="66" s="1"/>
  <c r="AO328" i="66"/>
  <c r="DC328" i="66" s="1"/>
  <c r="AF328" i="66"/>
  <c r="DA328" i="66" s="1"/>
  <c r="S328" i="66"/>
  <c r="U328" i="66" s="1"/>
  <c r="Q328" i="66"/>
  <c r="O328" i="66"/>
  <c r="GL327" i="66"/>
  <c r="GK327" i="66"/>
  <c r="GJ327" i="66"/>
  <c r="GI327" i="66"/>
  <c r="GH327" i="66"/>
  <c r="GG327" i="66"/>
  <c r="GF327" i="66"/>
  <c r="GE327" i="66"/>
  <c r="GD327" i="66"/>
  <c r="GC327" i="66"/>
  <c r="GB327" i="66"/>
  <c r="GA327" i="66"/>
  <c r="FZ327" i="66"/>
  <c r="FY327" i="66"/>
  <c r="FX327" i="66"/>
  <c r="FW327" i="66"/>
  <c r="FV327" i="66"/>
  <c r="FU327" i="66"/>
  <c r="FT327" i="66"/>
  <c r="FS327" i="66"/>
  <c r="FR327" i="66"/>
  <c r="FQ327" i="66"/>
  <c r="FP327" i="66"/>
  <c r="FO327" i="66"/>
  <c r="FM327" i="66"/>
  <c r="FL327" i="66"/>
  <c r="FK327" i="66"/>
  <c r="FJ327" i="66"/>
  <c r="FI327" i="66"/>
  <c r="FH327" i="66"/>
  <c r="FG327" i="66"/>
  <c r="FF327" i="66"/>
  <c r="FE327" i="66"/>
  <c r="FD327" i="66"/>
  <c r="FC327" i="66"/>
  <c r="FB327" i="66"/>
  <c r="FA327" i="66"/>
  <c r="EZ327" i="66"/>
  <c r="EY327" i="66"/>
  <c r="EX327" i="66"/>
  <c r="EW327" i="66"/>
  <c r="EV327" i="66"/>
  <c r="EU327" i="66"/>
  <c r="ET327" i="66"/>
  <c r="ES327" i="66"/>
  <c r="ER327" i="66"/>
  <c r="EQ327" i="66"/>
  <c r="EP327" i="66"/>
  <c r="EN327" i="66"/>
  <c r="EM327" i="66"/>
  <c r="EL327" i="66"/>
  <c r="EK327" i="66"/>
  <c r="EJ327" i="66"/>
  <c r="EI327" i="66"/>
  <c r="EH327" i="66"/>
  <c r="EG327" i="66"/>
  <c r="EF327" i="66"/>
  <c r="EE327" i="66"/>
  <c r="ED327" i="66"/>
  <c r="EC327" i="66"/>
  <c r="EB327" i="66"/>
  <c r="EA327" i="66"/>
  <c r="DZ327" i="66"/>
  <c r="DY327" i="66"/>
  <c r="DX327" i="66"/>
  <c r="DW327" i="66"/>
  <c r="DV327" i="66"/>
  <c r="DU327" i="66"/>
  <c r="DT327" i="66"/>
  <c r="DS327" i="66"/>
  <c r="DR327" i="66"/>
  <c r="DQ327" i="66"/>
  <c r="CS327" i="66"/>
  <c r="DB327" i="66" s="1"/>
  <c r="CJ327" i="66"/>
  <c r="DH327" i="66" s="1"/>
  <c r="CA327" i="66"/>
  <c r="BZ327" i="66"/>
  <c r="BV327" i="66"/>
  <c r="BQ327" i="66"/>
  <c r="DK327" i="66" s="1"/>
  <c r="BP327" i="66"/>
  <c r="BG327" i="66"/>
  <c r="DG327" i="66" s="1"/>
  <c r="AX327" i="66"/>
  <c r="DE327" i="66" s="1"/>
  <c r="AO327" i="66"/>
  <c r="DC327" i="66" s="1"/>
  <c r="AF327" i="66"/>
  <c r="DA327" i="66" s="1"/>
  <c r="S327" i="66"/>
  <c r="U327" i="66" s="1"/>
  <c r="Q327" i="66"/>
  <c r="O327" i="66"/>
  <c r="GL326" i="66"/>
  <c r="GK326" i="66"/>
  <c r="GJ326" i="66"/>
  <c r="GI326" i="66"/>
  <c r="GH326" i="66"/>
  <c r="GG326" i="66"/>
  <c r="GF326" i="66"/>
  <c r="GE326" i="66"/>
  <c r="GD326" i="66"/>
  <c r="GC326" i="66"/>
  <c r="GB326" i="66"/>
  <c r="GA326" i="66"/>
  <c r="FZ326" i="66"/>
  <c r="FY326" i="66"/>
  <c r="FX326" i="66"/>
  <c r="FW326" i="66"/>
  <c r="FV326" i="66"/>
  <c r="FU326" i="66"/>
  <c r="FT326" i="66"/>
  <c r="FS326" i="66"/>
  <c r="FR326" i="66"/>
  <c r="FQ326" i="66"/>
  <c r="FP326" i="66"/>
  <c r="FO326" i="66"/>
  <c r="FM326" i="66"/>
  <c r="FL326" i="66"/>
  <c r="FK326" i="66"/>
  <c r="FJ326" i="66"/>
  <c r="FI326" i="66"/>
  <c r="FH326" i="66"/>
  <c r="FG326" i="66"/>
  <c r="FF326" i="66"/>
  <c r="FE326" i="66"/>
  <c r="FD326" i="66"/>
  <c r="FC326" i="66"/>
  <c r="FB326" i="66"/>
  <c r="FA326" i="66"/>
  <c r="EZ326" i="66"/>
  <c r="EY326" i="66"/>
  <c r="EX326" i="66"/>
  <c r="EW326" i="66"/>
  <c r="EV326" i="66"/>
  <c r="EU326" i="66"/>
  <c r="ET326" i="66"/>
  <c r="ES326" i="66"/>
  <c r="ER326" i="66"/>
  <c r="EQ326" i="66"/>
  <c r="EP326" i="66"/>
  <c r="EN326" i="66"/>
  <c r="EM326" i="66"/>
  <c r="EL326" i="66"/>
  <c r="EK326" i="66"/>
  <c r="EJ326" i="66"/>
  <c r="EI326" i="66"/>
  <c r="EH326" i="66"/>
  <c r="EG326" i="66"/>
  <c r="EF326" i="66"/>
  <c r="EE326" i="66"/>
  <c r="ED326" i="66"/>
  <c r="EC326" i="66"/>
  <c r="EB326" i="66"/>
  <c r="EA326" i="66"/>
  <c r="DZ326" i="66"/>
  <c r="DY326" i="66"/>
  <c r="DX326" i="66"/>
  <c r="DW326" i="66"/>
  <c r="DV326" i="66"/>
  <c r="DU326" i="66"/>
  <c r="DT326" i="66"/>
  <c r="DS326" i="66"/>
  <c r="DR326" i="66"/>
  <c r="DQ326" i="66"/>
  <c r="CS326" i="66"/>
  <c r="DB326" i="66" s="1"/>
  <c r="CJ326" i="66"/>
  <c r="DH326" i="66" s="1"/>
  <c r="CA326" i="66"/>
  <c r="BZ326" i="66"/>
  <c r="BV326" i="66"/>
  <c r="BQ326" i="66"/>
  <c r="DK326" i="66" s="1"/>
  <c r="BP326" i="66"/>
  <c r="BG326" i="66"/>
  <c r="DG326" i="66" s="1"/>
  <c r="AX326" i="66"/>
  <c r="DE326" i="66" s="1"/>
  <c r="AO326" i="66"/>
  <c r="DC326" i="66" s="1"/>
  <c r="AF326" i="66"/>
  <c r="DA326" i="66" s="1"/>
  <c r="S326" i="66"/>
  <c r="U326" i="66" s="1"/>
  <c r="Q326" i="66"/>
  <c r="O326" i="66"/>
  <c r="GL325" i="66"/>
  <c r="GK325" i="66"/>
  <c r="GJ325" i="66"/>
  <c r="GI325" i="66"/>
  <c r="GH325" i="66"/>
  <c r="GG325" i="66"/>
  <c r="GF325" i="66"/>
  <c r="GE325" i="66"/>
  <c r="GD325" i="66"/>
  <c r="GC325" i="66"/>
  <c r="GB325" i="66"/>
  <c r="GA325" i="66"/>
  <c r="FZ325" i="66"/>
  <c r="FY325" i="66"/>
  <c r="FX325" i="66"/>
  <c r="FW325" i="66"/>
  <c r="FV325" i="66"/>
  <c r="FU325" i="66"/>
  <c r="FT325" i="66"/>
  <c r="FS325" i="66"/>
  <c r="FR325" i="66"/>
  <c r="FQ325" i="66"/>
  <c r="FP325" i="66"/>
  <c r="FO325" i="66"/>
  <c r="FM325" i="66"/>
  <c r="FL325" i="66"/>
  <c r="FK325" i="66"/>
  <c r="FJ325" i="66"/>
  <c r="FI325" i="66"/>
  <c r="FH325" i="66"/>
  <c r="FG325" i="66"/>
  <c r="FF325" i="66"/>
  <c r="FE325" i="66"/>
  <c r="FD325" i="66"/>
  <c r="FC325" i="66"/>
  <c r="FB325" i="66"/>
  <c r="FA325" i="66"/>
  <c r="EZ325" i="66"/>
  <c r="EY325" i="66"/>
  <c r="EX325" i="66"/>
  <c r="EW325" i="66"/>
  <c r="EV325" i="66"/>
  <c r="EU325" i="66"/>
  <c r="ET325" i="66"/>
  <c r="ES325" i="66"/>
  <c r="ER325" i="66"/>
  <c r="EQ325" i="66"/>
  <c r="EP325" i="66"/>
  <c r="EN325" i="66"/>
  <c r="EM325" i="66"/>
  <c r="EL325" i="66"/>
  <c r="EK325" i="66"/>
  <c r="EJ325" i="66"/>
  <c r="EI325" i="66"/>
  <c r="EH325" i="66"/>
  <c r="EG325" i="66"/>
  <c r="EF325" i="66"/>
  <c r="EE325" i="66"/>
  <c r="ED325" i="66"/>
  <c r="EC325" i="66"/>
  <c r="EB325" i="66"/>
  <c r="EA325" i="66"/>
  <c r="DZ325" i="66"/>
  <c r="DY325" i="66"/>
  <c r="DX325" i="66"/>
  <c r="DW325" i="66"/>
  <c r="DV325" i="66"/>
  <c r="DU325" i="66"/>
  <c r="DT325" i="66"/>
  <c r="DS325" i="66"/>
  <c r="DR325" i="66"/>
  <c r="DQ325" i="66"/>
  <c r="CS325" i="66"/>
  <c r="DB325" i="66" s="1"/>
  <c r="CJ325" i="66"/>
  <c r="DH325" i="66" s="1"/>
  <c r="CA325" i="66"/>
  <c r="BZ325" i="66"/>
  <c r="BV325" i="66"/>
  <c r="BQ325" i="66"/>
  <c r="DK325" i="66" s="1"/>
  <c r="BP325" i="66"/>
  <c r="BG325" i="66"/>
  <c r="DG325" i="66" s="1"/>
  <c r="AX325" i="66"/>
  <c r="DD325" i="66" s="1"/>
  <c r="AO325" i="66"/>
  <c r="DC325" i="66" s="1"/>
  <c r="AF325" i="66"/>
  <c r="DA325" i="66" s="1"/>
  <c r="S325" i="66"/>
  <c r="U325" i="66" s="1"/>
  <c r="Q325" i="66"/>
  <c r="O325" i="66"/>
  <c r="GL324" i="66"/>
  <c r="GK324" i="66"/>
  <c r="GJ324" i="66"/>
  <c r="GI324" i="66"/>
  <c r="GH324" i="66"/>
  <c r="GG324" i="66"/>
  <c r="GF324" i="66"/>
  <c r="GE324" i="66"/>
  <c r="GD324" i="66"/>
  <c r="GC324" i="66"/>
  <c r="GB324" i="66"/>
  <c r="GA324" i="66"/>
  <c r="FZ324" i="66"/>
  <c r="FY324" i="66"/>
  <c r="FX324" i="66"/>
  <c r="FW324" i="66"/>
  <c r="FV324" i="66"/>
  <c r="FU324" i="66"/>
  <c r="FT324" i="66"/>
  <c r="FS324" i="66"/>
  <c r="FR324" i="66"/>
  <c r="FQ324" i="66"/>
  <c r="FP324" i="66"/>
  <c r="FO324" i="66"/>
  <c r="FM324" i="66"/>
  <c r="FL324" i="66"/>
  <c r="FK324" i="66"/>
  <c r="FJ324" i="66"/>
  <c r="FI324" i="66"/>
  <c r="FH324" i="66"/>
  <c r="FG324" i="66"/>
  <c r="FF324" i="66"/>
  <c r="FE324" i="66"/>
  <c r="FD324" i="66"/>
  <c r="FC324" i="66"/>
  <c r="FB324" i="66"/>
  <c r="FA324" i="66"/>
  <c r="EZ324" i="66"/>
  <c r="EY324" i="66"/>
  <c r="EX324" i="66"/>
  <c r="EW324" i="66"/>
  <c r="EV324" i="66"/>
  <c r="EU324" i="66"/>
  <c r="ET324" i="66"/>
  <c r="ES324" i="66"/>
  <c r="ER324" i="66"/>
  <c r="EQ324" i="66"/>
  <c r="EP324" i="66"/>
  <c r="EN324" i="66"/>
  <c r="EM324" i="66"/>
  <c r="EL324" i="66"/>
  <c r="EK324" i="66"/>
  <c r="EJ324" i="66"/>
  <c r="EI324" i="66"/>
  <c r="EH324" i="66"/>
  <c r="EG324" i="66"/>
  <c r="EF324" i="66"/>
  <c r="EE324" i="66"/>
  <c r="ED324" i="66"/>
  <c r="EC324" i="66"/>
  <c r="EB324" i="66"/>
  <c r="EA324" i="66"/>
  <c r="DZ324" i="66"/>
  <c r="DY324" i="66"/>
  <c r="DX324" i="66"/>
  <c r="DW324" i="66"/>
  <c r="DV324" i="66"/>
  <c r="DU324" i="66"/>
  <c r="DT324" i="66"/>
  <c r="DS324" i="66"/>
  <c r="DR324" i="66"/>
  <c r="DQ324" i="66"/>
  <c r="CS324" i="66"/>
  <c r="DB324" i="66" s="1"/>
  <c r="CJ324" i="66"/>
  <c r="DH324" i="66" s="1"/>
  <c r="CA324" i="66"/>
  <c r="BZ324" i="66"/>
  <c r="BV324" i="66"/>
  <c r="BQ324" i="66"/>
  <c r="DK324" i="66" s="1"/>
  <c r="BP324" i="66"/>
  <c r="BG324" i="66"/>
  <c r="DG324" i="66" s="1"/>
  <c r="AX324" i="66"/>
  <c r="DE324" i="66" s="1"/>
  <c r="AO324" i="66"/>
  <c r="DC324" i="66" s="1"/>
  <c r="AF324" i="66"/>
  <c r="DA324" i="66" s="1"/>
  <c r="S324" i="66"/>
  <c r="U324" i="66" s="1"/>
  <c r="Q324" i="66"/>
  <c r="O324" i="66"/>
  <c r="GL323" i="66"/>
  <c r="GK323" i="66"/>
  <c r="GJ323" i="66"/>
  <c r="GI323" i="66"/>
  <c r="GH323" i="66"/>
  <c r="GG323" i="66"/>
  <c r="GF323" i="66"/>
  <c r="GE323" i="66"/>
  <c r="GD323" i="66"/>
  <c r="GC323" i="66"/>
  <c r="GB323" i="66"/>
  <c r="GA323" i="66"/>
  <c r="FZ323" i="66"/>
  <c r="FY323" i="66"/>
  <c r="FX323" i="66"/>
  <c r="FW323" i="66"/>
  <c r="FV323" i="66"/>
  <c r="FU323" i="66"/>
  <c r="FT323" i="66"/>
  <c r="FS323" i="66"/>
  <c r="FR323" i="66"/>
  <c r="FQ323" i="66"/>
  <c r="FP323" i="66"/>
  <c r="FO323" i="66"/>
  <c r="FM323" i="66"/>
  <c r="FL323" i="66"/>
  <c r="FK323" i="66"/>
  <c r="FJ323" i="66"/>
  <c r="FI323" i="66"/>
  <c r="FH323" i="66"/>
  <c r="FG323" i="66"/>
  <c r="FF323" i="66"/>
  <c r="FE323" i="66"/>
  <c r="FD323" i="66"/>
  <c r="FC323" i="66"/>
  <c r="FB323" i="66"/>
  <c r="FA323" i="66"/>
  <c r="EZ323" i="66"/>
  <c r="EY323" i="66"/>
  <c r="EX323" i="66"/>
  <c r="EW323" i="66"/>
  <c r="EV323" i="66"/>
  <c r="EU323" i="66"/>
  <c r="ET323" i="66"/>
  <c r="ES323" i="66"/>
  <c r="ER323" i="66"/>
  <c r="EQ323" i="66"/>
  <c r="EP323" i="66"/>
  <c r="EN323" i="66"/>
  <c r="EM323" i="66"/>
  <c r="EL323" i="66"/>
  <c r="EK323" i="66"/>
  <c r="EJ323" i="66"/>
  <c r="EI323" i="66"/>
  <c r="EH323" i="66"/>
  <c r="EG323" i="66"/>
  <c r="EF323" i="66"/>
  <c r="EE323" i="66"/>
  <c r="ED323" i="66"/>
  <c r="EC323" i="66"/>
  <c r="EB323" i="66"/>
  <c r="EA323" i="66"/>
  <c r="DZ323" i="66"/>
  <c r="DY323" i="66"/>
  <c r="DX323" i="66"/>
  <c r="DW323" i="66"/>
  <c r="DV323" i="66"/>
  <c r="DU323" i="66"/>
  <c r="DT323" i="66"/>
  <c r="DS323" i="66"/>
  <c r="DR323" i="66"/>
  <c r="DQ323" i="66"/>
  <c r="CS323" i="66"/>
  <c r="DB323" i="66" s="1"/>
  <c r="CJ323" i="66"/>
  <c r="DH323" i="66" s="1"/>
  <c r="CA323" i="66"/>
  <c r="DJ323" i="66" s="1"/>
  <c r="BZ323" i="66"/>
  <c r="BV323" i="66"/>
  <c r="BQ323" i="66"/>
  <c r="BP323" i="66"/>
  <c r="BG323" i="66"/>
  <c r="DG323" i="66" s="1"/>
  <c r="AX323" i="66"/>
  <c r="DE323" i="66" s="1"/>
  <c r="AO323" i="66"/>
  <c r="DC323" i="66" s="1"/>
  <c r="AF323" i="66"/>
  <c r="DA323" i="66" s="1"/>
  <c r="S323" i="66"/>
  <c r="U323" i="66" s="1"/>
  <c r="Q323" i="66"/>
  <c r="O323" i="66"/>
  <c r="GL322" i="66"/>
  <c r="GK322" i="66"/>
  <c r="GJ322" i="66"/>
  <c r="GI322" i="66"/>
  <c r="GH322" i="66"/>
  <c r="GG322" i="66"/>
  <c r="GF322" i="66"/>
  <c r="GE322" i="66"/>
  <c r="GD322" i="66"/>
  <c r="GC322" i="66"/>
  <c r="GB322" i="66"/>
  <c r="GA322" i="66"/>
  <c r="FZ322" i="66"/>
  <c r="FY322" i="66"/>
  <c r="FX322" i="66"/>
  <c r="FW322" i="66"/>
  <c r="FV322" i="66"/>
  <c r="FU322" i="66"/>
  <c r="FT322" i="66"/>
  <c r="FS322" i="66"/>
  <c r="FR322" i="66"/>
  <c r="FQ322" i="66"/>
  <c r="FP322" i="66"/>
  <c r="FO322" i="66"/>
  <c r="FM322" i="66"/>
  <c r="FL322" i="66"/>
  <c r="FK322" i="66"/>
  <c r="FJ322" i="66"/>
  <c r="FI322" i="66"/>
  <c r="FH322" i="66"/>
  <c r="FG322" i="66"/>
  <c r="FF322" i="66"/>
  <c r="FE322" i="66"/>
  <c r="FD322" i="66"/>
  <c r="FC322" i="66"/>
  <c r="FB322" i="66"/>
  <c r="FA322" i="66"/>
  <c r="EZ322" i="66"/>
  <c r="EY322" i="66"/>
  <c r="EX322" i="66"/>
  <c r="EW322" i="66"/>
  <c r="EV322" i="66"/>
  <c r="EU322" i="66"/>
  <c r="ET322" i="66"/>
  <c r="ES322" i="66"/>
  <c r="ER322" i="66"/>
  <c r="EQ322" i="66"/>
  <c r="EP322" i="66"/>
  <c r="EN322" i="66"/>
  <c r="EM322" i="66"/>
  <c r="EL322" i="66"/>
  <c r="EK322" i="66"/>
  <c r="EJ322" i="66"/>
  <c r="EI322" i="66"/>
  <c r="EH322" i="66"/>
  <c r="EG322" i="66"/>
  <c r="EF322" i="66"/>
  <c r="EE322" i="66"/>
  <c r="ED322" i="66"/>
  <c r="EC322" i="66"/>
  <c r="EB322" i="66"/>
  <c r="EA322" i="66"/>
  <c r="DZ322" i="66"/>
  <c r="DY322" i="66"/>
  <c r="DX322" i="66"/>
  <c r="DW322" i="66"/>
  <c r="DV322" i="66"/>
  <c r="DU322" i="66"/>
  <c r="DT322" i="66"/>
  <c r="DS322" i="66"/>
  <c r="DR322" i="66"/>
  <c r="DQ322" i="66"/>
  <c r="CS322" i="66"/>
  <c r="DB322" i="66" s="1"/>
  <c r="CJ322" i="66"/>
  <c r="DH322" i="66" s="1"/>
  <c r="CA322" i="66"/>
  <c r="DJ322" i="66" s="1"/>
  <c r="BZ322" i="66"/>
  <c r="BV322" i="66"/>
  <c r="BQ322" i="66"/>
  <c r="DK322" i="66" s="1"/>
  <c r="BP322" i="66"/>
  <c r="BG322" i="66"/>
  <c r="DG322" i="66" s="1"/>
  <c r="AX322" i="66"/>
  <c r="DD322" i="66" s="1"/>
  <c r="AO322" i="66"/>
  <c r="DC322" i="66" s="1"/>
  <c r="AF322" i="66"/>
  <c r="DA322" i="66" s="1"/>
  <c r="S322" i="66"/>
  <c r="U322" i="66" s="1"/>
  <c r="Q322" i="66"/>
  <c r="O322" i="66"/>
  <c r="GL321" i="66"/>
  <c r="GK321" i="66"/>
  <c r="GJ321" i="66"/>
  <c r="GI321" i="66"/>
  <c r="GH321" i="66"/>
  <c r="GG321" i="66"/>
  <c r="GF321" i="66"/>
  <c r="GE321" i="66"/>
  <c r="GD321" i="66"/>
  <c r="GC321" i="66"/>
  <c r="GB321" i="66"/>
  <c r="GA321" i="66"/>
  <c r="FZ321" i="66"/>
  <c r="FY321" i="66"/>
  <c r="FX321" i="66"/>
  <c r="FW321" i="66"/>
  <c r="FV321" i="66"/>
  <c r="FU321" i="66"/>
  <c r="FT321" i="66"/>
  <c r="FS321" i="66"/>
  <c r="FR321" i="66"/>
  <c r="FQ321" i="66"/>
  <c r="FP321" i="66"/>
  <c r="FO321" i="66"/>
  <c r="FM321" i="66"/>
  <c r="FL321" i="66"/>
  <c r="FK321" i="66"/>
  <c r="FJ321" i="66"/>
  <c r="FI321" i="66"/>
  <c r="FH321" i="66"/>
  <c r="FG321" i="66"/>
  <c r="FF321" i="66"/>
  <c r="FE321" i="66"/>
  <c r="FD321" i="66"/>
  <c r="FC321" i="66"/>
  <c r="FB321" i="66"/>
  <c r="FA321" i="66"/>
  <c r="EZ321" i="66"/>
  <c r="EY321" i="66"/>
  <c r="EX321" i="66"/>
  <c r="EW321" i="66"/>
  <c r="EV321" i="66"/>
  <c r="EU321" i="66"/>
  <c r="ET321" i="66"/>
  <c r="ES321" i="66"/>
  <c r="ER321" i="66"/>
  <c r="EQ321" i="66"/>
  <c r="EP321" i="66"/>
  <c r="EN321" i="66"/>
  <c r="EM321" i="66"/>
  <c r="EL321" i="66"/>
  <c r="EK321" i="66"/>
  <c r="EJ321" i="66"/>
  <c r="EI321" i="66"/>
  <c r="EH321" i="66"/>
  <c r="EG321" i="66"/>
  <c r="EF321" i="66"/>
  <c r="EE321" i="66"/>
  <c r="ED321" i="66"/>
  <c r="EC321" i="66"/>
  <c r="EB321" i="66"/>
  <c r="EA321" i="66"/>
  <c r="DZ321" i="66"/>
  <c r="DY321" i="66"/>
  <c r="DX321" i="66"/>
  <c r="DW321" i="66"/>
  <c r="DV321" i="66"/>
  <c r="DU321" i="66"/>
  <c r="DT321" i="66"/>
  <c r="DS321" i="66"/>
  <c r="DR321" i="66"/>
  <c r="DQ321" i="66"/>
  <c r="CS321" i="66"/>
  <c r="DB321" i="66" s="1"/>
  <c r="CJ321" i="66"/>
  <c r="DH321" i="66" s="1"/>
  <c r="CA321" i="66"/>
  <c r="DJ321" i="66" s="1"/>
  <c r="BZ321" i="66"/>
  <c r="BV321" i="66"/>
  <c r="BQ321" i="66"/>
  <c r="DK321" i="66" s="1"/>
  <c r="BP321" i="66"/>
  <c r="BG321" i="66"/>
  <c r="DG321" i="66" s="1"/>
  <c r="AX321" i="66"/>
  <c r="DE321" i="66" s="1"/>
  <c r="AO321" i="66"/>
  <c r="DC321" i="66" s="1"/>
  <c r="AF321" i="66"/>
  <c r="DA321" i="66" s="1"/>
  <c r="S321" i="66"/>
  <c r="U321" i="66" s="1"/>
  <c r="Q321" i="66"/>
  <c r="O321" i="66"/>
  <c r="GL320" i="66"/>
  <c r="GK320" i="66"/>
  <c r="GJ320" i="66"/>
  <c r="GI320" i="66"/>
  <c r="GH320" i="66"/>
  <c r="GG320" i="66"/>
  <c r="GF320" i="66"/>
  <c r="GE320" i="66"/>
  <c r="GD320" i="66"/>
  <c r="GC320" i="66"/>
  <c r="GB320" i="66"/>
  <c r="GA320" i="66"/>
  <c r="FZ320" i="66"/>
  <c r="FY320" i="66"/>
  <c r="FX320" i="66"/>
  <c r="FW320" i="66"/>
  <c r="FV320" i="66"/>
  <c r="FU320" i="66"/>
  <c r="FT320" i="66"/>
  <c r="FS320" i="66"/>
  <c r="FR320" i="66"/>
  <c r="FQ320" i="66"/>
  <c r="FP320" i="66"/>
  <c r="FO320" i="66"/>
  <c r="FM320" i="66"/>
  <c r="FL320" i="66"/>
  <c r="FK320" i="66"/>
  <c r="FJ320" i="66"/>
  <c r="FI320" i="66"/>
  <c r="FH320" i="66"/>
  <c r="FG320" i="66"/>
  <c r="FF320" i="66"/>
  <c r="FE320" i="66"/>
  <c r="FD320" i="66"/>
  <c r="FC320" i="66"/>
  <c r="FB320" i="66"/>
  <c r="FA320" i="66"/>
  <c r="EZ320" i="66"/>
  <c r="EY320" i="66"/>
  <c r="EX320" i="66"/>
  <c r="EW320" i="66"/>
  <c r="EV320" i="66"/>
  <c r="EU320" i="66"/>
  <c r="ET320" i="66"/>
  <c r="ES320" i="66"/>
  <c r="ER320" i="66"/>
  <c r="EQ320" i="66"/>
  <c r="EP320" i="66"/>
  <c r="EN320" i="66"/>
  <c r="EM320" i="66"/>
  <c r="EL320" i="66"/>
  <c r="EK320" i="66"/>
  <c r="EJ320" i="66"/>
  <c r="EI320" i="66"/>
  <c r="EH320" i="66"/>
  <c r="EG320" i="66"/>
  <c r="EF320" i="66"/>
  <c r="EE320" i="66"/>
  <c r="ED320" i="66"/>
  <c r="EC320" i="66"/>
  <c r="EB320" i="66"/>
  <c r="EA320" i="66"/>
  <c r="DZ320" i="66"/>
  <c r="DY320" i="66"/>
  <c r="DX320" i="66"/>
  <c r="DW320" i="66"/>
  <c r="DV320" i="66"/>
  <c r="DU320" i="66"/>
  <c r="DT320" i="66"/>
  <c r="DS320" i="66"/>
  <c r="DR320" i="66"/>
  <c r="DQ320" i="66"/>
  <c r="CS320" i="66"/>
  <c r="DB320" i="66" s="1"/>
  <c r="CJ320" i="66"/>
  <c r="DH320" i="66" s="1"/>
  <c r="CA320" i="66"/>
  <c r="BZ320" i="66"/>
  <c r="BV320" i="66"/>
  <c r="BQ320" i="66"/>
  <c r="DK320" i="66" s="1"/>
  <c r="BP320" i="66"/>
  <c r="BG320" i="66"/>
  <c r="DG320" i="66" s="1"/>
  <c r="AX320" i="66"/>
  <c r="DE320" i="66" s="1"/>
  <c r="AO320" i="66"/>
  <c r="DC320" i="66" s="1"/>
  <c r="AF320" i="66"/>
  <c r="DA320" i="66" s="1"/>
  <c r="S320" i="66"/>
  <c r="U320" i="66" s="1"/>
  <c r="Q320" i="66"/>
  <c r="O320" i="66"/>
  <c r="GL319" i="66"/>
  <c r="GK319" i="66"/>
  <c r="GJ319" i="66"/>
  <c r="GI319" i="66"/>
  <c r="GH319" i="66"/>
  <c r="GG319" i="66"/>
  <c r="GF319" i="66"/>
  <c r="GE319" i="66"/>
  <c r="GD319" i="66"/>
  <c r="GC319" i="66"/>
  <c r="GB319" i="66"/>
  <c r="GA319" i="66"/>
  <c r="FZ319" i="66"/>
  <c r="FY319" i="66"/>
  <c r="FX319" i="66"/>
  <c r="FW319" i="66"/>
  <c r="FV319" i="66"/>
  <c r="FU319" i="66"/>
  <c r="FT319" i="66"/>
  <c r="FS319" i="66"/>
  <c r="FR319" i="66"/>
  <c r="FQ319" i="66"/>
  <c r="FP319" i="66"/>
  <c r="FO319" i="66"/>
  <c r="FM319" i="66"/>
  <c r="FL319" i="66"/>
  <c r="FK319" i="66"/>
  <c r="FJ319" i="66"/>
  <c r="FI319" i="66"/>
  <c r="FH319" i="66"/>
  <c r="FG319" i="66"/>
  <c r="FF319" i="66"/>
  <c r="FE319" i="66"/>
  <c r="FD319" i="66"/>
  <c r="FC319" i="66"/>
  <c r="FB319" i="66"/>
  <c r="FA319" i="66"/>
  <c r="EZ319" i="66"/>
  <c r="EY319" i="66"/>
  <c r="EX319" i="66"/>
  <c r="EW319" i="66"/>
  <c r="EV319" i="66"/>
  <c r="EU319" i="66"/>
  <c r="ET319" i="66"/>
  <c r="ES319" i="66"/>
  <c r="ER319" i="66"/>
  <c r="EQ319" i="66"/>
  <c r="EP319" i="66"/>
  <c r="EN319" i="66"/>
  <c r="EM319" i="66"/>
  <c r="EL319" i="66"/>
  <c r="EK319" i="66"/>
  <c r="EJ319" i="66"/>
  <c r="EI319" i="66"/>
  <c r="EH319" i="66"/>
  <c r="EG319" i="66"/>
  <c r="EF319" i="66"/>
  <c r="EE319" i="66"/>
  <c r="ED319" i="66"/>
  <c r="EC319" i="66"/>
  <c r="EB319" i="66"/>
  <c r="EA319" i="66"/>
  <c r="DZ319" i="66"/>
  <c r="DY319" i="66"/>
  <c r="DX319" i="66"/>
  <c r="DW319" i="66"/>
  <c r="DV319" i="66"/>
  <c r="DU319" i="66"/>
  <c r="DT319" i="66"/>
  <c r="DS319" i="66"/>
  <c r="DR319" i="66"/>
  <c r="DQ319" i="66"/>
  <c r="CS319" i="66"/>
  <c r="DB319" i="66" s="1"/>
  <c r="CJ319" i="66"/>
  <c r="DH319" i="66" s="1"/>
  <c r="CA319" i="66"/>
  <c r="DJ319" i="66" s="1"/>
  <c r="BZ319" i="66"/>
  <c r="BV319" i="66"/>
  <c r="BQ319" i="66"/>
  <c r="BP319" i="66"/>
  <c r="BG319" i="66"/>
  <c r="DG319" i="66" s="1"/>
  <c r="AX319" i="66"/>
  <c r="DE319" i="66" s="1"/>
  <c r="AO319" i="66"/>
  <c r="DC319" i="66" s="1"/>
  <c r="AF319" i="66"/>
  <c r="DA319" i="66" s="1"/>
  <c r="S319" i="66"/>
  <c r="U319" i="66" s="1"/>
  <c r="Q319" i="66"/>
  <c r="O319" i="66"/>
  <c r="GL318" i="66"/>
  <c r="GK318" i="66"/>
  <c r="GJ318" i="66"/>
  <c r="GI318" i="66"/>
  <c r="GH318" i="66"/>
  <c r="GG318" i="66"/>
  <c r="GF318" i="66"/>
  <c r="GE318" i="66"/>
  <c r="GD318" i="66"/>
  <c r="GC318" i="66"/>
  <c r="GB318" i="66"/>
  <c r="GA318" i="66"/>
  <c r="FZ318" i="66"/>
  <c r="FY318" i="66"/>
  <c r="FX318" i="66"/>
  <c r="FW318" i="66"/>
  <c r="FV318" i="66"/>
  <c r="FU318" i="66"/>
  <c r="FT318" i="66"/>
  <c r="FS318" i="66"/>
  <c r="FR318" i="66"/>
  <c r="FQ318" i="66"/>
  <c r="FP318" i="66"/>
  <c r="FO318" i="66"/>
  <c r="FM318" i="66"/>
  <c r="FL318" i="66"/>
  <c r="FK318" i="66"/>
  <c r="FJ318" i="66"/>
  <c r="FI318" i="66"/>
  <c r="FH318" i="66"/>
  <c r="FG318" i="66"/>
  <c r="FF318" i="66"/>
  <c r="FE318" i="66"/>
  <c r="FD318" i="66"/>
  <c r="FC318" i="66"/>
  <c r="FB318" i="66"/>
  <c r="FA318" i="66"/>
  <c r="EZ318" i="66"/>
  <c r="EY318" i="66"/>
  <c r="EX318" i="66"/>
  <c r="EW318" i="66"/>
  <c r="EV318" i="66"/>
  <c r="EU318" i="66"/>
  <c r="ET318" i="66"/>
  <c r="ES318" i="66"/>
  <c r="ER318" i="66"/>
  <c r="EQ318" i="66"/>
  <c r="EP318" i="66"/>
  <c r="EN318" i="66"/>
  <c r="EM318" i="66"/>
  <c r="EL318" i="66"/>
  <c r="EK318" i="66"/>
  <c r="EJ318" i="66"/>
  <c r="EI318" i="66"/>
  <c r="EH318" i="66"/>
  <c r="EG318" i="66"/>
  <c r="EF318" i="66"/>
  <c r="EE318" i="66"/>
  <c r="ED318" i="66"/>
  <c r="EC318" i="66"/>
  <c r="EB318" i="66"/>
  <c r="EA318" i="66"/>
  <c r="DZ318" i="66"/>
  <c r="DY318" i="66"/>
  <c r="DX318" i="66"/>
  <c r="DW318" i="66"/>
  <c r="DV318" i="66"/>
  <c r="DU318" i="66"/>
  <c r="DT318" i="66"/>
  <c r="DS318" i="66"/>
  <c r="DR318" i="66"/>
  <c r="DQ318" i="66"/>
  <c r="CS318" i="66"/>
  <c r="DB318" i="66" s="1"/>
  <c r="CJ318" i="66"/>
  <c r="DH318" i="66" s="1"/>
  <c r="CA318" i="66"/>
  <c r="DJ318" i="66" s="1"/>
  <c r="BZ318" i="66"/>
  <c r="BV318" i="66"/>
  <c r="BQ318" i="66"/>
  <c r="BP318" i="66"/>
  <c r="BG318" i="66"/>
  <c r="DG318" i="66" s="1"/>
  <c r="AX318" i="66"/>
  <c r="DD318" i="66" s="1"/>
  <c r="AO318" i="66"/>
  <c r="DC318" i="66" s="1"/>
  <c r="AF318" i="66"/>
  <c r="DA318" i="66" s="1"/>
  <c r="S318" i="66"/>
  <c r="U318" i="66" s="1"/>
  <c r="Q318" i="66"/>
  <c r="O318" i="66"/>
  <c r="GL317" i="66"/>
  <c r="GK317" i="66"/>
  <c r="GJ317" i="66"/>
  <c r="GI317" i="66"/>
  <c r="GH317" i="66"/>
  <c r="GG317" i="66"/>
  <c r="GF317" i="66"/>
  <c r="GE317" i="66"/>
  <c r="GD317" i="66"/>
  <c r="GC317" i="66"/>
  <c r="GB317" i="66"/>
  <c r="GA317" i="66"/>
  <c r="FZ317" i="66"/>
  <c r="FY317" i="66"/>
  <c r="FX317" i="66"/>
  <c r="FW317" i="66"/>
  <c r="FV317" i="66"/>
  <c r="FU317" i="66"/>
  <c r="FT317" i="66"/>
  <c r="FS317" i="66"/>
  <c r="FR317" i="66"/>
  <c r="FQ317" i="66"/>
  <c r="FP317" i="66"/>
  <c r="FO317" i="66"/>
  <c r="FM317" i="66"/>
  <c r="FL317" i="66"/>
  <c r="FK317" i="66"/>
  <c r="FJ317" i="66"/>
  <c r="FI317" i="66"/>
  <c r="FH317" i="66"/>
  <c r="FG317" i="66"/>
  <c r="FF317" i="66"/>
  <c r="FE317" i="66"/>
  <c r="FD317" i="66"/>
  <c r="FC317" i="66"/>
  <c r="FB317" i="66"/>
  <c r="FA317" i="66"/>
  <c r="EZ317" i="66"/>
  <c r="EY317" i="66"/>
  <c r="EX317" i="66"/>
  <c r="EW317" i="66"/>
  <c r="EV317" i="66"/>
  <c r="EU317" i="66"/>
  <c r="ET317" i="66"/>
  <c r="ES317" i="66"/>
  <c r="ER317" i="66"/>
  <c r="EQ317" i="66"/>
  <c r="EP317" i="66"/>
  <c r="EN317" i="66"/>
  <c r="EM317" i="66"/>
  <c r="EL317" i="66"/>
  <c r="EK317" i="66"/>
  <c r="EJ317" i="66"/>
  <c r="EI317" i="66"/>
  <c r="EH317" i="66"/>
  <c r="EG317" i="66"/>
  <c r="EF317" i="66"/>
  <c r="EE317" i="66"/>
  <c r="ED317" i="66"/>
  <c r="EC317" i="66"/>
  <c r="EB317" i="66"/>
  <c r="EA317" i="66"/>
  <c r="DZ317" i="66"/>
  <c r="DY317" i="66"/>
  <c r="DX317" i="66"/>
  <c r="DW317" i="66"/>
  <c r="DV317" i="66"/>
  <c r="DU317" i="66"/>
  <c r="DT317" i="66"/>
  <c r="DS317" i="66"/>
  <c r="DR317" i="66"/>
  <c r="DQ317" i="66"/>
  <c r="CS317" i="66"/>
  <c r="DB317" i="66" s="1"/>
  <c r="CJ317" i="66"/>
  <c r="DH317" i="66" s="1"/>
  <c r="CA317" i="66"/>
  <c r="BZ317" i="66"/>
  <c r="BV317" i="66"/>
  <c r="BQ317" i="66"/>
  <c r="DK317" i="66" s="1"/>
  <c r="BP317" i="66"/>
  <c r="BG317" i="66"/>
  <c r="DG317" i="66" s="1"/>
  <c r="AX317" i="66"/>
  <c r="DE317" i="66" s="1"/>
  <c r="AO317" i="66"/>
  <c r="DC317" i="66" s="1"/>
  <c r="AF317" i="66"/>
  <c r="DA317" i="66" s="1"/>
  <c r="S317" i="66"/>
  <c r="U317" i="66" s="1"/>
  <c r="Q317" i="66"/>
  <c r="O317" i="66"/>
  <c r="GL316" i="66"/>
  <c r="GK316" i="66"/>
  <c r="GJ316" i="66"/>
  <c r="GI316" i="66"/>
  <c r="GH316" i="66"/>
  <c r="GG316" i="66"/>
  <c r="GF316" i="66"/>
  <c r="GE316" i="66"/>
  <c r="GD316" i="66"/>
  <c r="GC316" i="66"/>
  <c r="GB316" i="66"/>
  <c r="GA316" i="66"/>
  <c r="FZ316" i="66"/>
  <c r="FY316" i="66"/>
  <c r="FX316" i="66"/>
  <c r="FW316" i="66"/>
  <c r="FV316" i="66"/>
  <c r="FU316" i="66"/>
  <c r="FT316" i="66"/>
  <c r="FS316" i="66"/>
  <c r="FR316" i="66"/>
  <c r="FQ316" i="66"/>
  <c r="FP316" i="66"/>
  <c r="FO316" i="66"/>
  <c r="FM316" i="66"/>
  <c r="FL316" i="66"/>
  <c r="FK316" i="66"/>
  <c r="FJ316" i="66"/>
  <c r="FI316" i="66"/>
  <c r="FH316" i="66"/>
  <c r="FG316" i="66"/>
  <c r="FF316" i="66"/>
  <c r="FE316" i="66"/>
  <c r="FD316" i="66"/>
  <c r="FC316" i="66"/>
  <c r="FB316" i="66"/>
  <c r="FA316" i="66"/>
  <c r="EZ316" i="66"/>
  <c r="EY316" i="66"/>
  <c r="EX316" i="66"/>
  <c r="EW316" i="66"/>
  <c r="EV316" i="66"/>
  <c r="EU316" i="66"/>
  <c r="ET316" i="66"/>
  <c r="ES316" i="66"/>
  <c r="ER316" i="66"/>
  <c r="EQ316" i="66"/>
  <c r="EP316" i="66"/>
  <c r="EN316" i="66"/>
  <c r="EM316" i="66"/>
  <c r="EL316" i="66"/>
  <c r="EK316" i="66"/>
  <c r="EJ316" i="66"/>
  <c r="EI316" i="66"/>
  <c r="EH316" i="66"/>
  <c r="EG316" i="66"/>
  <c r="EF316" i="66"/>
  <c r="EE316" i="66"/>
  <c r="ED316" i="66"/>
  <c r="EC316" i="66"/>
  <c r="EB316" i="66"/>
  <c r="EA316" i="66"/>
  <c r="DZ316" i="66"/>
  <c r="DY316" i="66"/>
  <c r="DX316" i="66"/>
  <c r="DW316" i="66"/>
  <c r="DV316" i="66"/>
  <c r="DU316" i="66"/>
  <c r="DT316" i="66"/>
  <c r="DS316" i="66"/>
  <c r="DR316" i="66"/>
  <c r="DQ316" i="66"/>
  <c r="CS316" i="66"/>
  <c r="DB316" i="66" s="1"/>
  <c r="CJ316" i="66"/>
  <c r="DH316" i="66" s="1"/>
  <c r="CA316" i="66"/>
  <c r="BZ316" i="66"/>
  <c r="BV316" i="66"/>
  <c r="BQ316" i="66"/>
  <c r="DK316" i="66" s="1"/>
  <c r="BP316" i="66"/>
  <c r="BG316" i="66"/>
  <c r="DG316" i="66" s="1"/>
  <c r="AX316" i="66"/>
  <c r="AO316" i="66"/>
  <c r="DC316" i="66" s="1"/>
  <c r="AF316" i="66"/>
  <c r="DA316" i="66" s="1"/>
  <c r="S316" i="66"/>
  <c r="U316" i="66" s="1"/>
  <c r="Q316" i="66"/>
  <c r="O316" i="66"/>
  <c r="GL315" i="66"/>
  <c r="GK315" i="66"/>
  <c r="GJ315" i="66"/>
  <c r="GI315" i="66"/>
  <c r="GH315" i="66"/>
  <c r="GG315" i="66"/>
  <c r="GF315" i="66"/>
  <c r="GE315" i="66"/>
  <c r="GD315" i="66"/>
  <c r="GC315" i="66"/>
  <c r="GB315" i="66"/>
  <c r="GA315" i="66"/>
  <c r="FZ315" i="66"/>
  <c r="FY315" i="66"/>
  <c r="FX315" i="66"/>
  <c r="FW315" i="66"/>
  <c r="FV315" i="66"/>
  <c r="FU315" i="66"/>
  <c r="FT315" i="66"/>
  <c r="FS315" i="66"/>
  <c r="FR315" i="66"/>
  <c r="FQ315" i="66"/>
  <c r="FP315" i="66"/>
  <c r="FO315" i="66"/>
  <c r="FM315" i="66"/>
  <c r="FL315" i="66"/>
  <c r="FK315" i="66"/>
  <c r="FJ315" i="66"/>
  <c r="FI315" i="66"/>
  <c r="FH315" i="66"/>
  <c r="FG315" i="66"/>
  <c r="FF315" i="66"/>
  <c r="FE315" i="66"/>
  <c r="FD315" i="66"/>
  <c r="FC315" i="66"/>
  <c r="FB315" i="66"/>
  <c r="FA315" i="66"/>
  <c r="EZ315" i="66"/>
  <c r="EY315" i="66"/>
  <c r="EX315" i="66"/>
  <c r="EW315" i="66"/>
  <c r="EV315" i="66"/>
  <c r="EU315" i="66"/>
  <c r="ET315" i="66"/>
  <c r="ES315" i="66"/>
  <c r="ER315" i="66"/>
  <c r="EQ315" i="66"/>
  <c r="EP315" i="66"/>
  <c r="EN315" i="66"/>
  <c r="EM315" i="66"/>
  <c r="EL315" i="66"/>
  <c r="EK315" i="66"/>
  <c r="EJ315" i="66"/>
  <c r="EI315" i="66"/>
  <c r="EH315" i="66"/>
  <c r="EG315" i="66"/>
  <c r="EF315" i="66"/>
  <c r="EE315" i="66"/>
  <c r="ED315" i="66"/>
  <c r="EC315" i="66"/>
  <c r="EB315" i="66"/>
  <c r="EA315" i="66"/>
  <c r="DZ315" i="66"/>
  <c r="DY315" i="66"/>
  <c r="DX315" i="66"/>
  <c r="DW315" i="66"/>
  <c r="DV315" i="66"/>
  <c r="DU315" i="66"/>
  <c r="DT315" i="66"/>
  <c r="DS315" i="66"/>
  <c r="DR315" i="66"/>
  <c r="DQ315" i="66"/>
  <c r="CS315" i="66"/>
  <c r="DB315" i="66" s="1"/>
  <c r="CJ315" i="66"/>
  <c r="DH315" i="66" s="1"/>
  <c r="CA315" i="66"/>
  <c r="DJ315" i="66" s="1"/>
  <c r="BZ315" i="66"/>
  <c r="BV315" i="66"/>
  <c r="BQ315" i="66"/>
  <c r="DK315" i="66" s="1"/>
  <c r="BP315" i="66"/>
  <c r="BG315" i="66"/>
  <c r="DG315" i="66" s="1"/>
  <c r="AX315" i="66"/>
  <c r="DD315" i="66" s="1"/>
  <c r="AO315" i="66"/>
  <c r="DC315" i="66" s="1"/>
  <c r="AF315" i="66"/>
  <c r="DA315" i="66" s="1"/>
  <c r="S315" i="66"/>
  <c r="U315" i="66" s="1"/>
  <c r="Q315" i="66"/>
  <c r="O315" i="66"/>
  <c r="GL314" i="66"/>
  <c r="GK314" i="66"/>
  <c r="GJ314" i="66"/>
  <c r="GI314" i="66"/>
  <c r="GH314" i="66"/>
  <c r="GG314" i="66"/>
  <c r="GF314" i="66"/>
  <c r="GE314" i="66"/>
  <c r="GD314" i="66"/>
  <c r="GC314" i="66"/>
  <c r="GB314" i="66"/>
  <c r="GA314" i="66"/>
  <c r="FZ314" i="66"/>
  <c r="FY314" i="66"/>
  <c r="FX314" i="66"/>
  <c r="FW314" i="66"/>
  <c r="FV314" i="66"/>
  <c r="FU314" i="66"/>
  <c r="FT314" i="66"/>
  <c r="FS314" i="66"/>
  <c r="FR314" i="66"/>
  <c r="FQ314" i="66"/>
  <c r="FP314" i="66"/>
  <c r="FO314" i="66"/>
  <c r="FM314" i="66"/>
  <c r="FL314" i="66"/>
  <c r="FK314" i="66"/>
  <c r="FJ314" i="66"/>
  <c r="FI314" i="66"/>
  <c r="FH314" i="66"/>
  <c r="FG314" i="66"/>
  <c r="FF314" i="66"/>
  <c r="FE314" i="66"/>
  <c r="FD314" i="66"/>
  <c r="FC314" i="66"/>
  <c r="FB314" i="66"/>
  <c r="FA314" i="66"/>
  <c r="EZ314" i="66"/>
  <c r="EY314" i="66"/>
  <c r="EX314" i="66"/>
  <c r="EW314" i="66"/>
  <c r="EV314" i="66"/>
  <c r="EU314" i="66"/>
  <c r="ET314" i="66"/>
  <c r="ES314" i="66"/>
  <c r="ER314" i="66"/>
  <c r="EQ314" i="66"/>
  <c r="EP314" i="66"/>
  <c r="EN314" i="66"/>
  <c r="EM314" i="66"/>
  <c r="EL314" i="66"/>
  <c r="EK314" i="66"/>
  <c r="EJ314" i="66"/>
  <c r="EI314" i="66"/>
  <c r="EH314" i="66"/>
  <c r="EG314" i="66"/>
  <c r="EF314" i="66"/>
  <c r="EE314" i="66"/>
  <c r="ED314" i="66"/>
  <c r="EC314" i="66"/>
  <c r="EB314" i="66"/>
  <c r="EA314" i="66"/>
  <c r="DZ314" i="66"/>
  <c r="DY314" i="66"/>
  <c r="DX314" i="66"/>
  <c r="DW314" i="66"/>
  <c r="DV314" i="66"/>
  <c r="DU314" i="66"/>
  <c r="DT314" i="66"/>
  <c r="DS314" i="66"/>
  <c r="DR314" i="66"/>
  <c r="DQ314" i="66"/>
  <c r="CS314" i="66"/>
  <c r="DB314" i="66" s="1"/>
  <c r="CJ314" i="66"/>
  <c r="DH314" i="66" s="1"/>
  <c r="CA314" i="66"/>
  <c r="BZ314" i="66"/>
  <c r="BV314" i="66"/>
  <c r="BQ314" i="66"/>
  <c r="DK314" i="66" s="1"/>
  <c r="BP314" i="66"/>
  <c r="BG314" i="66"/>
  <c r="DG314" i="66" s="1"/>
  <c r="AX314" i="66"/>
  <c r="AO314" i="66"/>
  <c r="DC314" i="66" s="1"/>
  <c r="AF314" i="66"/>
  <c r="DA314" i="66" s="1"/>
  <c r="S314" i="66"/>
  <c r="U314" i="66" s="1"/>
  <c r="Q314" i="66"/>
  <c r="O314" i="66"/>
  <c r="GL313" i="66"/>
  <c r="GK313" i="66"/>
  <c r="GJ313" i="66"/>
  <c r="GI313" i="66"/>
  <c r="GH313" i="66"/>
  <c r="GG313" i="66"/>
  <c r="GF313" i="66"/>
  <c r="GE313" i="66"/>
  <c r="GD313" i="66"/>
  <c r="GC313" i="66"/>
  <c r="GB313" i="66"/>
  <c r="GA313" i="66"/>
  <c r="FZ313" i="66"/>
  <c r="FY313" i="66"/>
  <c r="FX313" i="66"/>
  <c r="FW313" i="66"/>
  <c r="FV313" i="66"/>
  <c r="FU313" i="66"/>
  <c r="FT313" i="66"/>
  <c r="FS313" i="66"/>
  <c r="FR313" i="66"/>
  <c r="FQ313" i="66"/>
  <c r="FP313" i="66"/>
  <c r="FO313" i="66"/>
  <c r="FM313" i="66"/>
  <c r="FL313" i="66"/>
  <c r="FK313" i="66"/>
  <c r="FJ313" i="66"/>
  <c r="FI313" i="66"/>
  <c r="FH313" i="66"/>
  <c r="FG313" i="66"/>
  <c r="FF313" i="66"/>
  <c r="FE313" i="66"/>
  <c r="FD313" i="66"/>
  <c r="FC313" i="66"/>
  <c r="FB313" i="66"/>
  <c r="FA313" i="66"/>
  <c r="EZ313" i="66"/>
  <c r="EY313" i="66"/>
  <c r="EX313" i="66"/>
  <c r="EW313" i="66"/>
  <c r="EV313" i="66"/>
  <c r="EU313" i="66"/>
  <c r="ET313" i="66"/>
  <c r="ES313" i="66"/>
  <c r="ER313" i="66"/>
  <c r="EQ313" i="66"/>
  <c r="EP313" i="66"/>
  <c r="EN313" i="66"/>
  <c r="EM313" i="66"/>
  <c r="EL313" i="66"/>
  <c r="EK313" i="66"/>
  <c r="EJ313" i="66"/>
  <c r="EI313" i="66"/>
  <c r="EH313" i="66"/>
  <c r="EG313" i="66"/>
  <c r="EF313" i="66"/>
  <c r="EE313" i="66"/>
  <c r="ED313" i="66"/>
  <c r="EC313" i="66"/>
  <c r="EB313" i="66"/>
  <c r="EA313" i="66"/>
  <c r="DZ313" i="66"/>
  <c r="DY313" i="66"/>
  <c r="DX313" i="66"/>
  <c r="DW313" i="66"/>
  <c r="DV313" i="66"/>
  <c r="DU313" i="66"/>
  <c r="DT313" i="66"/>
  <c r="DS313" i="66"/>
  <c r="DR313" i="66"/>
  <c r="DQ313" i="66"/>
  <c r="CS313" i="66"/>
  <c r="DB313" i="66" s="1"/>
  <c r="CJ313" i="66"/>
  <c r="DH313" i="66" s="1"/>
  <c r="CA313" i="66"/>
  <c r="BZ313" i="66"/>
  <c r="BV313" i="66"/>
  <c r="BQ313" i="66"/>
  <c r="DK313" i="66" s="1"/>
  <c r="BP313" i="66"/>
  <c r="BG313" i="66"/>
  <c r="DG313" i="66" s="1"/>
  <c r="AX313" i="66"/>
  <c r="DE313" i="66" s="1"/>
  <c r="AO313" i="66"/>
  <c r="DC313" i="66" s="1"/>
  <c r="AF313" i="66"/>
  <c r="DA313" i="66" s="1"/>
  <c r="S313" i="66"/>
  <c r="U313" i="66" s="1"/>
  <c r="Q313" i="66"/>
  <c r="O313" i="66"/>
  <c r="GL312" i="66"/>
  <c r="GK312" i="66"/>
  <c r="GJ312" i="66"/>
  <c r="GI312" i="66"/>
  <c r="GH312" i="66"/>
  <c r="GG312" i="66"/>
  <c r="GF312" i="66"/>
  <c r="GE312" i="66"/>
  <c r="GD312" i="66"/>
  <c r="GC312" i="66"/>
  <c r="GB312" i="66"/>
  <c r="GA312" i="66"/>
  <c r="FZ312" i="66"/>
  <c r="FY312" i="66"/>
  <c r="FX312" i="66"/>
  <c r="FW312" i="66"/>
  <c r="FV312" i="66"/>
  <c r="FU312" i="66"/>
  <c r="FT312" i="66"/>
  <c r="FS312" i="66"/>
  <c r="FR312" i="66"/>
  <c r="FQ312" i="66"/>
  <c r="FP312" i="66"/>
  <c r="FO312" i="66"/>
  <c r="FM312" i="66"/>
  <c r="FL312" i="66"/>
  <c r="FK312" i="66"/>
  <c r="FJ312" i="66"/>
  <c r="FI312" i="66"/>
  <c r="FH312" i="66"/>
  <c r="FG312" i="66"/>
  <c r="FF312" i="66"/>
  <c r="FE312" i="66"/>
  <c r="FD312" i="66"/>
  <c r="FC312" i="66"/>
  <c r="FB312" i="66"/>
  <c r="FA312" i="66"/>
  <c r="EZ312" i="66"/>
  <c r="EY312" i="66"/>
  <c r="EX312" i="66"/>
  <c r="EW312" i="66"/>
  <c r="EV312" i="66"/>
  <c r="EU312" i="66"/>
  <c r="ET312" i="66"/>
  <c r="ES312" i="66"/>
  <c r="ER312" i="66"/>
  <c r="EQ312" i="66"/>
  <c r="EP312" i="66"/>
  <c r="EN312" i="66"/>
  <c r="EM312" i="66"/>
  <c r="EL312" i="66"/>
  <c r="EK312" i="66"/>
  <c r="EJ312" i="66"/>
  <c r="EI312" i="66"/>
  <c r="EH312" i="66"/>
  <c r="EG312" i="66"/>
  <c r="EF312" i="66"/>
  <c r="EE312" i="66"/>
  <c r="ED312" i="66"/>
  <c r="EC312" i="66"/>
  <c r="EB312" i="66"/>
  <c r="EA312" i="66"/>
  <c r="DZ312" i="66"/>
  <c r="DY312" i="66"/>
  <c r="DX312" i="66"/>
  <c r="DW312" i="66"/>
  <c r="DV312" i="66"/>
  <c r="DU312" i="66"/>
  <c r="DT312" i="66"/>
  <c r="DS312" i="66"/>
  <c r="DR312" i="66"/>
  <c r="DQ312" i="66"/>
  <c r="CS312" i="66"/>
  <c r="DB312" i="66" s="1"/>
  <c r="CJ312" i="66"/>
  <c r="DH312" i="66" s="1"/>
  <c r="CA312" i="66"/>
  <c r="BZ312" i="66"/>
  <c r="BV312" i="66"/>
  <c r="BQ312" i="66"/>
  <c r="DK312" i="66" s="1"/>
  <c r="BP312" i="66"/>
  <c r="BG312" i="66"/>
  <c r="DG312" i="66" s="1"/>
  <c r="AX312" i="66"/>
  <c r="DD312" i="66" s="1"/>
  <c r="AO312" i="66"/>
  <c r="DC312" i="66" s="1"/>
  <c r="AF312" i="66"/>
  <c r="DA312" i="66" s="1"/>
  <c r="S312" i="66"/>
  <c r="U312" i="66" s="1"/>
  <c r="Q312" i="66"/>
  <c r="O312" i="66"/>
  <c r="GL311" i="66"/>
  <c r="GK311" i="66"/>
  <c r="GJ311" i="66"/>
  <c r="GI311" i="66"/>
  <c r="GH311" i="66"/>
  <c r="GG311" i="66"/>
  <c r="GF311" i="66"/>
  <c r="GE311" i="66"/>
  <c r="GD311" i="66"/>
  <c r="GC311" i="66"/>
  <c r="GB311" i="66"/>
  <c r="GA311" i="66"/>
  <c r="FZ311" i="66"/>
  <c r="FY311" i="66"/>
  <c r="FX311" i="66"/>
  <c r="FW311" i="66"/>
  <c r="FV311" i="66"/>
  <c r="FU311" i="66"/>
  <c r="FT311" i="66"/>
  <c r="FS311" i="66"/>
  <c r="FR311" i="66"/>
  <c r="FQ311" i="66"/>
  <c r="FP311" i="66"/>
  <c r="FO311" i="66"/>
  <c r="FM311" i="66"/>
  <c r="FL311" i="66"/>
  <c r="FK311" i="66"/>
  <c r="FJ311" i="66"/>
  <c r="FI311" i="66"/>
  <c r="FH311" i="66"/>
  <c r="FG311" i="66"/>
  <c r="FF311" i="66"/>
  <c r="FE311" i="66"/>
  <c r="FD311" i="66"/>
  <c r="FC311" i="66"/>
  <c r="FB311" i="66"/>
  <c r="FA311" i="66"/>
  <c r="EZ311" i="66"/>
  <c r="EY311" i="66"/>
  <c r="EX311" i="66"/>
  <c r="EW311" i="66"/>
  <c r="EV311" i="66"/>
  <c r="EU311" i="66"/>
  <c r="ET311" i="66"/>
  <c r="ES311" i="66"/>
  <c r="ER311" i="66"/>
  <c r="EQ311" i="66"/>
  <c r="EP311" i="66"/>
  <c r="EN311" i="66"/>
  <c r="EM311" i="66"/>
  <c r="EL311" i="66"/>
  <c r="EK311" i="66"/>
  <c r="EJ311" i="66"/>
  <c r="EI311" i="66"/>
  <c r="EH311" i="66"/>
  <c r="EG311" i="66"/>
  <c r="EF311" i="66"/>
  <c r="EE311" i="66"/>
  <c r="ED311" i="66"/>
  <c r="EC311" i="66"/>
  <c r="EB311" i="66"/>
  <c r="EA311" i="66"/>
  <c r="DZ311" i="66"/>
  <c r="DY311" i="66"/>
  <c r="DX311" i="66"/>
  <c r="DW311" i="66"/>
  <c r="DV311" i="66"/>
  <c r="DU311" i="66"/>
  <c r="DT311" i="66"/>
  <c r="DS311" i="66"/>
  <c r="DR311" i="66"/>
  <c r="DQ311" i="66"/>
  <c r="CS311" i="66"/>
  <c r="DB311" i="66" s="1"/>
  <c r="CJ311" i="66"/>
  <c r="DH311" i="66" s="1"/>
  <c r="CA311" i="66"/>
  <c r="BZ311" i="66"/>
  <c r="BV311" i="66"/>
  <c r="BQ311" i="66"/>
  <c r="DK311" i="66" s="1"/>
  <c r="BP311" i="66"/>
  <c r="BG311" i="66"/>
  <c r="DG311" i="66" s="1"/>
  <c r="AX311" i="66"/>
  <c r="DE311" i="66" s="1"/>
  <c r="AO311" i="66"/>
  <c r="DC311" i="66" s="1"/>
  <c r="AF311" i="66"/>
  <c r="DA311" i="66" s="1"/>
  <c r="S311" i="66"/>
  <c r="U311" i="66" s="1"/>
  <c r="Q311" i="66"/>
  <c r="O311" i="66"/>
  <c r="GL310" i="66"/>
  <c r="GK310" i="66"/>
  <c r="GJ310" i="66"/>
  <c r="GI310" i="66"/>
  <c r="GH310" i="66"/>
  <c r="GG310" i="66"/>
  <c r="GF310" i="66"/>
  <c r="GE310" i="66"/>
  <c r="GD310" i="66"/>
  <c r="GC310" i="66"/>
  <c r="GB310" i="66"/>
  <c r="GA310" i="66"/>
  <c r="FZ310" i="66"/>
  <c r="FY310" i="66"/>
  <c r="FX310" i="66"/>
  <c r="FW310" i="66"/>
  <c r="FV310" i="66"/>
  <c r="FU310" i="66"/>
  <c r="FT310" i="66"/>
  <c r="FS310" i="66"/>
  <c r="FR310" i="66"/>
  <c r="FQ310" i="66"/>
  <c r="FP310" i="66"/>
  <c r="FO310" i="66"/>
  <c r="FM310" i="66"/>
  <c r="FL310" i="66"/>
  <c r="FK310" i="66"/>
  <c r="FJ310" i="66"/>
  <c r="FI310" i="66"/>
  <c r="FH310" i="66"/>
  <c r="FG310" i="66"/>
  <c r="FF310" i="66"/>
  <c r="FE310" i="66"/>
  <c r="FD310" i="66"/>
  <c r="FC310" i="66"/>
  <c r="FB310" i="66"/>
  <c r="FA310" i="66"/>
  <c r="EZ310" i="66"/>
  <c r="EY310" i="66"/>
  <c r="EX310" i="66"/>
  <c r="EW310" i="66"/>
  <c r="EV310" i="66"/>
  <c r="EU310" i="66"/>
  <c r="ET310" i="66"/>
  <c r="ES310" i="66"/>
  <c r="ER310" i="66"/>
  <c r="EQ310" i="66"/>
  <c r="EP310" i="66"/>
  <c r="EN310" i="66"/>
  <c r="EM310" i="66"/>
  <c r="EL310" i="66"/>
  <c r="EK310" i="66"/>
  <c r="EJ310" i="66"/>
  <c r="EI310" i="66"/>
  <c r="EH310" i="66"/>
  <c r="EG310" i="66"/>
  <c r="EF310" i="66"/>
  <c r="EE310" i="66"/>
  <c r="ED310" i="66"/>
  <c r="EC310" i="66"/>
  <c r="EB310" i="66"/>
  <c r="EA310" i="66"/>
  <c r="DZ310" i="66"/>
  <c r="DY310" i="66"/>
  <c r="DX310" i="66"/>
  <c r="DW310" i="66"/>
  <c r="DV310" i="66"/>
  <c r="DU310" i="66"/>
  <c r="DT310" i="66"/>
  <c r="DS310" i="66"/>
  <c r="DR310" i="66"/>
  <c r="DQ310" i="66"/>
  <c r="CS310" i="66"/>
  <c r="DB310" i="66" s="1"/>
  <c r="CJ310" i="66"/>
  <c r="DH310" i="66" s="1"/>
  <c r="CA310" i="66"/>
  <c r="DJ310" i="66" s="1"/>
  <c r="BZ310" i="66"/>
  <c r="BV310" i="66"/>
  <c r="BQ310" i="66"/>
  <c r="DK310" i="66" s="1"/>
  <c r="BP310" i="66"/>
  <c r="BG310" i="66"/>
  <c r="DG310" i="66" s="1"/>
  <c r="AX310" i="66"/>
  <c r="AO310" i="66"/>
  <c r="DC310" i="66" s="1"/>
  <c r="AF310" i="66"/>
  <c r="DA310" i="66" s="1"/>
  <c r="S310" i="66"/>
  <c r="U310" i="66" s="1"/>
  <c r="Q310" i="66"/>
  <c r="O310" i="66"/>
  <c r="GL309" i="66"/>
  <c r="GK309" i="66"/>
  <c r="GJ309" i="66"/>
  <c r="GI309" i="66"/>
  <c r="GH309" i="66"/>
  <c r="GG309" i="66"/>
  <c r="GF309" i="66"/>
  <c r="GE309" i="66"/>
  <c r="GD309" i="66"/>
  <c r="GC309" i="66"/>
  <c r="GB309" i="66"/>
  <c r="GA309" i="66"/>
  <c r="FZ309" i="66"/>
  <c r="FY309" i="66"/>
  <c r="FX309" i="66"/>
  <c r="FW309" i="66"/>
  <c r="FV309" i="66"/>
  <c r="FU309" i="66"/>
  <c r="FT309" i="66"/>
  <c r="FS309" i="66"/>
  <c r="FR309" i="66"/>
  <c r="FQ309" i="66"/>
  <c r="FP309" i="66"/>
  <c r="FO309" i="66"/>
  <c r="FM309" i="66"/>
  <c r="FL309" i="66"/>
  <c r="FK309" i="66"/>
  <c r="FJ309" i="66"/>
  <c r="FI309" i="66"/>
  <c r="FH309" i="66"/>
  <c r="FG309" i="66"/>
  <c r="FF309" i="66"/>
  <c r="FE309" i="66"/>
  <c r="FD309" i="66"/>
  <c r="FC309" i="66"/>
  <c r="FB309" i="66"/>
  <c r="FA309" i="66"/>
  <c r="EZ309" i="66"/>
  <c r="EY309" i="66"/>
  <c r="EX309" i="66"/>
  <c r="EW309" i="66"/>
  <c r="EV309" i="66"/>
  <c r="EU309" i="66"/>
  <c r="ET309" i="66"/>
  <c r="ES309" i="66"/>
  <c r="ER309" i="66"/>
  <c r="EQ309" i="66"/>
  <c r="EP309" i="66"/>
  <c r="EN309" i="66"/>
  <c r="EM309" i="66"/>
  <c r="EL309" i="66"/>
  <c r="EK309" i="66"/>
  <c r="EJ309" i="66"/>
  <c r="EI309" i="66"/>
  <c r="EH309" i="66"/>
  <c r="EG309" i="66"/>
  <c r="EF309" i="66"/>
  <c r="EE309" i="66"/>
  <c r="ED309" i="66"/>
  <c r="EC309" i="66"/>
  <c r="EB309" i="66"/>
  <c r="EA309" i="66"/>
  <c r="DZ309" i="66"/>
  <c r="DY309" i="66"/>
  <c r="DX309" i="66"/>
  <c r="DW309" i="66"/>
  <c r="DV309" i="66"/>
  <c r="DU309" i="66"/>
  <c r="DT309" i="66"/>
  <c r="DS309" i="66"/>
  <c r="DR309" i="66"/>
  <c r="DQ309" i="66"/>
  <c r="CS309" i="66"/>
  <c r="DB309" i="66" s="1"/>
  <c r="CJ309" i="66"/>
  <c r="DH309" i="66" s="1"/>
  <c r="CA309" i="66"/>
  <c r="DJ309" i="66" s="1"/>
  <c r="BZ309" i="66"/>
  <c r="BV309" i="66"/>
  <c r="BQ309" i="66"/>
  <c r="BP309" i="66"/>
  <c r="BG309" i="66"/>
  <c r="DG309" i="66" s="1"/>
  <c r="AX309" i="66"/>
  <c r="DD309" i="66" s="1"/>
  <c r="AO309" i="66"/>
  <c r="DC309" i="66" s="1"/>
  <c r="AF309" i="66"/>
  <c r="DA309" i="66" s="1"/>
  <c r="S309" i="66"/>
  <c r="U309" i="66" s="1"/>
  <c r="Q309" i="66"/>
  <c r="O309" i="66"/>
  <c r="GL308" i="66"/>
  <c r="GK308" i="66"/>
  <c r="GJ308" i="66"/>
  <c r="GI308" i="66"/>
  <c r="GH308" i="66"/>
  <c r="GG308" i="66"/>
  <c r="GF308" i="66"/>
  <c r="GE308" i="66"/>
  <c r="GD308" i="66"/>
  <c r="GC308" i="66"/>
  <c r="GB308" i="66"/>
  <c r="GA308" i="66"/>
  <c r="FZ308" i="66"/>
  <c r="FY308" i="66"/>
  <c r="FX308" i="66"/>
  <c r="FW308" i="66"/>
  <c r="FV308" i="66"/>
  <c r="FU308" i="66"/>
  <c r="FT308" i="66"/>
  <c r="FS308" i="66"/>
  <c r="FR308" i="66"/>
  <c r="FQ308" i="66"/>
  <c r="FP308" i="66"/>
  <c r="FO308" i="66"/>
  <c r="FM308" i="66"/>
  <c r="FL308" i="66"/>
  <c r="FK308" i="66"/>
  <c r="FJ308" i="66"/>
  <c r="FI308" i="66"/>
  <c r="FH308" i="66"/>
  <c r="FG308" i="66"/>
  <c r="FF308" i="66"/>
  <c r="FE308" i="66"/>
  <c r="FD308" i="66"/>
  <c r="FC308" i="66"/>
  <c r="FB308" i="66"/>
  <c r="FA308" i="66"/>
  <c r="EZ308" i="66"/>
  <c r="EY308" i="66"/>
  <c r="EX308" i="66"/>
  <c r="EW308" i="66"/>
  <c r="EV308" i="66"/>
  <c r="EU308" i="66"/>
  <c r="ET308" i="66"/>
  <c r="ES308" i="66"/>
  <c r="ER308" i="66"/>
  <c r="EQ308" i="66"/>
  <c r="EP308" i="66"/>
  <c r="EN308" i="66"/>
  <c r="EM308" i="66"/>
  <c r="EL308" i="66"/>
  <c r="EK308" i="66"/>
  <c r="EJ308" i="66"/>
  <c r="EI308" i="66"/>
  <c r="EH308" i="66"/>
  <c r="EG308" i="66"/>
  <c r="EF308" i="66"/>
  <c r="EE308" i="66"/>
  <c r="ED308" i="66"/>
  <c r="EC308" i="66"/>
  <c r="EB308" i="66"/>
  <c r="EA308" i="66"/>
  <c r="DZ308" i="66"/>
  <c r="DY308" i="66"/>
  <c r="DX308" i="66"/>
  <c r="DW308" i="66"/>
  <c r="DV308" i="66"/>
  <c r="DU308" i="66"/>
  <c r="DT308" i="66"/>
  <c r="DS308" i="66"/>
  <c r="DR308" i="66"/>
  <c r="DQ308" i="66"/>
  <c r="CS308" i="66"/>
  <c r="DB308" i="66" s="1"/>
  <c r="CJ308" i="66"/>
  <c r="DH308" i="66" s="1"/>
  <c r="CA308" i="66"/>
  <c r="DJ308" i="66" s="1"/>
  <c r="BZ308" i="66"/>
  <c r="BV308" i="66"/>
  <c r="BQ308" i="66"/>
  <c r="DK308" i="66" s="1"/>
  <c r="BP308" i="66"/>
  <c r="BG308" i="66"/>
  <c r="DG308" i="66" s="1"/>
  <c r="AX308" i="66"/>
  <c r="DE308" i="66" s="1"/>
  <c r="AO308" i="66"/>
  <c r="DC308" i="66" s="1"/>
  <c r="AF308" i="66"/>
  <c r="DA308" i="66" s="1"/>
  <c r="S308" i="66"/>
  <c r="U308" i="66" s="1"/>
  <c r="Q308" i="66"/>
  <c r="O308" i="66"/>
  <c r="GL307" i="66"/>
  <c r="GK307" i="66"/>
  <c r="GJ307" i="66"/>
  <c r="GI307" i="66"/>
  <c r="GH307" i="66"/>
  <c r="GG307" i="66"/>
  <c r="GF307" i="66"/>
  <c r="GE307" i="66"/>
  <c r="GD307" i="66"/>
  <c r="GC307" i="66"/>
  <c r="GB307" i="66"/>
  <c r="GA307" i="66"/>
  <c r="FZ307" i="66"/>
  <c r="FY307" i="66"/>
  <c r="FX307" i="66"/>
  <c r="FW307" i="66"/>
  <c r="FV307" i="66"/>
  <c r="FU307" i="66"/>
  <c r="FT307" i="66"/>
  <c r="FS307" i="66"/>
  <c r="FR307" i="66"/>
  <c r="FQ307" i="66"/>
  <c r="FP307" i="66"/>
  <c r="FO307" i="66"/>
  <c r="FM307" i="66"/>
  <c r="FL307" i="66"/>
  <c r="FK307" i="66"/>
  <c r="FJ307" i="66"/>
  <c r="FI307" i="66"/>
  <c r="FH307" i="66"/>
  <c r="FG307" i="66"/>
  <c r="FF307" i="66"/>
  <c r="FE307" i="66"/>
  <c r="FD307" i="66"/>
  <c r="FC307" i="66"/>
  <c r="FB307" i="66"/>
  <c r="FA307" i="66"/>
  <c r="EZ307" i="66"/>
  <c r="EY307" i="66"/>
  <c r="EX307" i="66"/>
  <c r="EW307" i="66"/>
  <c r="EV307" i="66"/>
  <c r="EU307" i="66"/>
  <c r="ET307" i="66"/>
  <c r="ES307" i="66"/>
  <c r="ER307" i="66"/>
  <c r="EQ307" i="66"/>
  <c r="EP307" i="66"/>
  <c r="EN307" i="66"/>
  <c r="EM307" i="66"/>
  <c r="EL307" i="66"/>
  <c r="EK307" i="66"/>
  <c r="EJ307" i="66"/>
  <c r="EI307" i="66"/>
  <c r="EH307" i="66"/>
  <c r="EG307" i="66"/>
  <c r="EF307" i="66"/>
  <c r="EE307" i="66"/>
  <c r="ED307" i="66"/>
  <c r="EC307" i="66"/>
  <c r="EB307" i="66"/>
  <c r="EA307" i="66"/>
  <c r="DZ307" i="66"/>
  <c r="DY307" i="66"/>
  <c r="DX307" i="66"/>
  <c r="DW307" i="66"/>
  <c r="DV307" i="66"/>
  <c r="DU307" i="66"/>
  <c r="DT307" i="66"/>
  <c r="DS307" i="66"/>
  <c r="DR307" i="66"/>
  <c r="DQ307" i="66"/>
  <c r="CS307" i="66"/>
  <c r="DB307" i="66" s="1"/>
  <c r="CJ307" i="66"/>
  <c r="DH307" i="66" s="1"/>
  <c r="CA307" i="66"/>
  <c r="BZ307" i="66"/>
  <c r="BV307" i="66"/>
  <c r="BQ307" i="66"/>
  <c r="DK307" i="66" s="1"/>
  <c r="BP307" i="66"/>
  <c r="BG307" i="66"/>
  <c r="DG307" i="66" s="1"/>
  <c r="AX307" i="66"/>
  <c r="DE307" i="66" s="1"/>
  <c r="AO307" i="66"/>
  <c r="DC307" i="66" s="1"/>
  <c r="AF307" i="66"/>
  <c r="DA307" i="66" s="1"/>
  <c r="S307" i="66"/>
  <c r="U307" i="66" s="1"/>
  <c r="Q307" i="66"/>
  <c r="O307" i="66"/>
  <c r="GL306" i="66"/>
  <c r="GK306" i="66"/>
  <c r="GJ306" i="66"/>
  <c r="GI306" i="66"/>
  <c r="GH306" i="66"/>
  <c r="GG306" i="66"/>
  <c r="GF306" i="66"/>
  <c r="GE306" i="66"/>
  <c r="GD306" i="66"/>
  <c r="GC306" i="66"/>
  <c r="GB306" i="66"/>
  <c r="GA306" i="66"/>
  <c r="FZ306" i="66"/>
  <c r="FY306" i="66"/>
  <c r="FX306" i="66"/>
  <c r="FW306" i="66"/>
  <c r="FV306" i="66"/>
  <c r="FU306" i="66"/>
  <c r="FT306" i="66"/>
  <c r="FS306" i="66"/>
  <c r="FR306" i="66"/>
  <c r="FQ306" i="66"/>
  <c r="FP306" i="66"/>
  <c r="FO306" i="66"/>
  <c r="FM306" i="66"/>
  <c r="FL306" i="66"/>
  <c r="FK306" i="66"/>
  <c r="FJ306" i="66"/>
  <c r="FI306" i="66"/>
  <c r="FH306" i="66"/>
  <c r="FG306" i="66"/>
  <c r="FF306" i="66"/>
  <c r="FE306" i="66"/>
  <c r="FD306" i="66"/>
  <c r="FC306" i="66"/>
  <c r="FB306" i="66"/>
  <c r="FA306" i="66"/>
  <c r="EZ306" i="66"/>
  <c r="EY306" i="66"/>
  <c r="EX306" i="66"/>
  <c r="EW306" i="66"/>
  <c r="EV306" i="66"/>
  <c r="EU306" i="66"/>
  <c r="ET306" i="66"/>
  <c r="ES306" i="66"/>
  <c r="ER306" i="66"/>
  <c r="EQ306" i="66"/>
  <c r="EP306" i="66"/>
  <c r="EN306" i="66"/>
  <c r="EM306" i="66"/>
  <c r="EL306" i="66"/>
  <c r="EK306" i="66"/>
  <c r="EJ306" i="66"/>
  <c r="EI306" i="66"/>
  <c r="EH306" i="66"/>
  <c r="EG306" i="66"/>
  <c r="EF306" i="66"/>
  <c r="EE306" i="66"/>
  <c r="ED306" i="66"/>
  <c r="EC306" i="66"/>
  <c r="EB306" i="66"/>
  <c r="EA306" i="66"/>
  <c r="DZ306" i="66"/>
  <c r="DY306" i="66"/>
  <c r="DX306" i="66"/>
  <c r="DW306" i="66"/>
  <c r="DV306" i="66"/>
  <c r="DU306" i="66"/>
  <c r="DT306" i="66"/>
  <c r="DS306" i="66"/>
  <c r="DR306" i="66"/>
  <c r="DQ306" i="66"/>
  <c r="CS306" i="66"/>
  <c r="DB306" i="66" s="1"/>
  <c r="CJ306" i="66"/>
  <c r="DH306" i="66" s="1"/>
  <c r="CA306" i="66"/>
  <c r="DJ306" i="66" s="1"/>
  <c r="BZ306" i="66"/>
  <c r="BV306" i="66"/>
  <c r="BQ306" i="66"/>
  <c r="DK306" i="66" s="1"/>
  <c r="BP306" i="66"/>
  <c r="BG306" i="66"/>
  <c r="DG306" i="66" s="1"/>
  <c r="AX306" i="66"/>
  <c r="DD306" i="66" s="1"/>
  <c r="AO306" i="66"/>
  <c r="DC306" i="66" s="1"/>
  <c r="AF306" i="66"/>
  <c r="DA306" i="66" s="1"/>
  <c r="S306" i="66"/>
  <c r="U306" i="66" s="1"/>
  <c r="Q306" i="66"/>
  <c r="O306" i="66"/>
  <c r="R306" i="66" s="1"/>
  <c r="Y306" i="66" s="1"/>
  <c r="GL305" i="66"/>
  <c r="GK305" i="66"/>
  <c r="GJ305" i="66"/>
  <c r="GI305" i="66"/>
  <c r="GH305" i="66"/>
  <c r="GG305" i="66"/>
  <c r="GF305" i="66"/>
  <c r="GE305" i="66"/>
  <c r="GD305" i="66"/>
  <c r="GC305" i="66"/>
  <c r="GB305" i="66"/>
  <c r="GA305" i="66"/>
  <c r="FZ305" i="66"/>
  <c r="FY305" i="66"/>
  <c r="FX305" i="66"/>
  <c r="FW305" i="66"/>
  <c r="FV305" i="66"/>
  <c r="FU305" i="66"/>
  <c r="FT305" i="66"/>
  <c r="FS305" i="66"/>
  <c r="FR305" i="66"/>
  <c r="FQ305" i="66"/>
  <c r="FP305" i="66"/>
  <c r="FO305" i="66"/>
  <c r="FM305" i="66"/>
  <c r="FL305" i="66"/>
  <c r="FK305" i="66"/>
  <c r="FJ305" i="66"/>
  <c r="FI305" i="66"/>
  <c r="FH305" i="66"/>
  <c r="FG305" i="66"/>
  <c r="FF305" i="66"/>
  <c r="FE305" i="66"/>
  <c r="FD305" i="66"/>
  <c r="FC305" i="66"/>
  <c r="FB305" i="66"/>
  <c r="FA305" i="66"/>
  <c r="EZ305" i="66"/>
  <c r="EY305" i="66"/>
  <c r="EX305" i="66"/>
  <c r="EW305" i="66"/>
  <c r="EV305" i="66"/>
  <c r="EU305" i="66"/>
  <c r="ET305" i="66"/>
  <c r="ES305" i="66"/>
  <c r="ER305" i="66"/>
  <c r="EQ305" i="66"/>
  <c r="EP305" i="66"/>
  <c r="EN305" i="66"/>
  <c r="EM305" i="66"/>
  <c r="EL305" i="66"/>
  <c r="EK305" i="66"/>
  <c r="EJ305" i="66"/>
  <c r="EI305" i="66"/>
  <c r="EH305" i="66"/>
  <c r="EG305" i="66"/>
  <c r="EF305" i="66"/>
  <c r="EE305" i="66"/>
  <c r="ED305" i="66"/>
  <c r="EC305" i="66"/>
  <c r="EB305" i="66"/>
  <c r="EA305" i="66"/>
  <c r="DZ305" i="66"/>
  <c r="DY305" i="66"/>
  <c r="DX305" i="66"/>
  <c r="DW305" i="66"/>
  <c r="DV305" i="66"/>
  <c r="DU305" i="66"/>
  <c r="DT305" i="66"/>
  <c r="DS305" i="66"/>
  <c r="DR305" i="66"/>
  <c r="DQ305" i="66"/>
  <c r="CS305" i="66"/>
  <c r="DB305" i="66" s="1"/>
  <c r="CJ305" i="66"/>
  <c r="DH305" i="66" s="1"/>
  <c r="CA305" i="66"/>
  <c r="DJ305" i="66" s="1"/>
  <c r="BZ305" i="66"/>
  <c r="BV305" i="66"/>
  <c r="BQ305" i="66"/>
  <c r="BP305" i="66"/>
  <c r="BG305" i="66"/>
  <c r="DG305" i="66" s="1"/>
  <c r="AX305" i="66"/>
  <c r="AO305" i="66"/>
  <c r="DC305" i="66" s="1"/>
  <c r="AF305" i="66"/>
  <c r="DA305" i="66" s="1"/>
  <c r="S305" i="66"/>
  <c r="U305" i="66" s="1"/>
  <c r="Q305" i="66"/>
  <c r="O305" i="66"/>
  <c r="GL304" i="66"/>
  <c r="GK304" i="66"/>
  <c r="GJ304" i="66"/>
  <c r="GI304" i="66"/>
  <c r="GH304" i="66"/>
  <c r="GG304" i="66"/>
  <c r="GF304" i="66"/>
  <c r="GE304" i="66"/>
  <c r="GD304" i="66"/>
  <c r="GC304" i="66"/>
  <c r="GB304" i="66"/>
  <c r="GA304" i="66"/>
  <c r="FZ304" i="66"/>
  <c r="FY304" i="66"/>
  <c r="FX304" i="66"/>
  <c r="FW304" i="66"/>
  <c r="FV304" i="66"/>
  <c r="FU304" i="66"/>
  <c r="FT304" i="66"/>
  <c r="FS304" i="66"/>
  <c r="FR304" i="66"/>
  <c r="FQ304" i="66"/>
  <c r="FP304" i="66"/>
  <c r="FO304" i="66"/>
  <c r="FM304" i="66"/>
  <c r="FL304" i="66"/>
  <c r="FK304" i="66"/>
  <c r="FJ304" i="66"/>
  <c r="FI304" i="66"/>
  <c r="FH304" i="66"/>
  <c r="FG304" i="66"/>
  <c r="FF304" i="66"/>
  <c r="FE304" i="66"/>
  <c r="FD304" i="66"/>
  <c r="FC304" i="66"/>
  <c r="FB304" i="66"/>
  <c r="FA304" i="66"/>
  <c r="EZ304" i="66"/>
  <c r="EY304" i="66"/>
  <c r="EX304" i="66"/>
  <c r="EW304" i="66"/>
  <c r="EV304" i="66"/>
  <c r="EU304" i="66"/>
  <c r="ET304" i="66"/>
  <c r="ES304" i="66"/>
  <c r="ER304" i="66"/>
  <c r="EQ304" i="66"/>
  <c r="EP304" i="66"/>
  <c r="EN304" i="66"/>
  <c r="EM304" i="66"/>
  <c r="EL304" i="66"/>
  <c r="EK304" i="66"/>
  <c r="EJ304" i="66"/>
  <c r="EI304" i="66"/>
  <c r="EH304" i="66"/>
  <c r="EG304" i="66"/>
  <c r="EF304" i="66"/>
  <c r="EE304" i="66"/>
  <c r="ED304" i="66"/>
  <c r="EC304" i="66"/>
  <c r="EB304" i="66"/>
  <c r="EA304" i="66"/>
  <c r="DZ304" i="66"/>
  <c r="DY304" i="66"/>
  <c r="DX304" i="66"/>
  <c r="DW304" i="66"/>
  <c r="DV304" i="66"/>
  <c r="DU304" i="66"/>
  <c r="DT304" i="66"/>
  <c r="DS304" i="66"/>
  <c r="DR304" i="66"/>
  <c r="DQ304" i="66"/>
  <c r="CS304" i="66"/>
  <c r="DB304" i="66" s="1"/>
  <c r="CJ304" i="66"/>
  <c r="DH304" i="66" s="1"/>
  <c r="CA304" i="66"/>
  <c r="DJ304" i="66" s="1"/>
  <c r="BZ304" i="66"/>
  <c r="BV304" i="66"/>
  <c r="BQ304" i="66"/>
  <c r="DK304" i="66" s="1"/>
  <c r="BP304" i="66"/>
  <c r="BG304" i="66"/>
  <c r="DG304" i="66" s="1"/>
  <c r="AX304" i="66"/>
  <c r="DE304" i="66" s="1"/>
  <c r="AO304" i="66"/>
  <c r="DC304" i="66" s="1"/>
  <c r="AF304" i="66"/>
  <c r="DA304" i="66" s="1"/>
  <c r="S304" i="66"/>
  <c r="U304" i="66" s="1"/>
  <c r="Q304" i="66"/>
  <c r="O304" i="66"/>
  <c r="GL303" i="66"/>
  <c r="GK303" i="66"/>
  <c r="GJ303" i="66"/>
  <c r="GI303" i="66"/>
  <c r="GH303" i="66"/>
  <c r="GG303" i="66"/>
  <c r="GF303" i="66"/>
  <c r="GE303" i="66"/>
  <c r="GD303" i="66"/>
  <c r="GC303" i="66"/>
  <c r="GB303" i="66"/>
  <c r="GA303" i="66"/>
  <c r="FZ303" i="66"/>
  <c r="FY303" i="66"/>
  <c r="FX303" i="66"/>
  <c r="FW303" i="66"/>
  <c r="FV303" i="66"/>
  <c r="FU303" i="66"/>
  <c r="FT303" i="66"/>
  <c r="FS303" i="66"/>
  <c r="FR303" i="66"/>
  <c r="FQ303" i="66"/>
  <c r="FP303" i="66"/>
  <c r="FO303" i="66"/>
  <c r="FM303" i="66"/>
  <c r="FL303" i="66"/>
  <c r="FK303" i="66"/>
  <c r="FJ303" i="66"/>
  <c r="FI303" i="66"/>
  <c r="FH303" i="66"/>
  <c r="FG303" i="66"/>
  <c r="FF303" i="66"/>
  <c r="FE303" i="66"/>
  <c r="FD303" i="66"/>
  <c r="FC303" i="66"/>
  <c r="FB303" i="66"/>
  <c r="FA303" i="66"/>
  <c r="EZ303" i="66"/>
  <c r="EY303" i="66"/>
  <c r="EX303" i="66"/>
  <c r="EW303" i="66"/>
  <c r="EV303" i="66"/>
  <c r="EU303" i="66"/>
  <c r="ET303" i="66"/>
  <c r="ES303" i="66"/>
  <c r="ER303" i="66"/>
  <c r="EQ303" i="66"/>
  <c r="EP303" i="66"/>
  <c r="EN303" i="66"/>
  <c r="EM303" i="66"/>
  <c r="EL303" i="66"/>
  <c r="EK303" i="66"/>
  <c r="EJ303" i="66"/>
  <c r="EI303" i="66"/>
  <c r="EH303" i="66"/>
  <c r="EG303" i="66"/>
  <c r="EF303" i="66"/>
  <c r="EE303" i="66"/>
  <c r="ED303" i="66"/>
  <c r="EC303" i="66"/>
  <c r="EB303" i="66"/>
  <c r="EA303" i="66"/>
  <c r="DZ303" i="66"/>
  <c r="DY303" i="66"/>
  <c r="DX303" i="66"/>
  <c r="DW303" i="66"/>
  <c r="DV303" i="66"/>
  <c r="DU303" i="66"/>
  <c r="DT303" i="66"/>
  <c r="DS303" i="66"/>
  <c r="DR303" i="66"/>
  <c r="DQ303" i="66"/>
  <c r="CS303" i="66"/>
  <c r="DB303" i="66" s="1"/>
  <c r="CJ303" i="66"/>
  <c r="DH303" i="66" s="1"/>
  <c r="CA303" i="66"/>
  <c r="BZ303" i="66"/>
  <c r="BV303" i="66"/>
  <c r="BQ303" i="66"/>
  <c r="DK303" i="66" s="1"/>
  <c r="BP303" i="66"/>
  <c r="BG303" i="66"/>
  <c r="DG303" i="66" s="1"/>
  <c r="AX303" i="66"/>
  <c r="DE303" i="66" s="1"/>
  <c r="AO303" i="66"/>
  <c r="DC303" i="66" s="1"/>
  <c r="AF303" i="66"/>
  <c r="DA303" i="66" s="1"/>
  <c r="S303" i="66"/>
  <c r="U303" i="66" s="1"/>
  <c r="Q303" i="66"/>
  <c r="O303" i="66"/>
  <c r="GL302" i="66"/>
  <c r="GK302" i="66"/>
  <c r="GJ302" i="66"/>
  <c r="GI302" i="66"/>
  <c r="GH302" i="66"/>
  <c r="GG302" i="66"/>
  <c r="GF302" i="66"/>
  <c r="GE302" i="66"/>
  <c r="GD302" i="66"/>
  <c r="GC302" i="66"/>
  <c r="GB302" i="66"/>
  <c r="GA302" i="66"/>
  <c r="FZ302" i="66"/>
  <c r="FY302" i="66"/>
  <c r="FX302" i="66"/>
  <c r="FW302" i="66"/>
  <c r="FV302" i="66"/>
  <c r="FU302" i="66"/>
  <c r="FT302" i="66"/>
  <c r="FS302" i="66"/>
  <c r="FR302" i="66"/>
  <c r="FQ302" i="66"/>
  <c r="FP302" i="66"/>
  <c r="FO302" i="66"/>
  <c r="FM302" i="66"/>
  <c r="FL302" i="66"/>
  <c r="FK302" i="66"/>
  <c r="FJ302" i="66"/>
  <c r="FI302" i="66"/>
  <c r="FH302" i="66"/>
  <c r="FG302" i="66"/>
  <c r="FF302" i="66"/>
  <c r="FE302" i="66"/>
  <c r="FD302" i="66"/>
  <c r="FC302" i="66"/>
  <c r="FB302" i="66"/>
  <c r="FA302" i="66"/>
  <c r="EZ302" i="66"/>
  <c r="EY302" i="66"/>
  <c r="EX302" i="66"/>
  <c r="EW302" i="66"/>
  <c r="EV302" i="66"/>
  <c r="EU302" i="66"/>
  <c r="ET302" i="66"/>
  <c r="ES302" i="66"/>
  <c r="ER302" i="66"/>
  <c r="EQ302" i="66"/>
  <c r="EP302" i="66"/>
  <c r="EN302" i="66"/>
  <c r="EM302" i="66"/>
  <c r="EL302" i="66"/>
  <c r="EK302" i="66"/>
  <c r="EJ302" i="66"/>
  <c r="EI302" i="66"/>
  <c r="EH302" i="66"/>
  <c r="EG302" i="66"/>
  <c r="EF302" i="66"/>
  <c r="EE302" i="66"/>
  <c r="ED302" i="66"/>
  <c r="EC302" i="66"/>
  <c r="EB302" i="66"/>
  <c r="EA302" i="66"/>
  <c r="DZ302" i="66"/>
  <c r="DY302" i="66"/>
  <c r="DX302" i="66"/>
  <c r="DW302" i="66"/>
  <c r="DV302" i="66"/>
  <c r="DU302" i="66"/>
  <c r="DT302" i="66"/>
  <c r="DS302" i="66"/>
  <c r="DR302" i="66"/>
  <c r="DQ302" i="66"/>
  <c r="CS302" i="66"/>
  <c r="DB302" i="66" s="1"/>
  <c r="CJ302" i="66"/>
  <c r="DH302" i="66" s="1"/>
  <c r="CA302" i="66"/>
  <c r="BZ302" i="66"/>
  <c r="BV302" i="66"/>
  <c r="BQ302" i="66"/>
  <c r="DK302" i="66" s="1"/>
  <c r="BP302" i="66"/>
  <c r="BG302" i="66"/>
  <c r="DG302" i="66" s="1"/>
  <c r="AX302" i="66"/>
  <c r="AO302" i="66"/>
  <c r="DC302" i="66" s="1"/>
  <c r="AF302" i="66"/>
  <c r="DA302" i="66" s="1"/>
  <c r="S302" i="66"/>
  <c r="U302" i="66" s="1"/>
  <c r="Q302" i="66"/>
  <c r="O302" i="66"/>
  <c r="GL301" i="66"/>
  <c r="GK301" i="66"/>
  <c r="GJ301" i="66"/>
  <c r="GI301" i="66"/>
  <c r="GH301" i="66"/>
  <c r="GG301" i="66"/>
  <c r="GF301" i="66"/>
  <c r="GE301" i="66"/>
  <c r="GD301" i="66"/>
  <c r="GC301" i="66"/>
  <c r="GB301" i="66"/>
  <c r="GA301" i="66"/>
  <c r="FZ301" i="66"/>
  <c r="FY301" i="66"/>
  <c r="FX301" i="66"/>
  <c r="FW301" i="66"/>
  <c r="FV301" i="66"/>
  <c r="FU301" i="66"/>
  <c r="FT301" i="66"/>
  <c r="FS301" i="66"/>
  <c r="FR301" i="66"/>
  <c r="FQ301" i="66"/>
  <c r="FP301" i="66"/>
  <c r="FO301" i="66"/>
  <c r="FM301" i="66"/>
  <c r="FL301" i="66"/>
  <c r="FK301" i="66"/>
  <c r="FJ301" i="66"/>
  <c r="FI301" i="66"/>
  <c r="FH301" i="66"/>
  <c r="FG301" i="66"/>
  <c r="FF301" i="66"/>
  <c r="FE301" i="66"/>
  <c r="FD301" i="66"/>
  <c r="FC301" i="66"/>
  <c r="FB301" i="66"/>
  <c r="FA301" i="66"/>
  <c r="EZ301" i="66"/>
  <c r="EY301" i="66"/>
  <c r="EX301" i="66"/>
  <c r="EW301" i="66"/>
  <c r="EV301" i="66"/>
  <c r="EU301" i="66"/>
  <c r="ET301" i="66"/>
  <c r="ES301" i="66"/>
  <c r="ER301" i="66"/>
  <c r="EQ301" i="66"/>
  <c r="EP301" i="66"/>
  <c r="EN301" i="66"/>
  <c r="EM301" i="66"/>
  <c r="EL301" i="66"/>
  <c r="EK301" i="66"/>
  <c r="EJ301" i="66"/>
  <c r="EI301" i="66"/>
  <c r="EH301" i="66"/>
  <c r="EG301" i="66"/>
  <c r="EF301" i="66"/>
  <c r="EE301" i="66"/>
  <c r="ED301" i="66"/>
  <c r="EC301" i="66"/>
  <c r="EB301" i="66"/>
  <c r="EA301" i="66"/>
  <c r="DZ301" i="66"/>
  <c r="DY301" i="66"/>
  <c r="DX301" i="66"/>
  <c r="DW301" i="66"/>
  <c r="DV301" i="66"/>
  <c r="DU301" i="66"/>
  <c r="DT301" i="66"/>
  <c r="DS301" i="66"/>
  <c r="DR301" i="66"/>
  <c r="DQ301" i="66"/>
  <c r="CS301" i="66"/>
  <c r="DB301" i="66" s="1"/>
  <c r="CJ301" i="66"/>
  <c r="DH301" i="66" s="1"/>
  <c r="CA301" i="66"/>
  <c r="DJ301" i="66" s="1"/>
  <c r="BZ301" i="66"/>
  <c r="BV301" i="66"/>
  <c r="BQ301" i="66"/>
  <c r="DK301" i="66" s="1"/>
  <c r="BP301" i="66"/>
  <c r="BG301" i="66"/>
  <c r="DG301" i="66" s="1"/>
  <c r="AX301" i="66"/>
  <c r="DE301" i="66" s="1"/>
  <c r="AO301" i="66"/>
  <c r="DC301" i="66" s="1"/>
  <c r="AF301" i="66"/>
  <c r="DA301" i="66" s="1"/>
  <c r="U301" i="66"/>
  <c r="S301" i="66"/>
  <c r="Q301" i="66"/>
  <c r="O301" i="66"/>
  <c r="GL300" i="66"/>
  <c r="GK300" i="66"/>
  <c r="GJ300" i="66"/>
  <c r="GI300" i="66"/>
  <c r="GH300" i="66"/>
  <c r="GG300" i="66"/>
  <c r="GF300" i="66"/>
  <c r="GE300" i="66"/>
  <c r="GD300" i="66"/>
  <c r="GC300" i="66"/>
  <c r="GB300" i="66"/>
  <c r="GA300" i="66"/>
  <c r="FZ300" i="66"/>
  <c r="FY300" i="66"/>
  <c r="FX300" i="66"/>
  <c r="FW300" i="66"/>
  <c r="FV300" i="66"/>
  <c r="FU300" i="66"/>
  <c r="FT300" i="66"/>
  <c r="FS300" i="66"/>
  <c r="FR300" i="66"/>
  <c r="FQ300" i="66"/>
  <c r="FP300" i="66"/>
  <c r="FO300" i="66"/>
  <c r="FM300" i="66"/>
  <c r="FL300" i="66"/>
  <c r="FK300" i="66"/>
  <c r="FJ300" i="66"/>
  <c r="FI300" i="66"/>
  <c r="FH300" i="66"/>
  <c r="FG300" i="66"/>
  <c r="FF300" i="66"/>
  <c r="FE300" i="66"/>
  <c r="FD300" i="66"/>
  <c r="FC300" i="66"/>
  <c r="FB300" i="66"/>
  <c r="FA300" i="66"/>
  <c r="EZ300" i="66"/>
  <c r="EY300" i="66"/>
  <c r="EX300" i="66"/>
  <c r="EW300" i="66"/>
  <c r="EV300" i="66"/>
  <c r="EU300" i="66"/>
  <c r="ET300" i="66"/>
  <c r="ES300" i="66"/>
  <c r="ER300" i="66"/>
  <c r="EQ300" i="66"/>
  <c r="EP300" i="66"/>
  <c r="EN300" i="66"/>
  <c r="EM300" i="66"/>
  <c r="EL300" i="66"/>
  <c r="EK300" i="66"/>
  <c r="EJ300" i="66"/>
  <c r="EI300" i="66"/>
  <c r="EH300" i="66"/>
  <c r="EG300" i="66"/>
  <c r="EF300" i="66"/>
  <c r="EE300" i="66"/>
  <c r="ED300" i="66"/>
  <c r="EC300" i="66"/>
  <c r="EB300" i="66"/>
  <c r="EA300" i="66"/>
  <c r="DZ300" i="66"/>
  <c r="DY300" i="66"/>
  <c r="DX300" i="66"/>
  <c r="DW300" i="66"/>
  <c r="DV300" i="66"/>
  <c r="DU300" i="66"/>
  <c r="DT300" i="66"/>
  <c r="DS300" i="66"/>
  <c r="DR300" i="66"/>
  <c r="DQ300" i="66"/>
  <c r="CS300" i="66"/>
  <c r="DB300" i="66" s="1"/>
  <c r="CJ300" i="66"/>
  <c r="DH300" i="66" s="1"/>
  <c r="CA300" i="66"/>
  <c r="DJ300" i="66" s="1"/>
  <c r="BZ300" i="66"/>
  <c r="BV300" i="66"/>
  <c r="BQ300" i="66"/>
  <c r="DK300" i="66" s="1"/>
  <c r="BP300" i="66"/>
  <c r="BG300" i="66"/>
  <c r="DG300" i="66" s="1"/>
  <c r="AX300" i="66"/>
  <c r="AO300" i="66"/>
  <c r="DC300" i="66" s="1"/>
  <c r="AF300" i="66"/>
  <c r="DA300" i="66" s="1"/>
  <c r="S300" i="66"/>
  <c r="U300" i="66" s="1"/>
  <c r="Q300" i="66"/>
  <c r="O300" i="66"/>
  <c r="GL299" i="66"/>
  <c r="GK299" i="66"/>
  <c r="GJ299" i="66"/>
  <c r="GI299" i="66"/>
  <c r="GH299" i="66"/>
  <c r="GG299" i="66"/>
  <c r="GF299" i="66"/>
  <c r="GE299" i="66"/>
  <c r="GD299" i="66"/>
  <c r="GC299" i="66"/>
  <c r="GB299" i="66"/>
  <c r="GA299" i="66"/>
  <c r="FZ299" i="66"/>
  <c r="FY299" i="66"/>
  <c r="FX299" i="66"/>
  <c r="FW299" i="66"/>
  <c r="FV299" i="66"/>
  <c r="FU299" i="66"/>
  <c r="FT299" i="66"/>
  <c r="FS299" i="66"/>
  <c r="FR299" i="66"/>
  <c r="FQ299" i="66"/>
  <c r="FP299" i="66"/>
  <c r="FO299" i="66"/>
  <c r="FM299" i="66"/>
  <c r="FL299" i="66"/>
  <c r="FK299" i="66"/>
  <c r="FJ299" i="66"/>
  <c r="FI299" i="66"/>
  <c r="FH299" i="66"/>
  <c r="FG299" i="66"/>
  <c r="FF299" i="66"/>
  <c r="FE299" i="66"/>
  <c r="FD299" i="66"/>
  <c r="FC299" i="66"/>
  <c r="FB299" i="66"/>
  <c r="FA299" i="66"/>
  <c r="EZ299" i="66"/>
  <c r="EY299" i="66"/>
  <c r="EX299" i="66"/>
  <c r="EW299" i="66"/>
  <c r="EV299" i="66"/>
  <c r="EU299" i="66"/>
  <c r="ET299" i="66"/>
  <c r="ES299" i="66"/>
  <c r="ER299" i="66"/>
  <c r="EQ299" i="66"/>
  <c r="EP299" i="66"/>
  <c r="EN299" i="66"/>
  <c r="EM299" i="66"/>
  <c r="EL299" i="66"/>
  <c r="EK299" i="66"/>
  <c r="EJ299" i="66"/>
  <c r="EI299" i="66"/>
  <c r="EH299" i="66"/>
  <c r="EG299" i="66"/>
  <c r="EF299" i="66"/>
  <c r="EE299" i="66"/>
  <c r="ED299" i="66"/>
  <c r="EC299" i="66"/>
  <c r="EB299" i="66"/>
  <c r="EA299" i="66"/>
  <c r="DZ299" i="66"/>
  <c r="DY299" i="66"/>
  <c r="DX299" i="66"/>
  <c r="DW299" i="66"/>
  <c r="DV299" i="66"/>
  <c r="DU299" i="66"/>
  <c r="DT299" i="66"/>
  <c r="DS299" i="66"/>
  <c r="DR299" i="66"/>
  <c r="DQ299" i="66"/>
  <c r="CS299" i="66"/>
  <c r="DB299" i="66" s="1"/>
  <c r="CJ299" i="66"/>
  <c r="DH299" i="66" s="1"/>
  <c r="CA299" i="66"/>
  <c r="DJ299" i="66" s="1"/>
  <c r="BZ299" i="66"/>
  <c r="BV299" i="66"/>
  <c r="BQ299" i="66"/>
  <c r="DK299" i="66" s="1"/>
  <c r="BP299" i="66"/>
  <c r="BG299" i="66"/>
  <c r="DG299" i="66" s="1"/>
  <c r="AX299" i="66"/>
  <c r="AO299" i="66"/>
  <c r="DC299" i="66" s="1"/>
  <c r="AF299" i="66"/>
  <c r="DA299" i="66" s="1"/>
  <c r="S299" i="66"/>
  <c r="U299" i="66" s="1"/>
  <c r="Q299" i="66"/>
  <c r="O299" i="66"/>
  <c r="GL298" i="66"/>
  <c r="GK298" i="66"/>
  <c r="GJ298" i="66"/>
  <c r="GI298" i="66"/>
  <c r="GH298" i="66"/>
  <c r="GG298" i="66"/>
  <c r="GF298" i="66"/>
  <c r="GE298" i="66"/>
  <c r="GD298" i="66"/>
  <c r="GC298" i="66"/>
  <c r="GB298" i="66"/>
  <c r="GA298" i="66"/>
  <c r="FZ298" i="66"/>
  <c r="FY298" i="66"/>
  <c r="FX298" i="66"/>
  <c r="FW298" i="66"/>
  <c r="FV298" i="66"/>
  <c r="FU298" i="66"/>
  <c r="FT298" i="66"/>
  <c r="FS298" i="66"/>
  <c r="FR298" i="66"/>
  <c r="FQ298" i="66"/>
  <c r="FP298" i="66"/>
  <c r="FO298" i="66"/>
  <c r="FM298" i="66"/>
  <c r="FL298" i="66"/>
  <c r="FK298" i="66"/>
  <c r="FJ298" i="66"/>
  <c r="FI298" i="66"/>
  <c r="FH298" i="66"/>
  <c r="FG298" i="66"/>
  <c r="FF298" i="66"/>
  <c r="FE298" i="66"/>
  <c r="FD298" i="66"/>
  <c r="FC298" i="66"/>
  <c r="FB298" i="66"/>
  <c r="FA298" i="66"/>
  <c r="EZ298" i="66"/>
  <c r="EY298" i="66"/>
  <c r="EX298" i="66"/>
  <c r="EW298" i="66"/>
  <c r="EV298" i="66"/>
  <c r="EU298" i="66"/>
  <c r="ET298" i="66"/>
  <c r="ES298" i="66"/>
  <c r="ER298" i="66"/>
  <c r="EQ298" i="66"/>
  <c r="EP298" i="66"/>
  <c r="EN298" i="66"/>
  <c r="EM298" i="66"/>
  <c r="EL298" i="66"/>
  <c r="EK298" i="66"/>
  <c r="EJ298" i="66"/>
  <c r="EI298" i="66"/>
  <c r="EH298" i="66"/>
  <c r="EG298" i="66"/>
  <c r="EF298" i="66"/>
  <c r="EE298" i="66"/>
  <c r="ED298" i="66"/>
  <c r="EC298" i="66"/>
  <c r="EB298" i="66"/>
  <c r="EA298" i="66"/>
  <c r="DZ298" i="66"/>
  <c r="DY298" i="66"/>
  <c r="DX298" i="66"/>
  <c r="DW298" i="66"/>
  <c r="DV298" i="66"/>
  <c r="DU298" i="66"/>
  <c r="DT298" i="66"/>
  <c r="DS298" i="66"/>
  <c r="DR298" i="66"/>
  <c r="DQ298" i="66"/>
  <c r="CS298" i="66"/>
  <c r="DB298" i="66" s="1"/>
  <c r="CJ298" i="66"/>
  <c r="DH298" i="66" s="1"/>
  <c r="CA298" i="66"/>
  <c r="BZ298" i="66"/>
  <c r="BV298" i="66"/>
  <c r="BQ298" i="66"/>
  <c r="DK298" i="66" s="1"/>
  <c r="BP298" i="66"/>
  <c r="BG298" i="66"/>
  <c r="DG298" i="66" s="1"/>
  <c r="AX298" i="66"/>
  <c r="DD298" i="66" s="1"/>
  <c r="AO298" i="66"/>
  <c r="DC298" i="66" s="1"/>
  <c r="AF298" i="66"/>
  <c r="DA298" i="66" s="1"/>
  <c r="S298" i="66"/>
  <c r="U298" i="66" s="1"/>
  <c r="Q298" i="66"/>
  <c r="O298" i="66"/>
  <c r="GL297" i="66"/>
  <c r="GK297" i="66"/>
  <c r="GJ297" i="66"/>
  <c r="GI297" i="66"/>
  <c r="GH297" i="66"/>
  <c r="GG297" i="66"/>
  <c r="GF297" i="66"/>
  <c r="GE297" i="66"/>
  <c r="GD297" i="66"/>
  <c r="GC297" i="66"/>
  <c r="GB297" i="66"/>
  <c r="GA297" i="66"/>
  <c r="FZ297" i="66"/>
  <c r="FY297" i="66"/>
  <c r="FX297" i="66"/>
  <c r="FW297" i="66"/>
  <c r="FV297" i="66"/>
  <c r="FU297" i="66"/>
  <c r="FT297" i="66"/>
  <c r="FS297" i="66"/>
  <c r="FR297" i="66"/>
  <c r="FQ297" i="66"/>
  <c r="FP297" i="66"/>
  <c r="FO297" i="66"/>
  <c r="FM297" i="66"/>
  <c r="FL297" i="66"/>
  <c r="FK297" i="66"/>
  <c r="FJ297" i="66"/>
  <c r="FI297" i="66"/>
  <c r="FH297" i="66"/>
  <c r="FG297" i="66"/>
  <c r="FF297" i="66"/>
  <c r="FE297" i="66"/>
  <c r="FD297" i="66"/>
  <c r="FC297" i="66"/>
  <c r="FB297" i="66"/>
  <c r="FA297" i="66"/>
  <c r="EZ297" i="66"/>
  <c r="EY297" i="66"/>
  <c r="EX297" i="66"/>
  <c r="EW297" i="66"/>
  <c r="EV297" i="66"/>
  <c r="EU297" i="66"/>
  <c r="ET297" i="66"/>
  <c r="ES297" i="66"/>
  <c r="ER297" i="66"/>
  <c r="EQ297" i="66"/>
  <c r="EP297" i="66"/>
  <c r="EN297" i="66"/>
  <c r="EM297" i="66"/>
  <c r="EL297" i="66"/>
  <c r="EK297" i="66"/>
  <c r="EJ297" i="66"/>
  <c r="EI297" i="66"/>
  <c r="EH297" i="66"/>
  <c r="EG297" i="66"/>
  <c r="EF297" i="66"/>
  <c r="EE297" i="66"/>
  <c r="ED297" i="66"/>
  <c r="EC297" i="66"/>
  <c r="EB297" i="66"/>
  <c r="EA297" i="66"/>
  <c r="DZ297" i="66"/>
  <c r="DY297" i="66"/>
  <c r="DX297" i="66"/>
  <c r="DW297" i="66"/>
  <c r="DV297" i="66"/>
  <c r="DU297" i="66"/>
  <c r="DT297" i="66"/>
  <c r="DS297" i="66"/>
  <c r="DR297" i="66"/>
  <c r="DQ297" i="66"/>
  <c r="CS297" i="66"/>
  <c r="DB297" i="66" s="1"/>
  <c r="CJ297" i="66"/>
  <c r="DH297" i="66" s="1"/>
  <c r="CA297" i="66"/>
  <c r="BZ297" i="66"/>
  <c r="BV297" i="66"/>
  <c r="BQ297" i="66"/>
  <c r="DK297" i="66" s="1"/>
  <c r="BP297" i="66"/>
  <c r="BG297" i="66"/>
  <c r="DG297" i="66" s="1"/>
  <c r="AX297" i="66"/>
  <c r="DE297" i="66" s="1"/>
  <c r="AO297" i="66"/>
  <c r="DC297" i="66" s="1"/>
  <c r="AF297" i="66"/>
  <c r="DA297" i="66" s="1"/>
  <c r="S297" i="66"/>
  <c r="U297" i="66" s="1"/>
  <c r="Q297" i="66"/>
  <c r="O297" i="66"/>
  <c r="GL296" i="66"/>
  <c r="GK296" i="66"/>
  <c r="GJ296" i="66"/>
  <c r="GI296" i="66"/>
  <c r="GH296" i="66"/>
  <c r="GG296" i="66"/>
  <c r="GF296" i="66"/>
  <c r="GE296" i="66"/>
  <c r="GD296" i="66"/>
  <c r="GC296" i="66"/>
  <c r="GB296" i="66"/>
  <c r="GA296" i="66"/>
  <c r="FZ296" i="66"/>
  <c r="FY296" i="66"/>
  <c r="FX296" i="66"/>
  <c r="FW296" i="66"/>
  <c r="FV296" i="66"/>
  <c r="FU296" i="66"/>
  <c r="FT296" i="66"/>
  <c r="FS296" i="66"/>
  <c r="FR296" i="66"/>
  <c r="FQ296" i="66"/>
  <c r="FP296" i="66"/>
  <c r="FO296" i="66"/>
  <c r="FM296" i="66"/>
  <c r="FL296" i="66"/>
  <c r="FK296" i="66"/>
  <c r="FJ296" i="66"/>
  <c r="FI296" i="66"/>
  <c r="FH296" i="66"/>
  <c r="FG296" i="66"/>
  <c r="FF296" i="66"/>
  <c r="FE296" i="66"/>
  <c r="FD296" i="66"/>
  <c r="FC296" i="66"/>
  <c r="FB296" i="66"/>
  <c r="FA296" i="66"/>
  <c r="EZ296" i="66"/>
  <c r="EY296" i="66"/>
  <c r="EX296" i="66"/>
  <c r="EW296" i="66"/>
  <c r="EV296" i="66"/>
  <c r="EU296" i="66"/>
  <c r="ET296" i="66"/>
  <c r="ES296" i="66"/>
  <c r="ER296" i="66"/>
  <c r="EQ296" i="66"/>
  <c r="EP296" i="66"/>
  <c r="EN296" i="66"/>
  <c r="EM296" i="66"/>
  <c r="EL296" i="66"/>
  <c r="EK296" i="66"/>
  <c r="EJ296" i="66"/>
  <c r="EI296" i="66"/>
  <c r="EH296" i="66"/>
  <c r="EG296" i="66"/>
  <c r="EF296" i="66"/>
  <c r="EE296" i="66"/>
  <c r="ED296" i="66"/>
  <c r="EC296" i="66"/>
  <c r="EB296" i="66"/>
  <c r="EA296" i="66"/>
  <c r="DZ296" i="66"/>
  <c r="DY296" i="66"/>
  <c r="DX296" i="66"/>
  <c r="DW296" i="66"/>
  <c r="DV296" i="66"/>
  <c r="DU296" i="66"/>
  <c r="DT296" i="66"/>
  <c r="DS296" i="66"/>
  <c r="DR296" i="66"/>
  <c r="DQ296" i="66"/>
  <c r="CS296" i="66"/>
  <c r="DB296" i="66" s="1"/>
  <c r="CJ296" i="66"/>
  <c r="DH296" i="66" s="1"/>
  <c r="CA296" i="66"/>
  <c r="DJ296" i="66" s="1"/>
  <c r="BZ296" i="66"/>
  <c r="BV296" i="66"/>
  <c r="BQ296" i="66"/>
  <c r="DK296" i="66" s="1"/>
  <c r="BP296" i="66"/>
  <c r="BG296" i="66"/>
  <c r="DG296" i="66" s="1"/>
  <c r="AX296" i="66"/>
  <c r="DD296" i="66" s="1"/>
  <c r="AO296" i="66"/>
  <c r="DC296" i="66" s="1"/>
  <c r="AF296" i="66"/>
  <c r="DA296" i="66" s="1"/>
  <c r="S296" i="66"/>
  <c r="U296" i="66" s="1"/>
  <c r="Q296" i="66"/>
  <c r="O296" i="66"/>
  <c r="GL295" i="66"/>
  <c r="GK295" i="66"/>
  <c r="GJ295" i="66"/>
  <c r="GI295" i="66"/>
  <c r="GH295" i="66"/>
  <c r="GG295" i="66"/>
  <c r="GF295" i="66"/>
  <c r="GE295" i="66"/>
  <c r="GD295" i="66"/>
  <c r="GC295" i="66"/>
  <c r="GB295" i="66"/>
  <c r="GA295" i="66"/>
  <c r="FZ295" i="66"/>
  <c r="FY295" i="66"/>
  <c r="FX295" i="66"/>
  <c r="FW295" i="66"/>
  <c r="FV295" i="66"/>
  <c r="FU295" i="66"/>
  <c r="FT295" i="66"/>
  <c r="FS295" i="66"/>
  <c r="FR295" i="66"/>
  <c r="FQ295" i="66"/>
  <c r="FP295" i="66"/>
  <c r="FO295" i="66"/>
  <c r="FM295" i="66"/>
  <c r="FL295" i="66"/>
  <c r="FK295" i="66"/>
  <c r="FJ295" i="66"/>
  <c r="FI295" i="66"/>
  <c r="FH295" i="66"/>
  <c r="FG295" i="66"/>
  <c r="FF295" i="66"/>
  <c r="FE295" i="66"/>
  <c r="FD295" i="66"/>
  <c r="FC295" i="66"/>
  <c r="FB295" i="66"/>
  <c r="FA295" i="66"/>
  <c r="EZ295" i="66"/>
  <c r="EY295" i="66"/>
  <c r="EX295" i="66"/>
  <c r="EW295" i="66"/>
  <c r="EV295" i="66"/>
  <c r="EU295" i="66"/>
  <c r="ET295" i="66"/>
  <c r="ES295" i="66"/>
  <c r="ER295" i="66"/>
  <c r="EQ295" i="66"/>
  <c r="EP295" i="66"/>
  <c r="EN295" i="66"/>
  <c r="EM295" i="66"/>
  <c r="EL295" i="66"/>
  <c r="EK295" i="66"/>
  <c r="EJ295" i="66"/>
  <c r="EI295" i="66"/>
  <c r="EH295" i="66"/>
  <c r="EG295" i="66"/>
  <c r="EF295" i="66"/>
  <c r="EE295" i="66"/>
  <c r="ED295" i="66"/>
  <c r="EC295" i="66"/>
  <c r="EB295" i="66"/>
  <c r="EA295" i="66"/>
  <c r="DZ295" i="66"/>
  <c r="DY295" i="66"/>
  <c r="DX295" i="66"/>
  <c r="DW295" i="66"/>
  <c r="DV295" i="66"/>
  <c r="DU295" i="66"/>
  <c r="DT295" i="66"/>
  <c r="DS295" i="66"/>
  <c r="DR295" i="66"/>
  <c r="DQ295" i="66"/>
  <c r="CS295" i="66"/>
  <c r="DB295" i="66" s="1"/>
  <c r="CJ295" i="66"/>
  <c r="DH295" i="66" s="1"/>
  <c r="CA295" i="66"/>
  <c r="BZ295" i="66"/>
  <c r="BV295" i="66"/>
  <c r="BQ295" i="66"/>
  <c r="DK295" i="66" s="1"/>
  <c r="BP295" i="66"/>
  <c r="BG295" i="66"/>
  <c r="DG295" i="66" s="1"/>
  <c r="AX295" i="66"/>
  <c r="DE295" i="66" s="1"/>
  <c r="AO295" i="66"/>
  <c r="DC295" i="66" s="1"/>
  <c r="AF295" i="66"/>
  <c r="DA295" i="66" s="1"/>
  <c r="S295" i="66"/>
  <c r="U295" i="66" s="1"/>
  <c r="Q295" i="66"/>
  <c r="O295" i="66"/>
  <c r="GL294" i="66"/>
  <c r="GK294" i="66"/>
  <c r="GJ294" i="66"/>
  <c r="GI294" i="66"/>
  <c r="GH294" i="66"/>
  <c r="GG294" i="66"/>
  <c r="GF294" i="66"/>
  <c r="GE294" i="66"/>
  <c r="GD294" i="66"/>
  <c r="GC294" i="66"/>
  <c r="GB294" i="66"/>
  <c r="GA294" i="66"/>
  <c r="FZ294" i="66"/>
  <c r="FY294" i="66"/>
  <c r="FX294" i="66"/>
  <c r="FW294" i="66"/>
  <c r="FV294" i="66"/>
  <c r="FU294" i="66"/>
  <c r="FT294" i="66"/>
  <c r="FS294" i="66"/>
  <c r="FR294" i="66"/>
  <c r="FQ294" i="66"/>
  <c r="FP294" i="66"/>
  <c r="FO294" i="66"/>
  <c r="FM294" i="66"/>
  <c r="FL294" i="66"/>
  <c r="FK294" i="66"/>
  <c r="FJ294" i="66"/>
  <c r="FI294" i="66"/>
  <c r="FH294" i="66"/>
  <c r="FG294" i="66"/>
  <c r="FF294" i="66"/>
  <c r="FE294" i="66"/>
  <c r="FD294" i="66"/>
  <c r="FC294" i="66"/>
  <c r="FB294" i="66"/>
  <c r="FA294" i="66"/>
  <c r="EZ294" i="66"/>
  <c r="EY294" i="66"/>
  <c r="EX294" i="66"/>
  <c r="EW294" i="66"/>
  <c r="EV294" i="66"/>
  <c r="EU294" i="66"/>
  <c r="ET294" i="66"/>
  <c r="ES294" i="66"/>
  <c r="ER294" i="66"/>
  <c r="EQ294" i="66"/>
  <c r="EP294" i="66"/>
  <c r="EN294" i="66"/>
  <c r="EM294" i="66"/>
  <c r="EL294" i="66"/>
  <c r="EK294" i="66"/>
  <c r="EJ294" i="66"/>
  <c r="EI294" i="66"/>
  <c r="EH294" i="66"/>
  <c r="EG294" i="66"/>
  <c r="EF294" i="66"/>
  <c r="EE294" i="66"/>
  <c r="ED294" i="66"/>
  <c r="EC294" i="66"/>
  <c r="EB294" i="66"/>
  <c r="EA294" i="66"/>
  <c r="DZ294" i="66"/>
  <c r="DY294" i="66"/>
  <c r="DX294" i="66"/>
  <c r="DW294" i="66"/>
  <c r="DV294" i="66"/>
  <c r="DU294" i="66"/>
  <c r="DT294" i="66"/>
  <c r="DS294" i="66"/>
  <c r="DR294" i="66"/>
  <c r="DQ294" i="66"/>
  <c r="CS294" i="66"/>
  <c r="DB294" i="66" s="1"/>
  <c r="CJ294" i="66"/>
  <c r="DH294" i="66" s="1"/>
  <c r="CA294" i="66"/>
  <c r="BZ294" i="66"/>
  <c r="BV294" i="66"/>
  <c r="BQ294" i="66"/>
  <c r="DK294" i="66" s="1"/>
  <c r="BP294" i="66"/>
  <c r="BG294" i="66"/>
  <c r="DG294" i="66" s="1"/>
  <c r="AX294" i="66"/>
  <c r="AO294" i="66"/>
  <c r="DC294" i="66" s="1"/>
  <c r="AF294" i="66"/>
  <c r="DA294" i="66" s="1"/>
  <c r="S294" i="66"/>
  <c r="U294" i="66" s="1"/>
  <c r="Q294" i="66"/>
  <c r="O294" i="66"/>
  <c r="GL293" i="66"/>
  <c r="GK293" i="66"/>
  <c r="GJ293" i="66"/>
  <c r="GI293" i="66"/>
  <c r="GH293" i="66"/>
  <c r="GG293" i="66"/>
  <c r="GF293" i="66"/>
  <c r="GE293" i="66"/>
  <c r="GD293" i="66"/>
  <c r="GC293" i="66"/>
  <c r="GB293" i="66"/>
  <c r="GA293" i="66"/>
  <c r="FZ293" i="66"/>
  <c r="FY293" i="66"/>
  <c r="FX293" i="66"/>
  <c r="FW293" i="66"/>
  <c r="FV293" i="66"/>
  <c r="FU293" i="66"/>
  <c r="FT293" i="66"/>
  <c r="FS293" i="66"/>
  <c r="FR293" i="66"/>
  <c r="FQ293" i="66"/>
  <c r="FP293" i="66"/>
  <c r="FO293" i="66"/>
  <c r="FM293" i="66"/>
  <c r="FL293" i="66"/>
  <c r="FK293" i="66"/>
  <c r="FJ293" i="66"/>
  <c r="FI293" i="66"/>
  <c r="FH293" i="66"/>
  <c r="FG293" i="66"/>
  <c r="FF293" i="66"/>
  <c r="FE293" i="66"/>
  <c r="FD293" i="66"/>
  <c r="FC293" i="66"/>
  <c r="FB293" i="66"/>
  <c r="FA293" i="66"/>
  <c r="EZ293" i="66"/>
  <c r="EY293" i="66"/>
  <c r="EX293" i="66"/>
  <c r="EW293" i="66"/>
  <c r="EV293" i="66"/>
  <c r="EU293" i="66"/>
  <c r="ET293" i="66"/>
  <c r="ES293" i="66"/>
  <c r="ER293" i="66"/>
  <c r="EQ293" i="66"/>
  <c r="EP293" i="66"/>
  <c r="EN293" i="66"/>
  <c r="EM293" i="66"/>
  <c r="EL293" i="66"/>
  <c r="EK293" i="66"/>
  <c r="EJ293" i="66"/>
  <c r="EI293" i="66"/>
  <c r="EH293" i="66"/>
  <c r="EG293" i="66"/>
  <c r="EF293" i="66"/>
  <c r="EE293" i="66"/>
  <c r="ED293" i="66"/>
  <c r="EC293" i="66"/>
  <c r="EB293" i="66"/>
  <c r="EA293" i="66"/>
  <c r="DZ293" i="66"/>
  <c r="DY293" i="66"/>
  <c r="DX293" i="66"/>
  <c r="DW293" i="66"/>
  <c r="DV293" i="66"/>
  <c r="DU293" i="66"/>
  <c r="DT293" i="66"/>
  <c r="DS293" i="66"/>
  <c r="DR293" i="66"/>
  <c r="DQ293" i="66"/>
  <c r="CS293" i="66"/>
  <c r="DB293" i="66" s="1"/>
  <c r="CJ293" i="66"/>
  <c r="DH293" i="66" s="1"/>
  <c r="CA293" i="66"/>
  <c r="DJ293" i="66" s="1"/>
  <c r="BZ293" i="66"/>
  <c r="BV293" i="66"/>
  <c r="BQ293" i="66"/>
  <c r="DK293" i="66" s="1"/>
  <c r="BP293" i="66"/>
  <c r="BG293" i="66"/>
  <c r="DG293" i="66" s="1"/>
  <c r="AX293" i="66"/>
  <c r="DD293" i="66" s="1"/>
  <c r="AO293" i="66"/>
  <c r="DC293" i="66" s="1"/>
  <c r="AF293" i="66"/>
  <c r="DA293" i="66" s="1"/>
  <c r="S293" i="66"/>
  <c r="U293" i="66" s="1"/>
  <c r="Q293" i="66"/>
  <c r="O293" i="66"/>
  <c r="GL292" i="66"/>
  <c r="GK292" i="66"/>
  <c r="GJ292" i="66"/>
  <c r="GI292" i="66"/>
  <c r="GH292" i="66"/>
  <c r="GG292" i="66"/>
  <c r="GF292" i="66"/>
  <c r="GE292" i="66"/>
  <c r="GD292" i="66"/>
  <c r="GC292" i="66"/>
  <c r="GB292" i="66"/>
  <c r="GA292" i="66"/>
  <c r="FZ292" i="66"/>
  <c r="FY292" i="66"/>
  <c r="FX292" i="66"/>
  <c r="FW292" i="66"/>
  <c r="FV292" i="66"/>
  <c r="FU292" i="66"/>
  <c r="FT292" i="66"/>
  <c r="FS292" i="66"/>
  <c r="FR292" i="66"/>
  <c r="FQ292" i="66"/>
  <c r="FP292" i="66"/>
  <c r="FO292" i="66"/>
  <c r="FM292" i="66"/>
  <c r="FL292" i="66"/>
  <c r="FK292" i="66"/>
  <c r="FJ292" i="66"/>
  <c r="FI292" i="66"/>
  <c r="FH292" i="66"/>
  <c r="FG292" i="66"/>
  <c r="FF292" i="66"/>
  <c r="FE292" i="66"/>
  <c r="FD292" i="66"/>
  <c r="FC292" i="66"/>
  <c r="FB292" i="66"/>
  <c r="FA292" i="66"/>
  <c r="EZ292" i="66"/>
  <c r="EY292" i="66"/>
  <c r="EX292" i="66"/>
  <c r="EW292" i="66"/>
  <c r="EV292" i="66"/>
  <c r="EU292" i="66"/>
  <c r="ET292" i="66"/>
  <c r="ES292" i="66"/>
  <c r="ER292" i="66"/>
  <c r="EQ292" i="66"/>
  <c r="EP292" i="66"/>
  <c r="EN292" i="66"/>
  <c r="EM292" i="66"/>
  <c r="EL292" i="66"/>
  <c r="EK292" i="66"/>
  <c r="EJ292" i="66"/>
  <c r="EI292" i="66"/>
  <c r="EH292" i="66"/>
  <c r="EG292" i="66"/>
  <c r="EF292" i="66"/>
  <c r="EE292" i="66"/>
  <c r="ED292" i="66"/>
  <c r="EC292" i="66"/>
  <c r="EB292" i="66"/>
  <c r="EA292" i="66"/>
  <c r="DZ292" i="66"/>
  <c r="DY292" i="66"/>
  <c r="DX292" i="66"/>
  <c r="DW292" i="66"/>
  <c r="DV292" i="66"/>
  <c r="DU292" i="66"/>
  <c r="DT292" i="66"/>
  <c r="DS292" i="66"/>
  <c r="DR292" i="66"/>
  <c r="DQ292" i="66"/>
  <c r="CS292" i="66"/>
  <c r="DB292" i="66" s="1"/>
  <c r="CJ292" i="66"/>
  <c r="DH292" i="66" s="1"/>
  <c r="CA292" i="66"/>
  <c r="DJ292" i="66" s="1"/>
  <c r="BZ292" i="66"/>
  <c r="BV292" i="66"/>
  <c r="BQ292" i="66"/>
  <c r="DK292" i="66" s="1"/>
  <c r="BP292" i="66"/>
  <c r="BG292" i="66"/>
  <c r="DG292" i="66" s="1"/>
  <c r="AX292" i="66"/>
  <c r="AO292" i="66"/>
  <c r="DC292" i="66" s="1"/>
  <c r="AF292" i="66"/>
  <c r="DA292" i="66" s="1"/>
  <c r="S292" i="66"/>
  <c r="U292" i="66" s="1"/>
  <c r="Q292" i="66"/>
  <c r="O292" i="66"/>
  <c r="GL291" i="66"/>
  <c r="GK291" i="66"/>
  <c r="GJ291" i="66"/>
  <c r="GI291" i="66"/>
  <c r="GH291" i="66"/>
  <c r="GG291" i="66"/>
  <c r="GF291" i="66"/>
  <c r="GE291" i="66"/>
  <c r="GD291" i="66"/>
  <c r="GC291" i="66"/>
  <c r="GB291" i="66"/>
  <c r="GA291" i="66"/>
  <c r="FZ291" i="66"/>
  <c r="FY291" i="66"/>
  <c r="FX291" i="66"/>
  <c r="FW291" i="66"/>
  <c r="FV291" i="66"/>
  <c r="FU291" i="66"/>
  <c r="FT291" i="66"/>
  <c r="FS291" i="66"/>
  <c r="FR291" i="66"/>
  <c r="FQ291" i="66"/>
  <c r="FP291" i="66"/>
  <c r="FO291" i="66"/>
  <c r="FM291" i="66"/>
  <c r="FL291" i="66"/>
  <c r="FK291" i="66"/>
  <c r="FJ291" i="66"/>
  <c r="FI291" i="66"/>
  <c r="FH291" i="66"/>
  <c r="FG291" i="66"/>
  <c r="FF291" i="66"/>
  <c r="FE291" i="66"/>
  <c r="FD291" i="66"/>
  <c r="FC291" i="66"/>
  <c r="FB291" i="66"/>
  <c r="FA291" i="66"/>
  <c r="EZ291" i="66"/>
  <c r="EY291" i="66"/>
  <c r="EX291" i="66"/>
  <c r="EW291" i="66"/>
  <c r="EV291" i="66"/>
  <c r="EU291" i="66"/>
  <c r="ET291" i="66"/>
  <c r="ES291" i="66"/>
  <c r="ER291" i="66"/>
  <c r="EQ291" i="66"/>
  <c r="EP291" i="66"/>
  <c r="EN291" i="66"/>
  <c r="EM291" i="66"/>
  <c r="EL291" i="66"/>
  <c r="EK291" i="66"/>
  <c r="EJ291" i="66"/>
  <c r="EI291" i="66"/>
  <c r="EH291" i="66"/>
  <c r="EG291" i="66"/>
  <c r="EF291" i="66"/>
  <c r="EE291" i="66"/>
  <c r="ED291" i="66"/>
  <c r="EC291" i="66"/>
  <c r="EB291" i="66"/>
  <c r="EA291" i="66"/>
  <c r="DZ291" i="66"/>
  <c r="DY291" i="66"/>
  <c r="DX291" i="66"/>
  <c r="DW291" i="66"/>
  <c r="DV291" i="66"/>
  <c r="DU291" i="66"/>
  <c r="DT291" i="66"/>
  <c r="DS291" i="66"/>
  <c r="DR291" i="66"/>
  <c r="DQ291" i="66"/>
  <c r="CS291" i="66"/>
  <c r="DB291" i="66" s="1"/>
  <c r="CJ291" i="66"/>
  <c r="DH291" i="66" s="1"/>
  <c r="CA291" i="66"/>
  <c r="BZ291" i="66"/>
  <c r="BV291" i="66"/>
  <c r="BQ291" i="66"/>
  <c r="DK291" i="66" s="1"/>
  <c r="BP291" i="66"/>
  <c r="BG291" i="66"/>
  <c r="DG291" i="66" s="1"/>
  <c r="AX291" i="66"/>
  <c r="DE291" i="66" s="1"/>
  <c r="AO291" i="66"/>
  <c r="DC291" i="66" s="1"/>
  <c r="AF291" i="66"/>
  <c r="DA291" i="66" s="1"/>
  <c r="S291" i="66"/>
  <c r="U291" i="66" s="1"/>
  <c r="Q291" i="66"/>
  <c r="O291" i="66"/>
  <c r="GL290" i="66"/>
  <c r="GK290" i="66"/>
  <c r="GJ290" i="66"/>
  <c r="GI290" i="66"/>
  <c r="GH290" i="66"/>
  <c r="GG290" i="66"/>
  <c r="GF290" i="66"/>
  <c r="GE290" i="66"/>
  <c r="GD290" i="66"/>
  <c r="GC290" i="66"/>
  <c r="GB290" i="66"/>
  <c r="GA290" i="66"/>
  <c r="FZ290" i="66"/>
  <c r="FY290" i="66"/>
  <c r="FX290" i="66"/>
  <c r="FW290" i="66"/>
  <c r="FV290" i="66"/>
  <c r="FU290" i="66"/>
  <c r="FT290" i="66"/>
  <c r="FS290" i="66"/>
  <c r="FR290" i="66"/>
  <c r="FQ290" i="66"/>
  <c r="FP290" i="66"/>
  <c r="FO290" i="66"/>
  <c r="FM290" i="66"/>
  <c r="FL290" i="66"/>
  <c r="FK290" i="66"/>
  <c r="FJ290" i="66"/>
  <c r="FI290" i="66"/>
  <c r="FH290" i="66"/>
  <c r="FG290" i="66"/>
  <c r="FF290" i="66"/>
  <c r="FE290" i="66"/>
  <c r="FD290" i="66"/>
  <c r="FC290" i="66"/>
  <c r="FB290" i="66"/>
  <c r="FA290" i="66"/>
  <c r="EZ290" i="66"/>
  <c r="EY290" i="66"/>
  <c r="EX290" i="66"/>
  <c r="EW290" i="66"/>
  <c r="EV290" i="66"/>
  <c r="EU290" i="66"/>
  <c r="ET290" i="66"/>
  <c r="ES290" i="66"/>
  <c r="ER290" i="66"/>
  <c r="EQ290" i="66"/>
  <c r="EP290" i="66"/>
  <c r="EN290" i="66"/>
  <c r="EM290" i="66"/>
  <c r="EL290" i="66"/>
  <c r="EK290" i="66"/>
  <c r="EJ290" i="66"/>
  <c r="EI290" i="66"/>
  <c r="EH290" i="66"/>
  <c r="EG290" i="66"/>
  <c r="EF290" i="66"/>
  <c r="EE290" i="66"/>
  <c r="ED290" i="66"/>
  <c r="EC290" i="66"/>
  <c r="EB290" i="66"/>
  <c r="EA290" i="66"/>
  <c r="DZ290" i="66"/>
  <c r="DY290" i="66"/>
  <c r="DX290" i="66"/>
  <c r="DW290" i="66"/>
  <c r="DV290" i="66"/>
  <c r="DU290" i="66"/>
  <c r="DT290" i="66"/>
  <c r="DS290" i="66"/>
  <c r="DR290" i="66"/>
  <c r="DQ290" i="66"/>
  <c r="CS290" i="66"/>
  <c r="DB290" i="66" s="1"/>
  <c r="CJ290" i="66"/>
  <c r="DH290" i="66" s="1"/>
  <c r="CA290" i="66"/>
  <c r="BZ290" i="66"/>
  <c r="BV290" i="66"/>
  <c r="BQ290" i="66"/>
  <c r="DK290" i="66" s="1"/>
  <c r="BP290" i="66"/>
  <c r="BG290" i="66"/>
  <c r="DG290" i="66" s="1"/>
  <c r="AX290" i="66"/>
  <c r="DE290" i="66" s="1"/>
  <c r="AO290" i="66"/>
  <c r="DC290" i="66" s="1"/>
  <c r="AF290" i="66"/>
  <c r="DA290" i="66" s="1"/>
  <c r="S290" i="66"/>
  <c r="U290" i="66" s="1"/>
  <c r="Q290" i="66"/>
  <c r="O290" i="66"/>
  <c r="GL289" i="66"/>
  <c r="GK289" i="66"/>
  <c r="GJ289" i="66"/>
  <c r="GI289" i="66"/>
  <c r="GH289" i="66"/>
  <c r="GG289" i="66"/>
  <c r="GF289" i="66"/>
  <c r="GE289" i="66"/>
  <c r="GD289" i="66"/>
  <c r="GC289" i="66"/>
  <c r="GB289" i="66"/>
  <c r="GA289" i="66"/>
  <c r="FZ289" i="66"/>
  <c r="FY289" i="66"/>
  <c r="FX289" i="66"/>
  <c r="FW289" i="66"/>
  <c r="FV289" i="66"/>
  <c r="FU289" i="66"/>
  <c r="FT289" i="66"/>
  <c r="FS289" i="66"/>
  <c r="FR289" i="66"/>
  <c r="FQ289" i="66"/>
  <c r="FP289" i="66"/>
  <c r="FO289" i="66"/>
  <c r="FM289" i="66"/>
  <c r="FL289" i="66"/>
  <c r="FK289" i="66"/>
  <c r="FJ289" i="66"/>
  <c r="FI289" i="66"/>
  <c r="FH289" i="66"/>
  <c r="FG289" i="66"/>
  <c r="FF289" i="66"/>
  <c r="FE289" i="66"/>
  <c r="FD289" i="66"/>
  <c r="FC289" i="66"/>
  <c r="FB289" i="66"/>
  <c r="FA289" i="66"/>
  <c r="EZ289" i="66"/>
  <c r="EY289" i="66"/>
  <c r="EX289" i="66"/>
  <c r="EW289" i="66"/>
  <c r="EV289" i="66"/>
  <c r="EU289" i="66"/>
  <c r="ET289" i="66"/>
  <c r="ES289" i="66"/>
  <c r="ER289" i="66"/>
  <c r="EQ289" i="66"/>
  <c r="EP289" i="66"/>
  <c r="EN289" i="66"/>
  <c r="EM289" i="66"/>
  <c r="EL289" i="66"/>
  <c r="EK289" i="66"/>
  <c r="EJ289" i="66"/>
  <c r="EI289" i="66"/>
  <c r="EH289" i="66"/>
  <c r="EG289" i="66"/>
  <c r="EF289" i="66"/>
  <c r="EE289" i="66"/>
  <c r="ED289" i="66"/>
  <c r="EC289" i="66"/>
  <c r="EB289" i="66"/>
  <c r="EA289" i="66"/>
  <c r="DZ289" i="66"/>
  <c r="DY289" i="66"/>
  <c r="DX289" i="66"/>
  <c r="DW289" i="66"/>
  <c r="DV289" i="66"/>
  <c r="DU289" i="66"/>
  <c r="DT289" i="66"/>
  <c r="DS289" i="66"/>
  <c r="DR289" i="66"/>
  <c r="DQ289" i="66"/>
  <c r="CS289" i="66"/>
  <c r="DB289" i="66" s="1"/>
  <c r="CJ289" i="66"/>
  <c r="DH289" i="66" s="1"/>
  <c r="CA289" i="66"/>
  <c r="DJ289" i="66" s="1"/>
  <c r="BZ289" i="66"/>
  <c r="BV289" i="66"/>
  <c r="BQ289" i="66"/>
  <c r="DK289" i="66" s="1"/>
  <c r="BP289" i="66"/>
  <c r="BG289" i="66"/>
  <c r="DG289" i="66" s="1"/>
  <c r="AX289" i="66"/>
  <c r="DD289" i="66" s="1"/>
  <c r="AO289" i="66"/>
  <c r="DC289" i="66" s="1"/>
  <c r="AF289" i="66"/>
  <c r="DA289" i="66" s="1"/>
  <c r="S289" i="66"/>
  <c r="U289" i="66" s="1"/>
  <c r="Q289" i="66"/>
  <c r="O289" i="66"/>
  <c r="GL288" i="66"/>
  <c r="GK288" i="66"/>
  <c r="GJ288" i="66"/>
  <c r="GI288" i="66"/>
  <c r="GH288" i="66"/>
  <c r="GG288" i="66"/>
  <c r="GF288" i="66"/>
  <c r="GE288" i="66"/>
  <c r="GD288" i="66"/>
  <c r="GC288" i="66"/>
  <c r="GB288" i="66"/>
  <c r="GA288" i="66"/>
  <c r="FZ288" i="66"/>
  <c r="FY288" i="66"/>
  <c r="FX288" i="66"/>
  <c r="FW288" i="66"/>
  <c r="FV288" i="66"/>
  <c r="FU288" i="66"/>
  <c r="FT288" i="66"/>
  <c r="FS288" i="66"/>
  <c r="FR288" i="66"/>
  <c r="FQ288" i="66"/>
  <c r="FP288" i="66"/>
  <c r="FO288" i="66"/>
  <c r="FM288" i="66"/>
  <c r="FL288" i="66"/>
  <c r="FK288" i="66"/>
  <c r="FJ288" i="66"/>
  <c r="FI288" i="66"/>
  <c r="FH288" i="66"/>
  <c r="FG288" i="66"/>
  <c r="FF288" i="66"/>
  <c r="FE288" i="66"/>
  <c r="FD288" i="66"/>
  <c r="FC288" i="66"/>
  <c r="FB288" i="66"/>
  <c r="FA288" i="66"/>
  <c r="EZ288" i="66"/>
  <c r="EY288" i="66"/>
  <c r="EX288" i="66"/>
  <c r="EW288" i="66"/>
  <c r="EV288" i="66"/>
  <c r="EU288" i="66"/>
  <c r="ET288" i="66"/>
  <c r="ES288" i="66"/>
  <c r="ER288" i="66"/>
  <c r="EQ288" i="66"/>
  <c r="EP288" i="66"/>
  <c r="EN288" i="66"/>
  <c r="EM288" i="66"/>
  <c r="EL288" i="66"/>
  <c r="EK288" i="66"/>
  <c r="EJ288" i="66"/>
  <c r="EI288" i="66"/>
  <c r="EH288" i="66"/>
  <c r="EG288" i="66"/>
  <c r="EF288" i="66"/>
  <c r="EE288" i="66"/>
  <c r="ED288" i="66"/>
  <c r="EC288" i="66"/>
  <c r="EB288" i="66"/>
  <c r="EA288" i="66"/>
  <c r="DZ288" i="66"/>
  <c r="DY288" i="66"/>
  <c r="DX288" i="66"/>
  <c r="DW288" i="66"/>
  <c r="DV288" i="66"/>
  <c r="DU288" i="66"/>
  <c r="DT288" i="66"/>
  <c r="DS288" i="66"/>
  <c r="DR288" i="66"/>
  <c r="DQ288" i="66"/>
  <c r="CS288" i="66"/>
  <c r="DB288" i="66" s="1"/>
  <c r="CJ288" i="66"/>
  <c r="DH288" i="66" s="1"/>
  <c r="CA288" i="66"/>
  <c r="DJ288" i="66" s="1"/>
  <c r="BZ288" i="66"/>
  <c r="BV288" i="66"/>
  <c r="BQ288" i="66"/>
  <c r="DK288" i="66" s="1"/>
  <c r="BP288" i="66"/>
  <c r="BG288" i="66"/>
  <c r="DG288" i="66" s="1"/>
  <c r="AX288" i="66"/>
  <c r="AO288" i="66"/>
  <c r="DC288" i="66" s="1"/>
  <c r="AF288" i="66"/>
  <c r="DA288" i="66" s="1"/>
  <c r="S288" i="66"/>
  <c r="U288" i="66" s="1"/>
  <c r="Q288" i="66"/>
  <c r="O288" i="66"/>
  <c r="GL287" i="66"/>
  <c r="GK287" i="66"/>
  <c r="GJ287" i="66"/>
  <c r="GI287" i="66"/>
  <c r="GH287" i="66"/>
  <c r="GG287" i="66"/>
  <c r="GF287" i="66"/>
  <c r="GE287" i="66"/>
  <c r="GD287" i="66"/>
  <c r="GC287" i="66"/>
  <c r="GB287" i="66"/>
  <c r="GA287" i="66"/>
  <c r="FZ287" i="66"/>
  <c r="FY287" i="66"/>
  <c r="FX287" i="66"/>
  <c r="FW287" i="66"/>
  <c r="FV287" i="66"/>
  <c r="FU287" i="66"/>
  <c r="FT287" i="66"/>
  <c r="FS287" i="66"/>
  <c r="FR287" i="66"/>
  <c r="FQ287" i="66"/>
  <c r="FP287" i="66"/>
  <c r="FO287" i="66"/>
  <c r="FM287" i="66"/>
  <c r="FL287" i="66"/>
  <c r="FK287" i="66"/>
  <c r="FJ287" i="66"/>
  <c r="FI287" i="66"/>
  <c r="FH287" i="66"/>
  <c r="FG287" i="66"/>
  <c r="FF287" i="66"/>
  <c r="FE287" i="66"/>
  <c r="FD287" i="66"/>
  <c r="FC287" i="66"/>
  <c r="FB287" i="66"/>
  <c r="FA287" i="66"/>
  <c r="EZ287" i="66"/>
  <c r="EY287" i="66"/>
  <c r="EX287" i="66"/>
  <c r="EW287" i="66"/>
  <c r="EV287" i="66"/>
  <c r="EU287" i="66"/>
  <c r="ET287" i="66"/>
  <c r="ES287" i="66"/>
  <c r="ER287" i="66"/>
  <c r="EQ287" i="66"/>
  <c r="EP287" i="66"/>
  <c r="EN287" i="66"/>
  <c r="EM287" i="66"/>
  <c r="EL287" i="66"/>
  <c r="EK287" i="66"/>
  <c r="EJ287" i="66"/>
  <c r="EI287" i="66"/>
  <c r="EH287" i="66"/>
  <c r="EG287" i="66"/>
  <c r="EF287" i="66"/>
  <c r="EE287" i="66"/>
  <c r="ED287" i="66"/>
  <c r="EC287" i="66"/>
  <c r="EB287" i="66"/>
  <c r="EA287" i="66"/>
  <c r="DZ287" i="66"/>
  <c r="DY287" i="66"/>
  <c r="DX287" i="66"/>
  <c r="DW287" i="66"/>
  <c r="DV287" i="66"/>
  <c r="DU287" i="66"/>
  <c r="DT287" i="66"/>
  <c r="DS287" i="66"/>
  <c r="DR287" i="66"/>
  <c r="DQ287" i="66"/>
  <c r="CS287" i="66"/>
  <c r="DB287" i="66" s="1"/>
  <c r="CJ287" i="66"/>
  <c r="DH287" i="66" s="1"/>
  <c r="CA287" i="66"/>
  <c r="BZ287" i="66"/>
  <c r="BV287" i="66"/>
  <c r="BQ287" i="66"/>
  <c r="DK287" i="66" s="1"/>
  <c r="BP287" i="66"/>
  <c r="BG287" i="66"/>
  <c r="DG287" i="66" s="1"/>
  <c r="AX287" i="66"/>
  <c r="DE287" i="66" s="1"/>
  <c r="AO287" i="66"/>
  <c r="DC287" i="66" s="1"/>
  <c r="AF287" i="66"/>
  <c r="DA287" i="66" s="1"/>
  <c r="S287" i="66"/>
  <c r="U287" i="66" s="1"/>
  <c r="Q287" i="66"/>
  <c r="O287" i="66"/>
  <c r="GL286" i="66"/>
  <c r="GK286" i="66"/>
  <c r="GJ286" i="66"/>
  <c r="GI286" i="66"/>
  <c r="GH286" i="66"/>
  <c r="GG286" i="66"/>
  <c r="GF286" i="66"/>
  <c r="GE286" i="66"/>
  <c r="GD286" i="66"/>
  <c r="GC286" i="66"/>
  <c r="GB286" i="66"/>
  <c r="GA286" i="66"/>
  <c r="FZ286" i="66"/>
  <c r="FY286" i="66"/>
  <c r="FX286" i="66"/>
  <c r="FW286" i="66"/>
  <c r="FV286" i="66"/>
  <c r="FU286" i="66"/>
  <c r="FT286" i="66"/>
  <c r="FS286" i="66"/>
  <c r="FR286" i="66"/>
  <c r="FQ286" i="66"/>
  <c r="FP286" i="66"/>
  <c r="FO286" i="66"/>
  <c r="FM286" i="66"/>
  <c r="FL286" i="66"/>
  <c r="FK286" i="66"/>
  <c r="FJ286" i="66"/>
  <c r="FI286" i="66"/>
  <c r="FH286" i="66"/>
  <c r="FG286" i="66"/>
  <c r="FF286" i="66"/>
  <c r="FE286" i="66"/>
  <c r="FD286" i="66"/>
  <c r="FC286" i="66"/>
  <c r="FB286" i="66"/>
  <c r="FA286" i="66"/>
  <c r="EZ286" i="66"/>
  <c r="EY286" i="66"/>
  <c r="EX286" i="66"/>
  <c r="EW286" i="66"/>
  <c r="EV286" i="66"/>
  <c r="EU286" i="66"/>
  <c r="ET286" i="66"/>
  <c r="ES286" i="66"/>
  <c r="ER286" i="66"/>
  <c r="EQ286" i="66"/>
  <c r="EP286" i="66"/>
  <c r="EN286" i="66"/>
  <c r="EM286" i="66"/>
  <c r="EL286" i="66"/>
  <c r="EK286" i="66"/>
  <c r="EJ286" i="66"/>
  <c r="EI286" i="66"/>
  <c r="EH286" i="66"/>
  <c r="EG286" i="66"/>
  <c r="EF286" i="66"/>
  <c r="EE286" i="66"/>
  <c r="ED286" i="66"/>
  <c r="EC286" i="66"/>
  <c r="EB286" i="66"/>
  <c r="EA286" i="66"/>
  <c r="DZ286" i="66"/>
  <c r="DY286" i="66"/>
  <c r="DX286" i="66"/>
  <c r="DW286" i="66"/>
  <c r="DV286" i="66"/>
  <c r="DU286" i="66"/>
  <c r="DT286" i="66"/>
  <c r="DS286" i="66"/>
  <c r="DR286" i="66"/>
  <c r="DQ286" i="66"/>
  <c r="CS286" i="66"/>
  <c r="DB286" i="66" s="1"/>
  <c r="CJ286" i="66"/>
  <c r="DH286" i="66" s="1"/>
  <c r="CA286" i="66"/>
  <c r="BZ286" i="66"/>
  <c r="BV286" i="66"/>
  <c r="BQ286" i="66"/>
  <c r="DK286" i="66" s="1"/>
  <c r="BP286" i="66"/>
  <c r="BG286" i="66"/>
  <c r="DG286" i="66" s="1"/>
  <c r="AX286" i="66"/>
  <c r="DE286" i="66" s="1"/>
  <c r="AO286" i="66"/>
  <c r="DC286" i="66" s="1"/>
  <c r="AF286" i="66"/>
  <c r="DA286" i="66" s="1"/>
  <c r="S286" i="66"/>
  <c r="U286" i="66" s="1"/>
  <c r="Q286" i="66"/>
  <c r="O286" i="66"/>
  <c r="GL285" i="66"/>
  <c r="GK285" i="66"/>
  <c r="GJ285" i="66"/>
  <c r="GI285" i="66"/>
  <c r="GH285" i="66"/>
  <c r="GG285" i="66"/>
  <c r="GF285" i="66"/>
  <c r="GE285" i="66"/>
  <c r="GD285" i="66"/>
  <c r="GC285" i="66"/>
  <c r="GB285" i="66"/>
  <c r="GA285" i="66"/>
  <c r="FZ285" i="66"/>
  <c r="FY285" i="66"/>
  <c r="FX285" i="66"/>
  <c r="FW285" i="66"/>
  <c r="FV285" i="66"/>
  <c r="FU285" i="66"/>
  <c r="FT285" i="66"/>
  <c r="FS285" i="66"/>
  <c r="FR285" i="66"/>
  <c r="FQ285" i="66"/>
  <c r="FP285" i="66"/>
  <c r="FO285" i="66"/>
  <c r="FM285" i="66"/>
  <c r="FL285" i="66"/>
  <c r="FK285" i="66"/>
  <c r="FJ285" i="66"/>
  <c r="FI285" i="66"/>
  <c r="FH285" i="66"/>
  <c r="FG285" i="66"/>
  <c r="FF285" i="66"/>
  <c r="FE285" i="66"/>
  <c r="FD285" i="66"/>
  <c r="FC285" i="66"/>
  <c r="FB285" i="66"/>
  <c r="FA285" i="66"/>
  <c r="EZ285" i="66"/>
  <c r="EY285" i="66"/>
  <c r="EX285" i="66"/>
  <c r="EW285" i="66"/>
  <c r="EV285" i="66"/>
  <c r="EU285" i="66"/>
  <c r="ET285" i="66"/>
  <c r="ES285" i="66"/>
  <c r="ER285" i="66"/>
  <c r="EQ285" i="66"/>
  <c r="EP285" i="66"/>
  <c r="EN285" i="66"/>
  <c r="EM285" i="66"/>
  <c r="EL285" i="66"/>
  <c r="EK285" i="66"/>
  <c r="EJ285" i="66"/>
  <c r="EI285" i="66"/>
  <c r="EH285" i="66"/>
  <c r="EG285" i="66"/>
  <c r="EF285" i="66"/>
  <c r="EE285" i="66"/>
  <c r="ED285" i="66"/>
  <c r="EC285" i="66"/>
  <c r="EB285" i="66"/>
  <c r="EA285" i="66"/>
  <c r="DZ285" i="66"/>
  <c r="DY285" i="66"/>
  <c r="DX285" i="66"/>
  <c r="DW285" i="66"/>
  <c r="DV285" i="66"/>
  <c r="DU285" i="66"/>
  <c r="DT285" i="66"/>
  <c r="DS285" i="66"/>
  <c r="DR285" i="66"/>
  <c r="DQ285" i="66"/>
  <c r="CS285" i="66"/>
  <c r="DB285" i="66" s="1"/>
  <c r="CJ285" i="66"/>
  <c r="DH285" i="66" s="1"/>
  <c r="CA285" i="66"/>
  <c r="DJ285" i="66" s="1"/>
  <c r="BZ285" i="66"/>
  <c r="BV285" i="66"/>
  <c r="BQ285" i="66"/>
  <c r="DK285" i="66" s="1"/>
  <c r="BP285" i="66"/>
  <c r="BG285" i="66"/>
  <c r="DG285" i="66" s="1"/>
  <c r="AX285" i="66"/>
  <c r="DD285" i="66" s="1"/>
  <c r="AO285" i="66"/>
  <c r="DC285" i="66" s="1"/>
  <c r="AF285" i="66"/>
  <c r="DA285" i="66" s="1"/>
  <c r="S285" i="66"/>
  <c r="U285" i="66" s="1"/>
  <c r="Q285" i="66"/>
  <c r="O285" i="66"/>
  <c r="GL284" i="66"/>
  <c r="GK284" i="66"/>
  <c r="GJ284" i="66"/>
  <c r="GI284" i="66"/>
  <c r="GH284" i="66"/>
  <c r="GG284" i="66"/>
  <c r="GF284" i="66"/>
  <c r="GE284" i="66"/>
  <c r="GD284" i="66"/>
  <c r="GC284" i="66"/>
  <c r="GB284" i="66"/>
  <c r="GA284" i="66"/>
  <c r="FZ284" i="66"/>
  <c r="FY284" i="66"/>
  <c r="FX284" i="66"/>
  <c r="FW284" i="66"/>
  <c r="FV284" i="66"/>
  <c r="FU284" i="66"/>
  <c r="FT284" i="66"/>
  <c r="FS284" i="66"/>
  <c r="FR284" i="66"/>
  <c r="FQ284" i="66"/>
  <c r="FP284" i="66"/>
  <c r="FO284" i="66"/>
  <c r="FM284" i="66"/>
  <c r="FL284" i="66"/>
  <c r="FK284" i="66"/>
  <c r="FJ284" i="66"/>
  <c r="FI284" i="66"/>
  <c r="FH284" i="66"/>
  <c r="FG284" i="66"/>
  <c r="FF284" i="66"/>
  <c r="FE284" i="66"/>
  <c r="FD284" i="66"/>
  <c r="FC284" i="66"/>
  <c r="FB284" i="66"/>
  <c r="FA284" i="66"/>
  <c r="EZ284" i="66"/>
  <c r="EY284" i="66"/>
  <c r="EX284" i="66"/>
  <c r="EW284" i="66"/>
  <c r="EV284" i="66"/>
  <c r="EU284" i="66"/>
  <c r="ET284" i="66"/>
  <c r="ES284" i="66"/>
  <c r="ER284" i="66"/>
  <c r="EQ284" i="66"/>
  <c r="EP284" i="66"/>
  <c r="EN284" i="66"/>
  <c r="EM284" i="66"/>
  <c r="EL284" i="66"/>
  <c r="EK284" i="66"/>
  <c r="EJ284" i="66"/>
  <c r="EI284" i="66"/>
  <c r="EH284" i="66"/>
  <c r="EG284" i="66"/>
  <c r="EF284" i="66"/>
  <c r="EE284" i="66"/>
  <c r="ED284" i="66"/>
  <c r="EC284" i="66"/>
  <c r="EB284" i="66"/>
  <c r="EA284" i="66"/>
  <c r="DZ284" i="66"/>
  <c r="DY284" i="66"/>
  <c r="DX284" i="66"/>
  <c r="DW284" i="66"/>
  <c r="DV284" i="66"/>
  <c r="DU284" i="66"/>
  <c r="DT284" i="66"/>
  <c r="DS284" i="66"/>
  <c r="DR284" i="66"/>
  <c r="DQ284" i="66"/>
  <c r="CS284" i="66"/>
  <c r="DB284" i="66" s="1"/>
  <c r="CJ284" i="66"/>
  <c r="DH284" i="66" s="1"/>
  <c r="CA284" i="66"/>
  <c r="DJ284" i="66" s="1"/>
  <c r="BZ284" i="66"/>
  <c r="BV284" i="66"/>
  <c r="BQ284" i="66"/>
  <c r="BP284" i="66"/>
  <c r="BG284" i="66"/>
  <c r="DG284" i="66" s="1"/>
  <c r="AX284" i="66"/>
  <c r="DD284" i="66" s="1"/>
  <c r="AO284" i="66"/>
  <c r="DC284" i="66" s="1"/>
  <c r="AF284" i="66"/>
  <c r="DA284" i="66" s="1"/>
  <c r="S284" i="66"/>
  <c r="U284" i="66" s="1"/>
  <c r="Q284" i="66"/>
  <c r="O284" i="66"/>
  <c r="GL283" i="66"/>
  <c r="GK283" i="66"/>
  <c r="GJ283" i="66"/>
  <c r="GI283" i="66"/>
  <c r="GH283" i="66"/>
  <c r="GG283" i="66"/>
  <c r="GF283" i="66"/>
  <c r="GE283" i="66"/>
  <c r="GD283" i="66"/>
  <c r="GC283" i="66"/>
  <c r="GB283" i="66"/>
  <c r="GA283" i="66"/>
  <c r="FZ283" i="66"/>
  <c r="FY283" i="66"/>
  <c r="FX283" i="66"/>
  <c r="FW283" i="66"/>
  <c r="FV283" i="66"/>
  <c r="FU283" i="66"/>
  <c r="FT283" i="66"/>
  <c r="FS283" i="66"/>
  <c r="FR283" i="66"/>
  <c r="FQ283" i="66"/>
  <c r="FP283" i="66"/>
  <c r="FO283" i="66"/>
  <c r="FM283" i="66"/>
  <c r="FL283" i="66"/>
  <c r="FK283" i="66"/>
  <c r="FJ283" i="66"/>
  <c r="FI283" i="66"/>
  <c r="FH283" i="66"/>
  <c r="FG283" i="66"/>
  <c r="FF283" i="66"/>
  <c r="FE283" i="66"/>
  <c r="FD283" i="66"/>
  <c r="FC283" i="66"/>
  <c r="FB283" i="66"/>
  <c r="FA283" i="66"/>
  <c r="EZ283" i="66"/>
  <c r="EY283" i="66"/>
  <c r="EX283" i="66"/>
  <c r="EW283" i="66"/>
  <c r="EV283" i="66"/>
  <c r="EU283" i="66"/>
  <c r="ET283" i="66"/>
  <c r="ES283" i="66"/>
  <c r="ER283" i="66"/>
  <c r="EQ283" i="66"/>
  <c r="EP283" i="66"/>
  <c r="EN283" i="66"/>
  <c r="EM283" i="66"/>
  <c r="EL283" i="66"/>
  <c r="EK283" i="66"/>
  <c r="EJ283" i="66"/>
  <c r="EI283" i="66"/>
  <c r="EH283" i="66"/>
  <c r="EG283" i="66"/>
  <c r="EF283" i="66"/>
  <c r="EE283" i="66"/>
  <c r="ED283" i="66"/>
  <c r="EC283" i="66"/>
  <c r="EB283" i="66"/>
  <c r="EA283" i="66"/>
  <c r="DZ283" i="66"/>
  <c r="DY283" i="66"/>
  <c r="DX283" i="66"/>
  <c r="DW283" i="66"/>
  <c r="DV283" i="66"/>
  <c r="DU283" i="66"/>
  <c r="DT283" i="66"/>
  <c r="DS283" i="66"/>
  <c r="DR283" i="66"/>
  <c r="DQ283" i="66"/>
  <c r="CS283" i="66"/>
  <c r="DB283" i="66" s="1"/>
  <c r="CJ283" i="66"/>
  <c r="DH283" i="66" s="1"/>
  <c r="CA283" i="66"/>
  <c r="BZ283" i="66"/>
  <c r="BV283" i="66"/>
  <c r="BQ283" i="66"/>
  <c r="DK283" i="66" s="1"/>
  <c r="BP283" i="66"/>
  <c r="BG283" i="66"/>
  <c r="DG283" i="66" s="1"/>
  <c r="AX283" i="66"/>
  <c r="DE283" i="66" s="1"/>
  <c r="AO283" i="66"/>
  <c r="DC283" i="66" s="1"/>
  <c r="AF283" i="66"/>
  <c r="DA283" i="66" s="1"/>
  <c r="S283" i="66"/>
  <c r="U283" i="66" s="1"/>
  <c r="Q283" i="66"/>
  <c r="O283" i="66"/>
  <c r="GL282" i="66"/>
  <c r="GK282" i="66"/>
  <c r="GJ282" i="66"/>
  <c r="GI282" i="66"/>
  <c r="GH282" i="66"/>
  <c r="GG282" i="66"/>
  <c r="GF282" i="66"/>
  <c r="GE282" i="66"/>
  <c r="GD282" i="66"/>
  <c r="GC282" i="66"/>
  <c r="GB282" i="66"/>
  <c r="GA282" i="66"/>
  <c r="FZ282" i="66"/>
  <c r="FY282" i="66"/>
  <c r="FX282" i="66"/>
  <c r="FW282" i="66"/>
  <c r="FV282" i="66"/>
  <c r="FU282" i="66"/>
  <c r="FT282" i="66"/>
  <c r="FS282" i="66"/>
  <c r="FR282" i="66"/>
  <c r="FQ282" i="66"/>
  <c r="FP282" i="66"/>
  <c r="FO282" i="66"/>
  <c r="FM282" i="66"/>
  <c r="FL282" i="66"/>
  <c r="FK282" i="66"/>
  <c r="FJ282" i="66"/>
  <c r="FI282" i="66"/>
  <c r="FH282" i="66"/>
  <c r="FG282" i="66"/>
  <c r="FF282" i="66"/>
  <c r="FE282" i="66"/>
  <c r="FD282" i="66"/>
  <c r="FC282" i="66"/>
  <c r="FB282" i="66"/>
  <c r="FA282" i="66"/>
  <c r="EZ282" i="66"/>
  <c r="EY282" i="66"/>
  <c r="EX282" i="66"/>
  <c r="EW282" i="66"/>
  <c r="EV282" i="66"/>
  <c r="EU282" i="66"/>
  <c r="ET282" i="66"/>
  <c r="ES282" i="66"/>
  <c r="ER282" i="66"/>
  <c r="EQ282" i="66"/>
  <c r="EP282" i="66"/>
  <c r="EN282" i="66"/>
  <c r="EM282" i="66"/>
  <c r="EL282" i="66"/>
  <c r="EK282" i="66"/>
  <c r="EJ282" i="66"/>
  <c r="EI282" i="66"/>
  <c r="EH282" i="66"/>
  <c r="EG282" i="66"/>
  <c r="EF282" i="66"/>
  <c r="EE282" i="66"/>
  <c r="ED282" i="66"/>
  <c r="EC282" i="66"/>
  <c r="EB282" i="66"/>
  <c r="EA282" i="66"/>
  <c r="DZ282" i="66"/>
  <c r="DY282" i="66"/>
  <c r="DX282" i="66"/>
  <c r="DW282" i="66"/>
  <c r="DV282" i="66"/>
  <c r="DU282" i="66"/>
  <c r="DT282" i="66"/>
  <c r="DS282" i="66"/>
  <c r="DR282" i="66"/>
  <c r="DQ282" i="66"/>
  <c r="CS282" i="66"/>
  <c r="DB282" i="66" s="1"/>
  <c r="CJ282" i="66"/>
  <c r="DH282" i="66" s="1"/>
  <c r="CA282" i="66"/>
  <c r="BZ282" i="66"/>
  <c r="BV282" i="66"/>
  <c r="BQ282" i="66"/>
  <c r="DK282" i="66" s="1"/>
  <c r="BP282" i="66"/>
  <c r="BG282" i="66"/>
  <c r="DG282" i="66" s="1"/>
  <c r="AX282" i="66"/>
  <c r="AO282" i="66"/>
  <c r="DC282" i="66" s="1"/>
  <c r="AF282" i="66"/>
  <c r="DA282" i="66" s="1"/>
  <c r="S282" i="66"/>
  <c r="U282" i="66" s="1"/>
  <c r="Q282" i="66"/>
  <c r="O282" i="66"/>
  <c r="GL281" i="66"/>
  <c r="GK281" i="66"/>
  <c r="GJ281" i="66"/>
  <c r="GI281" i="66"/>
  <c r="GH281" i="66"/>
  <c r="GG281" i="66"/>
  <c r="GF281" i="66"/>
  <c r="GE281" i="66"/>
  <c r="GD281" i="66"/>
  <c r="GC281" i="66"/>
  <c r="GB281" i="66"/>
  <c r="GA281" i="66"/>
  <c r="FZ281" i="66"/>
  <c r="FY281" i="66"/>
  <c r="FX281" i="66"/>
  <c r="FW281" i="66"/>
  <c r="FV281" i="66"/>
  <c r="FU281" i="66"/>
  <c r="FT281" i="66"/>
  <c r="FS281" i="66"/>
  <c r="FR281" i="66"/>
  <c r="FQ281" i="66"/>
  <c r="FP281" i="66"/>
  <c r="FO281" i="66"/>
  <c r="FM281" i="66"/>
  <c r="FL281" i="66"/>
  <c r="FK281" i="66"/>
  <c r="FJ281" i="66"/>
  <c r="FI281" i="66"/>
  <c r="FH281" i="66"/>
  <c r="FG281" i="66"/>
  <c r="FF281" i="66"/>
  <c r="FE281" i="66"/>
  <c r="FD281" i="66"/>
  <c r="FC281" i="66"/>
  <c r="FB281" i="66"/>
  <c r="FA281" i="66"/>
  <c r="EZ281" i="66"/>
  <c r="EY281" i="66"/>
  <c r="EX281" i="66"/>
  <c r="EW281" i="66"/>
  <c r="EV281" i="66"/>
  <c r="EU281" i="66"/>
  <c r="ET281" i="66"/>
  <c r="ES281" i="66"/>
  <c r="ER281" i="66"/>
  <c r="EQ281" i="66"/>
  <c r="EP281" i="66"/>
  <c r="EN281" i="66"/>
  <c r="EM281" i="66"/>
  <c r="EL281" i="66"/>
  <c r="EK281" i="66"/>
  <c r="EJ281" i="66"/>
  <c r="EI281" i="66"/>
  <c r="EH281" i="66"/>
  <c r="EG281" i="66"/>
  <c r="EF281" i="66"/>
  <c r="EE281" i="66"/>
  <c r="ED281" i="66"/>
  <c r="EC281" i="66"/>
  <c r="EB281" i="66"/>
  <c r="EA281" i="66"/>
  <c r="DZ281" i="66"/>
  <c r="DY281" i="66"/>
  <c r="DX281" i="66"/>
  <c r="DW281" i="66"/>
  <c r="DV281" i="66"/>
  <c r="DU281" i="66"/>
  <c r="DT281" i="66"/>
  <c r="DS281" i="66"/>
  <c r="DR281" i="66"/>
  <c r="DQ281" i="66"/>
  <c r="CS281" i="66"/>
  <c r="DB281" i="66" s="1"/>
  <c r="CJ281" i="66"/>
  <c r="DH281" i="66" s="1"/>
  <c r="CA281" i="66"/>
  <c r="DJ281" i="66" s="1"/>
  <c r="BZ281" i="66"/>
  <c r="BV281" i="66"/>
  <c r="BQ281" i="66"/>
  <c r="DK281" i="66" s="1"/>
  <c r="BP281" i="66"/>
  <c r="BG281" i="66"/>
  <c r="DG281" i="66" s="1"/>
  <c r="AX281" i="66"/>
  <c r="AO281" i="66"/>
  <c r="DC281" i="66" s="1"/>
  <c r="AF281" i="66"/>
  <c r="DA281" i="66" s="1"/>
  <c r="S281" i="66"/>
  <c r="U281" i="66" s="1"/>
  <c r="Q281" i="66"/>
  <c r="O281" i="66"/>
  <c r="GL280" i="66"/>
  <c r="GK280" i="66"/>
  <c r="GJ280" i="66"/>
  <c r="GI280" i="66"/>
  <c r="GH280" i="66"/>
  <c r="GG280" i="66"/>
  <c r="GF280" i="66"/>
  <c r="GE280" i="66"/>
  <c r="GD280" i="66"/>
  <c r="GC280" i="66"/>
  <c r="GB280" i="66"/>
  <c r="GA280" i="66"/>
  <c r="FZ280" i="66"/>
  <c r="FY280" i="66"/>
  <c r="FX280" i="66"/>
  <c r="FW280" i="66"/>
  <c r="FV280" i="66"/>
  <c r="FU280" i="66"/>
  <c r="FT280" i="66"/>
  <c r="FS280" i="66"/>
  <c r="FR280" i="66"/>
  <c r="FQ280" i="66"/>
  <c r="FP280" i="66"/>
  <c r="FO280" i="66"/>
  <c r="FM280" i="66"/>
  <c r="FL280" i="66"/>
  <c r="FK280" i="66"/>
  <c r="FJ280" i="66"/>
  <c r="FI280" i="66"/>
  <c r="FH280" i="66"/>
  <c r="FG280" i="66"/>
  <c r="FF280" i="66"/>
  <c r="FE280" i="66"/>
  <c r="FD280" i="66"/>
  <c r="FC280" i="66"/>
  <c r="FB280" i="66"/>
  <c r="FA280" i="66"/>
  <c r="EZ280" i="66"/>
  <c r="EY280" i="66"/>
  <c r="EX280" i="66"/>
  <c r="EW280" i="66"/>
  <c r="EV280" i="66"/>
  <c r="EU280" i="66"/>
  <c r="ET280" i="66"/>
  <c r="ES280" i="66"/>
  <c r="ER280" i="66"/>
  <c r="EQ280" i="66"/>
  <c r="EP280" i="66"/>
  <c r="EN280" i="66"/>
  <c r="EM280" i="66"/>
  <c r="EL280" i="66"/>
  <c r="EK280" i="66"/>
  <c r="EJ280" i="66"/>
  <c r="EI280" i="66"/>
  <c r="EH280" i="66"/>
  <c r="EG280" i="66"/>
  <c r="EF280" i="66"/>
  <c r="EE280" i="66"/>
  <c r="ED280" i="66"/>
  <c r="EC280" i="66"/>
  <c r="EB280" i="66"/>
  <c r="EA280" i="66"/>
  <c r="DZ280" i="66"/>
  <c r="DY280" i="66"/>
  <c r="DX280" i="66"/>
  <c r="DW280" i="66"/>
  <c r="DV280" i="66"/>
  <c r="DU280" i="66"/>
  <c r="DT280" i="66"/>
  <c r="DS280" i="66"/>
  <c r="DR280" i="66"/>
  <c r="DQ280" i="66"/>
  <c r="CS280" i="66"/>
  <c r="DB280" i="66" s="1"/>
  <c r="CJ280" i="66"/>
  <c r="DH280" i="66" s="1"/>
  <c r="CA280" i="66"/>
  <c r="BZ280" i="66"/>
  <c r="BV280" i="66"/>
  <c r="BQ280" i="66"/>
  <c r="DK280" i="66" s="1"/>
  <c r="BP280" i="66"/>
  <c r="BG280" i="66"/>
  <c r="DG280" i="66" s="1"/>
  <c r="AX280" i="66"/>
  <c r="DD280" i="66" s="1"/>
  <c r="AO280" i="66"/>
  <c r="DC280" i="66" s="1"/>
  <c r="AF280" i="66"/>
  <c r="DA280" i="66" s="1"/>
  <c r="S280" i="66"/>
  <c r="U280" i="66" s="1"/>
  <c r="Q280" i="66"/>
  <c r="O280" i="66"/>
  <c r="GL279" i="66"/>
  <c r="GK279" i="66"/>
  <c r="GJ279" i="66"/>
  <c r="GI279" i="66"/>
  <c r="GH279" i="66"/>
  <c r="GG279" i="66"/>
  <c r="GF279" i="66"/>
  <c r="GE279" i="66"/>
  <c r="GD279" i="66"/>
  <c r="GC279" i="66"/>
  <c r="GB279" i="66"/>
  <c r="GA279" i="66"/>
  <c r="FZ279" i="66"/>
  <c r="FY279" i="66"/>
  <c r="FX279" i="66"/>
  <c r="FW279" i="66"/>
  <c r="FV279" i="66"/>
  <c r="FU279" i="66"/>
  <c r="FT279" i="66"/>
  <c r="FS279" i="66"/>
  <c r="FR279" i="66"/>
  <c r="FQ279" i="66"/>
  <c r="FP279" i="66"/>
  <c r="FO279" i="66"/>
  <c r="FM279" i="66"/>
  <c r="FL279" i="66"/>
  <c r="FK279" i="66"/>
  <c r="FJ279" i="66"/>
  <c r="FI279" i="66"/>
  <c r="FH279" i="66"/>
  <c r="FG279" i="66"/>
  <c r="FF279" i="66"/>
  <c r="FE279" i="66"/>
  <c r="FD279" i="66"/>
  <c r="FC279" i="66"/>
  <c r="FB279" i="66"/>
  <c r="FA279" i="66"/>
  <c r="EZ279" i="66"/>
  <c r="EY279" i="66"/>
  <c r="EX279" i="66"/>
  <c r="EW279" i="66"/>
  <c r="EV279" i="66"/>
  <c r="EU279" i="66"/>
  <c r="ET279" i="66"/>
  <c r="ES279" i="66"/>
  <c r="ER279" i="66"/>
  <c r="EQ279" i="66"/>
  <c r="EP279" i="66"/>
  <c r="EN279" i="66"/>
  <c r="EM279" i="66"/>
  <c r="EL279" i="66"/>
  <c r="EK279" i="66"/>
  <c r="EJ279" i="66"/>
  <c r="EI279" i="66"/>
  <c r="EH279" i="66"/>
  <c r="EG279" i="66"/>
  <c r="EF279" i="66"/>
  <c r="EE279" i="66"/>
  <c r="ED279" i="66"/>
  <c r="EC279" i="66"/>
  <c r="EB279" i="66"/>
  <c r="EA279" i="66"/>
  <c r="DZ279" i="66"/>
  <c r="DY279" i="66"/>
  <c r="DX279" i="66"/>
  <c r="DW279" i="66"/>
  <c r="DV279" i="66"/>
  <c r="DU279" i="66"/>
  <c r="DT279" i="66"/>
  <c r="DS279" i="66"/>
  <c r="DR279" i="66"/>
  <c r="DQ279" i="66"/>
  <c r="CS279" i="66"/>
  <c r="DB279" i="66" s="1"/>
  <c r="CJ279" i="66"/>
  <c r="DH279" i="66" s="1"/>
  <c r="CA279" i="66"/>
  <c r="BZ279" i="66"/>
  <c r="BV279" i="66"/>
  <c r="BQ279" i="66"/>
  <c r="DK279" i="66" s="1"/>
  <c r="BP279" i="66"/>
  <c r="BG279" i="66"/>
  <c r="DG279" i="66" s="1"/>
  <c r="AX279" i="66"/>
  <c r="DE279" i="66" s="1"/>
  <c r="AO279" i="66"/>
  <c r="DC279" i="66" s="1"/>
  <c r="AF279" i="66"/>
  <c r="DA279" i="66" s="1"/>
  <c r="S279" i="66"/>
  <c r="U279" i="66" s="1"/>
  <c r="Q279" i="66"/>
  <c r="O279" i="66"/>
  <c r="GL278" i="66"/>
  <c r="GK278" i="66"/>
  <c r="GJ278" i="66"/>
  <c r="GI278" i="66"/>
  <c r="GH278" i="66"/>
  <c r="GG278" i="66"/>
  <c r="GF278" i="66"/>
  <c r="GE278" i="66"/>
  <c r="GD278" i="66"/>
  <c r="GC278" i="66"/>
  <c r="GB278" i="66"/>
  <c r="GA278" i="66"/>
  <c r="FZ278" i="66"/>
  <c r="FY278" i="66"/>
  <c r="FX278" i="66"/>
  <c r="FW278" i="66"/>
  <c r="FV278" i="66"/>
  <c r="FU278" i="66"/>
  <c r="FT278" i="66"/>
  <c r="FS278" i="66"/>
  <c r="FR278" i="66"/>
  <c r="FQ278" i="66"/>
  <c r="FP278" i="66"/>
  <c r="FO278" i="66"/>
  <c r="FM278" i="66"/>
  <c r="FL278" i="66"/>
  <c r="FK278" i="66"/>
  <c r="FJ278" i="66"/>
  <c r="FI278" i="66"/>
  <c r="FH278" i="66"/>
  <c r="FG278" i="66"/>
  <c r="FF278" i="66"/>
  <c r="FE278" i="66"/>
  <c r="FD278" i="66"/>
  <c r="FC278" i="66"/>
  <c r="FB278" i="66"/>
  <c r="FA278" i="66"/>
  <c r="EZ278" i="66"/>
  <c r="EY278" i="66"/>
  <c r="EX278" i="66"/>
  <c r="EW278" i="66"/>
  <c r="EV278" i="66"/>
  <c r="EU278" i="66"/>
  <c r="ET278" i="66"/>
  <c r="ES278" i="66"/>
  <c r="ER278" i="66"/>
  <c r="EQ278" i="66"/>
  <c r="EP278" i="66"/>
  <c r="EN278" i="66"/>
  <c r="EM278" i="66"/>
  <c r="EL278" i="66"/>
  <c r="EK278" i="66"/>
  <c r="EJ278" i="66"/>
  <c r="EI278" i="66"/>
  <c r="EH278" i="66"/>
  <c r="EG278" i="66"/>
  <c r="EF278" i="66"/>
  <c r="EE278" i="66"/>
  <c r="ED278" i="66"/>
  <c r="EC278" i="66"/>
  <c r="EB278" i="66"/>
  <c r="EA278" i="66"/>
  <c r="DZ278" i="66"/>
  <c r="DY278" i="66"/>
  <c r="DX278" i="66"/>
  <c r="DW278" i="66"/>
  <c r="DV278" i="66"/>
  <c r="DU278" i="66"/>
  <c r="DT278" i="66"/>
  <c r="DS278" i="66"/>
  <c r="DR278" i="66"/>
  <c r="DQ278" i="66"/>
  <c r="CS278" i="66"/>
  <c r="DB278" i="66" s="1"/>
  <c r="CJ278" i="66"/>
  <c r="DH278" i="66" s="1"/>
  <c r="CA278" i="66"/>
  <c r="BZ278" i="66"/>
  <c r="BV278" i="66"/>
  <c r="BQ278" i="66"/>
  <c r="DK278" i="66" s="1"/>
  <c r="BP278" i="66"/>
  <c r="BG278" i="66"/>
  <c r="DG278" i="66" s="1"/>
  <c r="AX278" i="66"/>
  <c r="AO278" i="66"/>
  <c r="DC278" i="66" s="1"/>
  <c r="AF278" i="66"/>
  <c r="DA278" i="66" s="1"/>
  <c r="S278" i="66"/>
  <c r="U278" i="66" s="1"/>
  <c r="Q278" i="66"/>
  <c r="O278" i="66"/>
  <c r="GL277" i="66"/>
  <c r="GK277" i="66"/>
  <c r="GJ277" i="66"/>
  <c r="GI277" i="66"/>
  <c r="GH277" i="66"/>
  <c r="GG277" i="66"/>
  <c r="GF277" i="66"/>
  <c r="GE277" i="66"/>
  <c r="GD277" i="66"/>
  <c r="GC277" i="66"/>
  <c r="GB277" i="66"/>
  <c r="GA277" i="66"/>
  <c r="FZ277" i="66"/>
  <c r="FY277" i="66"/>
  <c r="FX277" i="66"/>
  <c r="FW277" i="66"/>
  <c r="FV277" i="66"/>
  <c r="FU277" i="66"/>
  <c r="FT277" i="66"/>
  <c r="FS277" i="66"/>
  <c r="FR277" i="66"/>
  <c r="FQ277" i="66"/>
  <c r="FP277" i="66"/>
  <c r="FO277" i="66"/>
  <c r="FM277" i="66"/>
  <c r="FL277" i="66"/>
  <c r="FK277" i="66"/>
  <c r="FJ277" i="66"/>
  <c r="FI277" i="66"/>
  <c r="FH277" i="66"/>
  <c r="FG277" i="66"/>
  <c r="FF277" i="66"/>
  <c r="FE277" i="66"/>
  <c r="FD277" i="66"/>
  <c r="FC277" i="66"/>
  <c r="FB277" i="66"/>
  <c r="FA277" i="66"/>
  <c r="EZ277" i="66"/>
  <c r="EY277" i="66"/>
  <c r="EX277" i="66"/>
  <c r="EW277" i="66"/>
  <c r="EV277" i="66"/>
  <c r="EU277" i="66"/>
  <c r="ET277" i="66"/>
  <c r="ES277" i="66"/>
  <c r="ER277" i="66"/>
  <c r="EQ277" i="66"/>
  <c r="EP277" i="66"/>
  <c r="EN277" i="66"/>
  <c r="EM277" i="66"/>
  <c r="EL277" i="66"/>
  <c r="EK277" i="66"/>
  <c r="EJ277" i="66"/>
  <c r="EI277" i="66"/>
  <c r="EH277" i="66"/>
  <c r="EG277" i="66"/>
  <c r="EF277" i="66"/>
  <c r="EE277" i="66"/>
  <c r="ED277" i="66"/>
  <c r="EC277" i="66"/>
  <c r="EB277" i="66"/>
  <c r="EA277" i="66"/>
  <c r="DZ277" i="66"/>
  <c r="DY277" i="66"/>
  <c r="DX277" i="66"/>
  <c r="DW277" i="66"/>
  <c r="DV277" i="66"/>
  <c r="DU277" i="66"/>
  <c r="DT277" i="66"/>
  <c r="DS277" i="66"/>
  <c r="DR277" i="66"/>
  <c r="DQ277" i="66"/>
  <c r="CS277" i="66"/>
  <c r="DB277" i="66" s="1"/>
  <c r="CJ277" i="66"/>
  <c r="DH277" i="66" s="1"/>
  <c r="CA277" i="66"/>
  <c r="DJ277" i="66" s="1"/>
  <c r="BZ277" i="66"/>
  <c r="BV277" i="66"/>
  <c r="BQ277" i="66"/>
  <c r="DK277" i="66" s="1"/>
  <c r="BP277" i="66"/>
  <c r="BG277" i="66"/>
  <c r="DG277" i="66" s="1"/>
  <c r="AX277" i="66"/>
  <c r="DD277" i="66" s="1"/>
  <c r="AO277" i="66"/>
  <c r="DC277" i="66" s="1"/>
  <c r="AF277" i="66"/>
  <c r="DA277" i="66" s="1"/>
  <c r="S277" i="66"/>
  <c r="U277" i="66" s="1"/>
  <c r="Q277" i="66"/>
  <c r="O277" i="66"/>
  <c r="GL276" i="66"/>
  <c r="GK276" i="66"/>
  <c r="GJ276" i="66"/>
  <c r="GI276" i="66"/>
  <c r="GH276" i="66"/>
  <c r="GG276" i="66"/>
  <c r="GF276" i="66"/>
  <c r="GE276" i="66"/>
  <c r="GD276" i="66"/>
  <c r="GC276" i="66"/>
  <c r="GB276" i="66"/>
  <c r="GA276" i="66"/>
  <c r="FZ276" i="66"/>
  <c r="FY276" i="66"/>
  <c r="FX276" i="66"/>
  <c r="FW276" i="66"/>
  <c r="FV276" i="66"/>
  <c r="FU276" i="66"/>
  <c r="FT276" i="66"/>
  <c r="FS276" i="66"/>
  <c r="FR276" i="66"/>
  <c r="FQ276" i="66"/>
  <c r="FP276" i="66"/>
  <c r="FO276" i="66"/>
  <c r="FM276" i="66"/>
  <c r="FL276" i="66"/>
  <c r="FK276" i="66"/>
  <c r="FJ276" i="66"/>
  <c r="FI276" i="66"/>
  <c r="FH276" i="66"/>
  <c r="FG276" i="66"/>
  <c r="FF276" i="66"/>
  <c r="FE276" i="66"/>
  <c r="FD276" i="66"/>
  <c r="FC276" i="66"/>
  <c r="FB276" i="66"/>
  <c r="FA276" i="66"/>
  <c r="EZ276" i="66"/>
  <c r="EY276" i="66"/>
  <c r="EX276" i="66"/>
  <c r="EW276" i="66"/>
  <c r="EV276" i="66"/>
  <c r="EU276" i="66"/>
  <c r="ET276" i="66"/>
  <c r="ES276" i="66"/>
  <c r="ER276" i="66"/>
  <c r="EQ276" i="66"/>
  <c r="EP276" i="66"/>
  <c r="EN276" i="66"/>
  <c r="EM276" i="66"/>
  <c r="EL276" i="66"/>
  <c r="EK276" i="66"/>
  <c r="EJ276" i="66"/>
  <c r="EI276" i="66"/>
  <c r="EH276" i="66"/>
  <c r="EG276" i="66"/>
  <c r="EF276" i="66"/>
  <c r="EE276" i="66"/>
  <c r="ED276" i="66"/>
  <c r="EC276" i="66"/>
  <c r="EB276" i="66"/>
  <c r="EA276" i="66"/>
  <c r="DZ276" i="66"/>
  <c r="DY276" i="66"/>
  <c r="DX276" i="66"/>
  <c r="DW276" i="66"/>
  <c r="DV276" i="66"/>
  <c r="DU276" i="66"/>
  <c r="DT276" i="66"/>
  <c r="DS276" i="66"/>
  <c r="DR276" i="66"/>
  <c r="DQ276" i="66"/>
  <c r="CS276" i="66"/>
  <c r="DB276" i="66" s="1"/>
  <c r="CJ276" i="66"/>
  <c r="DH276" i="66" s="1"/>
  <c r="CA276" i="66"/>
  <c r="BZ276" i="66"/>
  <c r="BV276" i="66"/>
  <c r="BQ276" i="66"/>
  <c r="DK276" i="66" s="1"/>
  <c r="BP276" i="66"/>
  <c r="BG276" i="66"/>
  <c r="DG276" i="66" s="1"/>
  <c r="AX276" i="66"/>
  <c r="AO276" i="66"/>
  <c r="DC276" i="66" s="1"/>
  <c r="AF276" i="66"/>
  <c r="DA276" i="66" s="1"/>
  <c r="S276" i="66"/>
  <c r="U276" i="66" s="1"/>
  <c r="Q276" i="66"/>
  <c r="O276" i="66"/>
  <c r="GL275" i="66"/>
  <c r="GK275" i="66"/>
  <c r="GJ275" i="66"/>
  <c r="GI275" i="66"/>
  <c r="GH275" i="66"/>
  <c r="GG275" i="66"/>
  <c r="GF275" i="66"/>
  <c r="GE275" i="66"/>
  <c r="GD275" i="66"/>
  <c r="GC275" i="66"/>
  <c r="GB275" i="66"/>
  <c r="GA275" i="66"/>
  <c r="FZ275" i="66"/>
  <c r="FY275" i="66"/>
  <c r="FX275" i="66"/>
  <c r="FW275" i="66"/>
  <c r="FV275" i="66"/>
  <c r="FU275" i="66"/>
  <c r="FT275" i="66"/>
  <c r="FS275" i="66"/>
  <c r="FR275" i="66"/>
  <c r="FQ275" i="66"/>
  <c r="FP275" i="66"/>
  <c r="FO275" i="66"/>
  <c r="FM275" i="66"/>
  <c r="FL275" i="66"/>
  <c r="FK275" i="66"/>
  <c r="FJ275" i="66"/>
  <c r="FI275" i="66"/>
  <c r="FH275" i="66"/>
  <c r="FG275" i="66"/>
  <c r="FF275" i="66"/>
  <c r="FE275" i="66"/>
  <c r="FD275" i="66"/>
  <c r="FC275" i="66"/>
  <c r="FB275" i="66"/>
  <c r="FA275" i="66"/>
  <c r="EZ275" i="66"/>
  <c r="EY275" i="66"/>
  <c r="EX275" i="66"/>
  <c r="EW275" i="66"/>
  <c r="EV275" i="66"/>
  <c r="EU275" i="66"/>
  <c r="ET275" i="66"/>
  <c r="ES275" i="66"/>
  <c r="ER275" i="66"/>
  <c r="EQ275" i="66"/>
  <c r="EP275" i="66"/>
  <c r="EN275" i="66"/>
  <c r="EM275" i="66"/>
  <c r="EL275" i="66"/>
  <c r="EK275" i="66"/>
  <c r="EJ275" i="66"/>
  <c r="EI275" i="66"/>
  <c r="EH275" i="66"/>
  <c r="EG275" i="66"/>
  <c r="EF275" i="66"/>
  <c r="EE275" i="66"/>
  <c r="ED275" i="66"/>
  <c r="EC275" i="66"/>
  <c r="EB275" i="66"/>
  <c r="EA275" i="66"/>
  <c r="DZ275" i="66"/>
  <c r="DY275" i="66"/>
  <c r="DX275" i="66"/>
  <c r="DW275" i="66"/>
  <c r="DV275" i="66"/>
  <c r="DU275" i="66"/>
  <c r="DT275" i="66"/>
  <c r="DS275" i="66"/>
  <c r="DR275" i="66"/>
  <c r="DQ275" i="66"/>
  <c r="CS275" i="66"/>
  <c r="DB275" i="66" s="1"/>
  <c r="CJ275" i="66"/>
  <c r="DH275" i="66" s="1"/>
  <c r="CA275" i="66"/>
  <c r="BZ275" i="66"/>
  <c r="BV275" i="66"/>
  <c r="BQ275" i="66"/>
  <c r="DK275" i="66" s="1"/>
  <c r="BP275" i="66"/>
  <c r="BG275" i="66"/>
  <c r="DG275" i="66" s="1"/>
  <c r="AX275" i="66"/>
  <c r="DE275" i="66" s="1"/>
  <c r="AO275" i="66"/>
  <c r="DC275" i="66" s="1"/>
  <c r="AF275" i="66"/>
  <c r="DA275" i="66" s="1"/>
  <c r="S275" i="66"/>
  <c r="U275" i="66" s="1"/>
  <c r="Q275" i="66"/>
  <c r="O275" i="66"/>
  <c r="GL274" i="66"/>
  <c r="GK274" i="66"/>
  <c r="GJ274" i="66"/>
  <c r="GI274" i="66"/>
  <c r="GH274" i="66"/>
  <c r="GG274" i="66"/>
  <c r="GF274" i="66"/>
  <c r="GE274" i="66"/>
  <c r="GD274" i="66"/>
  <c r="GC274" i="66"/>
  <c r="GB274" i="66"/>
  <c r="GA274" i="66"/>
  <c r="FZ274" i="66"/>
  <c r="FY274" i="66"/>
  <c r="FX274" i="66"/>
  <c r="FW274" i="66"/>
  <c r="FV274" i="66"/>
  <c r="FU274" i="66"/>
  <c r="FT274" i="66"/>
  <c r="FS274" i="66"/>
  <c r="FR274" i="66"/>
  <c r="FQ274" i="66"/>
  <c r="FP274" i="66"/>
  <c r="FO274" i="66"/>
  <c r="FM274" i="66"/>
  <c r="FL274" i="66"/>
  <c r="FK274" i="66"/>
  <c r="FJ274" i="66"/>
  <c r="FI274" i="66"/>
  <c r="FH274" i="66"/>
  <c r="FG274" i="66"/>
  <c r="FF274" i="66"/>
  <c r="FE274" i="66"/>
  <c r="FD274" i="66"/>
  <c r="FC274" i="66"/>
  <c r="FB274" i="66"/>
  <c r="FA274" i="66"/>
  <c r="EZ274" i="66"/>
  <c r="EY274" i="66"/>
  <c r="EX274" i="66"/>
  <c r="EW274" i="66"/>
  <c r="EV274" i="66"/>
  <c r="EU274" i="66"/>
  <c r="ET274" i="66"/>
  <c r="ES274" i="66"/>
  <c r="ER274" i="66"/>
  <c r="EQ274" i="66"/>
  <c r="EP274" i="66"/>
  <c r="EN274" i="66"/>
  <c r="EM274" i="66"/>
  <c r="EL274" i="66"/>
  <c r="EK274" i="66"/>
  <c r="EJ274" i="66"/>
  <c r="EI274" i="66"/>
  <c r="EH274" i="66"/>
  <c r="EG274" i="66"/>
  <c r="EF274" i="66"/>
  <c r="EE274" i="66"/>
  <c r="ED274" i="66"/>
  <c r="EC274" i="66"/>
  <c r="EB274" i="66"/>
  <c r="EA274" i="66"/>
  <c r="DZ274" i="66"/>
  <c r="DY274" i="66"/>
  <c r="DX274" i="66"/>
  <c r="DW274" i="66"/>
  <c r="DV274" i="66"/>
  <c r="DU274" i="66"/>
  <c r="DT274" i="66"/>
  <c r="DS274" i="66"/>
  <c r="DR274" i="66"/>
  <c r="DQ274" i="66"/>
  <c r="CS274" i="66"/>
  <c r="DB274" i="66" s="1"/>
  <c r="CJ274" i="66"/>
  <c r="DH274" i="66" s="1"/>
  <c r="CA274" i="66"/>
  <c r="BZ274" i="66"/>
  <c r="BV274" i="66"/>
  <c r="BQ274" i="66"/>
  <c r="DK274" i="66" s="1"/>
  <c r="BP274" i="66"/>
  <c r="BG274" i="66"/>
  <c r="DG274" i="66" s="1"/>
  <c r="AX274" i="66"/>
  <c r="AO274" i="66"/>
  <c r="DC274" i="66" s="1"/>
  <c r="AF274" i="66"/>
  <c r="DA274" i="66" s="1"/>
  <c r="S274" i="66"/>
  <c r="U274" i="66" s="1"/>
  <c r="Q274" i="66"/>
  <c r="O274" i="66"/>
  <c r="GL273" i="66"/>
  <c r="GK273" i="66"/>
  <c r="GJ273" i="66"/>
  <c r="GI273" i="66"/>
  <c r="GH273" i="66"/>
  <c r="GG273" i="66"/>
  <c r="GF273" i="66"/>
  <c r="GE273" i="66"/>
  <c r="GD273" i="66"/>
  <c r="GC273" i="66"/>
  <c r="GB273" i="66"/>
  <c r="GA273" i="66"/>
  <c r="FZ273" i="66"/>
  <c r="FY273" i="66"/>
  <c r="FX273" i="66"/>
  <c r="FW273" i="66"/>
  <c r="FV273" i="66"/>
  <c r="FU273" i="66"/>
  <c r="FT273" i="66"/>
  <c r="FS273" i="66"/>
  <c r="FR273" i="66"/>
  <c r="FQ273" i="66"/>
  <c r="FP273" i="66"/>
  <c r="FO273" i="66"/>
  <c r="FM273" i="66"/>
  <c r="FL273" i="66"/>
  <c r="FK273" i="66"/>
  <c r="FJ273" i="66"/>
  <c r="FI273" i="66"/>
  <c r="FH273" i="66"/>
  <c r="FG273" i="66"/>
  <c r="FF273" i="66"/>
  <c r="FE273" i="66"/>
  <c r="FD273" i="66"/>
  <c r="FC273" i="66"/>
  <c r="FB273" i="66"/>
  <c r="FA273" i="66"/>
  <c r="EZ273" i="66"/>
  <c r="EY273" i="66"/>
  <c r="EX273" i="66"/>
  <c r="EW273" i="66"/>
  <c r="EV273" i="66"/>
  <c r="EU273" i="66"/>
  <c r="ET273" i="66"/>
  <c r="ES273" i="66"/>
  <c r="ER273" i="66"/>
  <c r="EQ273" i="66"/>
  <c r="EP273" i="66"/>
  <c r="EN273" i="66"/>
  <c r="EM273" i="66"/>
  <c r="EL273" i="66"/>
  <c r="EK273" i="66"/>
  <c r="EJ273" i="66"/>
  <c r="EI273" i="66"/>
  <c r="EH273" i="66"/>
  <c r="EG273" i="66"/>
  <c r="EF273" i="66"/>
  <c r="EE273" i="66"/>
  <c r="ED273" i="66"/>
  <c r="EC273" i="66"/>
  <c r="EB273" i="66"/>
  <c r="EA273" i="66"/>
  <c r="DZ273" i="66"/>
  <c r="DY273" i="66"/>
  <c r="DX273" i="66"/>
  <c r="DW273" i="66"/>
  <c r="DV273" i="66"/>
  <c r="DU273" i="66"/>
  <c r="DT273" i="66"/>
  <c r="DS273" i="66"/>
  <c r="DR273" i="66"/>
  <c r="DQ273" i="66"/>
  <c r="CS273" i="66"/>
  <c r="DB273" i="66" s="1"/>
  <c r="CJ273" i="66"/>
  <c r="DH273" i="66" s="1"/>
  <c r="CA273" i="66"/>
  <c r="DJ273" i="66" s="1"/>
  <c r="BZ273" i="66"/>
  <c r="BV273" i="66"/>
  <c r="BQ273" i="66"/>
  <c r="DK273" i="66" s="1"/>
  <c r="BP273" i="66"/>
  <c r="BG273" i="66"/>
  <c r="DG273" i="66" s="1"/>
  <c r="AX273" i="66"/>
  <c r="DD273" i="66" s="1"/>
  <c r="AO273" i="66"/>
  <c r="DC273" i="66" s="1"/>
  <c r="AF273" i="66"/>
  <c r="DA273" i="66" s="1"/>
  <c r="S273" i="66"/>
  <c r="U273" i="66" s="1"/>
  <c r="Q273" i="66"/>
  <c r="O273" i="66"/>
  <c r="GL272" i="66"/>
  <c r="GK272" i="66"/>
  <c r="GJ272" i="66"/>
  <c r="GI272" i="66"/>
  <c r="GH272" i="66"/>
  <c r="GG272" i="66"/>
  <c r="GF272" i="66"/>
  <c r="GE272" i="66"/>
  <c r="GD272" i="66"/>
  <c r="GC272" i="66"/>
  <c r="GB272" i="66"/>
  <c r="GA272" i="66"/>
  <c r="FZ272" i="66"/>
  <c r="FY272" i="66"/>
  <c r="FX272" i="66"/>
  <c r="FW272" i="66"/>
  <c r="FV272" i="66"/>
  <c r="FU272" i="66"/>
  <c r="FT272" i="66"/>
  <c r="FS272" i="66"/>
  <c r="FR272" i="66"/>
  <c r="FQ272" i="66"/>
  <c r="FP272" i="66"/>
  <c r="FO272" i="66"/>
  <c r="FM272" i="66"/>
  <c r="FL272" i="66"/>
  <c r="FK272" i="66"/>
  <c r="FJ272" i="66"/>
  <c r="FI272" i="66"/>
  <c r="FH272" i="66"/>
  <c r="FG272" i="66"/>
  <c r="FF272" i="66"/>
  <c r="FE272" i="66"/>
  <c r="FD272" i="66"/>
  <c r="FC272" i="66"/>
  <c r="FB272" i="66"/>
  <c r="FA272" i="66"/>
  <c r="EZ272" i="66"/>
  <c r="EY272" i="66"/>
  <c r="EX272" i="66"/>
  <c r="EW272" i="66"/>
  <c r="EV272" i="66"/>
  <c r="EU272" i="66"/>
  <c r="ET272" i="66"/>
  <c r="ES272" i="66"/>
  <c r="ER272" i="66"/>
  <c r="EQ272" i="66"/>
  <c r="EP272" i="66"/>
  <c r="EN272" i="66"/>
  <c r="EM272" i="66"/>
  <c r="EL272" i="66"/>
  <c r="EK272" i="66"/>
  <c r="EJ272" i="66"/>
  <c r="EI272" i="66"/>
  <c r="EH272" i="66"/>
  <c r="EG272" i="66"/>
  <c r="EF272" i="66"/>
  <c r="EE272" i="66"/>
  <c r="ED272" i="66"/>
  <c r="EC272" i="66"/>
  <c r="EB272" i="66"/>
  <c r="EA272" i="66"/>
  <c r="DZ272" i="66"/>
  <c r="DY272" i="66"/>
  <c r="DX272" i="66"/>
  <c r="DW272" i="66"/>
  <c r="DV272" i="66"/>
  <c r="DU272" i="66"/>
  <c r="DT272" i="66"/>
  <c r="DS272" i="66"/>
  <c r="DR272" i="66"/>
  <c r="DQ272" i="66"/>
  <c r="CS272" i="66"/>
  <c r="DB272" i="66" s="1"/>
  <c r="CJ272" i="66"/>
  <c r="DH272" i="66" s="1"/>
  <c r="CA272" i="66"/>
  <c r="DJ272" i="66" s="1"/>
  <c r="BZ272" i="66"/>
  <c r="BV272" i="66"/>
  <c r="BQ272" i="66"/>
  <c r="DK272" i="66" s="1"/>
  <c r="BP272" i="66"/>
  <c r="BG272" i="66"/>
  <c r="DG272" i="66" s="1"/>
  <c r="AX272" i="66"/>
  <c r="DE272" i="66" s="1"/>
  <c r="AO272" i="66"/>
  <c r="DC272" i="66" s="1"/>
  <c r="AF272" i="66"/>
  <c r="DA272" i="66" s="1"/>
  <c r="S272" i="66"/>
  <c r="U272" i="66" s="1"/>
  <c r="Q272" i="66"/>
  <c r="O272" i="66"/>
  <c r="GL271" i="66"/>
  <c r="GK271" i="66"/>
  <c r="GJ271" i="66"/>
  <c r="GI271" i="66"/>
  <c r="GH271" i="66"/>
  <c r="GG271" i="66"/>
  <c r="GF271" i="66"/>
  <c r="GE271" i="66"/>
  <c r="GD271" i="66"/>
  <c r="GC271" i="66"/>
  <c r="GB271" i="66"/>
  <c r="GA271" i="66"/>
  <c r="FZ271" i="66"/>
  <c r="FY271" i="66"/>
  <c r="FX271" i="66"/>
  <c r="FW271" i="66"/>
  <c r="FV271" i="66"/>
  <c r="FU271" i="66"/>
  <c r="FT271" i="66"/>
  <c r="FS271" i="66"/>
  <c r="FR271" i="66"/>
  <c r="FQ271" i="66"/>
  <c r="FP271" i="66"/>
  <c r="FO271" i="66"/>
  <c r="FM271" i="66"/>
  <c r="FL271" i="66"/>
  <c r="FK271" i="66"/>
  <c r="FJ271" i="66"/>
  <c r="FI271" i="66"/>
  <c r="FH271" i="66"/>
  <c r="FG271" i="66"/>
  <c r="FF271" i="66"/>
  <c r="FE271" i="66"/>
  <c r="FD271" i="66"/>
  <c r="FC271" i="66"/>
  <c r="FB271" i="66"/>
  <c r="FA271" i="66"/>
  <c r="EZ271" i="66"/>
  <c r="EY271" i="66"/>
  <c r="EX271" i="66"/>
  <c r="EW271" i="66"/>
  <c r="EV271" i="66"/>
  <c r="EU271" i="66"/>
  <c r="ET271" i="66"/>
  <c r="ES271" i="66"/>
  <c r="ER271" i="66"/>
  <c r="EQ271" i="66"/>
  <c r="EP271" i="66"/>
  <c r="EN271" i="66"/>
  <c r="EM271" i="66"/>
  <c r="EL271" i="66"/>
  <c r="EK271" i="66"/>
  <c r="EJ271" i="66"/>
  <c r="EI271" i="66"/>
  <c r="EH271" i="66"/>
  <c r="EG271" i="66"/>
  <c r="EF271" i="66"/>
  <c r="EE271" i="66"/>
  <c r="ED271" i="66"/>
  <c r="EC271" i="66"/>
  <c r="EB271" i="66"/>
  <c r="EA271" i="66"/>
  <c r="DZ271" i="66"/>
  <c r="DY271" i="66"/>
  <c r="DX271" i="66"/>
  <c r="DW271" i="66"/>
  <c r="DV271" i="66"/>
  <c r="DU271" i="66"/>
  <c r="DT271" i="66"/>
  <c r="DS271" i="66"/>
  <c r="DR271" i="66"/>
  <c r="DQ271" i="66"/>
  <c r="CS271" i="66"/>
  <c r="DB271" i="66" s="1"/>
  <c r="CJ271" i="66"/>
  <c r="DH271" i="66" s="1"/>
  <c r="CA271" i="66"/>
  <c r="DJ271" i="66" s="1"/>
  <c r="BZ271" i="66"/>
  <c r="BV271" i="66"/>
  <c r="BQ271" i="66"/>
  <c r="BP271" i="66"/>
  <c r="BG271" i="66"/>
  <c r="DG271" i="66" s="1"/>
  <c r="AX271" i="66"/>
  <c r="DD271" i="66" s="1"/>
  <c r="AO271" i="66"/>
  <c r="DC271" i="66" s="1"/>
  <c r="AF271" i="66"/>
  <c r="DA271" i="66" s="1"/>
  <c r="S271" i="66"/>
  <c r="U271" i="66" s="1"/>
  <c r="Q271" i="66"/>
  <c r="O271" i="66"/>
  <c r="GL270" i="66"/>
  <c r="GK270" i="66"/>
  <c r="GJ270" i="66"/>
  <c r="GI270" i="66"/>
  <c r="GH270" i="66"/>
  <c r="GG270" i="66"/>
  <c r="GF270" i="66"/>
  <c r="GE270" i="66"/>
  <c r="GD270" i="66"/>
  <c r="GC270" i="66"/>
  <c r="GB270" i="66"/>
  <c r="GA270" i="66"/>
  <c r="FZ270" i="66"/>
  <c r="FY270" i="66"/>
  <c r="FX270" i="66"/>
  <c r="FW270" i="66"/>
  <c r="FV270" i="66"/>
  <c r="FU270" i="66"/>
  <c r="FT270" i="66"/>
  <c r="FS270" i="66"/>
  <c r="FR270" i="66"/>
  <c r="FQ270" i="66"/>
  <c r="FP270" i="66"/>
  <c r="FO270" i="66"/>
  <c r="FM270" i="66"/>
  <c r="FL270" i="66"/>
  <c r="FK270" i="66"/>
  <c r="FJ270" i="66"/>
  <c r="FI270" i="66"/>
  <c r="FH270" i="66"/>
  <c r="FG270" i="66"/>
  <c r="FF270" i="66"/>
  <c r="FE270" i="66"/>
  <c r="FD270" i="66"/>
  <c r="FC270" i="66"/>
  <c r="FB270" i="66"/>
  <c r="FA270" i="66"/>
  <c r="EZ270" i="66"/>
  <c r="EY270" i="66"/>
  <c r="EX270" i="66"/>
  <c r="EW270" i="66"/>
  <c r="EV270" i="66"/>
  <c r="EU270" i="66"/>
  <c r="ET270" i="66"/>
  <c r="ES270" i="66"/>
  <c r="ER270" i="66"/>
  <c r="EQ270" i="66"/>
  <c r="EP270" i="66"/>
  <c r="EN270" i="66"/>
  <c r="EM270" i="66"/>
  <c r="EL270" i="66"/>
  <c r="EK270" i="66"/>
  <c r="EJ270" i="66"/>
  <c r="EI270" i="66"/>
  <c r="EH270" i="66"/>
  <c r="EG270" i="66"/>
  <c r="EF270" i="66"/>
  <c r="EE270" i="66"/>
  <c r="ED270" i="66"/>
  <c r="EC270" i="66"/>
  <c r="EB270" i="66"/>
  <c r="EA270" i="66"/>
  <c r="DZ270" i="66"/>
  <c r="DY270" i="66"/>
  <c r="DX270" i="66"/>
  <c r="DW270" i="66"/>
  <c r="DV270" i="66"/>
  <c r="DU270" i="66"/>
  <c r="DT270" i="66"/>
  <c r="DS270" i="66"/>
  <c r="DR270" i="66"/>
  <c r="DQ270" i="66"/>
  <c r="CS270" i="66"/>
  <c r="DB270" i="66" s="1"/>
  <c r="CJ270" i="66"/>
  <c r="DH270" i="66" s="1"/>
  <c r="CA270" i="66"/>
  <c r="DJ270" i="66" s="1"/>
  <c r="BZ270" i="66"/>
  <c r="BV270" i="66"/>
  <c r="BQ270" i="66"/>
  <c r="DK270" i="66" s="1"/>
  <c r="BP270" i="66"/>
  <c r="BG270" i="66"/>
  <c r="DG270" i="66" s="1"/>
  <c r="AX270" i="66"/>
  <c r="DE270" i="66" s="1"/>
  <c r="AO270" i="66"/>
  <c r="DC270" i="66" s="1"/>
  <c r="AF270" i="66"/>
  <c r="DA270" i="66" s="1"/>
  <c r="S270" i="66"/>
  <c r="U270" i="66" s="1"/>
  <c r="Q270" i="66"/>
  <c r="O270" i="66"/>
  <c r="GL269" i="66"/>
  <c r="GK269" i="66"/>
  <c r="GJ269" i="66"/>
  <c r="GI269" i="66"/>
  <c r="GH269" i="66"/>
  <c r="GG269" i="66"/>
  <c r="GF269" i="66"/>
  <c r="GE269" i="66"/>
  <c r="GD269" i="66"/>
  <c r="GC269" i="66"/>
  <c r="GB269" i="66"/>
  <c r="GA269" i="66"/>
  <c r="FZ269" i="66"/>
  <c r="FY269" i="66"/>
  <c r="FX269" i="66"/>
  <c r="FW269" i="66"/>
  <c r="FV269" i="66"/>
  <c r="FU269" i="66"/>
  <c r="FT269" i="66"/>
  <c r="FS269" i="66"/>
  <c r="FR269" i="66"/>
  <c r="FQ269" i="66"/>
  <c r="FP269" i="66"/>
  <c r="FO269" i="66"/>
  <c r="FM269" i="66"/>
  <c r="FL269" i="66"/>
  <c r="FK269" i="66"/>
  <c r="FJ269" i="66"/>
  <c r="FI269" i="66"/>
  <c r="FH269" i="66"/>
  <c r="FG269" i="66"/>
  <c r="FF269" i="66"/>
  <c r="FE269" i="66"/>
  <c r="FD269" i="66"/>
  <c r="FC269" i="66"/>
  <c r="FB269" i="66"/>
  <c r="FA269" i="66"/>
  <c r="EZ269" i="66"/>
  <c r="EY269" i="66"/>
  <c r="EX269" i="66"/>
  <c r="EW269" i="66"/>
  <c r="EV269" i="66"/>
  <c r="EU269" i="66"/>
  <c r="ET269" i="66"/>
  <c r="ES269" i="66"/>
  <c r="ER269" i="66"/>
  <c r="EQ269" i="66"/>
  <c r="EP269" i="66"/>
  <c r="EN269" i="66"/>
  <c r="EM269" i="66"/>
  <c r="EL269" i="66"/>
  <c r="EK269" i="66"/>
  <c r="EJ269" i="66"/>
  <c r="EI269" i="66"/>
  <c r="EH269" i="66"/>
  <c r="EG269" i="66"/>
  <c r="EF269" i="66"/>
  <c r="EE269" i="66"/>
  <c r="ED269" i="66"/>
  <c r="EC269" i="66"/>
  <c r="EB269" i="66"/>
  <c r="EA269" i="66"/>
  <c r="DZ269" i="66"/>
  <c r="DY269" i="66"/>
  <c r="DX269" i="66"/>
  <c r="DW269" i="66"/>
  <c r="DV269" i="66"/>
  <c r="DU269" i="66"/>
  <c r="DT269" i="66"/>
  <c r="DS269" i="66"/>
  <c r="DR269" i="66"/>
  <c r="DQ269" i="66"/>
  <c r="CS269" i="66"/>
  <c r="DB269" i="66" s="1"/>
  <c r="CJ269" i="66"/>
  <c r="DH269" i="66" s="1"/>
  <c r="CA269" i="66"/>
  <c r="DJ269" i="66" s="1"/>
  <c r="BZ269" i="66"/>
  <c r="BV269" i="66"/>
  <c r="BQ269" i="66"/>
  <c r="BP269" i="66"/>
  <c r="BG269" i="66"/>
  <c r="DG269" i="66" s="1"/>
  <c r="AX269" i="66"/>
  <c r="DE269" i="66" s="1"/>
  <c r="AO269" i="66"/>
  <c r="DC269" i="66" s="1"/>
  <c r="AF269" i="66"/>
  <c r="DA269" i="66" s="1"/>
  <c r="S269" i="66"/>
  <c r="U269" i="66" s="1"/>
  <c r="Q269" i="66"/>
  <c r="O269" i="66"/>
  <c r="GL268" i="66"/>
  <c r="GK268" i="66"/>
  <c r="GJ268" i="66"/>
  <c r="GI268" i="66"/>
  <c r="GH268" i="66"/>
  <c r="GG268" i="66"/>
  <c r="GF268" i="66"/>
  <c r="GE268" i="66"/>
  <c r="GD268" i="66"/>
  <c r="GC268" i="66"/>
  <c r="GB268" i="66"/>
  <c r="GA268" i="66"/>
  <c r="FZ268" i="66"/>
  <c r="FY268" i="66"/>
  <c r="FX268" i="66"/>
  <c r="FW268" i="66"/>
  <c r="FV268" i="66"/>
  <c r="FU268" i="66"/>
  <c r="FT268" i="66"/>
  <c r="FS268" i="66"/>
  <c r="FR268" i="66"/>
  <c r="FQ268" i="66"/>
  <c r="FP268" i="66"/>
  <c r="FO268" i="66"/>
  <c r="FM268" i="66"/>
  <c r="FL268" i="66"/>
  <c r="FK268" i="66"/>
  <c r="FJ268" i="66"/>
  <c r="FI268" i="66"/>
  <c r="FH268" i="66"/>
  <c r="FG268" i="66"/>
  <c r="FF268" i="66"/>
  <c r="FE268" i="66"/>
  <c r="FD268" i="66"/>
  <c r="FC268" i="66"/>
  <c r="FB268" i="66"/>
  <c r="FA268" i="66"/>
  <c r="EZ268" i="66"/>
  <c r="EY268" i="66"/>
  <c r="EX268" i="66"/>
  <c r="EW268" i="66"/>
  <c r="EV268" i="66"/>
  <c r="EU268" i="66"/>
  <c r="ET268" i="66"/>
  <c r="ES268" i="66"/>
  <c r="ER268" i="66"/>
  <c r="EQ268" i="66"/>
  <c r="EP268" i="66"/>
  <c r="EN268" i="66"/>
  <c r="EM268" i="66"/>
  <c r="EL268" i="66"/>
  <c r="EK268" i="66"/>
  <c r="EJ268" i="66"/>
  <c r="EI268" i="66"/>
  <c r="EH268" i="66"/>
  <c r="EG268" i="66"/>
  <c r="EF268" i="66"/>
  <c r="EE268" i="66"/>
  <c r="ED268" i="66"/>
  <c r="EC268" i="66"/>
  <c r="EB268" i="66"/>
  <c r="EA268" i="66"/>
  <c r="DZ268" i="66"/>
  <c r="DY268" i="66"/>
  <c r="DX268" i="66"/>
  <c r="DW268" i="66"/>
  <c r="DV268" i="66"/>
  <c r="DU268" i="66"/>
  <c r="DT268" i="66"/>
  <c r="DS268" i="66"/>
  <c r="DR268" i="66"/>
  <c r="DQ268" i="66"/>
  <c r="CS268" i="66"/>
  <c r="DB268" i="66" s="1"/>
  <c r="CJ268" i="66"/>
  <c r="DH268" i="66" s="1"/>
  <c r="CA268" i="66"/>
  <c r="BZ268" i="66"/>
  <c r="BV268" i="66"/>
  <c r="BQ268" i="66"/>
  <c r="DK268" i="66" s="1"/>
  <c r="BP268" i="66"/>
  <c r="BG268" i="66"/>
  <c r="DG268" i="66" s="1"/>
  <c r="AX268" i="66"/>
  <c r="AO268" i="66"/>
  <c r="DC268" i="66" s="1"/>
  <c r="AF268" i="66"/>
  <c r="DA268" i="66" s="1"/>
  <c r="S268" i="66"/>
  <c r="U268" i="66" s="1"/>
  <c r="Q268" i="66"/>
  <c r="O268" i="66"/>
  <c r="GL267" i="66"/>
  <c r="GK267" i="66"/>
  <c r="GJ267" i="66"/>
  <c r="GI267" i="66"/>
  <c r="GH267" i="66"/>
  <c r="GG267" i="66"/>
  <c r="GF267" i="66"/>
  <c r="GE267" i="66"/>
  <c r="GD267" i="66"/>
  <c r="GC267" i="66"/>
  <c r="GB267" i="66"/>
  <c r="GA267" i="66"/>
  <c r="FZ267" i="66"/>
  <c r="FY267" i="66"/>
  <c r="FX267" i="66"/>
  <c r="FW267" i="66"/>
  <c r="FV267" i="66"/>
  <c r="FU267" i="66"/>
  <c r="FT267" i="66"/>
  <c r="FS267" i="66"/>
  <c r="FR267" i="66"/>
  <c r="FQ267" i="66"/>
  <c r="FP267" i="66"/>
  <c r="FO267" i="66"/>
  <c r="FM267" i="66"/>
  <c r="FL267" i="66"/>
  <c r="FK267" i="66"/>
  <c r="FJ267" i="66"/>
  <c r="FI267" i="66"/>
  <c r="FH267" i="66"/>
  <c r="FG267" i="66"/>
  <c r="FF267" i="66"/>
  <c r="FE267" i="66"/>
  <c r="FD267" i="66"/>
  <c r="FC267" i="66"/>
  <c r="FB267" i="66"/>
  <c r="FA267" i="66"/>
  <c r="EZ267" i="66"/>
  <c r="EY267" i="66"/>
  <c r="EX267" i="66"/>
  <c r="EW267" i="66"/>
  <c r="EV267" i="66"/>
  <c r="EU267" i="66"/>
  <c r="ET267" i="66"/>
  <c r="ES267" i="66"/>
  <c r="ER267" i="66"/>
  <c r="EQ267" i="66"/>
  <c r="EP267" i="66"/>
  <c r="EN267" i="66"/>
  <c r="EM267" i="66"/>
  <c r="EL267" i="66"/>
  <c r="EK267" i="66"/>
  <c r="EJ267" i="66"/>
  <c r="EI267" i="66"/>
  <c r="EH267" i="66"/>
  <c r="EG267" i="66"/>
  <c r="EF267" i="66"/>
  <c r="EE267" i="66"/>
  <c r="ED267" i="66"/>
  <c r="EC267" i="66"/>
  <c r="EB267" i="66"/>
  <c r="EA267" i="66"/>
  <c r="DZ267" i="66"/>
  <c r="DY267" i="66"/>
  <c r="DX267" i="66"/>
  <c r="DW267" i="66"/>
  <c r="DV267" i="66"/>
  <c r="DU267" i="66"/>
  <c r="DT267" i="66"/>
  <c r="DS267" i="66"/>
  <c r="DR267" i="66"/>
  <c r="DQ267" i="66"/>
  <c r="CS267" i="66"/>
  <c r="DB267" i="66" s="1"/>
  <c r="CJ267" i="66"/>
  <c r="DH267" i="66" s="1"/>
  <c r="CA267" i="66"/>
  <c r="DJ267" i="66" s="1"/>
  <c r="BZ267" i="66"/>
  <c r="BV267" i="66"/>
  <c r="BQ267" i="66"/>
  <c r="BP267" i="66"/>
  <c r="BG267" i="66"/>
  <c r="DG267" i="66" s="1"/>
  <c r="AX267" i="66"/>
  <c r="DE267" i="66" s="1"/>
  <c r="AO267" i="66"/>
  <c r="DC267" i="66" s="1"/>
  <c r="AF267" i="66"/>
  <c r="DA267" i="66" s="1"/>
  <c r="S267" i="66"/>
  <c r="U267" i="66" s="1"/>
  <c r="Q267" i="66"/>
  <c r="O267" i="66"/>
  <c r="GL266" i="66"/>
  <c r="GK266" i="66"/>
  <c r="GJ266" i="66"/>
  <c r="GI266" i="66"/>
  <c r="GH266" i="66"/>
  <c r="GG266" i="66"/>
  <c r="GF266" i="66"/>
  <c r="GE266" i="66"/>
  <c r="GD266" i="66"/>
  <c r="GC266" i="66"/>
  <c r="GB266" i="66"/>
  <c r="GA266" i="66"/>
  <c r="FZ266" i="66"/>
  <c r="FY266" i="66"/>
  <c r="FX266" i="66"/>
  <c r="FW266" i="66"/>
  <c r="FV266" i="66"/>
  <c r="FU266" i="66"/>
  <c r="FT266" i="66"/>
  <c r="FS266" i="66"/>
  <c r="FR266" i="66"/>
  <c r="FQ266" i="66"/>
  <c r="FP266" i="66"/>
  <c r="FO266" i="66"/>
  <c r="FM266" i="66"/>
  <c r="FL266" i="66"/>
  <c r="FK266" i="66"/>
  <c r="FJ266" i="66"/>
  <c r="FI266" i="66"/>
  <c r="FH266" i="66"/>
  <c r="FG266" i="66"/>
  <c r="FF266" i="66"/>
  <c r="FE266" i="66"/>
  <c r="FD266" i="66"/>
  <c r="FC266" i="66"/>
  <c r="FB266" i="66"/>
  <c r="FA266" i="66"/>
  <c r="EZ266" i="66"/>
  <c r="EY266" i="66"/>
  <c r="EX266" i="66"/>
  <c r="EW266" i="66"/>
  <c r="EV266" i="66"/>
  <c r="EU266" i="66"/>
  <c r="ET266" i="66"/>
  <c r="ES266" i="66"/>
  <c r="ER266" i="66"/>
  <c r="EQ266" i="66"/>
  <c r="EP266" i="66"/>
  <c r="EN266" i="66"/>
  <c r="EM266" i="66"/>
  <c r="EL266" i="66"/>
  <c r="EK266" i="66"/>
  <c r="EJ266" i="66"/>
  <c r="EI266" i="66"/>
  <c r="EH266" i="66"/>
  <c r="EG266" i="66"/>
  <c r="EF266" i="66"/>
  <c r="EE266" i="66"/>
  <c r="ED266" i="66"/>
  <c r="EC266" i="66"/>
  <c r="EB266" i="66"/>
  <c r="EA266" i="66"/>
  <c r="DZ266" i="66"/>
  <c r="DY266" i="66"/>
  <c r="DX266" i="66"/>
  <c r="DW266" i="66"/>
  <c r="DV266" i="66"/>
  <c r="DU266" i="66"/>
  <c r="DT266" i="66"/>
  <c r="DS266" i="66"/>
  <c r="DR266" i="66"/>
  <c r="DQ266" i="66"/>
  <c r="CS266" i="66"/>
  <c r="DB266" i="66" s="1"/>
  <c r="CJ266" i="66"/>
  <c r="DH266" i="66" s="1"/>
  <c r="CA266" i="66"/>
  <c r="BZ266" i="66"/>
  <c r="BV266" i="66"/>
  <c r="BQ266" i="66"/>
  <c r="DK266" i="66" s="1"/>
  <c r="BP266" i="66"/>
  <c r="BG266" i="66"/>
  <c r="DG266" i="66" s="1"/>
  <c r="AX266" i="66"/>
  <c r="DE266" i="66" s="1"/>
  <c r="AO266" i="66"/>
  <c r="DC266" i="66" s="1"/>
  <c r="AF266" i="66"/>
  <c r="DA266" i="66" s="1"/>
  <c r="S266" i="66"/>
  <c r="U266" i="66" s="1"/>
  <c r="Q266" i="66"/>
  <c r="O266" i="66"/>
  <c r="GL265" i="66"/>
  <c r="GK265" i="66"/>
  <c r="GJ265" i="66"/>
  <c r="GI265" i="66"/>
  <c r="GH265" i="66"/>
  <c r="GG265" i="66"/>
  <c r="GF265" i="66"/>
  <c r="GE265" i="66"/>
  <c r="GD265" i="66"/>
  <c r="GC265" i="66"/>
  <c r="GB265" i="66"/>
  <c r="GA265" i="66"/>
  <c r="FZ265" i="66"/>
  <c r="FY265" i="66"/>
  <c r="FX265" i="66"/>
  <c r="FW265" i="66"/>
  <c r="FV265" i="66"/>
  <c r="FU265" i="66"/>
  <c r="FT265" i="66"/>
  <c r="FS265" i="66"/>
  <c r="FR265" i="66"/>
  <c r="FQ265" i="66"/>
  <c r="FP265" i="66"/>
  <c r="FO265" i="66"/>
  <c r="FM265" i="66"/>
  <c r="FL265" i="66"/>
  <c r="FK265" i="66"/>
  <c r="FJ265" i="66"/>
  <c r="FI265" i="66"/>
  <c r="FH265" i="66"/>
  <c r="FG265" i="66"/>
  <c r="FF265" i="66"/>
  <c r="FE265" i="66"/>
  <c r="FD265" i="66"/>
  <c r="FC265" i="66"/>
  <c r="FB265" i="66"/>
  <c r="FA265" i="66"/>
  <c r="EZ265" i="66"/>
  <c r="EY265" i="66"/>
  <c r="EX265" i="66"/>
  <c r="EW265" i="66"/>
  <c r="EV265" i="66"/>
  <c r="EU265" i="66"/>
  <c r="ET265" i="66"/>
  <c r="ES265" i="66"/>
  <c r="ER265" i="66"/>
  <c r="EQ265" i="66"/>
  <c r="EP265" i="66"/>
  <c r="EN265" i="66"/>
  <c r="EM265" i="66"/>
  <c r="EL265" i="66"/>
  <c r="EK265" i="66"/>
  <c r="EJ265" i="66"/>
  <c r="EI265" i="66"/>
  <c r="EH265" i="66"/>
  <c r="EG265" i="66"/>
  <c r="EF265" i="66"/>
  <c r="EE265" i="66"/>
  <c r="ED265" i="66"/>
  <c r="EC265" i="66"/>
  <c r="EB265" i="66"/>
  <c r="EA265" i="66"/>
  <c r="DZ265" i="66"/>
  <c r="DY265" i="66"/>
  <c r="DX265" i="66"/>
  <c r="DW265" i="66"/>
  <c r="DV265" i="66"/>
  <c r="DU265" i="66"/>
  <c r="DT265" i="66"/>
  <c r="DS265" i="66"/>
  <c r="DR265" i="66"/>
  <c r="DQ265" i="66"/>
  <c r="CS265" i="66"/>
  <c r="DB265" i="66" s="1"/>
  <c r="CJ265" i="66"/>
  <c r="DH265" i="66" s="1"/>
  <c r="CA265" i="66"/>
  <c r="DJ265" i="66" s="1"/>
  <c r="BZ265" i="66"/>
  <c r="BV265" i="66"/>
  <c r="BQ265" i="66"/>
  <c r="BP265" i="66"/>
  <c r="BG265" i="66"/>
  <c r="DG265" i="66" s="1"/>
  <c r="AX265" i="66"/>
  <c r="DE265" i="66" s="1"/>
  <c r="AO265" i="66"/>
  <c r="DC265" i="66" s="1"/>
  <c r="AF265" i="66"/>
  <c r="DA265" i="66" s="1"/>
  <c r="S265" i="66"/>
  <c r="U265" i="66" s="1"/>
  <c r="Q265" i="66"/>
  <c r="O265" i="66"/>
  <c r="GL264" i="66"/>
  <c r="GK264" i="66"/>
  <c r="GJ264" i="66"/>
  <c r="GI264" i="66"/>
  <c r="GH264" i="66"/>
  <c r="GG264" i="66"/>
  <c r="GF264" i="66"/>
  <c r="GE264" i="66"/>
  <c r="GD264" i="66"/>
  <c r="GC264" i="66"/>
  <c r="GB264" i="66"/>
  <c r="GA264" i="66"/>
  <c r="FZ264" i="66"/>
  <c r="FY264" i="66"/>
  <c r="FX264" i="66"/>
  <c r="FW264" i="66"/>
  <c r="FV264" i="66"/>
  <c r="FU264" i="66"/>
  <c r="FT264" i="66"/>
  <c r="FS264" i="66"/>
  <c r="FR264" i="66"/>
  <c r="FQ264" i="66"/>
  <c r="FP264" i="66"/>
  <c r="FO264" i="66"/>
  <c r="FM264" i="66"/>
  <c r="FL264" i="66"/>
  <c r="FK264" i="66"/>
  <c r="FJ264" i="66"/>
  <c r="FI264" i="66"/>
  <c r="FH264" i="66"/>
  <c r="FG264" i="66"/>
  <c r="FF264" i="66"/>
  <c r="FE264" i="66"/>
  <c r="FD264" i="66"/>
  <c r="FC264" i="66"/>
  <c r="FB264" i="66"/>
  <c r="FA264" i="66"/>
  <c r="EZ264" i="66"/>
  <c r="EY264" i="66"/>
  <c r="EX264" i="66"/>
  <c r="EW264" i="66"/>
  <c r="EV264" i="66"/>
  <c r="EU264" i="66"/>
  <c r="ET264" i="66"/>
  <c r="ES264" i="66"/>
  <c r="ER264" i="66"/>
  <c r="EQ264" i="66"/>
  <c r="EP264" i="66"/>
  <c r="EN264" i="66"/>
  <c r="EM264" i="66"/>
  <c r="EL264" i="66"/>
  <c r="EK264" i="66"/>
  <c r="EJ264" i="66"/>
  <c r="EI264" i="66"/>
  <c r="EH264" i="66"/>
  <c r="EG264" i="66"/>
  <c r="EF264" i="66"/>
  <c r="EE264" i="66"/>
  <c r="ED264" i="66"/>
  <c r="EC264" i="66"/>
  <c r="EB264" i="66"/>
  <c r="EA264" i="66"/>
  <c r="DZ264" i="66"/>
  <c r="DY264" i="66"/>
  <c r="DX264" i="66"/>
  <c r="DW264" i="66"/>
  <c r="DV264" i="66"/>
  <c r="DU264" i="66"/>
  <c r="DT264" i="66"/>
  <c r="DS264" i="66"/>
  <c r="DR264" i="66"/>
  <c r="DQ264" i="66"/>
  <c r="CS264" i="66"/>
  <c r="DB264" i="66" s="1"/>
  <c r="CJ264" i="66"/>
  <c r="DH264" i="66" s="1"/>
  <c r="CA264" i="66"/>
  <c r="BZ264" i="66"/>
  <c r="BV264" i="66"/>
  <c r="BQ264" i="66"/>
  <c r="DK264" i="66" s="1"/>
  <c r="BP264" i="66"/>
  <c r="BG264" i="66"/>
  <c r="DG264" i="66" s="1"/>
  <c r="AX264" i="66"/>
  <c r="DE264" i="66" s="1"/>
  <c r="AO264" i="66"/>
  <c r="DC264" i="66" s="1"/>
  <c r="AF264" i="66"/>
  <c r="DA264" i="66" s="1"/>
  <c r="S264" i="66"/>
  <c r="U264" i="66" s="1"/>
  <c r="Q264" i="66"/>
  <c r="O264" i="66"/>
  <c r="GL263" i="66"/>
  <c r="GK263" i="66"/>
  <c r="GJ263" i="66"/>
  <c r="GI263" i="66"/>
  <c r="GH263" i="66"/>
  <c r="GG263" i="66"/>
  <c r="GF263" i="66"/>
  <c r="GE263" i="66"/>
  <c r="GD263" i="66"/>
  <c r="GC263" i="66"/>
  <c r="GB263" i="66"/>
  <c r="GA263" i="66"/>
  <c r="FZ263" i="66"/>
  <c r="FY263" i="66"/>
  <c r="FX263" i="66"/>
  <c r="FW263" i="66"/>
  <c r="FV263" i="66"/>
  <c r="FU263" i="66"/>
  <c r="FT263" i="66"/>
  <c r="FS263" i="66"/>
  <c r="FR263" i="66"/>
  <c r="FQ263" i="66"/>
  <c r="FP263" i="66"/>
  <c r="FO263" i="66"/>
  <c r="FM263" i="66"/>
  <c r="FL263" i="66"/>
  <c r="FK263" i="66"/>
  <c r="FJ263" i="66"/>
  <c r="FI263" i="66"/>
  <c r="FH263" i="66"/>
  <c r="FG263" i="66"/>
  <c r="FF263" i="66"/>
  <c r="FE263" i="66"/>
  <c r="FD263" i="66"/>
  <c r="FC263" i="66"/>
  <c r="FB263" i="66"/>
  <c r="FA263" i="66"/>
  <c r="EZ263" i="66"/>
  <c r="EY263" i="66"/>
  <c r="EX263" i="66"/>
  <c r="EW263" i="66"/>
  <c r="EV263" i="66"/>
  <c r="EU263" i="66"/>
  <c r="ET263" i="66"/>
  <c r="ES263" i="66"/>
  <c r="ER263" i="66"/>
  <c r="EQ263" i="66"/>
  <c r="EP263" i="66"/>
  <c r="EN263" i="66"/>
  <c r="EM263" i="66"/>
  <c r="EL263" i="66"/>
  <c r="EK263" i="66"/>
  <c r="EJ263" i="66"/>
  <c r="EI263" i="66"/>
  <c r="EH263" i="66"/>
  <c r="EG263" i="66"/>
  <c r="EF263" i="66"/>
  <c r="EE263" i="66"/>
  <c r="ED263" i="66"/>
  <c r="EC263" i="66"/>
  <c r="EB263" i="66"/>
  <c r="EA263" i="66"/>
  <c r="DZ263" i="66"/>
  <c r="DY263" i="66"/>
  <c r="DX263" i="66"/>
  <c r="DW263" i="66"/>
  <c r="DV263" i="66"/>
  <c r="DU263" i="66"/>
  <c r="DT263" i="66"/>
  <c r="DS263" i="66"/>
  <c r="DR263" i="66"/>
  <c r="DQ263" i="66"/>
  <c r="CS263" i="66"/>
  <c r="DB263" i="66" s="1"/>
  <c r="CJ263" i="66"/>
  <c r="DH263" i="66" s="1"/>
  <c r="CA263" i="66"/>
  <c r="BZ263" i="66"/>
  <c r="BV263" i="66"/>
  <c r="BQ263" i="66"/>
  <c r="DK263" i="66" s="1"/>
  <c r="BP263" i="66"/>
  <c r="BG263" i="66"/>
  <c r="DG263" i="66" s="1"/>
  <c r="AX263" i="66"/>
  <c r="AO263" i="66"/>
  <c r="DC263" i="66" s="1"/>
  <c r="AF263" i="66"/>
  <c r="DA263" i="66" s="1"/>
  <c r="S263" i="66"/>
  <c r="U263" i="66" s="1"/>
  <c r="Q263" i="66"/>
  <c r="O263" i="66"/>
  <c r="GL262" i="66"/>
  <c r="GK262" i="66"/>
  <c r="GJ262" i="66"/>
  <c r="GI262" i="66"/>
  <c r="GH262" i="66"/>
  <c r="GG262" i="66"/>
  <c r="GF262" i="66"/>
  <c r="GE262" i="66"/>
  <c r="GD262" i="66"/>
  <c r="GC262" i="66"/>
  <c r="GB262" i="66"/>
  <c r="GA262" i="66"/>
  <c r="FZ262" i="66"/>
  <c r="FY262" i="66"/>
  <c r="FX262" i="66"/>
  <c r="FW262" i="66"/>
  <c r="FV262" i="66"/>
  <c r="FU262" i="66"/>
  <c r="FT262" i="66"/>
  <c r="FS262" i="66"/>
  <c r="FR262" i="66"/>
  <c r="FQ262" i="66"/>
  <c r="FP262" i="66"/>
  <c r="FO262" i="66"/>
  <c r="FM262" i="66"/>
  <c r="FL262" i="66"/>
  <c r="FK262" i="66"/>
  <c r="FJ262" i="66"/>
  <c r="FI262" i="66"/>
  <c r="FH262" i="66"/>
  <c r="FG262" i="66"/>
  <c r="FF262" i="66"/>
  <c r="FE262" i="66"/>
  <c r="FD262" i="66"/>
  <c r="FC262" i="66"/>
  <c r="FB262" i="66"/>
  <c r="FA262" i="66"/>
  <c r="EZ262" i="66"/>
  <c r="EY262" i="66"/>
  <c r="EX262" i="66"/>
  <c r="EW262" i="66"/>
  <c r="EV262" i="66"/>
  <c r="EU262" i="66"/>
  <c r="ET262" i="66"/>
  <c r="ES262" i="66"/>
  <c r="ER262" i="66"/>
  <c r="EQ262" i="66"/>
  <c r="EP262" i="66"/>
  <c r="EN262" i="66"/>
  <c r="EM262" i="66"/>
  <c r="EL262" i="66"/>
  <c r="EK262" i="66"/>
  <c r="EJ262" i="66"/>
  <c r="EI262" i="66"/>
  <c r="EH262" i="66"/>
  <c r="EG262" i="66"/>
  <c r="EF262" i="66"/>
  <c r="EE262" i="66"/>
  <c r="ED262" i="66"/>
  <c r="EC262" i="66"/>
  <c r="EB262" i="66"/>
  <c r="EA262" i="66"/>
  <c r="DZ262" i="66"/>
  <c r="DY262" i="66"/>
  <c r="DX262" i="66"/>
  <c r="DW262" i="66"/>
  <c r="DV262" i="66"/>
  <c r="DU262" i="66"/>
  <c r="DT262" i="66"/>
  <c r="DS262" i="66"/>
  <c r="DR262" i="66"/>
  <c r="DQ262" i="66"/>
  <c r="CS262" i="66"/>
  <c r="DB262" i="66" s="1"/>
  <c r="CJ262" i="66"/>
  <c r="DH262" i="66" s="1"/>
  <c r="CA262" i="66"/>
  <c r="DJ262" i="66" s="1"/>
  <c r="BZ262" i="66"/>
  <c r="BV262" i="66"/>
  <c r="BQ262" i="66"/>
  <c r="BP262" i="66"/>
  <c r="BG262" i="66"/>
  <c r="DG262" i="66" s="1"/>
  <c r="AX262" i="66"/>
  <c r="DE262" i="66" s="1"/>
  <c r="AO262" i="66"/>
  <c r="DC262" i="66" s="1"/>
  <c r="AF262" i="66"/>
  <c r="DA262" i="66" s="1"/>
  <c r="S262" i="66"/>
  <c r="U262" i="66" s="1"/>
  <c r="Q262" i="66"/>
  <c r="O262" i="66"/>
  <c r="GL261" i="66"/>
  <c r="GK261" i="66"/>
  <c r="GJ261" i="66"/>
  <c r="GI261" i="66"/>
  <c r="GH261" i="66"/>
  <c r="GG261" i="66"/>
  <c r="GF261" i="66"/>
  <c r="GE261" i="66"/>
  <c r="GD261" i="66"/>
  <c r="GC261" i="66"/>
  <c r="GB261" i="66"/>
  <c r="GA261" i="66"/>
  <c r="FZ261" i="66"/>
  <c r="FY261" i="66"/>
  <c r="FX261" i="66"/>
  <c r="FW261" i="66"/>
  <c r="FV261" i="66"/>
  <c r="FU261" i="66"/>
  <c r="FT261" i="66"/>
  <c r="FS261" i="66"/>
  <c r="FR261" i="66"/>
  <c r="FQ261" i="66"/>
  <c r="FP261" i="66"/>
  <c r="FO261" i="66"/>
  <c r="FM261" i="66"/>
  <c r="FL261" i="66"/>
  <c r="FK261" i="66"/>
  <c r="FJ261" i="66"/>
  <c r="FI261" i="66"/>
  <c r="FH261" i="66"/>
  <c r="FG261" i="66"/>
  <c r="FF261" i="66"/>
  <c r="FE261" i="66"/>
  <c r="FD261" i="66"/>
  <c r="FC261" i="66"/>
  <c r="FB261" i="66"/>
  <c r="FA261" i="66"/>
  <c r="EZ261" i="66"/>
  <c r="EY261" i="66"/>
  <c r="EX261" i="66"/>
  <c r="EW261" i="66"/>
  <c r="EV261" i="66"/>
  <c r="EU261" i="66"/>
  <c r="ET261" i="66"/>
  <c r="ES261" i="66"/>
  <c r="ER261" i="66"/>
  <c r="EQ261" i="66"/>
  <c r="EP261" i="66"/>
  <c r="EN261" i="66"/>
  <c r="EM261" i="66"/>
  <c r="EL261" i="66"/>
  <c r="EK261" i="66"/>
  <c r="EJ261" i="66"/>
  <c r="EI261" i="66"/>
  <c r="EH261" i="66"/>
  <c r="EG261" i="66"/>
  <c r="EF261" i="66"/>
  <c r="EE261" i="66"/>
  <c r="ED261" i="66"/>
  <c r="EC261" i="66"/>
  <c r="EB261" i="66"/>
  <c r="EA261" i="66"/>
  <c r="DZ261" i="66"/>
  <c r="DY261" i="66"/>
  <c r="DX261" i="66"/>
  <c r="DW261" i="66"/>
  <c r="DV261" i="66"/>
  <c r="DU261" i="66"/>
  <c r="DT261" i="66"/>
  <c r="DS261" i="66"/>
  <c r="DR261" i="66"/>
  <c r="DQ261" i="66"/>
  <c r="CS261" i="66"/>
  <c r="DB261" i="66" s="1"/>
  <c r="CJ261" i="66"/>
  <c r="DH261" i="66" s="1"/>
  <c r="CA261" i="66"/>
  <c r="BZ261" i="66"/>
  <c r="BV261" i="66"/>
  <c r="BQ261" i="66"/>
  <c r="DK261" i="66" s="1"/>
  <c r="BP261" i="66"/>
  <c r="BG261" i="66"/>
  <c r="DG261" i="66" s="1"/>
  <c r="AX261" i="66"/>
  <c r="AO261" i="66"/>
  <c r="DC261" i="66" s="1"/>
  <c r="AF261" i="66"/>
  <c r="DA261" i="66" s="1"/>
  <c r="S261" i="66"/>
  <c r="U261" i="66" s="1"/>
  <c r="Q261" i="66"/>
  <c r="O261" i="66"/>
  <c r="GL260" i="66"/>
  <c r="GK260" i="66"/>
  <c r="GJ260" i="66"/>
  <c r="GI260" i="66"/>
  <c r="GH260" i="66"/>
  <c r="GG260" i="66"/>
  <c r="GF260" i="66"/>
  <c r="GE260" i="66"/>
  <c r="GD260" i="66"/>
  <c r="GC260" i="66"/>
  <c r="GB260" i="66"/>
  <c r="GA260" i="66"/>
  <c r="FZ260" i="66"/>
  <c r="FY260" i="66"/>
  <c r="FX260" i="66"/>
  <c r="FW260" i="66"/>
  <c r="FV260" i="66"/>
  <c r="FU260" i="66"/>
  <c r="FT260" i="66"/>
  <c r="FS260" i="66"/>
  <c r="FR260" i="66"/>
  <c r="FQ260" i="66"/>
  <c r="FP260" i="66"/>
  <c r="FO260" i="66"/>
  <c r="FM260" i="66"/>
  <c r="FL260" i="66"/>
  <c r="FK260" i="66"/>
  <c r="FJ260" i="66"/>
  <c r="FI260" i="66"/>
  <c r="FH260" i="66"/>
  <c r="FG260" i="66"/>
  <c r="FF260" i="66"/>
  <c r="FE260" i="66"/>
  <c r="FD260" i="66"/>
  <c r="FC260" i="66"/>
  <c r="FB260" i="66"/>
  <c r="FA260" i="66"/>
  <c r="EZ260" i="66"/>
  <c r="EY260" i="66"/>
  <c r="EX260" i="66"/>
  <c r="EW260" i="66"/>
  <c r="EV260" i="66"/>
  <c r="EU260" i="66"/>
  <c r="ET260" i="66"/>
  <c r="ES260" i="66"/>
  <c r="ER260" i="66"/>
  <c r="EQ260" i="66"/>
  <c r="EP260" i="66"/>
  <c r="EN260" i="66"/>
  <c r="EM260" i="66"/>
  <c r="EL260" i="66"/>
  <c r="EK260" i="66"/>
  <c r="EJ260" i="66"/>
  <c r="EI260" i="66"/>
  <c r="EH260" i="66"/>
  <c r="EG260" i="66"/>
  <c r="EF260" i="66"/>
  <c r="EE260" i="66"/>
  <c r="ED260" i="66"/>
  <c r="EC260" i="66"/>
  <c r="EB260" i="66"/>
  <c r="EA260" i="66"/>
  <c r="DZ260" i="66"/>
  <c r="DY260" i="66"/>
  <c r="DX260" i="66"/>
  <c r="DW260" i="66"/>
  <c r="DV260" i="66"/>
  <c r="DU260" i="66"/>
  <c r="DT260" i="66"/>
  <c r="DS260" i="66"/>
  <c r="DR260" i="66"/>
  <c r="DQ260" i="66"/>
  <c r="CS260" i="66"/>
  <c r="DB260" i="66" s="1"/>
  <c r="CJ260" i="66"/>
  <c r="DH260" i="66" s="1"/>
  <c r="CA260" i="66"/>
  <c r="BZ260" i="66"/>
  <c r="BV260" i="66"/>
  <c r="BQ260" i="66"/>
  <c r="DK260" i="66" s="1"/>
  <c r="BP260" i="66"/>
  <c r="BG260" i="66"/>
  <c r="DG260" i="66" s="1"/>
  <c r="AX260" i="66"/>
  <c r="DE260" i="66" s="1"/>
  <c r="AO260" i="66"/>
  <c r="DC260" i="66" s="1"/>
  <c r="AF260" i="66"/>
  <c r="DA260" i="66" s="1"/>
  <c r="S260" i="66"/>
  <c r="U260" i="66" s="1"/>
  <c r="Q260" i="66"/>
  <c r="O260" i="66"/>
  <c r="GL259" i="66"/>
  <c r="GK259" i="66"/>
  <c r="GJ259" i="66"/>
  <c r="GI259" i="66"/>
  <c r="GH259" i="66"/>
  <c r="GG259" i="66"/>
  <c r="GF259" i="66"/>
  <c r="GE259" i="66"/>
  <c r="GD259" i="66"/>
  <c r="GC259" i="66"/>
  <c r="GB259" i="66"/>
  <c r="GA259" i="66"/>
  <c r="FZ259" i="66"/>
  <c r="FY259" i="66"/>
  <c r="FX259" i="66"/>
  <c r="FW259" i="66"/>
  <c r="FV259" i="66"/>
  <c r="FU259" i="66"/>
  <c r="FT259" i="66"/>
  <c r="FS259" i="66"/>
  <c r="FR259" i="66"/>
  <c r="FQ259" i="66"/>
  <c r="FP259" i="66"/>
  <c r="FO259" i="66"/>
  <c r="FM259" i="66"/>
  <c r="FL259" i="66"/>
  <c r="FK259" i="66"/>
  <c r="FJ259" i="66"/>
  <c r="FI259" i="66"/>
  <c r="FH259" i="66"/>
  <c r="FG259" i="66"/>
  <c r="FF259" i="66"/>
  <c r="FE259" i="66"/>
  <c r="FD259" i="66"/>
  <c r="FC259" i="66"/>
  <c r="FB259" i="66"/>
  <c r="FA259" i="66"/>
  <c r="EZ259" i="66"/>
  <c r="EY259" i="66"/>
  <c r="EX259" i="66"/>
  <c r="EW259" i="66"/>
  <c r="EV259" i="66"/>
  <c r="EU259" i="66"/>
  <c r="ET259" i="66"/>
  <c r="ES259" i="66"/>
  <c r="ER259" i="66"/>
  <c r="EQ259" i="66"/>
  <c r="EP259" i="66"/>
  <c r="EN259" i="66"/>
  <c r="EM259" i="66"/>
  <c r="EL259" i="66"/>
  <c r="EK259" i="66"/>
  <c r="EJ259" i="66"/>
  <c r="EI259" i="66"/>
  <c r="EH259" i="66"/>
  <c r="EG259" i="66"/>
  <c r="EF259" i="66"/>
  <c r="EE259" i="66"/>
  <c r="ED259" i="66"/>
  <c r="EC259" i="66"/>
  <c r="EB259" i="66"/>
  <c r="EA259" i="66"/>
  <c r="DZ259" i="66"/>
  <c r="DY259" i="66"/>
  <c r="DX259" i="66"/>
  <c r="DW259" i="66"/>
  <c r="DV259" i="66"/>
  <c r="DU259" i="66"/>
  <c r="DT259" i="66"/>
  <c r="DS259" i="66"/>
  <c r="DR259" i="66"/>
  <c r="DQ259" i="66"/>
  <c r="CS259" i="66"/>
  <c r="DB259" i="66" s="1"/>
  <c r="CJ259" i="66"/>
  <c r="DH259" i="66" s="1"/>
  <c r="CA259" i="66"/>
  <c r="BZ259" i="66"/>
  <c r="BV259" i="66"/>
  <c r="BQ259" i="66"/>
  <c r="DK259" i="66" s="1"/>
  <c r="BP259" i="66"/>
  <c r="BG259" i="66"/>
  <c r="DG259" i="66" s="1"/>
  <c r="AX259" i="66"/>
  <c r="DE259" i="66" s="1"/>
  <c r="AO259" i="66"/>
  <c r="DC259" i="66" s="1"/>
  <c r="AF259" i="66"/>
  <c r="DA259" i="66" s="1"/>
  <c r="S259" i="66"/>
  <c r="U259" i="66" s="1"/>
  <c r="Q259" i="66"/>
  <c r="O259" i="66"/>
  <c r="GL258" i="66"/>
  <c r="GK258" i="66"/>
  <c r="GJ258" i="66"/>
  <c r="GI258" i="66"/>
  <c r="GH258" i="66"/>
  <c r="GG258" i="66"/>
  <c r="GF258" i="66"/>
  <c r="GE258" i="66"/>
  <c r="GD258" i="66"/>
  <c r="GC258" i="66"/>
  <c r="GB258" i="66"/>
  <c r="GA258" i="66"/>
  <c r="FZ258" i="66"/>
  <c r="FY258" i="66"/>
  <c r="FX258" i="66"/>
  <c r="FW258" i="66"/>
  <c r="FV258" i="66"/>
  <c r="FU258" i="66"/>
  <c r="FT258" i="66"/>
  <c r="FS258" i="66"/>
  <c r="FR258" i="66"/>
  <c r="FQ258" i="66"/>
  <c r="FP258" i="66"/>
  <c r="FO258" i="66"/>
  <c r="FM258" i="66"/>
  <c r="FL258" i="66"/>
  <c r="FK258" i="66"/>
  <c r="FJ258" i="66"/>
  <c r="FI258" i="66"/>
  <c r="FH258" i="66"/>
  <c r="FG258" i="66"/>
  <c r="FF258" i="66"/>
  <c r="FE258" i="66"/>
  <c r="FD258" i="66"/>
  <c r="FC258" i="66"/>
  <c r="FB258" i="66"/>
  <c r="FA258" i="66"/>
  <c r="EZ258" i="66"/>
  <c r="EY258" i="66"/>
  <c r="EX258" i="66"/>
  <c r="EW258" i="66"/>
  <c r="EV258" i="66"/>
  <c r="EU258" i="66"/>
  <c r="ET258" i="66"/>
  <c r="ES258" i="66"/>
  <c r="ER258" i="66"/>
  <c r="EQ258" i="66"/>
  <c r="EP258" i="66"/>
  <c r="EN258" i="66"/>
  <c r="EM258" i="66"/>
  <c r="EL258" i="66"/>
  <c r="EK258" i="66"/>
  <c r="EJ258" i="66"/>
  <c r="EI258" i="66"/>
  <c r="EH258" i="66"/>
  <c r="EG258" i="66"/>
  <c r="EF258" i="66"/>
  <c r="EE258" i="66"/>
  <c r="ED258" i="66"/>
  <c r="EC258" i="66"/>
  <c r="EB258" i="66"/>
  <c r="EA258" i="66"/>
  <c r="DZ258" i="66"/>
  <c r="DY258" i="66"/>
  <c r="DX258" i="66"/>
  <c r="DW258" i="66"/>
  <c r="DV258" i="66"/>
  <c r="DU258" i="66"/>
  <c r="DT258" i="66"/>
  <c r="DS258" i="66"/>
  <c r="DR258" i="66"/>
  <c r="DQ258" i="66"/>
  <c r="CS258" i="66"/>
  <c r="DB258" i="66" s="1"/>
  <c r="CJ258" i="66"/>
  <c r="DH258" i="66" s="1"/>
  <c r="CA258" i="66"/>
  <c r="BZ258" i="66"/>
  <c r="BV258" i="66"/>
  <c r="BQ258" i="66"/>
  <c r="DK258" i="66" s="1"/>
  <c r="BP258" i="66"/>
  <c r="BG258" i="66"/>
  <c r="DG258" i="66" s="1"/>
  <c r="AX258" i="66"/>
  <c r="DE258" i="66" s="1"/>
  <c r="AO258" i="66"/>
  <c r="DC258" i="66" s="1"/>
  <c r="AF258" i="66"/>
  <c r="DA258" i="66" s="1"/>
  <c r="S258" i="66"/>
  <c r="U258" i="66" s="1"/>
  <c r="Q258" i="66"/>
  <c r="O258" i="66"/>
  <c r="GL257" i="66"/>
  <c r="GK257" i="66"/>
  <c r="GJ257" i="66"/>
  <c r="GI257" i="66"/>
  <c r="GH257" i="66"/>
  <c r="GG257" i="66"/>
  <c r="GF257" i="66"/>
  <c r="GE257" i="66"/>
  <c r="GD257" i="66"/>
  <c r="GC257" i="66"/>
  <c r="GB257" i="66"/>
  <c r="GA257" i="66"/>
  <c r="FZ257" i="66"/>
  <c r="FY257" i="66"/>
  <c r="FX257" i="66"/>
  <c r="FW257" i="66"/>
  <c r="FV257" i="66"/>
  <c r="FU257" i="66"/>
  <c r="FT257" i="66"/>
  <c r="FS257" i="66"/>
  <c r="FR257" i="66"/>
  <c r="FQ257" i="66"/>
  <c r="FP257" i="66"/>
  <c r="FO257" i="66"/>
  <c r="FM257" i="66"/>
  <c r="FL257" i="66"/>
  <c r="FK257" i="66"/>
  <c r="FJ257" i="66"/>
  <c r="FI257" i="66"/>
  <c r="FH257" i="66"/>
  <c r="FG257" i="66"/>
  <c r="FF257" i="66"/>
  <c r="FE257" i="66"/>
  <c r="FD257" i="66"/>
  <c r="FC257" i="66"/>
  <c r="FB257" i="66"/>
  <c r="FA257" i="66"/>
  <c r="EZ257" i="66"/>
  <c r="EY257" i="66"/>
  <c r="EX257" i="66"/>
  <c r="EW257" i="66"/>
  <c r="EV257" i="66"/>
  <c r="EU257" i="66"/>
  <c r="ET257" i="66"/>
  <c r="ES257" i="66"/>
  <c r="ER257" i="66"/>
  <c r="EQ257" i="66"/>
  <c r="EP257" i="66"/>
  <c r="EN257" i="66"/>
  <c r="EM257" i="66"/>
  <c r="EL257" i="66"/>
  <c r="EK257" i="66"/>
  <c r="EJ257" i="66"/>
  <c r="EI257" i="66"/>
  <c r="EH257" i="66"/>
  <c r="EG257" i="66"/>
  <c r="EF257" i="66"/>
  <c r="EE257" i="66"/>
  <c r="ED257" i="66"/>
  <c r="EC257" i="66"/>
  <c r="EB257" i="66"/>
  <c r="EA257" i="66"/>
  <c r="DZ257" i="66"/>
  <c r="DY257" i="66"/>
  <c r="DX257" i="66"/>
  <c r="DW257" i="66"/>
  <c r="DV257" i="66"/>
  <c r="DU257" i="66"/>
  <c r="DT257" i="66"/>
  <c r="DS257" i="66"/>
  <c r="DR257" i="66"/>
  <c r="DQ257" i="66"/>
  <c r="CS257" i="66"/>
  <c r="DB257" i="66" s="1"/>
  <c r="CJ257" i="66"/>
  <c r="DH257" i="66" s="1"/>
  <c r="CA257" i="66"/>
  <c r="DJ257" i="66" s="1"/>
  <c r="BZ257" i="66"/>
  <c r="BV257" i="66"/>
  <c r="BQ257" i="66"/>
  <c r="BP257" i="66"/>
  <c r="BG257" i="66"/>
  <c r="DG257" i="66" s="1"/>
  <c r="AX257" i="66"/>
  <c r="AO257" i="66"/>
  <c r="DC257" i="66" s="1"/>
  <c r="AF257" i="66"/>
  <c r="DA257" i="66" s="1"/>
  <c r="S257" i="66"/>
  <c r="U257" i="66" s="1"/>
  <c r="Q257" i="66"/>
  <c r="O257" i="66"/>
  <c r="GL256" i="66"/>
  <c r="GK256" i="66"/>
  <c r="GJ256" i="66"/>
  <c r="GI256" i="66"/>
  <c r="GH256" i="66"/>
  <c r="GG256" i="66"/>
  <c r="GF256" i="66"/>
  <c r="GE256" i="66"/>
  <c r="GD256" i="66"/>
  <c r="GC256" i="66"/>
  <c r="GB256" i="66"/>
  <c r="GA256" i="66"/>
  <c r="FZ256" i="66"/>
  <c r="FY256" i="66"/>
  <c r="FX256" i="66"/>
  <c r="FW256" i="66"/>
  <c r="FV256" i="66"/>
  <c r="FU256" i="66"/>
  <c r="FT256" i="66"/>
  <c r="FS256" i="66"/>
  <c r="FR256" i="66"/>
  <c r="FQ256" i="66"/>
  <c r="FP256" i="66"/>
  <c r="FO256" i="66"/>
  <c r="FM256" i="66"/>
  <c r="FL256" i="66"/>
  <c r="FK256" i="66"/>
  <c r="FJ256" i="66"/>
  <c r="FI256" i="66"/>
  <c r="FH256" i="66"/>
  <c r="FG256" i="66"/>
  <c r="FF256" i="66"/>
  <c r="FE256" i="66"/>
  <c r="FD256" i="66"/>
  <c r="FC256" i="66"/>
  <c r="FB256" i="66"/>
  <c r="FA256" i="66"/>
  <c r="EZ256" i="66"/>
  <c r="EY256" i="66"/>
  <c r="EX256" i="66"/>
  <c r="EW256" i="66"/>
  <c r="EV256" i="66"/>
  <c r="EU256" i="66"/>
  <c r="ET256" i="66"/>
  <c r="ES256" i="66"/>
  <c r="ER256" i="66"/>
  <c r="EQ256" i="66"/>
  <c r="EP256" i="66"/>
  <c r="EN256" i="66"/>
  <c r="EM256" i="66"/>
  <c r="EL256" i="66"/>
  <c r="EK256" i="66"/>
  <c r="EJ256" i="66"/>
  <c r="EI256" i="66"/>
  <c r="EH256" i="66"/>
  <c r="EG256" i="66"/>
  <c r="EF256" i="66"/>
  <c r="EE256" i="66"/>
  <c r="ED256" i="66"/>
  <c r="EC256" i="66"/>
  <c r="EB256" i="66"/>
  <c r="EA256" i="66"/>
  <c r="DZ256" i="66"/>
  <c r="DY256" i="66"/>
  <c r="DX256" i="66"/>
  <c r="DW256" i="66"/>
  <c r="DV256" i="66"/>
  <c r="DU256" i="66"/>
  <c r="DT256" i="66"/>
  <c r="DS256" i="66"/>
  <c r="DR256" i="66"/>
  <c r="DQ256" i="66"/>
  <c r="CS256" i="66"/>
  <c r="DB256" i="66" s="1"/>
  <c r="CJ256" i="66"/>
  <c r="DH256" i="66" s="1"/>
  <c r="CA256" i="66"/>
  <c r="BZ256" i="66"/>
  <c r="BV256" i="66"/>
  <c r="BQ256" i="66"/>
  <c r="DK256" i="66" s="1"/>
  <c r="BP256" i="66"/>
  <c r="BG256" i="66"/>
  <c r="DG256" i="66" s="1"/>
  <c r="AX256" i="66"/>
  <c r="DE256" i="66" s="1"/>
  <c r="AO256" i="66"/>
  <c r="DC256" i="66" s="1"/>
  <c r="AF256" i="66"/>
  <c r="DA256" i="66" s="1"/>
  <c r="S256" i="66"/>
  <c r="U256" i="66" s="1"/>
  <c r="Q256" i="66"/>
  <c r="O256" i="66"/>
  <c r="GL255" i="66"/>
  <c r="GK255" i="66"/>
  <c r="GJ255" i="66"/>
  <c r="GI255" i="66"/>
  <c r="GH255" i="66"/>
  <c r="GG255" i="66"/>
  <c r="GF255" i="66"/>
  <c r="GE255" i="66"/>
  <c r="GD255" i="66"/>
  <c r="GC255" i="66"/>
  <c r="GB255" i="66"/>
  <c r="GA255" i="66"/>
  <c r="FZ255" i="66"/>
  <c r="FY255" i="66"/>
  <c r="FX255" i="66"/>
  <c r="FW255" i="66"/>
  <c r="FV255" i="66"/>
  <c r="FU255" i="66"/>
  <c r="FT255" i="66"/>
  <c r="FS255" i="66"/>
  <c r="FR255" i="66"/>
  <c r="FQ255" i="66"/>
  <c r="FP255" i="66"/>
  <c r="FO255" i="66"/>
  <c r="FM255" i="66"/>
  <c r="FL255" i="66"/>
  <c r="FK255" i="66"/>
  <c r="FJ255" i="66"/>
  <c r="FI255" i="66"/>
  <c r="FH255" i="66"/>
  <c r="FG255" i="66"/>
  <c r="FF255" i="66"/>
  <c r="FE255" i="66"/>
  <c r="FD255" i="66"/>
  <c r="FC255" i="66"/>
  <c r="FB255" i="66"/>
  <c r="FA255" i="66"/>
  <c r="EZ255" i="66"/>
  <c r="EY255" i="66"/>
  <c r="EX255" i="66"/>
  <c r="EW255" i="66"/>
  <c r="EV255" i="66"/>
  <c r="EU255" i="66"/>
  <c r="ET255" i="66"/>
  <c r="ES255" i="66"/>
  <c r="ER255" i="66"/>
  <c r="EQ255" i="66"/>
  <c r="EP255" i="66"/>
  <c r="EN255" i="66"/>
  <c r="EM255" i="66"/>
  <c r="EL255" i="66"/>
  <c r="EK255" i="66"/>
  <c r="EJ255" i="66"/>
  <c r="EI255" i="66"/>
  <c r="EH255" i="66"/>
  <c r="EG255" i="66"/>
  <c r="EF255" i="66"/>
  <c r="EE255" i="66"/>
  <c r="ED255" i="66"/>
  <c r="EC255" i="66"/>
  <c r="EB255" i="66"/>
  <c r="EA255" i="66"/>
  <c r="DZ255" i="66"/>
  <c r="DY255" i="66"/>
  <c r="DX255" i="66"/>
  <c r="DW255" i="66"/>
  <c r="DV255" i="66"/>
  <c r="DU255" i="66"/>
  <c r="DT255" i="66"/>
  <c r="DS255" i="66"/>
  <c r="DR255" i="66"/>
  <c r="DQ255" i="66"/>
  <c r="CS255" i="66"/>
  <c r="DB255" i="66" s="1"/>
  <c r="CJ255" i="66"/>
  <c r="DH255" i="66" s="1"/>
  <c r="CA255" i="66"/>
  <c r="BZ255" i="66"/>
  <c r="BV255" i="66"/>
  <c r="BQ255" i="66"/>
  <c r="DK255" i="66" s="1"/>
  <c r="BP255" i="66"/>
  <c r="BG255" i="66"/>
  <c r="DG255" i="66" s="1"/>
  <c r="AX255" i="66"/>
  <c r="DE255" i="66" s="1"/>
  <c r="AO255" i="66"/>
  <c r="DC255" i="66" s="1"/>
  <c r="AF255" i="66"/>
  <c r="DA255" i="66" s="1"/>
  <c r="S255" i="66"/>
  <c r="U255" i="66" s="1"/>
  <c r="Q255" i="66"/>
  <c r="O255" i="66"/>
  <c r="GL254" i="66"/>
  <c r="GK254" i="66"/>
  <c r="GJ254" i="66"/>
  <c r="GI254" i="66"/>
  <c r="GH254" i="66"/>
  <c r="GG254" i="66"/>
  <c r="GF254" i="66"/>
  <c r="GE254" i="66"/>
  <c r="GD254" i="66"/>
  <c r="GC254" i="66"/>
  <c r="GB254" i="66"/>
  <c r="GA254" i="66"/>
  <c r="FZ254" i="66"/>
  <c r="FY254" i="66"/>
  <c r="FX254" i="66"/>
  <c r="FW254" i="66"/>
  <c r="FV254" i="66"/>
  <c r="FU254" i="66"/>
  <c r="FT254" i="66"/>
  <c r="FS254" i="66"/>
  <c r="FR254" i="66"/>
  <c r="FQ254" i="66"/>
  <c r="FP254" i="66"/>
  <c r="FO254" i="66"/>
  <c r="FM254" i="66"/>
  <c r="FL254" i="66"/>
  <c r="FK254" i="66"/>
  <c r="FJ254" i="66"/>
  <c r="FI254" i="66"/>
  <c r="FH254" i="66"/>
  <c r="FG254" i="66"/>
  <c r="FF254" i="66"/>
  <c r="FE254" i="66"/>
  <c r="FD254" i="66"/>
  <c r="FC254" i="66"/>
  <c r="FB254" i="66"/>
  <c r="FA254" i="66"/>
  <c r="EZ254" i="66"/>
  <c r="EY254" i="66"/>
  <c r="EX254" i="66"/>
  <c r="EW254" i="66"/>
  <c r="EV254" i="66"/>
  <c r="EU254" i="66"/>
  <c r="ET254" i="66"/>
  <c r="ES254" i="66"/>
  <c r="ER254" i="66"/>
  <c r="EQ254" i="66"/>
  <c r="EP254" i="66"/>
  <c r="EN254" i="66"/>
  <c r="EM254" i="66"/>
  <c r="EL254" i="66"/>
  <c r="EK254" i="66"/>
  <c r="EJ254" i="66"/>
  <c r="EI254" i="66"/>
  <c r="EH254" i="66"/>
  <c r="EG254" i="66"/>
  <c r="EF254" i="66"/>
  <c r="EE254" i="66"/>
  <c r="ED254" i="66"/>
  <c r="EC254" i="66"/>
  <c r="EB254" i="66"/>
  <c r="EA254" i="66"/>
  <c r="DZ254" i="66"/>
  <c r="DY254" i="66"/>
  <c r="DX254" i="66"/>
  <c r="DW254" i="66"/>
  <c r="DV254" i="66"/>
  <c r="DU254" i="66"/>
  <c r="DT254" i="66"/>
  <c r="DS254" i="66"/>
  <c r="DR254" i="66"/>
  <c r="DQ254" i="66"/>
  <c r="CS254" i="66"/>
  <c r="DB254" i="66" s="1"/>
  <c r="CJ254" i="66"/>
  <c r="DH254" i="66" s="1"/>
  <c r="CA254" i="66"/>
  <c r="DJ254" i="66" s="1"/>
  <c r="BZ254" i="66"/>
  <c r="BV254" i="66"/>
  <c r="BQ254" i="66"/>
  <c r="DK254" i="66" s="1"/>
  <c r="BP254" i="66"/>
  <c r="BG254" i="66"/>
  <c r="DG254" i="66" s="1"/>
  <c r="AX254" i="66"/>
  <c r="DE254" i="66" s="1"/>
  <c r="AO254" i="66"/>
  <c r="DC254" i="66" s="1"/>
  <c r="AF254" i="66"/>
  <c r="DA254" i="66" s="1"/>
  <c r="S254" i="66"/>
  <c r="U254" i="66" s="1"/>
  <c r="Q254" i="66"/>
  <c r="O254" i="66"/>
  <c r="GL253" i="66"/>
  <c r="GK253" i="66"/>
  <c r="GJ253" i="66"/>
  <c r="GI253" i="66"/>
  <c r="GH253" i="66"/>
  <c r="GG253" i="66"/>
  <c r="GF253" i="66"/>
  <c r="GE253" i="66"/>
  <c r="GD253" i="66"/>
  <c r="GC253" i="66"/>
  <c r="GB253" i="66"/>
  <c r="GA253" i="66"/>
  <c r="FZ253" i="66"/>
  <c r="FY253" i="66"/>
  <c r="FX253" i="66"/>
  <c r="FW253" i="66"/>
  <c r="FV253" i="66"/>
  <c r="FU253" i="66"/>
  <c r="FT253" i="66"/>
  <c r="FS253" i="66"/>
  <c r="FR253" i="66"/>
  <c r="FQ253" i="66"/>
  <c r="FP253" i="66"/>
  <c r="FO253" i="66"/>
  <c r="FM253" i="66"/>
  <c r="FL253" i="66"/>
  <c r="FK253" i="66"/>
  <c r="FJ253" i="66"/>
  <c r="FI253" i="66"/>
  <c r="FH253" i="66"/>
  <c r="FG253" i="66"/>
  <c r="FF253" i="66"/>
  <c r="FE253" i="66"/>
  <c r="FD253" i="66"/>
  <c r="FC253" i="66"/>
  <c r="FB253" i="66"/>
  <c r="FA253" i="66"/>
  <c r="EZ253" i="66"/>
  <c r="EY253" i="66"/>
  <c r="EX253" i="66"/>
  <c r="EW253" i="66"/>
  <c r="EV253" i="66"/>
  <c r="EU253" i="66"/>
  <c r="ET253" i="66"/>
  <c r="ES253" i="66"/>
  <c r="ER253" i="66"/>
  <c r="EQ253" i="66"/>
  <c r="EP253" i="66"/>
  <c r="EN253" i="66"/>
  <c r="EM253" i="66"/>
  <c r="EL253" i="66"/>
  <c r="EK253" i="66"/>
  <c r="EJ253" i="66"/>
  <c r="EI253" i="66"/>
  <c r="EH253" i="66"/>
  <c r="EG253" i="66"/>
  <c r="EF253" i="66"/>
  <c r="EE253" i="66"/>
  <c r="ED253" i="66"/>
  <c r="EC253" i="66"/>
  <c r="EB253" i="66"/>
  <c r="EA253" i="66"/>
  <c r="DZ253" i="66"/>
  <c r="DY253" i="66"/>
  <c r="DX253" i="66"/>
  <c r="DW253" i="66"/>
  <c r="DV253" i="66"/>
  <c r="DU253" i="66"/>
  <c r="DT253" i="66"/>
  <c r="DS253" i="66"/>
  <c r="DR253" i="66"/>
  <c r="DQ253" i="66"/>
  <c r="CS253" i="66"/>
  <c r="DB253" i="66" s="1"/>
  <c r="CJ253" i="66"/>
  <c r="DH253" i="66" s="1"/>
  <c r="CA253" i="66"/>
  <c r="DJ253" i="66" s="1"/>
  <c r="BZ253" i="66"/>
  <c r="BV253" i="66"/>
  <c r="BQ253" i="66"/>
  <c r="BP253" i="66"/>
  <c r="BG253" i="66"/>
  <c r="DG253" i="66" s="1"/>
  <c r="AX253" i="66"/>
  <c r="AO253" i="66"/>
  <c r="DC253" i="66" s="1"/>
  <c r="AF253" i="66"/>
  <c r="DA253" i="66" s="1"/>
  <c r="S253" i="66"/>
  <c r="U253" i="66" s="1"/>
  <c r="Q253" i="66"/>
  <c r="O253" i="66"/>
  <c r="GL252" i="66"/>
  <c r="GK252" i="66"/>
  <c r="GJ252" i="66"/>
  <c r="GI252" i="66"/>
  <c r="GH252" i="66"/>
  <c r="GG252" i="66"/>
  <c r="GF252" i="66"/>
  <c r="GE252" i="66"/>
  <c r="GD252" i="66"/>
  <c r="GC252" i="66"/>
  <c r="GB252" i="66"/>
  <c r="GA252" i="66"/>
  <c r="FZ252" i="66"/>
  <c r="FY252" i="66"/>
  <c r="FX252" i="66"/>
  <c r="FW252" i="66"/>
  <c r="FV252" i="66"/>
  <c r="FU252" i="66"/>
  <c r="FT252" i="66"/>
  <c r="FS252" i="66"/>
  <c r="FR252" i="66"/>
  <c r="FQ252" i="66"/>
  <c r="FP252" i="66"/>
  <c r="FO252" i="66"/>
  <c r="FM252" i="66"/>
  <c r="FL252" i="66"/>
  <c r="FK252" i="66"/>
  <c r="FJ252" i="66"/>
  <c r="FI252" i="66"/>
  <c r="FH252" i="66"/>
  <c r="FG252" i="66"/>
  <c r="FF252" i="66"/>
  <c r="FE252" i="66"/>
  <c r="FD252" i="66"/>
  <c r="FC252" i="66"/>
  <c r="FB252" i="66"/>
  <c r="FA252" i="66"/>
  <c r="EZ252" i="66"/>
  <c r="EY252" i="66"/>
  <c r="EX252" i="66"/>
  <c r="EW252" i="66"/>
  <c r="EV252" i="66"/>
  <c r="EU252" i="66"/>
  <c r="ET252" i="66"/>
  <c r="ES252" i="66"/>
  <c r="ER252" i="66"/>
  <c r="EQ252" i="66"/>
  <c r="EP252" i="66"/>
  <c r="EN252" i="66"/>
  <c r="EM252" i="66"/>
  <c r="EL252" i="66"/>
  <c r="EK252" i="66"/>
  <c r="EJ252" i="66"/>
  <c r="EI252" i="66"/>
  <c r="EH252" i="66"/>
  <c r="EG252" i="66"/>
  <c r="EF252" i="66"/>
  <c r="EE252" i="66"/>
  <c r="ED252" i="66"/>
  <c r="EC252" i="66"/>
  <c r="EB252" i="66"/>
  <c r="EA252" i="66"/>
  <c r="DZ252" i="66"/>
  <c r="DY252" i="66"/>
  <c r="DX252" i="66"/>
  <c r="DW252" i="66"/>
  <c r="DV252" i="66"/>
  <c r="DU252" i="66"/>
  <c r="DT252" i="66"/>
  <c r="DS252" i="66"/>
  <c r="DR252" i="66"/>
  <c r="DQ252" i="66"/>
  <c r="CS252" i="66"/>
  <c r="DB252" i="66" s="1"/>
  <c r="CJ252" i="66"/>
  <c r="DH252" i="66" s="1"/>
  <c r="CA252" i="66"/>
  <c r="BZ252" i="66"/>
  <c r="BV252" i="66"/>
  <c r="BQ252" i="66"/>
  <c r="DK252" i="66" s="1"/>
  <c r="BP252" i="66"/>
  <c r="BG252" i="66"/>
  <c r="DG252" i="66" s="1"/>
  <c r="AX252" i="66"/>
  <c r="DE252" i="66" s="1"/>
  <c r="AO252" i="66"/>
  <c r="DC252" i="66" s="1"/>
  <c r="AF252" i="66"/>
  <c r="DA252" i="66" s="1"/>
  <c r="S252" i="66"/>
  <c r="U252" i="66" s="1"/>
  <c r="Q252" i="66"/>
  <c r="O252" i="66"/>
  <c r="GL251" i="66"/>
  <c r="GK251" i="66"/>
  <c r="GJ251" i="66"/>
  <c r="GI251" i="66"/>
  <c r="GH251" i="66"/>
  <c r="GG251" i="66"/>
  <c r="GF251" i="66"/>
  <c r="GE251" i="66"/>
  <c r="GD251" i="66"/>
  <c r="GC251" i="66"/>
  <c r="GB251" i="66"/>
  <c r="GA251" i="66"/>
  <c r="FZ251" i="66"/>
  <c r="FY251" i="66"/>
  <c r="FX251" i="66"/>
  <c r="FW251" i="66"/>
  <c r="FV251" i="66"/>
  <c r="FU251" i="66"/>
  <c r="FT251" i="66"/>
  <c r="FS251" i="66"/>
  <c r="FR251" i="66"/>
  <c r="FQ251" i="66"/>
  <c r="FP251" i="66"/>
  <c r="FO251" i="66"/>
  <c r="FM251" i="66"/>
  <c r="FL251" i="66"/>
  <c r="FK251" i="66"/>
  <c r="FJ251" i="66"/>
  <c r="FI251" i="66"/>
  <c r="FH251" i="66"/>
  <c r="FG251" i="66"/>
  <c r="FF251" i="66"/>
  <c r="FE251" i="66"/>
  <c r="FD251" i="66"/>
  <c r="FC251" i="66"/>
  <c r="FB251" i="66"/>
  <c r="FA251" i="66"/>
  <c r="EZ251" i="66"/>
  <c r="EY251" i="66"/>
  <c r="EX251" i="66"/>
  <c r="EW251" i="66"/>
  <c r="EV251" i="66"/>
  <c r="EU251" i="66"/>
  <c r="ET251" i="66"/>
  <c r="ES251" i="66"/>
  <c r="ER251" i="66"/>
  <c r="EQ251" i="66"/>
  <c r="EP251" i="66"/>
  <c r="EN251" i="66"/>
  <c r="EM251" i="66"/>
  <c r="EL251" i="66"/>
  <c r="EK251" i="66"/>
  <c r="EJ251" i="66"/>
  <c r="EI251" i="66"/>
  <c r="EH251" i="66"/>
  <c r="EG251" i="66"/>
  <c r="EF251" i="66"/>
  <c r="EE251" i="66"/>
  <c r="ED251" i="66"/>
  <c r="EC251" i="66"/>
  <c r="EB251" i="66"/>
  <c r="EA251" i="66"/>
  <c r="DZ251" i="66"/>
  <c r="DY251" i="66"/>
  <c r="DX251" i="66"/>
  <c r="DW251" i="66"/>
  <c r="DV251" i="66"/>
  <c r="DU251" i="66"/>
  <c r="DT251" i="66"/>
  <c r="DS251" i="66"/>
  <c r="DR251" i="66"/>
  <c r="DQ251" i="66"/>
  <c r="CS251" i="66"/>
  <c r="DB251" i="66" s="1"/>
  <c r="CJ251" i="66"/>
  <c r="DH251" i="66" s="1"/>
  <c r="CA251" i="66"/>
  <c r="BZ251" i="66"/>
  <c r="BV251" i="66"/>
  <c r="BQ251" i="66"/>
  <c r="DK251" i="66" s="1"/>
  <c r="BP251" i="66"/>
  <c r="BG251" i="66"/>
  <c r="DG251" i="66" s="1"/>
  <c r="AX251" i="66"/>
  <c r="AO251" i="66"/>
  <c r="DC251" i="66" s="1"/>
  <c r="AF251" i="66"/>
  <c r="DA251" i="66" s="1"/>
  <c r="S251" i="66"/>
  <c r="U251" i="66" s="1"/>
  <c r="Q251" i="66"/>
  <c r="O251" i="66"/>
  <c r="GL250" i="66"/>
  <c r="GK250" i="66"/>
  <c r="GJ250" i="66"/>
  <c r="GI250" i="66"/>
  <c r="GH250" i="66"/>
  <c r="GG250" i="66"/>
  <c r="GF250" i="66"/>
  <c r="GE250" i="66"/>
  <c r="GD250" i="66"/>
  <c r="GC250" i="66"/>
  <c r="GB250" i="66"/>
  <c r="GA250" i="66"/>
  <c r="FZ250" i="66"/>
  <c r="FY250" i="66"/>
  <c r="FX250" i="66"/>
  <c r="FW250" i="66"/>
  <c r="FV250" i="66"/>
  <c r="FU250" i="66"/>
  <c r="FT250" i="66"/>
  <c r="FS250" i="66"/>
  <c r="FR250" i="66"/>
  <c r="FQ250" i="66"/>
  <c r="FP250" i="66"/>
  <c r="FO250" i="66"/>
  <c r="FM250" i="66"/>
  <c r="FL250" i="66"/>
  <c r="FK250" i="66"/>
  <c r="FJ250" i="66"/>
  <c r="FI250" i="66"/>
  <c r="FH250" i="66"/>
  <c r="FG250" i="66"/>
  <c r="FF250" i="66"/>
  <c r="FE250" i="66"/>
  <c r="FD250" i="66"/>
  <c r="FC250" i="66"/>
  <c r="FB250" i="66"/>
  <c r="FA250" i="66"/>
  <c r="EZ250" i="66"/>
  <c r="EY250" i="66"/>
  <c r="EX250" i="66"/>
  <c r="EW250" i="66"/>
  <c r="EV250" i="66"/>
  <c r="EU250" i="66"/>
  <c r="ET250" i="66"/>
  <c r="ES250" i="66"/>
  <c r="ER250" i="66"/>
  <c r="EQ250" i="66"/>
  <c r="EP250" i="66"/>
  <c r="EN250" i="66"/>
  <c r="EM250" i="66"/>
  <c r="EL250" i="66"/>
  <c r="EK250" i="66"/>
  <c r="EJ250" i="66"/>
  <c r="EI250" i="66"/>
  <c r="EH250" i="66"/>
  <c r="EG250" i="66"/>
  <c r="EF250" i="66"/>
  <c r="EE250" i="66"/>
  <c r="ED250" i="66"/>
  <c r="EC250" i="66"/>
  <c r="EB250" i="66"/>
  <c r="EA250" i="66"/>
  <c r="DZ250" i="66"/>
  <c r="DY250" i="66"/>
  <c r="DX250" i="66"/>
  <c r="DW250" i="66"/>
  <c r="DV250" i="66"/>
  <c r="DU250" i="66"/>
  <c r="DT250" i="66"/>
  <c r="DS250" i="66"/>
  <c r="DR250" i="66"/>
  <c r="DQ250" i="66"/>
  <c r="CS250" i="66"/>
  <c r="DB250" i="66" s="1"/>
  <c r="CJ250" i="66"/>
  <c r="DH250" i="66" s="1"/>
  <c r="CA250" i="66"/>
  <c r="DJ250" i="66" s="1"/>
  <c r="BZ250" i="66"/>
  <c r="BV250" i="66"/>
  <c r="BQ250" i="66"/>
  <c r="DK250" i="66" s="1"/>
  <c r="BP250" i="66"/>
  <c r="BG250" i="66"/>
  <c r="DG250" i="66" s="1"/>
  <c r="AX250" i="66"/>
  <c r="DE250" i="66" s="1"/>
  <c r="AO250" i="66"/>
  <c r="DC250" i="66" s="1"/>
  <c r="AF250" i="66"/>
  <c r="DA250" i="66" s="1"/>
  <c r="S250" i="66"/>
  <c r="U250" i="66" s="1"/>
  <c r="Q250" i="66"/>
  <c r="O250" i="66"/>
  <c r="GL249" i="66"/>
  <c r="GK249" i="66"/>
  <c r="GJ249" i="66"/>
  <c r="GI249" i="66"/>
  <c r="GH249" i="66"/>
  <c r="GG249" i="66"/>
  <c r="GF249" i="66"/>
  <c r="GE249" i="66"/>
  <c r="GD249" i="66"/>
  <c r="GC249" i="66"/>
  <c r="GB249" i="66"/>
  <c r="GA249" i="66"/>
  <c r="FZ249" i="66"/>
  <c r="FY249" i="66"/>
  <c r="FX249" i="66"/>
  <c r="FW249" i="66"/>
  <c r="FV249" i="66"/>
  <c r="FU249" i="66"/>
  <c r="FT249" i="66"/>
  <c r="FS249" i="66"/>
  <c r="FR249" i="66"/>
  <c r="FQ249" i="66"/>
  <c r="FP249" i="66"/>
  <c r="FO249" i="66"/>
  <c r="FM249" i="66"/>
  <c r="FL249" i="66"/>
  <c r="FK249" i="66"/>
  <c r="FJ249" i="66"/>
  <c r="FI249" i="66"/>
  <c r="FH249" i="66"/>
  <c r="FG249" i="66"/>
  <c r="FF249" i="66"/>
  <c r="FE249" i="66"/>
  <c r="FD249" i="66"/>
  <c r="FC249" i="66"/>
  <c r="FB249" i="66"/>
  <c r="FA249" i="66"/>
  <c r="EZ249" i="66"/>
  <c r="EY249" i="66"/>
  <c r="EX249" i="66"/>
  <c r="EW249" i="66"/>
  <c r="EV249" i="66"/>
  <c r="EU249" i="66"/>
  <c r="ET249" i="66"/>
  <c r="ES249" i="66"/>
  <c r="ER249" i="66"/>
  <c r="EQ249" i="66"/>
  <c r="EP249" i="66"/>
  <c r="EN249" i="66"/>
  <c r="EM249" i="66"/>
  <c r="EL249" i="66"/>
  <c r="EK249" i="66"/>
  <c r="EJ249" i="66"/>
  <c r="EI249" i="66"/>
  <c r="EH249" i="66"/>
  <c r="EG249" i="66"/>
  <c r="EF249" i="66"/>
  <c r="EE249" i="66"/>
  <c r="ED249" i="66"/>
  <c r="EC249" i="66"/>
  <c r="EB249" i="66"/>
  <c r="EA249" i="66"/>
  <c r="DZ249" i="66"/>
  <c r="DY249" i="66"/>
  <c r="DX249" i="66"/>
  <c r="DW249" i="66"/>
  <c r="DV249" i="66"/>
  <c r="DU249" i="66"/>
  <c r="DT249" i="66"/>
  <c r="DS249" i="66"/>
  <c r="DR249" i="66"/>
  <c r="DQ249" i="66"/>
  <c r="CS249" i="66"/>
  <c r="DB249" i="66" s="1"/>
  <c r="CJ249" i="66"/>
  <c r="DH249" i="66" s="1"/>
  <c r="CA249" i="66"/>
  <c r="DJ249" i="66" s="1"/>
  <c r="BZ249" i="66"/>
  <c r="BV249" i="66"/>
  <c r="BQ249" i="66"/>
  <c r="DK249" i="66" s="1"/>
  <c r="BP249" i="66"/>
  <c r="BG249" i="66"/>
  <c r="DG249" i="66" s="1"/>
  <c r="AX249" i="66"/>
  <c r="AO249" i="66"/>
  <c r="DC249" i="66" s="1"/>
  <c r="AF249" i="66"/>
  <c r="DA249" i="66" s="1"/>
  <c r="S249" i="66"/>
  <c r="U249" i="66" s="1"/>
  <c r="Q249" i="66"/>
  <c r="O249" i="66"/>
  <c r="GL248" i="66"/>
  <c r="GK248" i="66"/>
  <c r="GJ248" i="66"/>
  <c r="GI248" i="66"/>
  <c r="GH248" i="66"/>
  <c r="GG248" i="66"/>
  <c r="GF248" i="66"/>
  <c r="GE248" i="66"/>
  <c r="GD248" i="66"/>
  <c r="GC248" i="66"/>
  <c r="GB248" i="66"/>
  <c r="GA248" i="66"/>
  <c r="FZ248" i="66"/>
  <c r="FY248" i="66"/>
  <c r="FX248" i="66"/>
  <c r="FW248" i="66"/>
  <c r="FV248" i="66"/>
  <c r="FU248" i="66"/>
  <c r="FT248" i="66"/>
  <c r="FS248" i="66"/>
  <c r="FR248" i="66"/>
  <c r="FQ248" i="66"/>
  <c r="FP248" i="66"/>
  <c r="FO248" i="66"/>
  <c r="FM248" i="66"/>
  <c r="FL248" i="66"/>
  <c r="FK248" i="66"/>
  <c r="FJ248" i="66"/>
  <c r="FI248" i="66"/>
  <c r="FH248" i="66"/>
  <c r="FG248" i="66"/>
  <c r="FF248" i="66"/>
  <c r="FE248" i="66"/>
  <c r="FD248" i="66"/>
  <c r="FC248" i="66"/>
  <c r="FB248" i="66"/>
  <c r="FA248" i="66"/>
  <c r="EZ248" i="66"/>
  <c r="EY248" i="66"/>
  <c r="EX248" i="66"/>
  <c r="EW248" i="66"/>
  <c r="EV248" i="66"/>
  <c r="EU248" i="66"/>
  <c r="ET248" i="66"/>
  <c r="ES248" i="66"/>
  <c r="ER248" i="66"/>
  <c r="EQ248" i="66"/>
  <c r="EP248" i="66"/>
  <c r="EN248" i="66"/>
  <c r="EM248" i="66"/>
  <c r="EL248" i="66"/>
  <c r="EK248" i="66"/>
  <c r="EJ248" i="66"/>
  <c r="EI248" i="66"/>
  <c r="EH248" i="66"/>
  <c r="EG248" i="66"/>
  <c r="EF248" i="66"/>
  <c r="EE248" i="66"/>
  <c r="ED248" i="66"/>
  <c r="EC248" i="66"/>
  <c r="EB248" i="66"/>
  <c r="EA248" i="66"/>
  <c r="DZ248" i="66"/>
  <c r="DY248" i="66"/>
  <c r="DX248" i="66"/>
  <c r="DW248" i="66"/>
  <c r="DV248" i="66"/>
  <c r="DU248" i="66"/>
  <c r="DT248" i="66"/>
  <c r="DS248" i="66"/>
  <c r="DR248" i="66"/>
  <c r="DQ248" i="66"/>
  <c r="CS248" i="66"/>
  <c r="DB248" i="66" s="1"/>
  <c r="CJ248" i="66"/>
  <c r="DH248" i="66" s="1"/>
  <c r="CA248" i="66"/>
  <c r="BZ248" i="66"/>
  <c r="BV248" i="66"/>
  <c r="BQ248" i="66"/>
  <c r="DK248" i="66" s="1"/>
  <c r="BP248" i="66"/>
  <c r="BG248" i="66"/>
  <c r="DG248" i="66" s="1"/>
  <c r="AX248" i="66"/>
  <c r="DE248" i="66" s="1"/>
  <c r="AO248" i="66"/>
  <c r="DC248" i="66" s="1"/>
  <c r="AF248" i="66"/>
  <c r="DA248" i="66" s="1"/>
  <c r="S248" i="66"/>
  <c r="U248" i="66" s="1"/>
  <c r="Q248" i="66"/>
  <c r="O248" i="66"/>
  <c r="GL247" i="66"/>
  <c r="GK247" i="66"/>
  <c r="GJ247" i="66"/>
  <c r="GI247" i="66"/>
  <c r="GH247" i="66"/>
  <c r="GG247" i="66"/>
  <c r="GF247" i="66"/>
  <c r="GE247" i="66"/>
  <c r="GD247" i="66"/>
  <c r="GC247" i="66"/>
  <c r="GB247" i="66"/>
  <c r="GA247" i="66"/>
  <c r="FZ247" i="66"/>
  <c r="FY247" i="66"/>
  <c r="FX247" i="66"/>
  <c r="FW247" i="66"/>
  <c r="FV247" i="66"/>
  <c r="FU247" i="66"/>
  <c r="FT247" i="66"/>
  <c r="FS247" i="66"/>
  <c r="FR247" i="66"/>
  <c r="FQ247" i="66"/>
  <c r="FP247" i="66"/>
  <c r="FO247" i="66"/>
  <c r="FM247" i="66"/>
  <c r="FL247" i="66"/>
  <c r="FK247" i="66"/>
  <c r="FJ247" i="66"/>
  <c r="FI247" i="66"/>
  <c r="FH247" i="66"/>
  <c r="FG247" i="66"/>
  <c r="FF247" i="66"/>
  <c r="FE247" i="66"/>
  <c r="FD247" i="66"/>
  <c r="FC247" i="66"/>
  <c r="FB247" i="66"/>
  <c r="FA247" i="66"/>
  <c r="EZ247" i="66"/>
  <c r="EY247" i="66"/>
  <c r="EX247" i="66"/>
  <c r="EW247" i="66"/>
  <c r="EV247" i="66"/>
  <c r="EU247" i="66"/>
  <c r="ET247" i="66"/>
  <c r="ES247" i="66"/>
  <c r="ER247" i="66"/>
  <c r="EQ247" i="66"/>
  <c r="EP247" i="66"/>
  <c r="EN247" i="66"/>
  <c r="EM247" i="66"/>
  <c r="EL247" i="66"/>
  <c r="EK247" i="66"/>
  <c r="EJ247" i="66"/>
  <c r="EI247" i="66"/>
  <c r="EH247" i="66"/>
  <c r="EG247" i="66"/>
  <c r="EF247" i="66"/>
  <c r="EE247" i="66"/>
  <c r="ED247" i="66"/>
  <c r="EC247" i="66"/>
  <c r="EB247" i="66"/>
  <c r="EA247" i="66"/>
  <c r="DZ247" i="66"/>
  <c r="DY247" i="66"/>
  <c r="DX247" i="66"/>
  <c r="DW247" i="66"/>
  <c r="DV247" i="66"/>
  <c r="DU247" i="66"/>
  <c r="DT247" i="66"/>
  <c r="DS247" i="66"/>
  <c r="DR247" i="66"/>
  <c r="DQ247" i="66"/>
  <c r="CS247" i="66"/>
  <c r="DB247" i="66" s="1"/>
  <c r="CJ247" i="66"/>
  <c r="DH247" i="66" s="1"/>
  <c r="CA247" i="66"/>
  <c r="BZ247" i="66"/>
  <c r="BV247" i="66"/>
  <c r="BQ247" i="66"/>
  <c r="DK247" i="66" s="1"/>
  <c r="BP247" i="66"/>
  <c r="BG247" i="66"/>
  <c r="DG247" i="66" s="1"/>
  <c r="AX247" i="66"/>
  <c r="DE247" i="66" s="1"/>
  <c r="AO247" i="66"/>
  <c r="DC247" i="66" s="1"/>
  <c r="AF247" i="66"/>
  <c r="DA247" i="66" s="1"/>
  <c r="S247" i="66"/>
  <c r="U247" i="66" s="1"/>
  <c r="Q247" i="66"/>
  <c r="O247" i="66"/>
  <c r="GL246" i="66"/>
  <c r="GK246" i="66"/>
  <c r="GJ246" i="66"/>
  <c r="GI246" i="66"/>
  <c r="GH246" i="66"/>
  <c r="GG246" i="66"/>
  <c r="GF246" i="66"/>
  <c r="GE246" i="66"/>
  <c r="GD246" i="66"/>
  <c r="GC246" i="66"/>
  <c r="GB246" i="66"/>
  <c r="GA246" i="66"/>
  <c r="FZ246" i="66"/>
  <c r="FY246" i="66"/>
  <c r="FX246" i="66"/>
  <c r="FW246" i="66"/>
  <c r="FV246" i="66"/>
  <c r="FU246" i="66"/>
  <c r="FT246" i="66"/>
  <c r="FS246" i="66"/>
  <c r="FR246" i="66"/>
  <c r="FQ246" i="66"/>
  <c r="FP246" i="66"/>
  <c r="FO246" i="66"/>
  <c r="FM246" i="66"/>
  <c r="FL246" i="66"/>
  <c r="FK246" i="66"/>
  <c r="FJ246" i="66"/>
  <c r="FI246" i="66"/>
  <c r="FH246" i="66"/>
  <c r="FG246" i="66"/>
  <c r="FF246" i="66"/>
  <c r="FE246" i="66"/>
  <c r="FD246" i="66"/>
  <c r="FC246" i="66"/>
  <c r="FB246" i="66"/>
  <c r="FA246" i="66"/>
  <c r="EZ246" i="66"/>
  <c r="EY246" i="66"/>
  <c r="EX246" i="66"/>
  <c r="EW246" i="66"/>
  <c r="EV246" i="66"/>
  <c r="EU246" i="66"/>
  <c r="ET246" i="66"/>
  <c r="ES246" i="66"/>
  <c r="ER246" i="66"/>
  <c r="EQ246" i="66"/>
  <c r="EP246" i="66"/>
  <c r="EN246" i="66"/>
  <c r="EM246" i="66"/>
  <c r="EL246" i="66"/>
  <c r="EK246" i="66"/>
  <c r="EJ246" i="66"/>
  <c r="EI246" i="66"/>
  <c r="EH246" i="66"/>
  <c r="EG246" i="66"/>
  <c r="EF246" i="66"/>
  <c r="EE246" i="66"/>
  <c r="ED246" i="66"/>
  <c r="EC246" i="66"/>
  <c r="EB246" i="66"/>
  <c r="EA246" i="66"/>
  <c r="DZ246" i="66"/>
  <c r="DY246" i="66"/>
  <c r="DX246" i="66"/>
  <c r="DW246" i="66"/>
  <c r="DV246" i="66"/>
  <c r="DU246" i="66"/>
  <c r="DT246" i="66"/>
  <c r="DS246" i="66"/>
  <c r="DR246" i="66"/>
  <c r="DQ246" i="66"/>
  <c r="CS246" i="66"/>
  <c r="DB246" i="66" s="1"/>
  <c r="CJ246" i="66"/>
  <c r="DH246" i="66" s="1"/>
  <c r="CA246" i="66"/>
  <c r="DJ246" i="66" s="1"/>
  <c r="BZ246" i="66"/>
  <c r="BV246" i="66"/>
  <c r="BQ246" i="66"/>
  <c r="DK246" i="66" s="1"/>
  <c r="BP246" i="66"/>
  <c r="BG246" i="66"/>
  <c r="DG246" i="66" s="1"/>
  <c r="AX246" i="66"/>
  <c r="DE246" i="66" s="1"/>
  <c r="AO246" i="66"/>
  <c r="DC246" i="66" s="1"/>
  <c r="AF246" i="66"/>
  <c r="DA246" i="66" s="1"/>
  <c r="S246" i="66"/>
  <c r="U246" i="66" s="1"/>
  <c r="Q246" i="66"/>
  <c r="O246" i="66"/>
  <c r="GL245" i="66"/>
  <c r="GK245" i="66"/>
  <c r="GJ245" i="66"/>
  <c r="GI245" i="66"/>
  <c r="GH245" i="66"/>
  <c r="GG245" i="66"/>
  <c r="GF245" i="66"/>
  <c r="GE245" i="66"/>
  <c r="GD245" i="66"/>
  <c r="GC245" i="66"/>
  <c r="GB245" i="66"/>
  <c r="GA245" i="66"/>
  <c r="FZ245" i="66"/>
  <c r="FY245" i="66"/>
  <c r="FX245" i="66"/>
  <c r="FW245" i="66"/>
  <c r="FV245" i="66"/>
  <c r="FU245" i="66"/>
  <c r="FT245" i="66"/>
  <c r="FS245" i="66"/>
  <c r="FR245" i="66"/>
  <c r="FQ245" i="66"/>
  <c r="FP245" i="66"/>
  <c r="FO245" i="66"/>
  <c r="FM245" i="66"/>
  <c r="FL245" i="66"/>
  <c r="FK245" i="66"/>
  <c r="FJ245" i="66"/>
  <c r="FI245" i="66"/>
  <c r="FH245" i="66"/>
  <c r="FG245" i="66"/>
  <c r="FF245" i="66"/>
  <c r="FE245" i="66"/>
  <c r="FD245" i="66"/>
  <c r="FC245" i="66"/>
  <c r="FB245" i="66"/>
  <c r="FA245" i="66"/>
  <c r="EZ245" i="66"/>
  <c r="EY245" i="66"/>
  <c r="EX245" i="66"/>
  <c r="EW245" i="66"/>
  <c r="EV245" i="66"/>
  <c r="EU245" i="66"/>
  <c r="ET245" i="66"/>
  <c r="ES245" i="66"/>
  <c r="ER245" i="66"/>
  <c r="EQ245" i="66"/>
  <c r="EP245" i="66"/>
  <c r="EN245" i="66"/>
  <c r="EM245" i="66"/>
  <c r="EL245" i="66"/>
  <c r="EK245" i="66"/>
  <c r="EJ245" i="66"/>
  <c r="EI245" i="66"/>
  <c r="EH245" i="66"/>
  <c r="EG245" i="66"/>
  <c r="EF245" i="66"/>
  <c r="EE245" i="66"/>
  <c r="ED245" i="66"/>
  <c r="EC245" i="66"/>
  <c r="EB245" i="66"/>
  <c r="EA245" i="66"/>
  <c r="DZ245" i="66"/>
  <c r="DY245" i="66"/>
  <c r="DX245" i="66"/>
  <c r="DW245" i="66"/>
  <c r="DV245" i="66"/>
  <c r="DU245" i="66"/>
  <c r="DT245" i="66"/>
  <c r="DS245" i="66"/>
  <c r="DR245" i="66"/>
  <c r="DQ245" i="66"/>
  <c r="CS245" i="66"/>
  <c r="DB245" i="66" s="1"/>
  <c r="CJ245" i="66"/>
  <c r="DH245" i="66" s="1"/>
  <c r="CA245" i="66"/>
  <c r="DJ245" i="66" s="1"/>
  <c r="BZ245" i="66"/>
  <c r="BV245" i="66"/>
  <c r="BQ245" i="66"/>
  <c r="DK245" i="66" s="1"/>
  <c r="BP245" i="66"/>
  <c r="BG245" i="66"/>
  <c r="DG245" i="66" s="1"/>
  <c r="AX245" i="66"/>
  <c r="AO245" i="66"/>
  <c r="DC245" i="66" s="1"/>
  <c r="AF245" i="66"/>
  <c r="DA245" i="66" s="1"/>
  <c r="S245" i="66"/>
  <c r="U245" i="66" s="1"/>
  <c r="Q245" i="66"/>
  <c r="O245" i="66"/>
  <c r="GL244" i="66"/>
  <c r="GK244" i="66"/>
  <c r="GJ244" i="66"/>
  <c r="GI244" i="66"/>
  <c r="GH244" i="66"/>
  <c r="GG244" i="66"/>
  <c r="GF244" i="66"/>
  <c r="GE244" i="66"/>
  <c r="GD244" i="66"/>
  <c r="GC244" i="66"/>
  <c r="GB244" i="66"/>
  <c r="GA244" i="66"/>
  <c r="FZ244" i="66"/>
  <c r="FY244" i="66"/>
  <c r="FX244" i="66"/>
  <c r="FW244" i="66"/>
  <c r="FV244" i="66"/>
  <c r="FU244" i="66"/>
  <c r="FT244" i="66"/>
  <c r="FS244" i="66"/>
  <c r="FR244" i="66"/>
  <c r="FQ244" i="66"/>
  <c r="FP244" i="66"/>
  <c r="FO244" i="66"/>
  <c r="FM244" i="66"/>
  <c r="FL244" i="66"/>
  <c r="FK244" i="66"/>
  <c r="FJ244" i="66"/>
  <c r="FI244" i="66"/>
  <c r="FH244" i="66"/>
  <c r="FG244" i="66"/>
  <c r="FF244" i="66"/>
  <c r="FE244" i="66"/>
  <c r="FD244" i="66"/>
  <c r="FC244" i="66"/>
  <c r="FB244" i="66"/>
  <c r="FA244" i="66"/>
  <c r="EZ244" i="66"/>
  <c r="EY244" i="66"/>
  <c r="EX244" i="66"/>
  <c r="EW244" i="66"/>
  <c r="EV244" i="66"/>
  <c r="EU244" i="66"/>
  <c r="ET244" i="66"/>
  <c r="ES244" i="66"/>
  <c r="ER244" i="66"/>
  <c r="EQ244" i="66"/>
  <c r="EP244" i="66"/>
  <c r="EN244" i="66"/>
  <c r="EM244" i="66"/>
  <c r="EL244" i="66"/>
  <c r="EK244" i="66"/>
  <c r="EJ244" i="66"/>
  <c r="EI244" i="66"/>
  <c r="EH244" i="66"/>
  <c r="EG244" i="66"/>
  <c r="EF244" i="66"/>
  <c r="EE244" i="66"/>
  <c r="ED244" i="66"/>
  <c r="EC244" i="66"/>
  <c r="EB244" i="66"/>
  <c r="EA244" i="66"/>
  <c r="DZ244" i="66"/>
  <c r="DY244" i="66"/>
  <c r="DX244" i="66"/>
  <c r="DW244" i="66"/>
  <c r="DV244" i="66"/>
  <c r="DU244" i="66"/>
  <c r="DT244" i="66"/>
  <c r="DS244" i="66"/>
  <c r="DR244" i="66"/>
  <c r="DQ244" i="66"/>
  <c r="CS244" i="66"/>
  <c r="DB244" i="66" s="1"/>
  <c r="CJ244" i="66"/>
  <c r="DH244" i="66" s="1"/>
  <c r="CA244" i="66"/>
  <c r="BZ244" i="66"/>
  <c r="BV244" i="66"/>
  <c r="BQ244" i="66"/>
  <c r="DK244" i="66" s="1"/>
  <c r="BP244" i="66"/>
  <c r="BG244" i="66"/>
  <c r="DG244" i="66" s="1"/>
  <c r="AX244" i="66"/>
  <c r="AO244" i="66"/>
  <c r="DC244" i="66" s="1"/>
  <c r="AF244" i="66"/>
  <c r="DA244" i="66" s="1"/>
  <c r="S244" i="66"/>
  <c r="U244" i="66" s="1"/>
  <c r="Q244" i="66"/>
  <c r="O244" i="66"/>
  <c r="GL243" i="66"/>
  <c r="GK243" i="66"/>
  <c r="GJ243" i="66"/>
  <c r="GI243" i="66"/>
  <c r="GH243" i="66"/>
  <c r="GG243" i="66"/>
  <c r="GF243" i="66"/>
  <c r="GE243" i="66"/>
  <c r="GD243" i="66"/>
  <c r="GC243" i="66"/>
  <c r="GB243" i="66"/>
  <c r="GA243" i="66"/>
  <c r="FZ243" i="66"/>
  <c r="FY243" i="66"/>
  <c r="FX243" i="66"/>
  <c r="FW243" i="66"/>
  <c r="FV243" i="66"/>
  <c r="FU243" i="66"/>
  <c r="FT243" i="66"/>
  <c r="FS243" i="66"/>
  <c r="FR243" i="66"/>
  <c r="FQ243" i="66"/>
  <c r="FP243" i="66"/>
  <c r="FO243" i="66"/>
  <c r="FM243" i="66"/>
  <c r="FL243" i="66"/>
  <c r="FK243" i="66"/>
  <c r="FJ243" i="66"/>
  <c r="FI243" i="66"/>
  <c r="FH243" i="66"/>
  <c r="FG243" i="66"/>
  <c r="FF243" i="66"/>
  <c r="FE243" i="66"/>
  <c r="FD243" i="66"/>
  <c r="FC243" i="66"/>
  <c r="FB243" i="66"/>
  <c r="FA243" i="66"/>
  <c r="EZ243" i="66"/>
  <c r="EY243" i="66"/>
  <c r="EX243" i="66"/>
  <c r="EW243" i="66"/>
  <c r="EV243" i="66"/>
  <c r="EU243" i="66"/>
  <c r="ET243" i="66"/>
  <c r="ES243" i="66"/>
  <c r="ER243" i="66"/>
  <c r="EQ243" i="66"/>
  <c r="EP243" i="66"/>
  <c r="EN243" i="66"/>
  <c r="EM243" i="66"/>
  <c r="EL243" i="66"/>
  <c r="EK243" i="66"/>
  <c r="EJ243" i="66"/>
  <c r="EI243" i="66"/>
  <c r="EH243" i="66"/>
  <c r="EG243" i="66"/>
  <c r="EF243" i="66"/>
  <c r="EE243" i="66"/>
  <c r="ED243" i="66"/>
  <c r="EC243" i="66"/>
  <c r="EB243" i="66"/>
  <c r="EA243" i="66"/>
  <c r="DZ243" i="66"/>
  <c r="DY243" i="66"/>
  <c r="DX243" i="66"/>
  <c r="DW243" i="66"/>
  <c r="DV243" i="66"/>
  <c r="DU243" i="66"/>
  <c r="DT243" i="66"/>
  <c r="DS243" i="66"/>
  <c r="DR243" i="66"/>
  <c r="DQ243" i="66"/>
  <c r="CS243" i="66"/>
  <c r="DB243" i="66" s="1"/>
  <c r="CJ243" i="66"/>
  <c r="DH243" i="66" s="1"/>
  <c r="CA243" i="66"/>
  <c r="BZ243" i="66"/>
  <c r="BV243" i="66"/>
  <c r="BQ243" i="66"/>
  <c r="DK243" i="66" s="1"/>
  <c r="BP243" i="66"/>
  <c r="BG243" i="66"/>
  <c r="DG243" i="66" s="1"/>
  <c r="AX243" i="66"/>
  <c r="AO243" i="66"/>
  <c r="DC243" i="66" s="1"/>
  <c r="AF243" i="66"/>
  <c r="DA243" i="66" s="1"/>
  <c r="S243" i="66"/>
  <c r="U243" i="66" s="1"/>
  <c r="Q243" i="66"/>
  <c r="O243" i="66"/>
  <c r="GL242" i="66"/>
  <c r="GK242" i="66"/>
  <c r="GJ242" i="66"/>
  <c r="GI242" i="66"/>
  <c r="GH242" i="66"/>
  <c r="GG242" i="66"/>
  <c r="GF242" i="66"/>
  <c r="GE242" i="66"/>
  <c r="GD242" i="66"/>
  <c r="GC242" i="66"/>
  <c r="GB242" i="66"/>
  <c r="GA242" i="66"/>
  <c r="FZ242" i="66"/>
  <c r="FY242" i="66"/>
  <c r="FX242" i="66"/>
  <c r="FW242" i="66"/>
  <c r="FV242" i="66"/>
  <c r="FU242" i="66"/>
  <c r="FT242" i="66"/>
  <c r="FS242" i="66"/>
  <c r="FR242" i="66"/>
  <c r="FQ242" i="66"/>
  <c r="FP242" i="66"/>
  <c r="FO242" i="66"/>
  <c r="FM242" i="66"/>
  <c r="FL242" i="66"/>
  <c r="FK242" i="66"/>
  <c r="FJ242" i="66"/>
  <c r="FI242" i="66"/>
  <c r="FH242" i="66"/>
  <c r="FG242" i="66"/>
  <c r="FF242" i="66"/>
  <c r="FE242" i="66"/>
  <c r="FD242" i="66"/>
  <c r="FC242" i="66"/>
  <c r="FB242" i="66"/>
  <c r="FA242" i="66"/>
  <c r="EZ242" i="66"/>
  <c r="EY242" i="66"/>
  <c r="EX242" i="66"/>
  <c r="EW242" i="66"/>
  <c r="EV242" i="66"/>
  <c r="EU242" i="66"/>
  <c r="ET242" i="66"/>
  <c r="ES242" i="66"/>
  <c r="ER242" i="66"/>
  <c r="EQ242" i="66"/>
  <c r="EP242" i="66"/>
  <c r="EN242" i="66"/>
  <c r="EM242" i="66"/>
  <c r="EL242" i="66"/>
  <c r="EK242" i="66"/>
  <c r="EJ242" i="66"/>
  <c r="EI242" i="66"/>
  <c r="EH242" i="66"/>
  <c r="EG242" i="66"/>
  <c r="EF242" i="66"/>
  <c r="EE242" i="66"/>
  <c r="ED242" i="66"/>
  <c r="EC242" i="66"/>
  <c r="EB242" i="66"/>
  <c r="EA242" i="66"/>
  <c r="DZ242" i="66"/>
  <c r="DY242" i="66"/>
  <c r="DX242" i="66"/>
  <c r="DW242" i="66"/>
  <c r="DV242" i="66"/>
  <c r="DU242" i="66"/>
  <c r="DT242" i="66"/>
  <c r="DS242" i="66"/>
  <c r="DR242" i="66"/>
  <c r="DQ242" i="66"/>
  <c r="CS242" i="66"/>
  <c r="DB242" i="66" s="1"/>
  <c r="CJ242" i="66"/>
  <c r="DH242" i="66" s="1"/>
  <c r="CA242" i="66"/>
  <c r="DJ242" i="66" s="1"/>
  <c r="BZ242" i="66"/>
  <c r="BV242" i="66"/>
  <c r="BQ242" i="66"/>
  <c r="DK242" i="66" s="1"/>
  <c r="BP242" i="66"/>
  <c r="BG242" i="66"/>
  <c r="DG242" i="66" s="1"/>
  <c r="AX242" i="66"/>
  <c r="AO242" i="66"/>
  <c r="DC242" i="66" s="1"/>
  <c r="AF242" i="66"/>
  <c r="DA242" i="66" s="1"/>
  <c r="S242" i="66"/>
  <c r="U242" i="66" s="1"/>
  <c r="Q242" i="66"/>
  <c r="O242" i="66"/>
  <c r="GL241" i="66"/>
  <c r="GK241" i="66"/>
  <c r="GJ241" i="66"/>
  <c r="GI241" i="66"/>
  <c r="GH241" i="66"/>
  <c r="GG241" i="66"/>
  <c r="GF241" i="66"/>
  <c r="GE241" i="66"/>
  <c r="GD241" i="66"/>
  <c r="GC241" i="66"/>
  <c r="GB241" i="66"/>
  <c r="GA241" i="66"/>
  <c r="FZ241" i="66"/>
  <c r="FY241" i="66"/>
  <c r="FX241" i="66"/>
  <c r="FW241" i="66"/>
  <c r="FV241" i="66"/>
  <c r="FU241" i="66"/>
  <c r="FT241" i="66"/>
  <c r="FS241" i="66"/>
  <c r="FR241" i="66"/>
  <c r="FQ241" i="66"/>
  <c r="FP241" i="66"/>
  <c r="FO241" i="66"/>
  <c r="FM241" i="66"/>
  <c r="FL241" i="66"/>
  <c r="FK241" i="66"/>
  <c r="FJ241" i="66"/>
  <c r="FI241" i="66"/>
  <c r="FH241" i="66"/>
  <c r="FG241" i="66"/>
  <c r="FF241" i="66"/>
  <c r="FE241" i="66"/>
  <c r="FD241" i="66"/>
  <c r="FC241" i="66"/>
  <c r="FB241" i="66"/>
  <c r="FA241" i="66"/>
  <c r="EZ241" i="66"/>
  <c r="EY241" i="66"/>
  <c r="EX241" i="66"/>
  <c r="EW241" i="66"/>
  <c r="EV241" i="66"/>
  <c r="EU241" i="66"/>
  <c r="ET241" i="66"/>
  <c r="ES241" i="66"/>
  <c r="ER241" i="66"/>
  <c r="EQ241" i="66"/>
  <c r="EP241" i="66"/>
  <c r="EN241" i="66"/>
  <c r="EM241" i="66"/>
  <c r="EL241" i="66"/>
  <c r="EK241" i="66"/>
  <c r="EJ241" i="66"/>
  <c r="EI241" i="66"/>
  <c r="EH241" i="66"/>
  <c r="EG241" i="66"/>
  <c r="EF241" i="66"/>
  <c r="EE241" i="66"/>
  <c r="ED241" i="66"/>
  <c r="EC241" i="66"/>
  <c r="EB241" i="66"/>
  <c r="EA241" i="66"/>
  <c r="DZ241" i="66"/>
  <c r="DY241" i="66"/>
  <c r="DX241" i="66"/>
  <c r="DW241" i="66"/>
  <c r="DV241" i="66"/>
  <c r="DU241" i="66"/>
  <c r="DT241" i="66"/>
  <c r="DS241" i="66"/>
  <c r="DR241" i="66"/>
  <c r="DQ241" i="66"/>
  <c r="CS241" i="66"/>
  <c r="DB241" i="66" s="1"/>
  <c r="CJ241" i="66"/>
  <c r="DH241" i="66" s="1"/>
  <c r="CA241" i="66"/>
  <c r="BZ241" i="66"/>
  <c r="BV241" i="66"/>
  <c r="BQ241" i="66"/>
  <c r="DK241" i="66" s="1"/>
  <c r="BP241" i="66"/>
  <c r="BG241" i="66"/>
  <c r="DG241" i="66" s="1"/>
  <c r="AX241" i="66"/>
  <c r="DE241" i="66" s="1"/>
  <c r="AO241" i="66"/>
  <c r="DC241" i="66" s="1"/>
  <c r="AF241" i="66"/>
  <c r="DA241" i="66" s="1"/>
  <c r="S241" i="66"/>
  <c r="U241" i="66" s="1"/>
  <c r="Q241" i="66"/>
  <c r="O241" i="66"/>
  <c r="GL240" i="66"/>
  <c r="GK240" i="66"/>
  <c r="GJ240" i="66"/>
  <c r="GI240" i="66"/>
  <c r="GH240" i="66"/>
  <c r="GG240" i="66"/>
  <c r="GF240" i="66"/>
  <c r="GE240" i="66"/>
  <c r="GD240" i="66"/>
  <c r="GC240" i="66"/>
  <c r="GB240" i="66"/>
  <c r="GA240" i="66"/>
  <c r="FZ240" i="66"/>
  <c r="FY240" i="66"/>
  <c r="FX240" i="66"/>
  <c r="FW240" i="66"/>
  <c r="FV240" i="66"/>
  <c r="FU240" i="66"/>
  <c r="FT240" i="66"/>
  <c r="FS240" i="66"/>
  <c r="FR240" i="66"/>
  <c r="FQ240" i="66"/>
  <c r="FP240" i="66"/>
  <c r="FO240" i="66"/>
  <c r="FM240" i="66"/>
  <c r="FL240" i="66"/>
  <c r="FK240" i="66"/>
  <c r="FJ240" i="66"/>
  <c r="FI240" i="66"/>
  <c r="FH240" i="66"/>
  <c r="FG240" i="66"/>
  <c r="FF240" i="66"/>
  <c r="FE240" i="66"/>
  <c r="FD240" i="66"/>
  <c r="FC240" i="66"/>
  <c r="FB240" i="66"/>
  <c r="FA240" i="66"/>
  <c r="EZ240" i="66"/>
  <c r="EY240" i="66"/>
  <c r="EX240" i="66"/>
  <c r="EW240" i="66"/>
  <c r="EV240" i="66"/>
  <c r="EU240" i="66"/>
  <c r="ET240" i="66"/>
  <c r="ES240" i="66"/>
  <c r="ER240" i="66"/>
  <c r="EQ240" i="66"/>
  <c r="EP240" i="66"/>
  <c r="EN240" i="66"/>
  <c r="EM240" i="66"/>
  <c r="EL240" i="66"/>
  <c r="EK240" i="66"/>
  <c r="EJ240" i="66"/>
  <c r="EI240" i="66"/>
  <c r="EH240" i="66"/>
  <c r="EG240" i="66"/>
  <c r="EF240" i="66"/>
  <c r="EE240" i="66"/>
  <c r="ED240" i="66"/>
  <c r="EC240" i="66"/>
  <c r="EB240" i="66"/>
  <c r="EA240" i="66"/>
  <c r="DZ240" i="66"/>
  <c r="DY240" i="66"/>
  <c r="DX240" i="66"/>
  <c r="DW240" i="66"/>
  <c r="DV240" i="66"/>
  <c r="DU240" i="66"/>
  <c r="DT240" i="66"/>
  <c r="DS240" i="66"/>
  <c r="DR240" i="66"/>
  <c r="DQ240" i="66"/>
  <c r="CS240" i="66"/>
  <c r="DB240" i="66" s="1"/>
  <c r="CJ240" i="66"/>
  <c r="DH240" i="66" s="1"/>
  <c r="CA240" i="66"/>
  <c r="BZ240" i="66"/>
  <c r="BV240" i="66"/>
  <c r="BQ240" i="66"/>
  <c r="DK240" i="66" s="1"/>
  <c r="BP240" i="66"/>
  <c r="BG240" i="66"/>
  <c r="DG240" i="66" s="1"/>
  <c r="AX240" i="66"/>
  <c r="AO240" i="66"/>
  <c r="DC240" i="66" s="1"/>
  <c r="AF240" i="66"/>
  <c r="DA240" i="66" s="1"/>
  <c r="S240" i="66"/>
  <c r="U240" i="66" s="1"/>
  <c r="Q240" i="66"/>
  <c r="O240" i="66"/>
  <c r="GL239" i="66"/>
  <c r="GK239" i="66"/>
  <c r="GJ239" i="66"/>
  <c r="GI239" i="66"/>
  <c r="GH239" i="66"/>
  <c r="GG239" i="66"/>
  <c r="GF239" i="66"/>
  <c r="GE239" i="66"/>
  <c r="GD239" i="66"/>
  <c r="GC239" i="66"/>
  <c r="GB239" i="66"/>
  <c r="GA239" i="66"/>
  <c r="FZ239" i="66"/>
  <c r="FY239" i="66"/>
  <c r="FX239" i="66"/>
  <c r="FW239" i="66"/>
  <c r="FV239" i="66"/>
  <c r="FU239" i="66"/>
  <c r="FT239" i="66"/>
  <c r="FS239" i="66"/>
  <c r="FR239" i="66"/>
  <c r="FQ239" i="66"/>
  <c r="FP239" i="66"/>
  <c r="FO239" i="66"/>
  <c r="FM239" i="66"/>
  <c r="FL239" i="66"/>
  <c r="FK239" i="66"/>
  <c r="FJ239" i="66"/>
  <c r="FI239" i="66"/>
  <c r="FH239" i="66"/>
  <c r="FG239" i="66"/>
  <c r="FF239" i="66"/>
  <c r="FE239" i="66"/>
  <c r="FD239" i="66"/>
  <c r="FC239" i="66"/>
  <c r="FB239" i="66"/>
  <c r="FA239" i="66"/>
  <c r="EZ239" i="66"/>
  <c r="EY239" i="66"/>
  <c r="EX239" i="66"/>
  <c r="EW239" i="66"/>
  <c r="EV239" i="66"/>
  <c r="EU239" i="66"/>
  <c r="ET239" i="66"/>
  <c r="ES239" i="66"/>
  <c r="ER239" i="66"/>
  <c r="EQ239" i="66"/>
  <c r="EP239" i="66"/>
  <c r="EN239" i="66"/>
  <c r="EM239" i="66"/>
  <c r="EL239" i="66"/>
  <c r="EK239" i="66"/>
  <c r="EJ239" i="66"/>
  <c r="EI239" i="66"/>
  <c r="EH239" i="66"/>
  <c r="EG239" i="66"/>
  <c r="EF239" i="66"/>
  <c r="EE239" i="66"/>
  <c r="ED239" i="66"/>
  <c r="EC239" i="66"/>
  <c r="EB239" i="66"/>
  <c r="EA239" i="66"/>
  <c r="DZ239" i="66"/>
  <c r="DY239" i="66"/>
  <c r="DX239" i="66"/>
  <c r="DW239" i="66"/>
  <c r="DV239" i="66"/>
  <c r="DU239" i="66"/>
  <c r="DT239" i="66"/>
  <c r="DS239" i="66"/>
  <c r="DR239" i="66"/>
  <c r="DQ239" i="66"/>
  <c r="CS239" i="66"/>
  <c r="DB239" i="66" s="1"/>
  <c r="CJ239" i="66"/>
  <c r="DH239" i="66" s="1"/>
  <c r="CA239" i="66"/>
  <c r="BZ239" i="66"/>
  <c r="BV239" i="66"/>
  <c r="BQ239" i="66"/>
  <c r="DK239" i="66" s="1"/>
  <c r="BP239" i="66"/>
  <c r="BG239" i="66"/>
  <c r="DG239" i="66" s="1"/>
  <c r="AX239" i="66"/>
  <c r="AO239" i="66"/>
  <c r="DC239" i="66" s="1"/>
  <c r="AF239" i="66"/>
  <c r="DA239" i="66" s="1"/>
  <c r="S239" i="66"/>
  <c r="U239" i="66" s="1"/>
  <c r="Q239" i="66"/>
  <c r="O239" i="66"/>
  <c r="GL238" i="66"/>
  <c r="GK238" i="66"/>
  <c r="GJ238" i="66"/>
  <c r="GI238" i="66"/>
  <c r="GH238" i="66"/>
  <c r="GG238" i="66"/>
  <c r="GF238" i="66"/>
  <c r="GE238" i="66"/>
  <c r="GD238" i="66"/>
  <c r="GC238" i="66"/>
  <c r="GB238" i="66"/>
  <c r="GA238" i="66"/>
  <c r="FZ238" i="66"/>
  <c r="FY238" i="66"/>
  <c r="FX238" i="66"/>
  <c r="FW238" i="66"/>
  <c r="FV238" i="66"/>
  <c r="FU238" i="66"/>
  <c r="FT238" i="66"/>
  <c r="FS238" i="66"/>
  <c r="FR238" i="66"/>
  <c r="FQ238" i="66"/>
  <c r="FP238" i="66"/>
  <c r="FO238" i="66"/>
  <c r="FM238" i="66"/>
  <c r="FL238" i="66"/>
  <c r="FK238" i="66"/>
  <c r="FJ238" i="66"/>
  <c r="FI238" i="66"/>
  <c r="FH238" i="66"/>
  <c r="FG238" i="66"/>
  <c r="FF238" i="66"/>
  <c r="FE238" i="66"/>
  <c r="FD238" i="66"/>
  <c r="FC238" i="66"/>
  <c r="FB238" i="66"/>
  <c r="FA238" i="66"/>
  <c r="EZ238" i="66"/>
  <c r="EY238" i="66"/>
  <c r="EX238" i="66"/>
  <c r="EW238" i="66"/>
  <c r="EV238" i="66"/>
  <c r="EU238" i="66"/>
  <c r="ET238" i="66"/>
  <c r="ES238" i="66"/>
  <c r="ER238" i="66"/>
  <c r="EQ238" i="66"/>
  <c r="EP238" i="66"/>
  <c r="EN238" i="66"/>
  <c r="EM238" i="66"/>
  <c r="EL238" i="66"/>
  <c r="EK238" i="66"/>
  <c r="EJ238" i="66"/>
  <c r="EI238" i="66"/>
  <c r="EH238" i="66"/>
  <c r="EG238" i="66"/>
  <c r="EF238" i="66"/>
  <c r="EE238" i="66"/>
  <c r="ED238" i="66"/>
  <c r="EC238" i="66"/>
  <c r="EB238" i="66"/>
  <c r="EA238" i="66"/>
  <c r="DZ238" i="66"/>
  <c r="DY238" i="66"/>
  <c r="DX238" i="66"/>
  <c r="DW238" i="66"/>
  <c r="DV238" i="66"/>
  <c r="DU238" i="66"/>
  <c r="DT238" i="66"/>
  <c r="DS238" i="66"/>
  <c r="DR238" i="66"/>
  <c r="DQ238" i="66"/>
  <c r="CS238" i="66"/>
  <c r="DB238" i="66" s="1"/>
  <c r="CJ238" i="66"/>
  <c r="DH238" i="66" s="1"/>
  <c r="CA238" i="66"/>
  <c r="BZ238" i="66"/>
  <c r="BV238" i="66"/>
  <c r="BQ238" i="66"/>
  <c r="DK238" i="66" s="1"/>
  <c r="BP238" i="66"/>
  <c r="BG238" i="66"/>
  <c r="DG238" i="66" s="1"/>
  <c r="AX238" i="66"/>
  <c r="DD238" i="66" s="1"/>
  <c r="AO238" i="66"/>
  <c r="DC238" i="66" s="1"/>
  <c r="AF238" i="66"/>
  <c r="DA238" i="66" s="1"/>
  <c r="S238" i="66"/>
  <c r="U238" i="66" s="1"/>
  <c r="Q238" i="66"/>
  <c r="O238" i="66"/>
  <c r="GL237" i="66"/>
  <c r="GK237" i="66"/>
  <c r="GJ237" i="66"/>
  <c r="GI237" i="66"/>
  <c r="GH237" i="66"/>
  <c r="GG237" i="66"/>
  <c r="GF237" i="66"/>
  <c r="GE237" i="66"/>
  <c r="GD237" i="66"/>
  <c r="GC237" i="66"/>
  <c r="GB237" i="66"/>
  <c r="GA237" i="66"/>
  <c r="FZ237" i="66"/>
  <c r="FY237" i="66"/>
  <c r="FX237" i="66"/>
  <c r="FW237" i="66"/>
  <c r="FV237" i="66"/>
  <c r="FU237" i="66"/>
  <c r="FT237" i="66"/>
  <c r="FS237" i="66"/>
  <c r="FR237" i="66"/>
  <c r="FQ237" i="66"/>
  <c r="FP237" i="66"/>
  <c r="FO237" i="66"/>
  <c r="FM237" i="66"/>
  <c r="FL237" i="66"/>
  <c r="FK237" i="66"/>
  <c r="FJ237" i="66"/>
  <c r="FI237" i="66"/>
  <c r="FH237" i="66"/>
  <c r="FG237" i="66"/>
  <c r="FF237" i="66"/>
  <c r="FE237" i="66"/>
  <c r="FD237" i="66"/>
  <c r="FC237" i="66"/>
  <c r="FB237" i="66"/>
  <c r="FA237" i="66"/>
  <c r="EZ237" i="66"/>
  <c r="EY237" i="66"/>
  <c r="EX237" i="66"/>
  <c r="EW237" i="66"/>
  <c r="EV237" i="66"/>
  <c r="EU237" i="66"/>
  <c r="ET237" i="66"/>
  <c r="ES237" i="66"/>
  <c r="ER237" i="66"/>
  <c r="EQ237" i="66"/>
  <c r="EP237" i="66"/>
  <c r="EN237" i="66"/>
  <c r="EM237" i="66"/>
  <c r="EL237" i="66"/>
  <c r="EK237" i="66"/>
  <c r="EJ237" i="66"/>
  <c r="EI237" i="66"/>
  <c r="EH237" i="66"/>
  <c r="EG237" i="66"/>
  <c r="EF237" i="66"/>
  <c r="EE237" i="66"/>
  <c r="ED237" i="66"/>
  <c r="EC237" i="66"/>
  <c r="EB237" i="66"/>
  <c r="EA237" i="66"/>
  <c r="DZ237" i="66"/>
  <c r="DY237" i="66"/>
  <c r="DX237" i="66"/>
  <c r="DW237" i="66"/>
  <c r="DV237" i="66"/>
  <c r="DU237" i="66"/>
  <c r="DT237" i="66"/>
  <c r="DS237" i="66"/>
  <c r="DR237" i="66"/>
  <c r="DQ237" i="66"/>
  <c r="CS237" i="66"/>
  <c r="DB237" i="66" s="1"/>
  <c r="CJ237" i="66"/>
  <c r="DH237" i="66" s="1"/>
  <c r="CA237" i="66"/>
  <c r="DJ237" i="66" s="1"/>
  <c r="BZ237" i="66"/>
  <c r="BV237" i="66"/>
  <c r="BQ237" i="66"/>
  <c r="DK237" i="66" s="1"/>
  <c r="BP237" i="66"/>
  <c r="BG237" i="66"/>
  <c r="DG237" i="66" s="1"/>
  <c r="AX237" i="66"/>
  <c r="DE237" i="66" s="1"/>
  <c r="AO237" i="66"/>
  <c r="DC237" i="66" s="1"/>
  <c r="AF237" i="66"/>
  <c r="DA237" i="66" s="1"/>
  <c r="S237" i="66"/>
  <c r="U237" i="66" s="1"/>
  <c r="Q237" i="66"/>
  <c r="O237" i="66"/>
  <c r="GL236" i="66"/>
  <c r="GK236" i="66"/>
  <c r="GJ236" i="66"/>
  <c r="GI236" i="66"/>
  <c r="GH236" i="66"/>
  <c r="GG236" i="66"/>
  <c r="GF236" i="66"/>
  <c r="GE236" i="66"/>
  <c r="GD236" i="66"/>
  <c r="GC236" i="66"/>
  <c r="GB236" i="66"/>
  <c r="GA236" i="66"/>
  <c r="FZ236" i="66"/>
  <c r="FY236" i="66"/>
  <c r="FX236" i="66"/>
  <c r="FW236" i="66"/>
  <c r="FV236" i="66"/>
  <c r="FU236" i="66"/>
  <c r="FT236" i="66"/>
  <c r="FS236" i="66"/>
  <c r="FR236" i="66"/>
  <c r="FQ236" i="66"/>
  <c r="FP236" i="66"/>
  <c r="FO236" i="66"/>
  <c r="FM236" i="66"/>
  <c r="FL236" i="66"/>
  <c r="FK236" i="66"/>
  <c r="FJ236" i="66"/>
  <c r="FI236" i="66"/>
  <c r="FH236" i="66"/>
  <c r="FG236" i="66"/>
  <c r="FF236" i="66"/>
  <c r="FE236" i="66"/>
  <c r="FD236" i="66"/>
  <c r="FC236" i="66"/>
  <c r="FB236" i="66"/>
  <c r="FA236" i="66"/>
  <c r="EZ236" i="66"/>
  <c r="EY236" i="66"/>
  <c r="EX236" i="66"/>
  <c r="EW236" i="66"/>
  <c r="EV236" i="66"/>
  <c r="EU236" i="66"/>
  <c r="ET236" i="66"/>
  <c r="ES236" i="66"/>
  <c r="ER236" i="66"/>
  <c r="EQ236" i="66"/>
  <c r="EN236" i="66"/>
  <c r="EM236" i="66"/>
  <c r="EL236" i="66"/>
  <c r="EK236" i="66"/>
  <c r="EJ236" i="66"/>
  <c r="EI236" i="66"/>
  <c r="EH236" i="66"/>
  <c r="EG236" i="66"/>
  <c r="EF236" i="66"/>
  <c r="EE236" i="66"/>
  <c r="ED236" i="66"/>
  <c r="EC236" i="66"/>
  <c r="EB236" i="66"/>
  <c r="EA236" i="66"/>
  <c r="DZ236" i="66"/>
  <c r="DY236" i="66"/>
  <c r="DX236" i="66"/>
  <c r="DW236" i="66"/>
  <c r="DV236" i="66"/>
  <c r="DU236" i="66"/>
  <c r="DT236" i="66"/>
  <c r="DS236" i="66"/>
  <c r="DR236" i="66"/>
  <c r="CS236" i="66"/>
  <c r="DB236" i="66" s="1"/>
  <c r="CJ236" i="66"/>
  <c r="DH236" i="66" s="1"/>
  <c r="CA236" i="66"/>
  <c r="BZ236" i="66"/>
  <c r="BV236" i="66"/>
  <c r="BQ236" i="66"/>
  <c r="DK236" i="66" s="1"/>
  <c r="BP236" i="66"/>
  <c r="BG236" i="66"/>
  <c r="DG236" i="66" s="1"/>
  <c r="AX236" i="66"/>
  <c r="DD236" i="66" s="1"/>
  <c r="AO236" i="66"/>
  <c r="DC236" i="66" s="1"/>
  <c r="AF236" i="66"/>
  <c r="DA236" i="66" s="1"/>
  <c r="S236" i="66"/>
  <c r="U236" i="66" s="1"/>
  <c r="Q236" i="66"/>
  <c r="O236" i="66"/>
  <c r="GL235" i="66"/>
  <c r="GK235" i="66"/>
  <c r="GJ235" i="66"/>
  <c r="GI235" i="66"/>
  <c r="GH235" i="66"/>
  <c r="GG235" i="66"/>
  <c r="GF235" i="66"/>
  <c r="GE235" i="66"/>
  <c r="GD235" i="66"/>
  <c r="GC235" i="66"/>
  <c r="GB235" i="66"/>
  <c r="GA235" i="66"/>
  <c r="FZ235" i="66"/>
  <c r="FY235" i="66"/>
  <c r="FX235" i="66"/>
  <c r="FW235" i="66"/>
  <c r="FV235" i="66"/>
  <c r="FU235" i="66"/>
  <c r="FT235" i="66"/>
  <c r="FS235" i="66"/>
  <c r="FR235" i="66"/>
  <c r="FQ235" i="66"/>
  <c r="FP235" i="66"/>
  <c r="FO235" i="66"/>
  <c r="FM235" i="66"/>
  <c r="FL235" i="66"/>
  <c r="FK235" i="66"/>
  <c r="FJ235" i="66"/>
  <c r="FI235" i="66"/>
  <c r="FH235" i="66"/>
  <c r="FG235" i="66"/>
  <c r="FF235" i="66"/>
  <c r="FE235" i="66"/>
  <c r="FD235" i="66"/>
  <c r="FC235" i="66"/>
  <c r="FB235" i="66"/>
  <c r="FA235" i="66"/>
  <c r="EZ235" i="66"/>
  <c r="EY235" i="66"/>
  <c r="EX235" i="66"/>
  <c r="EV235" i="66"/>
  <c r="EU235" i="66"/>
  <c r="ET235" i="66"/>
  <c r="ES235" i="66"/>
  <c r="ER235" i="66"/>
  <c r="EQ235" i="66"/>
  <c r="EP235" i="66"/>
  <c r="EN235" i="66"/>
  <c r="EM235" i="66"/>
  <c r="EL235" i="66"/>
  <c r="EK235" i="66"/>
  <c r="EJ235" i="66"/>
  <c r="EI235" i="66"/>
  <c r="EH235" i="66"/>
  <c r="EG235" i="66"/>
  <c r="EF235" i="66"/>
  <c r="EE235" i="66"/>
  <c r="ED235" i="66"/>
  <c r="EC235" i="66"/>
  <c r="EB235" i="66"/>
  <c r="EA235" i="66"/>
  <c r="DZ235" i="66"/>
  <c r="DY235" i="66"/>
  <c r="DW235" i="66"/>
  <c r="DV235" i="66"/>
  <c r="DU235" i="66"/>
  <c r="DT235" i="66"/>
  <c r="DS235" i="66"/>
  <c r="DR235" i="66"/>
  <c r="DQ235" i="66"/>
  <c r="CS235" i="66"/>
  <c r="DB235" i="66" s="1"/>
  <c r="CJ235" i="66"/>
  <c r="DH235" i="66" s="1"/>
  <c r="CA235" i="66"/>
  <c r="DJ235" i="66" s="1"/>
  <c r="BZ235" i="66"/>
  <c r="BV235" i="66"/>
  <c r="BQ235" i="66"/>
  <c r="DK235" i="66" s="1"/>
  <c r="BP235" i="66"/>
  <c r="BG235" i="66"/>
  <c r="DG235" i="66" s="1"/>
  <c r="AX235" i="66"/>
  <c r="DE235" i="66" s="1"/>
  <c r="AO235" i="66"/>
  <c r="DC235" i="66" s="1"/>
  <c r="AF235" i="66"/>
  <c r="DA235" i="66" s="1"/>
  <c r="S235" i="66"/>
  <c r="U235" i="66" s="1"/>
  <c r="Q235" i="66"/>
  <c r="O235" i="66"/>
  <c r="GL234" i="66"/>
  <c r="GK234" i="66"/>
  <c r="GJ234" i="66"/>
  <c r="GI234" i="66"/>
  <c r="GH234" i="66"/>
  <c r="GG234" i="66"/>
  <c r="GF234" i="66"/>
  <c r="GE234" i="66"/>
  <c r="GD234" i="66"/>
  <c r="GC234" i="66"/>
  <c r="GB234" i="66"/>
  <c r="GA234" i="66"/>
  <c r="FZ234" i="66"/>
  <c r="FY234" i="66"/>
  <c r="FX234" i="66"/>
  <c r="FW234" i="66"/>
  <c r="FV234" i="66"/>
  <c r="FU234" i="66"/>
  <c r="FT234" i="66"/>
  <c r="FS234" i="66"/>
  <c r="FR234" i="66"/>
  <c r="FQ234" i="66"/>
  <c r="FP234" i="66"/>
  <c r="FO234" i="66"/>
  <c r="FM234" i="66"/>
  <c r="FL234" i="66"/>
  <c r="FK234" i="66"/>
  <c r="FJ234" i="66"/>
  <c r="FI234" i="66"/>
  <c r="FH234" i="66"/>
  <c r="FG234" i="66"/>
  <c r="FF234" i="66"/>
  <c r="FE234" i="66"/>
  <c r="FD234" i="66"/>
  <c r="FC234" i="66"/>
  <c r="FB234" i="66"/>
  <c r="FA234" i="66"/>
  <c r="EZ234" i="66"/>
  <c r="EY234" i="66"/>
  <c r="EX234" i="66"/>
  <c r="EW234" i="66"/>
  <c r="EV234" i="66"/>
  <c r="EU234" i="66"/>
  <c r="ET234" i="66"/>
  <c r="ES234" i="66"/>
  <c r="ER234" i="66"/>
  <c r="EQ234" i="66"/>
  <c r="EN234" i="66"/>
  <c r="EM234" i="66"/>
  <c r="EL234" i="66"/>
  <c r="EK234" i="66"/>
  <c r="EJ234" i="66"/>
  <c r="EI234" i="66"/>
  <c r="EH234" i="66"/>
  <c r="EG234" i="66"/>
  <c r="EF234" i="66"/>
  <c r="EE234" i="66"/>
  <c r="ED234" i="66"/>
  <c r="EC234" i="66"/>
  <c r="EB234" i="66"/>
  <c r="EA234" i="66"/>
  <c r="DZ234" i="66"/>
  <c r="DY234" i="66"/>
  <c r="DX234" i="66"/>
  <c r="DW234" i="66"/>
  <c r="DV234" i="66"/>
  <c r="DU234" i="66"/>
  <c r="DT234" i="66"/>
  <c r="DS234" i="66"/>
  <c r="DR234" i="66"/>
  <c r="CS234" i="66"/>
  <c r="DB234" i="66" s="1"/>
  <c r="CJ234" i="66"/>
  <c r="DH234" i="66" s="1"/>
  <c r="CA234" i="66"/>
  <c r="DJ234" i="66" s="1"/>
  <c r="BZ234" i="66"/>
  <c r="BV234" i="66"/>
  <c r="BQ234" i="66"/>
  <c r="DK234" i="66" s="1"/>
  <c r="BP234" i="66"/>
  <c r="BG234" i="66"/>
  <c r="DG234" i="66" s="1"/>
  <c r="AX234" i="66"/>
  <c r="DE234" i="66" s="1"/>
  <c r="AO234" i="66"/>
  <c r="DC234" i="66" s="1"/>
  <c r="AF234" i="66"/>
  <c r="DA234" i="66" s="1"/>
  <c r="S234" i="66"/>
  <c r="U234" i="66" s="1"/>
  <c r="Q234" i="66"/>
  <c r="O234" i="66"/>
  <c r="GL233" i="66"/>
  <c r="GK233" i="66"/>
  <c r="GJ233" i="66"/>
  <c r="GI233" i="66"/>
  <c r="GH233" i="66"/>
  <c r="GG233" i="66"/>
  <c r="GF233" i="66"/>
  <c r="GE233" i="66"/>
  <c r="GD233" i="66"/>
  <c r="GC233" i="66"/>
  <c r="GB233" i="66"/>
  <c r="GA233" i="66"/>
  <c r="FZ233" i="66"/>
  <c r="FY233" i="66"/>
  <c r="FX233" i="66"/>
  <c r="FW233" i="66"/>
  <c r="FV233" i="66"/>
  <c r="FU233" i="66"/>
  <c r="FT233" i="66"/>
  <c r="FS233" i="66"/>
  <c r="FR233" i="66"/>
  <c r="FQ233" i="66"/>
  <c r="FP233" i="66"/>
  <c r="FO233" i="66"/>
  <c r="FM233" i="66"/>
  <c r="FL233" i="66"/>
  <c r="FK233" i="66"/>
  <c r="FJ233" i="66"/>
  <c r="FI233" i="66"/>
  <c r="FH233" i="66"/>
  <c r="FG233" i="66"/>
  <c r="FF233" i="66"/>
  <c r="FE233" i="66"/>
  <c r="FD233" i="66"/>
  <c r="FC233" i="66"/>
  <c r="FB233" i="66"/>
  <c r="FA233" i="66"/>
  <c r="EZ233" i="66"/>
  <c r="EY233" i="66"/>
  <c r="EX233" i="66"/>
  <c r="EW233" i="66"/>
  <c r="EV233" i="66"/>
  <c r="EU233" i="66"/>
  <c r="ET233" i="66"/>
  <c r="ES233" i="66"/>
  <c r="ER233" i="66"/>
  <c r="EQ233" i="66"/>
  <c r="EN233" i="66"/>
  <c r="EM233" i="66"/>
  <c r="EL233" i="66"/>
  <c r="EK233" i="66"/>
  <c r="EJ233" i="66"/>
  <c r="EI233" i="66"/>
  <c r="EH233" i="66"/>
  <c r="EG233" i="66"/>
  <c r="EF233" i="66"/>
  <c r="EE233" i="66"/>
  <c r="ED233" i="66"/>
  <c r="EC233" i="66"/>
  <c r="EB233" i="66"/>
  <c r="EA233" i="66"/>
  <c r="DZ233" i="66"/>
  <c r="DY233" i="66"/>
  <c r="DX233" i="66"/>
  <c r="DW233" i="66"/>
  <c r="DV233" i="66"/>
  <c r="DU233" i="66"/>
  <c r="DT233" i="66"/>
  <c r="DS233" i="66"/>
  <c r="DR233" i="66"/>
  <c r="DB233" i="66"/>
  <c r="CJ233" i="66"/>
  <c r="DH233" i="66" s="1"/>
  <c r="CA233" i="66"/>
  <c r="DJ233" i="66" s="1"/>
  <c r="BZ233" i="66"/>
  <c r="BV233" i="66"/>
  <c r="BQ233" i="66"/>
  <c r="DK233" i="66" s="1"/>
  <c r="BP233" i="66"/>
  <c r="BG233" i="66"/>
  <c r="DG233" i="66" s="1"/>
  <c r="AX233" i="66"/>
  <c r="DE233" i="66" s="1"/>
  <c r="AO233" i="66"/>
  <c r="DC233" i="66" s="1"/>
  <c r="AF233" i="66"/>
  <c r="DA233" i="66" s="1"/>
  <c r="S233" i="66"/>
  <c r="U233" i="66" s="1"/>
  <c r="Q233" i="66"/>
  <c r="O233" i="66"/>
  <c r="GL232" i="66"/>
  <c r="GK232" i="66"/>
  <c r="GJ232" i="66"/>
  <c r="GI232" i="66"/>
  <c r="GH232" i="66"/>
  <c r="GG232" i="66"/>
  <c r="GF232" i="66"/>
  <c r="GE232" i="66"/>
  <c r="GD232" i="66"/>
  <c r="GC232" i="66"/>
  <c r="GB232" i="66"/>
  <c r="GA232" i="66"/>
  <c r="FZ232" i="66"/>
  <c r="FY232" i="66"/>
  <c r="FX232" i="66"/>
  <c r="FW232" i="66"/>
  <c r="FV232" i="66"/>
  <c r="FU232" i="66"/>
  <c r="FT232" i="66"/>
  <c r="FS232" i="66"/>
  <c r="FR232" i="66"/>
  <c r="FQ232" i="66"/>
  <c r="FP232" i="66"/>
  <c r="FO232" i="66"/>
  <c r="FM232" i="66"/>
  <c r="FL232" i="66"/>
  <c r="FK232" i="66"/>
  <c r="FJ232" i="66"/>
  <c r="FI232" i="66"/>
  <c r="FH232" i="66"/>
  <c r="FG232" i="66"/>
  <c r="FF232" i="66"/>
  <c r="FE232" i="66"/>
  <c r="FD232" i="66"/>
  <c r="FC232" i="66"/>
  <c r="FB232" i="66"/>
  <c r="FA232" i="66"/>
  <c r="EZ232" i="66"/>
  <c r="EY232" i="66"/>
  <c r="EX232" i="66"/>
  <c r="EW232" i="66"/>
  <c r="EV232" i="66"/>
  <c r="EU232" i="66"/>
  <c r="ET232" i="66"/>
  <c r="ES232" i="66"/>
  <c r="ER232" i="66"/>
  <c r="EQ232" i="66"/>
  <c r="EP232" i="66"/>
  <c r="EN232" i="66"/>
  <c r="EM232" i="66"/>
  <c r="EL232" i="66"/>
  <c r="EK232" i="66"/>
  <c r="EJ232" i="66"/>
  <c r="EI232" i="66"/>
  <c r="EH232" i="66"/>
  <c r="EG232" i="66"/>
  <c r="EF232" i="66"/>
  <c r="EE232" i="66"/>
  <c r="ED232" i="66"/>
  <c r="EC232" i="66"/>
  <c r="EB232" i="66"/>
  <c r="EA232" i="66"/>
  <c r="DZ232" i="66"/>
  <c r="DY232" i="66"/>
  <c r="DX232" i="66"/>
  <c r="DW232" i="66"/>
  <c r="DV232" i="66"/>
  <c r="DU232" i="66"/>
  <c r="DT232" i="66"/>
  <c r="DS232" i="66"/>
  <c r="DR232" i="66"/>
  <c r="DQ232" i="66"/>
  <c r="DB232" i="66"/>
  <c r="CJ232" i="66"/>
  <c r="DH232" i="66" s="1"/>
  <c r="CA232" i="66"/>
  <c r="DJ232" i="66" s="1"/>
  <c r="BZ232" i="66"/>
  <c r="BV232" i="66"/>
  <c r="BQ232" i="66"/>
  <c r="BP232" i="66"/>
  <c r="BG232" i="66"/>
  <c r="DG232" i="66" s="1"/>
  <c r="AX232" i="66"/>
  <c r="AO232" i="66"/>
  <c r="DC232" i="66" s="1"/>
  <c r="AF232" i="66"/>
  <c r="DA232" i="66" s="1"/>
  <c r="S232" i="66"/>
  <c r="U232" i="66" s="1"/>
  <c r="Q232" i="66"/>
  <c r="O232" i="66"/>
  <c r="GL231" i="66"/>
  <c r="GK231" i="66"/>
  <c r="GJ231" i="66"/>
  <c r="GI231" i="66"/>
  <c r="GH231" i="66"/>
  <c r="GG231" i="66"/>
  <c r="GF231" i="66"/>
  <c r="GE231" i="66"/>
  <c r="GD231" i="66"/>
  <c r="GC231" i="66"/>
  <c r="GB231" i="66"/>
  <c r="GA231" i="66"/>
  <c r="FZ231" i="66"/>
  <c r="FY231" i="66"/>
  <c r="FX231" i="66"/>
  <c r="FW231" i="66"/>
  <c r="FV231" i="66"/>
  <c r="FU231" i="66"/>
  <c r="FT231" i="66"/>
  <c r="FS231" i="66"/>
  <c r="FR231" i="66"/>
  <c r="FQ231" i="66"/>
  <c r="FP231" i="66"/>
  <c r="FO231" i="66"/>
  <c r="FM231" i="66"/>
  <c r="FL231" i="66"/>
  <c r="FK231" i="66"/>
  <c r="FJ231" i="66"/>
  <c r="FI231" i="66"/>
  <c r="FH231" i="66"/>
  <c r="FG231" i="66"/>
  <c r="FF231" i="66"/>
  <c r="FE231" i="66"/>
  <c r="FD231" i="66"/>
  <c r="FC231" i="66"/>
  <c r="FB231" i="66"/>
  <c r="FA231" i="66"/>
  <c r="EZ231" i="66"/>
  <c r="EY231" i="66"/>
  <c r="EX231" i="66"/>
  <c r="EW231" i="66"/>
  <c r="EV231" i="66"/>
  <c r="EU231" i="66"/>
  <c r="ET231" i="66"/>
  <c r="ES231" i="66"/>
  <c r="ER231" i="66"/>
  <c r="EQ231" i="66"/>
  <c r="EP231" i="66"/>
  <c r="EN231" i="66"/>
  <c r="EM231" i="66"/>
  <c r="EL231" i="66"/>
  <c r="EK231" i="66"/>
  <c r="EJ231" i="66"/>
  <c r="EI231" i="66"/>
  <c r="EH231" i="66"/>
  <c r="EG231" i="66"/>
  <c r="EF231" i="66"/>
  <c r="EE231" i="66"/>
  <c r="ED231" i="66"/>
  <c r="EC231" i="66"/>
  <c r="EB231" i="66"/>
  <c r="EA231" i="66"/>
  <c r="DZ231" i="66"/>
  <c r="DY231" i="66"/>
  <c r="DX231" i="66"/>
  <c r="DW231" i="66"/>
  <c r="DV231" i="66"/>
  <c r="DU231" i="66"/>
  <c r="DT231" i="66"/>
  <c r="DS231" i="66"/>
  <c r="DR231" i="66"/>
  <c r="DQ231" i="66"/>
  <c r="DB231" i="66"/>
  <c r="CJ231" i="66"/>
  <c r="DH231" i="66" s="1"/>
  <c r="CA231" i="66"/>
  <c r="BZ231" i="66"/>
  <c r="BV231" i="66"/>
  <c r="BQ231" i="66"/>
  <c r="DK231" i="66" s="1"/>
  <c r="BP231" i="66"/>
  <c r="BG231" i="66"/>
  <c r="DG231" i="66" s="1"/>
  <c r="AX231" i="66"/>
  <c r="AO231" i="66"/>
  <c r="DC231" i="66" s="1"/>
  <c r="AF231" i="66"/>
  <c r="DA231" i="66" s="1"/>
  <c r="S231" i="66"/>
  <c r="U231" i="66" s="1"/>
  <c r="Q231" i="66"/>
  <c r="O231" i="66"/>
  <c r="GL230" i="66"/>
  <c r="GK230" i="66"/>
  <c r="GJ230" i="66"/>
  <c r="GI230" i="66"/>
  <c r="GH230" i="66"/>
  <c r="GG230" i="66"/>
  <c r="GF230" i="66"/>
  <c r="GE230" i="66"/>
  <c r="GD230" i="66"/>
  <c r="GC230" i="66"/>
  <c r="GB230" i="66"/>
  <c r="GA230" i="66"/>
  <c r="FZ230" i="66"/>
  <c r="FY230" i="66"/>
  <c r="FX230" i="66"/>
  <c r="FW230" i="66"/>
  <c r="FV230" i="66"/>
  <c r="FU230" i="66"/>
  <c r="FT230" i="66"/>
  <c r="FS230" i="66"/>
  <c r="FR230" i="66"/>
  <c r="FQ230" i="66"/>
  <c r="FP230" i="66"/>
  <c r="FO230" i="66"/>
  <c r="FM230" i="66"/>
  <c r="FL230" i="66"/>
  <c r="FK230" i="66"/>
  <c r="FJ230" i="66"/>
  <c r="FI230" i="66"/>
  <c r="FH230" i="66"/>
  <c r="FG230" i="66"/>
  <c r="FF230" i="66"/>
  <c r="FE230" i="66"/>
  <c r="FD230" i="66"/>
  <c r="FC230" i="66"/>
  <c r="FB230" i="66"/>
  <c r="FA230" i="66"/>
  <c r="EZ230" i="66"/>
  <c r="EY230" i="66"/>
  <c r="EX230" i="66"/>
  <c r="EW230" i="66"/>
  <c r="EV230" i="66"/>
  <c r="EU230" i="66"/>
  <c r="ET230" i="66"/>
  <c r="ES230" i="66"/>
  <c r="ER230" i="66"/>
  <c r="EQ230" i="66"/>
  <c r="EP230" i="66"/>
  <c r="EN230" i="66"/>
  <c r="EM230" i="66"/>
  <c r="EL230" i="66"/>
  <c r="EK230" i="66"/>
  <c r="EJ230" i="66"/>
  <c r="EI230" i="66"/>
  <c r="EH230" i="66"/>
  <c r="EG230" i="66"/>
  <c r="EF230" i="66"/>
  <c r="EE230" i="66"/>
  <c r="ED230" i="66"/>
  <c r="EC230" i="66"/>
  <c r="EB230" i="66"/>
  <c r="EA230" i="66"/>
  <c r="DZ230" i="66"/>
  <c r="DY230" i="66"/>
  <c r="DX230" i="66"/>
  <c r="DW230" i="66"/>
  <c r="DV230" i="66"/>
  <c r="DU230" i="66"/>
  <c r="DT230" i="66"/>
  <c r="DS230" i="66"/>
  <c r="DR230" i="66"/>
  <c r="DQ230" i="66"/>
  <c r="DB230" i="66"/>
  <c r="CJ230" i="66"/>
  <c r="DH230" i="66" s="1"/>
  <c r="CA230" i="66"/>
  <c r="DJ230" i="66" s="1"/>
  <c r="BZ230" i="66"/>
  <c r="BV230" i="66"/>
  <c r="BQ230" i="66"/>
  <c r="DK230" i="66" s="1"/>
  <c r="BP230" i="66"/>
  <c r="BG230" i="66"/>
  <c r="DG230" i="66" s="1"/>
  <c r="AX230" i="66"/>
  <c r="DE230" i="66" s="1"/>
  <c r="AO230" i="66"/>
  <c r="DC230" i="66" s="1"/>
  <c r="AF230" i="66"/>
  <c r="DA230" i="66" s="1"/>
  <c r="S230" i="66"/>
  <c r="U230" i="66" s="1"/>
  <c r="Q230" i="66"/>
  <c r="O230" i="66"/>
  <c r="GL229" i="66"/>
  <c r="GK229" i="66"/>
  <c r="GJ229" i="66"/>
  <c r="GI229" i="66"/>
  <c r="GH229" i="66"/>
  <c r="GG229" i="66"/>
  <c r="GF229" i="66"/>
  <c r="GE229" i="66"/>
  <c r="GD229" i="66"/>
  <c r="GC229" i="66"/>
  <c r="GB229" i="66"/>
  <c r="GA229" i="66"/>
  <c r="FZ229" i="66"/>
  <c r="FY229" i="66"/>
  <c r="FX229" i="66"/>
  <c r="FW229" i="66"/>
  <c r="FV229" i="66"/>
  <c r="FU229" i="66"/>
  <c r="FT229" i="66"/>
  <c r="FS229" i="66"/>
  <c r="FR229" i="66"/>
  <c r="FQ229" i="66"/>
  <c r="FP229" i="66"/>
  <c r="FO229" i="66"/>
  <c r="FM229" i="66"/>
  <c r="FL229" i="66"/>
  <c r="FK229" i="66"/>
  <c r="FJ229" i="66"/>
  <c r="FI229" i="66"/>
  <c r="FH229" i="66"/>
  <c r="FG229" i="66"/>
  <c r="FF229" i="66"/>
  <c r="FE229" i="66"/>
  <c r="FD229" i="66"/>
  <c r="FC229" i="66"/>
  <c r="FB229" i="66"/>
  <c r="FA229" i="66"/>
  <c r="EZ229" i="66"/>
  <c r="EY229" i="66"/>
  <c r="EX229" i="66"/>
  <c r="EW229" i="66"/>
  <c r="EV229" i="66"/>
  <c r="EU229" i="66"/>
  <c r="ET229" i="66"/>
  <c r="ES229" i="66"/>
  <c r="ER229" i="66"/>
  <c r="EQ229" i="66"/>
  <c r="EP229" i="66"/>
  <c r="EN229" i="66"/>
  <c r="EM229" i="66"/>
  <c r="EL229" i="66"/>
  <c r="EK229" i="66"/>
  <c r="EJ229" i="66"/>
  <c r="EI229" i="66"/>
  <c r="EH229" i="66"/>
  <c r="EG229" i="66"/>
  <c r="EF229" i="66"/>
  <c r="EE229" i="66"/>
  <c r="ED229" i="66"/>
  <c r="EC229" i="66"/>
  <c r="EB229" i="66"/>
  <c r="EA229" i="66"/>
  <c r="DZ229" i="66"/>
  <c r="DY229" i="66"/>
  <c r="DX229" i="66"/>
  <c r="DW229" i="66"/>
  <c r="DV229" i="66"/>
  <c r="DU229" i="66"/>
  <c r="DT229" i="66"/>
  <c r="DS229" i="66"/>
  <c r="DR229" i="66"/>
  <c r="DQ229" i="66"/>
  <c r="DB229" i="66"/>
  <c r="CJ229" i="66"/>
  <c r="DH229" i="66" s="1"/>
  <c r="CA229" i="66"/>
  <c r="DJ229" i="66" s="1"/>
  <c r="BZ229" i="66"/>
  <c r="BV229" i="66"/>
  <c r="BQ229" i="66"/>
  <c r="DK229" i="66" s="1"/>
  <c r="BP229" i="66"/>
  <c r="BG229" i="66"/>
  <c r="DG229" i="66" s="1"/>
  <c r="AX229" i="66"/>
  <c r="AO229" i="66"/>
  <c r="DC229" i="66" s="1"/>
  <c r="AF229" i="66"/>
  <c r="DA229" i="66" s="1"/>
  <c r="S229" i="66"/>
  <c r="U229" i="66" s="1"/>
  <c r="Q229" i="66"/>
  <c r="O229" i="66"/>
  <c r="GL228" i="66"/>
  <c r="GK228" i="66"/>
  <c r="GJ228" i="66"/>
  <c r="GI228" i="66"/>
  <c r="GH228" i="66"/>
  <c r="GG228" i="66"/>
  <c r="GF228" i="66"/>
  <c r="GE228" i="66"/>
  <c r="GD228" i="66"/>
  <c r="GC228" i="66"/>
  <c r="GB228" i="66"/>
  <c r="GA228" i="66"/>
  <c r="FZ228" i="66"/>
  <c r="FY228" i="66"/>
  <c r="FX228" i="66"/>
  <c r="FW228" i="66"/>
  <c r="FV228" i="66"/>
  <c r="FU228" i="66"/>
  <c r="FT228" i="66"/>
  <c r="FS228" i="66"/>
  <c r="FR228" i="66"/>
  <c r="FQ228" i="66"/>
  <c r="FP228" i="66"/>
  <c r="FO228" i="66"/>
  <c r="FM228" i="66"/>
  <c r="FL228" i="66"/>
  <c r="FK228" i="66"/>
  <c r="FJ228" i="66"/>
  <c r="FI228" i="66"/>
  <c r="FH228" i="66"/>
  <c r="FG228" i="66"/>
  <c r="FF228" i="66"/>
  <c r="FE228" i="66"/>
  <c r="FD228" i="66"/>
  <c r="FC228" i="66"/>
  <c r="FB228" i="66"/>
  <c r="FA228" i="66"/>
  <c r="EZ228" i="66"/>
  <c r="EY228" i="66"/>
  <c r="EX228" i="66"/>
  <c r="EW228" i="66"/>
  <c r="EV228" i="66"/>
  <c r="EU228" i="66"/>
  <c r="ET228" i="66"/>
  <c r="ES228" i="66"/>
  <c r="ER228" i="66"/>
  <c r="EQ228" i="66"/>
  <c r="EP228" i="66"/>
  <c r="EN228" i="66"/>
  <c r="EM228" i="66"/>
  <c r="EL228" i="66"/>
  <c r="EK228" i="66"/>
  <c r="EJ228" i="66"/>
  <c r="EI228" i="66"/>
  <c r="EH228" i="66"/>
  <c r="EG228" i="66"/>
  <c r="EF228" i="66"/>
  <c r="EE228" i="66"/>
  <c r="ED228" i="66"/>
  <c r="EC228" i="66"/>
  <c r="EB228" i="66"/>
  <c r="EA228" i="66"/>
  <c r="DZ228" i="66"/>
  <c r="DY228" i="66"/>
  <c r="DX228" i="66"/>
  <c r="DW228" i="66"/>
  <c r="DV228" i="66"/>
  <c r="DU228" i="66"/>
  <c r="DT228" i="66"/>
  <c r="DS228" i="66"/>
  <c r="DR228" i="66"/>
  <c r="DQ228" i="66"/>
  <c r="DB228" i="66"/>
  <c r="CJ228" i="66"/>
  <c r="DH228" i="66" s="1"/>
  <c r="CA228" i="66"/>
  <c r="DJ228" i="66" s="1"/>
  <c r="BZ228" i="66"/>
  <c r="BV228" i="66"/>
  <c r="BQ228" i="66"/>
  <c r="DK228" i="66" s="1"/>
  <c r="BP228" i="66"/>
  <c r="BG228" i="66"/>
  <c r="DG228" i="66" s="1"/>
  <c r="AX228" i="66"/>
  <c r="DD228" i="66" s="1"/>
  <c r="AO228" i="66"/>
  <c r="DC228" i="66" s="1"/>
  <c r="AF228" i="66"/>
  <c r="DA228" i="66" s="1"/>
  <c r="S228" i="66"/>
  <c r="U228" i="66" s="1"/>
  <c r="Q228" i="66"/>
  <c r="O228" i="66"/>
  <c r="GL227" i="66"/>
  <c r="GK227" i="66"/>
  <c r="GJ227" i="66"/>
  <c r="GI227" i="66"/>
  <c r="GH227" i="66"/>
  <c r="GG227" i="66"/>
  <c r="GF227" i="66"/>
  <c r="GE227" i="66"/>
  <c r="GD227" i="66"/>
  <c r="GC227" i="66"/>
  <c r="GB227" i="66"/>
  <c r="GA227" i="66"/>
  <c r="FZ227" i="66"/>
  <c r="FY227" i="66"/>
  <c r="FX227" i="66"/>
  <c r="FW227" i="66"/>
  <c r="FV227" i="66"/>
  <c r="FU227" i="66"/>
  <c r="FT227" i="66"/>
  <c r="FS227" i="66"/>
  <c r="FR227" i="66"/>
  <c r="FQ227" i="66"/>
  <c r="FP227" i="66"/>
  <c r="FO227" i="66"/>
  <c r="FM227" i="66"/>
  <c r="FL227" i="66"/>
  <c r="FK227" i="66"/>
  <c r="FJ227" i="66"/>
  <c r="FI227" i="66"/>
  <c r="FH227" i="66"/>
  <c r="FG227" i="66"/>
  <c r="FF227" i="66"/>
  <c r="FE227" i="66"/>
  <c r="FD227" i="66"/>
  <c r="FC227" i="66"/>
  <c r="FB227" i="66"/>
  <c r="FA227" i="66"/>
  <c r="EZ227" i="66"/>
  <c r="EY227" i="66"/>
  <c r="EX227" i="66"/>
  <c r="EW227" i="66"/>
  <c r="EV227" i="66"/>
  <c r="EU227" i="66"/>
  <c r="ET227" i="66"/>
  <c r="ES227" i="66"/>
  <c r="ER227" i="66"/>
  <c r="EQ227" i="66"/>
  <c r="EP227" i="66"/>
  <c r="EN227" i="66"/>
  <c r="EM227" i="66"/>
  <c r="EL227" i="66"/>
  <c r="EK227" i="66"/>
  <c r="EJ227" i="66"/>
  <c r="EI227" i="66"/>
  <c r="EH227" i="66"/>
  <c r="EG227" i="66"/>
  <c r="EF227" i="66"/>
  <c r="EE227" i="66"/>
  <c r="ED227" i="66"/>
  <c r="EC227" i="66"/>
  <c r="EB227" i="66"/>
  <c r="EA227" i="66"/>
  <c r="DZ227" i="66"/>
  <c r="DY227" i="66"/>
  <c r="DX227" i="66"/>
  <c r="DW227" i="66"/>
  <c r="DV227" i="66"/>
  <c r="DU227" i="66"/>
  <c r="DT227" i="66"/>
  <c r="DS227" i="66"/>
  <c r="DR227" i="66"/>
  <c r="DQ227" i="66"/>
  <c r="DB227" i="66"/>
  <c r="CJ227" i="66"/>
  <c r="DH227" i="66" s="1"/>
  <c r="CA227" i="66"/>
  <c r="DJ227" i="66" s="1"/>
  <c r="BZ227" i="66"/>
  <c r="BV227" i="66"/>
  <c r="BQ227" i="66"/>
  <c r="DK227" i="66" s="1"/>
  <c r="BP227" i="66"/>
  <c r="BG227" i="66"/>
  <c r="DG227" i="66" s="1"/>
  <c r="AX227" i="66"/>
  <c r="AO227" i="66"/>
  <c r="DC227" i="66" s="1"/>
  <c r="AF227" i="66"/>
  <c r="DA227" i="66" s="1"/>
  <c r="S227" i="66"/>
  <c r="U227" i="66" s="1"/>
  <c r="Q227" i="66"/>
  <c r="O227" i="66"/>
  <c r="GL226" i="66"/>
  <c r="GK226" i="66"/>
  <c r="GJ226" i="66"/>
  <c r="GI226" i="66"/>
  <c r="GH226" i="66"/>
  <c r="GG226" i="66"/>
  <c r="GF226" i="66"/>
  <c r="GE226" i="66"/>
  <c r="GD226" i="66"/>
  <c r="GC226" i="66"/>
  <c r="GB226" i="66"/>
  <c r="GA226" i="66"/>
  <c r="FZ226" i="66"/>
  <c r="FY226" i="66"/>
  <c r="FX226" i="66"/>
  <c r="FW226" i="66"/>
  <c r="FV226" i="66"/>
  <c r="FU226" i="66"/>
  <c r="FT226" i="66"/>
  <c r="FS226" i="66"/>
  <c r="FR226" i="66"/>
  <c r="FQ226" i="66"/>
  <c r="FP226" i="66"/>
  <c r="FO226" i="66"/>
  <c r="FM226" i="66"/>
  <c r="FL226" i="66"/>
  <c r="FK226" i="66"/>
  <c r="FJ226" i="66"/>
  <c r="FI226" i="66"/>
  <c r="FH226" i="66"/>
  <c r="FG226" i="66"/>
  <c r="FF226" i="66"/>
  <c r="FE226" i="66"/>
  <c r="FD226" i="66"/>
  <c r="FC226" i="66"/>
  <c r="FB226" i="66"/>
  <c r="FA226" i="66"/>
  <c r="EZ226" i="66"/>
  <c r="EY226" i="66"/>
  <c r="EX226" i="66"/>
  <c r="EW226" i="66"/>
  <c r="EV226" i="66"/>
  <c r="EU226" i="66"/>
  <c r="ET226" i="66"/>
  <c r="ES226" i="66"/>
  <c r="ER226" i="66"/>
  <c r="EQ226" i="66"/>
  <c r="EP226" i="66"/>
  <c r="EN226" i="66"/>
  <c r="EM226" i="66"/>
  <c r="EL226" i="66"/>
  <c r="EK226" i="66"/>
  <c r="EJ226" i="66"/>
  <c r="EI226" i="66"/>
  <c r="EH226" i="66"/>
  <c r="EG226" i="66"/>
  <c r="EF226" i="66"/>
  <c r="EE226" i="66"/>
  <c r="ED226" i="66"/>
  <c r="EC226" i="66"/>
  <c r="EB226" i="66"/>
  <c r="EA226" i="66"/>
  <c r="DZ226" i="66"/>
  <c r="DY226" i="66"/>
  <c r="DX226" i="66"/>
  <c r="DW226" i="66"/>
  <c r="DV226" i="66"/>
  <c r="DU226" i="66"/>
  <c r="DT226" i="66"/>
  <c r="DS226" i="66"/>
  <c r="DR226" i="66"/>
  <c r="DQ226" i="66"/>
  <c r="DB226" i="66"/>
  <c r="CJ226" i="66"/>
  <c r="DH226" i="66" s="1"/>
  <c r="CA226" i="66"/>
  <c r="DJ226" i="66" s="1"/>
  <c r="BZ226" i="66"/>
  <c r="BV226" i="66"/>
  <c r="BQ226" i="66"/>
  <c r="DK226" i="66" s="1"/>
  <c r="BP226" i="66"/>
  <c r="BG226" i="66"/>
  <c r="DG226" i="66" s="1"/>
  <c r="AX226" i="66"/>
  <c r="AO226" i="66"/>
  <c r="DC226" i="66" s="1"/>
  <c r="AF226" i="66"/>
  <c r="DA226" i="66" s="1"/>
  <c r="S226" i="66"/>
  <c r="U226" i="66" s="1"/>
  <c r="Q226" i="66"/>
  <c r="O226" i="66"/>
  <c r="GL225" i="66"/>
  <c r="GK225" i="66"/>
  <c r="GJ225" i="66"/>
  <c r="GI225" i="66"/>
  <c r="GH225" i="66"/>
  <c r="GG225" i="66"/>
  <c r="GF225" i="66"/>
  <c r="GE225" i="66"/>
  <c r="GD225" i="66"/>
  <c r="GC225" i="66"/>
  <c r="GB225" i="66"/>
  <c r="GA225" i="66"/>
  <c r="FZ225" i="66"/>
  <c r="FY225" i="66"/>
  <c r="FX225" i="66"/>
  <c r="FW225" i="66"/>
  <c r="FV225" i="66"/>
  <c r="FU225" i="66"/>
  <c r="FT225" i="66"/>
  <c r="FS225" i="66"/>
  <c r="FR225" i="66"/>
  <c r="FQ225" i="66"/>
  <c r="FP225" i="66"/>
  <c r="FO225" i="66"/>
  <c r="FM225" i="66"/>
  <c r="FL225" i="66"/>
  <c r="FK225" i="66"/>
  <c r="FJ225" i="66"/>
  <c r="FI225" i="66"/>
  <c r="FH225" i="66"/>
  <c r="FG225" i="66"/>
  <c r="FF225" i="66"/>
  <c r="FE225" i="66"/>
  <c r="FD225" i="66"/>
  <c r="FC225" i="66"/>
  <c r="FB225" i="66"/>
  <c r="FA225" i="66"/>
  <c r="EZ225" i="66"/>
  <c r="EY225" i="66"/>
  <c r="EX225" i="66"/>
  <c r="EW225" i="66"/>
  <c r="EV225" i="66"/>
  <c r="EU225" i="66"/>
  <c r="ET225" i="66"/>
  <c r="ES225" i="66"/>
  <c r="ER225" i="66"/>
  <c r="EQ225" i="66"/>
  <c r="EP225" i="66"/>
  <c r="EN225" i="66"/>
  <c r="EM225" i="66"/>
  <c r="EL225" i="66"/>
  <c r="EK225" i="66"/>
  <c r="EJ225" i="66"/>
  <c r="EI225" i="66"/>
  <c r="EH225" i="66"/>
  <c r="EG225" i="66"/>
  <c r="EF225" i="66"/>
  <c r="EE225" i="66"/>
  <c r="ED225" i="66"/>
  <c r="EC225" i="66"/>
  <c r="EB225" i="66"/>
  <c r="EA225" i="66"/>
  <c r="DZ225" i="66"/>
  <c r="DY225" i="66"/>
  <c r="DX225" i="66"/>
  <c r="DW225" i="66"/>
  <c r="DV225" i="66"/>
  <c r="DU225" i="66"/>
  <c r="DT225" i="66"/>
  <c r="DS225" i="66"/>
  <c r="DR225" i="66"/>
  <c r="DQ225" i="66"/>
  <c r="DB225" i="66"/>
  <c r="CJ225" i="66"/>
  <c r="DH225" i="66" s="1"/>
  <c r="CA225" i="66"/>
  <c r="DJ225" i="66" s="1"/>
  <c r="BZ225" i="66"/>
  <c r="BV225" i="66"/>
  <c r="BQ225" i="66"/>
  <c r="DK225" i="66" s="1"/>
  <c r="BP225" i="66"/>
  <c r="BG225" i="66"/>
  <c r="DG225" i="66" s="1"/>
  <c r="AX225" i="66"/>
  <c r="DE225" i="66" s="1"/>
  <c r="AO225" i="66"/>
  <c r="DC225" i="66" s="1"/>
  <c r="AF225" i="66"/>
  <c r="DA225" i="66" s="1"/>
  <c r="S225" i="66"/>
  <c r="U225" i="66" s="1"/>
  <c r="Q225" i="66"/>
  <c r="O225" i="66"/>
  <c r="GL224" i="66"/>
  <c r="GK224" i="66"/>
  <c r="GJ224" i="66"/>
  <c r="GI224" i="66"/>
  <c r="GH224" i="66"/>
  <c r="GG224" i="66"/>
  <c r="GF224" i="66"/>
  <c r="GE224" i="66"/>
  <c r="GD224" i="66"/>
  <c r="GC224" i="66"/>
  <c r="GB224" i="66"/>
  <c r="GA224" i="66"/>
  <c r="FZ224" i="66"/>
  <c r="FY224" i="66"/>
  <c r="FX224" i="66"/>
  <c r="FW224" i="66"/>
  <c r="FV224" i="66"/>
  <c r="FU224" i="66"/>
  <c r="FT224" i="66"/>
  <c r="FS224" i="66"/>
  <c r="FR224" i="66"/>
  <c r="FQ224" i="66"/>
  <c r="FP224" i="66"/>
  <c r="FO224" i="66"/>
  <c r="FM224" i="66"/>
  <c r="FL224" i="66"/>
  <c r="FK224" i="66"/>
  <c r="FJ224" i="66"/>
  <c r="FI224" i="66"/>
  <c r="FH224" i="66"/>
  <c r="FG224" i="66"/>
  <c r="FF224" i="66"/>
  <c r="FE224" i="66"/>
  <c r="FD224" i="66"/>
  <c r="FC224" i="66"/>
  <c r="FB224" i="66"/>
  <c r="FA224" i="66"/>
  <c r="EZ224" i="66"/>
  <c r="EY224" i="66"/>
  <c r="EX224" i="66"/>
  <c r="EW224" i="66"/>
  <c r="EV224" i="66"/>
  <c r="EU224" i="66"/>
  <c r="ET224" i="66"/>
  <c r="ES224" i="66"/>
  <c r="ER224" i="66"/>
  <c r="EQ224" i="66"/>
  <c r="EP224" i="66"/>
  <c r="EN224" i="66"/>
  <c r="EM224" i="66"/>
  <c r="EL224" i="66"/>
  <c r="EK224" i="66"/>
  <c r="EJ224" i="66"/>
  <c r="EI224" i="66"/>
  <c r="EH224" i="66"/>
  <c r="EG224" i="66"/>
  <c r="EF224" i="66"/>
  <c r="EE224" i="66"/>
  <c r="ED224" i="66"/>
  <c r="EC224" i="66"/>
  <c r="EB224" i="66"/>
  <c r="EA224" i="66"/>
  <c r="DZ224" i="66"/>
  <c r="DY224" i="66"/>
  <c r="DX224" i="66"/>
  <c r="DW224" i="66"/>
  <c r="DV224" i="66"/>
  <c r="DU224" i="66"/>
  <c r="DT224" i="66"/>
  <c r="DS224" i="66"/>
  <c r="DR224" i="66"/>
  <c r="DQ224" i="66"/>
  <c r="DB224" i="66"/>
  <c r="CJ224" i="66"/>
  <c r="DH224" i="66" s="1"/>
  <c r="CA224" i="66"/>
  <c r="DJ224" i="66" s="1"/>
  <c r="BZ224" i="66"/>
  <c r="BV224" i="66"/>
  <c r="BQ224" i="66"/>
  <c r="DK224" i="66" s="1"/>
  <c r="BP224" i="66"/>
  <c r="BG224" i="66"/>
  <c r="DG224" i="66" s="1"/>
  <c r="AX224" i="66"/>
  <c r="AO224" i="66"/>
  <c r="DC224" i="66" s="1"/>
  <c r="AF224" i="66"/>
  <c r="DA224" i="66" s="1"/>
  <c r="S224" i="66"/>
  <c r="U224" i="66" s="1"/>
  <c r="Q224" i="66"/>
  <c r="O224" i="66"/>
  <c r="GL223" i="66"/>
  <c r="GK223" i="66"/>
  <c r="GJ223" i="66"/>
  <c r="GI223" i="66"/>
  <c r="GH223" i="66"/>
  <c r="GG223" i="66"/>
  <c r="GF223" i="66"/>
  <c r="GE223" i="66"/>
  <c r="GD223" i="66"/>
  <c r="GC223" i="66"/>
  <c r="GB223" i="66"/>
  <c r="GA223" i="66"/>
  <c r="FZ223" i="66"/>
  <c r="FY223" i="66"/>
  <c r="FX223" i="66"/>
  <c r="FW223" i="66"/>
  <c r="FV223" i="66"/>
  <c r="FU223" i="66"/>
  <c r="FT223" i="66"/>
  <c r="FS223" i="66"/>
  <c r="FR223" i="66"/>
  <c r="FQ223" i="66"/>
  <c r="FP223" i="66"/>
  <c r="FO223" i="66"/>
  <c r="FM223" i="66"/>
  <c r="FL223" i="66"/>
  <c r="FK223" i="66"/>
  <c r="FJ223" i="66"/>
  <c r="FI223" i="66"/>
  <c r="FH223" i="66"/>
  <c r="FG223" i="66"/>
  <c r="FF223" i="66"/>
  <c r="FE223" i="66"/>
  <c r="FD223" i="66"/>
  <c r="FC223" i="66"/>
  <c r="FB223" i="66"/>
  <c r="FA223" i="66"/>
  <c r="EZ223" i="66"/>
  <c r="EY223" i="66"/>
  <c r="EX223" i="66"/>
  <c r="EW223" i="66"/>
  <c r="EV223" i="66"/>
  <c r="EU223" i="66"/>
  <c r="ET223" i="66"/>
  <c r="ES223" i="66"/>
  <c r="ER223" i="66"/>
  <c r="EQ223" i="66"/>
  <c r="EP223" i="66"/>
  <c r="EN223" i="66"/>
  <c r="EM223" i="66"/>
  <c r="EL223" i="66"/>
  <c r="EK223" i="66"/>
  <c r="EJ223" i="66"/>
  <c r="EI223" i="66"/>
  <c r="EH223" i="66"/>
  <c r="EG223" i="66"/>
  <c r="EF223" i="66"/>
  <c r="EE223" i="66"/>
  <c r="ED223" i="66"/>
  <c r="EC223" i="66"/>
  <c r="EB223" i="66"/>
  <c r="EA223" i="66"/>
  <c r="DZ223" i="66"/>
  <c r="DY223" i="66"/>
  <c r="DX223" i="66"/>
  <c r="DW223" i="66"/>
  <c r="DV223" i="66"/>
  <c r="DU223" i="66"/>
  <c r="DT223" i="66"/>
  <c r="DS223" i="66"/>
  <c r="DR223" i="66"/>
  <c r="DQ223" i="66"/>
  <c r="DB223" i="66"/>
  <c r="CJ223" i="66"/>
  <c r="DH223" i="66" s="1"/>
  <c r="CA223" i="66"/>
  <c r="BZ223" i="66"/>
  <c r="BV223" i="66"/>
  <c r="BQ223" i="66"/>
  <c r="DK223" i="66" s="1"/>
  <c r="BP223" i="66"/>
  <c r="BG223" i="66"/>
  <c r="DG223" i="66" s="1"/>
  <c r="AX223" i="66"/>
  <c r="AO223" i="66"/>
  <c r="DC223" i="66" s="1"/>
  <c r="AF223" i="66"/>
  <c r="DA223" i="66" s="1"/>
  <c r="S223" i="66"/>
  <c r="U223" i="66" s="1"/>
  <c r="Q223" i="66"/>
  <c r="O223" i="66"/>
  <c r="GL222" i="66"/>
  <c r="GK222" i="66"/>
  <c r="GJ222" i="66"/>
  <c r="GI222" i="66"/>
  <c r="GH222" i="66"/>
  <c r="GG222" i="66"/>
  <c r="GF222" i="66"/>
  <c r="GE222" i="66"/>
  <c r="GD222" i="66"/>
  <c r="GC222" i="66"/>
  <c r="GB222" i="66"/>
  <c r="GA222" i="66"/>
  <c r="FZ222" i="66"/>
  <c r="FY222" i="66"/>
  <c r="FX222" i="66"/>
  <c r="FW222" i="66"/>
  <c r="FV222" i="66"/>
  <c r="FU222" i="66"/>
  <c r="FT222" i="66"/>
  <c r="FS222" i="66"/>
  <c r="FR222" i="66"/>
  <c r="FQ222" i="66"/>
  <c r="FP222" i="66"/>
  <c r="FO222" i="66"/>
  <c r="FM222" i="66"/>
  <c r="FL222" i="66"/>
  <c r="FK222" i="66"/>
  <c r="FJ222" i="66"/>
  <c r="FI222" i="66"/>
  <c r="FH222" i="66"/>
  <c r="FG222" i="66"/>
  <c r="FF222" i="66"/>
  <c r="FE222" i="66"/>
  <c r="FD222" i="66"/>
  <c r="FC222" i="66"/>
  <c r="FB222" i="66"/>
  <c r="FA222" i="66"/>
  <c r="EZ222" i="66"/>
  <c r="EY222" i="66"/>
  <c r="EX222" i="66"/>
  <c r="EW222" i="66"/>
  <c r="EV222" i="66"/>
  <c r="EU222" i="66"/>
  <c r="ET222" i="66"/>
  <c r="ES222" i="66"/>
  <c r="ER222" i="66"/>
  <c r="EQ222" i="66"/>
  <c r="EP222" i="66"/>
  <c r="EN222" i="66"/>
  <c r="EM222" i="66"/>
  <c r="EL222" i="66"/>
  <c r="EK222" i="66"/>
  <c r="EJ222" i="66"/>
  <c r="EI222" i="66"/>
  <c r="EH222" i="66"/>
  <c r="EG222" i="66"/>
  <c r="EF222" i="66"/>
  <c r="EE222" i="66"/>
  <c r="ED222" i="66"/>
  <c r="EC222" i="66"/>
  <c r="EB222" i="66"/>
  <c r="EA222" i="66"/>
  <c r="DZ222" i="66"/>
  <c r="DY222" i="66"/>
  <c r="DX222" i="66"/>
  <c r="DW222" i="66"/>
  <c r="DV222" i="66"/>
  <c r="DU222" i="66"/>
  <c r="DT222" i="66"/>
  <c r="DS222" i="66"/>
  <c r="DR222" i="66"/>
  <c r="DQ222" i="66"/>
  <c r="DB222" i="66"/>
  <c r="CJ222" i="66"/>
  <c r="DH222" i="66" s="1"/>
  <c r="CA222" i="66"/>
  <c r="BZ222" i="66"/>
  <c r="BV222" i="66"/>
  <c r="BQ222" i="66"/>
  <c r="DK222" i="66" s="1"/>
  <c r="BP222" i="66"/>
  <c r="BG222" i="66"/>
  <c r="DG222" i="66" s="1"/>
  <c r="AX222" i="66"/>
  <c r="DE222" i="66" s="1"/>
  <c r="AO222" i="66"/>
  <c r="DC222" i="66" s="1"/>
  <c r="AF222" i="66"/>
  <c r="DA222" i="66" s="1"/>
  <c r="S222" i="66"/>
  <c r="U222" i="66" s="1"/>
  <c r="Q222" i="66"/>
  <c r="O222" i="66"/>
  <c r="GL221" i="66"/>
  <c r="GK221" i="66"/>
  <c r="GJ221" i="66"/>
  <c r="GI221" i="66"/>
  <c r="GH221" i="66"/>
  <c r="GG221" i="66"/>
  <c r="GF221" i="66"/>
  <c r="GE221" i="66"/>
  <c r="GD221" i="66"/>
  <c r="GC221" i="66"/>
  <c r="GB221" i="66"/>
  <c r="GA221" i="66"/>
  <c r="FZ221" i="66"/>
  <c r="FY221" i="66"/>
  <c r="FX221" i="66"/>
  <c r="FW221" i="66"/>
  <c r="FV221" i="66"/>
  <c r="FU221" i="66"/>
  <c r="FT221" i="66"/>
  <c r="FS221" i="66"/>
  <c r="FR221" i="66"/>
  <c r="FQ221" i="66"/>
  <c r="FP221" i="66"/>
  <c r="FO221" i="66"/>
  <c r="FM221" i="66"/>
  <c r="FL221" i="66"/>
  <c r="FK221" i="66"/>
  <c r="FJ221" i="66"/>
  <c r="FI221" i="66"/>
  <c r="FH221" i="66"/>
  <c r="FG221" i="66"/>
  <c r="FF221" i="66"/>
  <c r="FE221" i="66"/>
  <c r="FD221" i="66"/>
  <c r="FC221" i="66"/>
  <c r="FB221" i="66"/>
  <c r="FA221" i="66"/>
  <c r="EZ221" i="66"/>
  <c r="EY221" i="66"/>
  <c r="EX221" i="66"/>
  <c r="EW221" i="66"/>
  <c r="EV221" i="66"/>
  <c r="EU221" i="66"/>
  <c r="ET221" i="66"/>
  <c r="ES221" i="66"/>
  <c r="ER221" i="66"/>
  <c r="EQ221" i="66"/>
  <c r="EP221" i="66"/>
  <c r="EN221" i="66"/>
  <c r="EM221" i="66"/>
  <c r="EL221" i="66"/>
  <c r="EK221" i="66"/>
  <c r="EJ221" i="66"/>
  <c r="EI221" i="66"/>
  <c r="EH221" i="66"/>
  <c r="EG221" i="66"/>
  <c r="EF221" i="66"/>
  <c r="EE221" i="66"/>
  <c r="ED221" i="66"/>
  <c r="EC221" i="66"/>
  <c r="EB221" i="66"/>
  <c r="EA221" i="66"/>
  <c r="DZ221" i="66"/>
  <c r="DY221" i="66"/>
  <c r="DX221" i="66"/>
  <c r="DW221" i="66"/>
  <c r="DV221" i="66"/>
  <c r="DU221" i="66"/>
  <c r="DT221" i="66"/>
  <c r="DS221" i="66"/>
  <c r="DR221" i="66"/>
  <c r="DQ221" i="66"/>
  <c r="DB221" i="66"/>
  <c r="CJ221" i="66"/>
  <c r="DH221" i="66" s="1"/>
  <c r="CA221" i="66"/>
  <c r="BZ221" i="66"/>
  <c r="BV221" i="66"/>
  <c r="BQ221" i="66"/>
  <c r="DK221" i="66" s="1"/>
  <c r="BP221" i="66"/>
  <c r="BG221" i="66"/>
  <c r="DG221" i="66" s="1"/>
  <c r="AX221" i="66"/>
  <c r="DE221" i="66" s="1"/>
  <c r="AO221" i="66"/>
  <c r="DC221" i="66" s="1"/>
  <c r="AF221" i="66"/>
  <c r="DA221" i="66" s="1"/>
  <c r="S221" i="66"/>
  <c r="U221" i="66" s="1"/>
  <c r="Q221" i="66"/>
  <c r="O221" i="66"/>
  <c r="GL220" i="66"/>
  <c r="GK220" i="66"/>
  <c r="GJ220" i="66"/>
  <c r="GI220" i="66"/>
  <c r="GH220" i="66"/>
  <c r="GG220" i="66"/>
  <c r="GF220" i="66"/>
  <c r="GE220" i="66"/>
  <c r="GD220" i="66"/>
  <c r="GC220" i="66"/>
  <c r="GB220" i="66"/>
  <c r="GA220" i="66"/>
  <c r="FZ220" i="66"/>
  <c r="FY220" i="66"/>
  <c r="FX220" i="66"/>
  <c r="FW220" i="66"/>
  <c r="FV220" i="66"/>
  <c r="FU220" i="66"/>
  <c r="FT220" i="66"/>
  <c r="FS220" i="66"/>
  <c r="FR220" i="66"/>
  <c r="FQ220" i="66"/>
  <c r="FP220" i="66"/>
  <c r="FO220" i="66"/>
  <c r="FM220" i="66"/>
  <c r="FL220" i="66"/>
  <c r="FK220" i="66"/>
  <c r="FJ220" i="66"/>
  <c r="FI220" i="66"/>
  <c r="FH220" i="66"/>
  <c r="FG220" i="66"/>
  <c r="FF220" i="66"/>
  <c r="FE220" i="66"/>
  <c r="FD220" i="66"/>
  <c r="FC220" i="66"/>
  <c r="FB220" i="66"/>
  <c r="FA220" i="66"/>
  <c r="EZ220" i="66"/>
  <c r="EY220" i="66"/>
  <c r="EX220" i="66"/>
  <c r="EW220" i="66"/>
  <c r="EV220" i="66"/>
  <c r="EU220" i="66"/>
  <c r="ET220" i="66"/>
  <c r="ES220" i="66"/>
  <c r="ER220" i="66"/>
  <c r="EQ220" i="66"/>
  <c r="EP220" i="66"/>
  <c r="EN220" i="66"/>
  <c r="EM220" i="66"/>
  <c r="EL220" i="66"/>
  <c r="EK220" i="66"/>
  <c r="EJ220" i="66"/>
  <c r="EI220" i="66"/>
  <c r="EH220" i="66"/>
  <c r="EG220" i="66"/>
  <c r="EF220" i="66"/>
  <c r="EE220" i="66"/>
  <c r="ED220" i="66"/>
  <c r="EC220" i="66"/>
  <c r="EB220" i="66"/>
  <c r="EA220" i="66"/>
  <c r="DZ220" i="66"/>
  <c r="DY220" i="66"/>
  <c r="DX220" i="66"/>
  <c r="DW220" i="66"/>
  <c r="DV220" i="66"/>
  <c r="DU220" i="66"/>
  <c r="DT220" i="66"/>
  <c r="DS220" i="66"/>
  <c r="DR220" i="66"/>
  <c r="DQ220" i="66"/>
  <c r="DB220" i="66"/>
  <c r="CJ220" i="66"/>
  <c r="DH220" i="66" s="1"/>
  <c r="CA220" i="66"/>
  <c r="DJ220" i="66" s="1"/>
  <c r="BZ220" i="66"/>
  <c r="BV220" i="66"/>
  <c r="BQ220" i="66"/>
  <c r="DK220" i="66" s="1"/>
  <c r="BP220" i="66"/>
  <c r="BG220" i="66"/>
  <c r="DG220" i="66" s="1"/>
  <c r="AX220" i="66"/>
  <c r="DE220" i="66" s="1"/>
  <c r="AO220" i="66"/>
  <c r="DC220" i="66" s="1"/>
  <c r="AF220" i="66"/>
  <c r="DA220" i="66" s="1"/>
  <c r="S220" i="66"/>
  <c r="U220" i="66" s="1"/>
  <c r="Q220" i="66"/>
  <c r="O220" i="66"/>
  <c r="GL219" i="66"/>
  <c r="GK219" i="66"/>
  <c r="GJ219" i="66"/>
  <c r="GI219" i="66"/>
  <c r="GH219" i="66"/>
  <c r="GG219" i="66"/>
  <c r="GF219" i="66"/>
  <c r="GE219" i="66"/>
  <c r="GD219" i="66"/>
  <c r="GC219" i="66"/>
  <c r="GB219" i="66"/>
  <c r="GA219" i="66"/>
  <c r="FZ219" i="66"/>
  <c r="FY219" i="66"/>
  <c r="FX219" i="66"/>
  <c r="FW219" i="66"/>
  <c r="FV219" i="66"/>
  <c r="FU219" i="66"/>
  <c r="FT219" i="66"/>
  <c r="FS219" i="66"/>
  <c r="FR219" i="66"/>
  <c r="FQ219" i="66"/>
  <c r="FP219" i="66"/>
  <c r="FO219" i="66"/>
  <c r="FM219" i="66"/>
  <c r="FL219" i="66"/>
  <c r="FK219" i="66"/>
  <c r="FJ219" i="66"/>
  <c r="FI219" i="66"/>
  <c r="FH219" i="66"/>
  <c r="FG219" i="66"/>
  <c r="FF219" i="66"/>
  <c r="FE219" i="66"/>
  <c r="FD219" i="66"/>
  <c r="FC219" i="66"/>
  <c r="FB219" i="66"/>
  <c r="FA219" i="66"/>
  <c r="EZ219" i="66"/>
  <c r="EY219" i="66"/>
  <c r="EX219" i="66"/>
  <c r="EW219" i="66"/>
  <c r="EV219" i="66"/>
  <c r="EU219" i="66"/>
  <c r="ET219" i="66"/>
  <c r="ES219" i="66"/>
  <c r="ER219" i="66"/>
  <c r="EQ219" i="66"/>
  <c r="EP219" i="66"/>
  <c r="EN219" i="66"/>
  <c r="EM219" i="66"/>
  <c r="EL219" i="66"/>
  <c r="EK219" i="66"/>
  <c r="EJ219" i="66"/>
  <c r="EI219" i="66"/>
  <c r="EH219" i="66"/>
  <c r="EG219" i="66"/>
  <c r="EF219" i="66"/>
  <c r="EE219" i="66"/>
  <c r="ED219" i="66"/>
  <c r="EC219" i="66"/>
  <c r="EB219" i="66"/>
  <c r="EA219" i="66"/>
  <c r="DZ219" i="66"/>
  <c r="DY219" i="66"/>
  <c r="DX219" i="66"/>
  <c r="DW219" i="66"/>
  <c r="DV219" i="66"/>
  <c r="DU219" i="66"/>
  <c r="DT219" i="66"/>
  <c r="DS219" i="66"/>
  <c r="DR219" i="66"/>
  <c r="DQ219" i="66"/>
  <c r="DB219" i="66"/>
  <c r="CJ219" i="66"/>
  <c r="DH219" i="66" s="1"/>
  <c r="CA219" i="66"/>
  <c r="BZ219" i="66"/>
  <c r="BV219" i="66"/>
  <c r="BQ219" i="66"/>
  <c r="DK219" i="66" s="1"/>
  <c r="BP219" i="66"/>
  <c r="BG219" i="66"/>
  <c r="DG219" i="66" s="1"/>
  <c r="AX219" i="66"/>
  <c r="DD219" i="66" s="1"/>
  <c r="AO219" i="66"/>
  <c r="DC219" i="66" s="1"/>
  <c r="AF219" i="66"/>
  <c r="DA219" i="66" s="1"/>
  <c r="S219" i="66"/>
  <c r="U219" i="66" s="1"/>
  <c r="Q219" i="66"/>
  <c r="O219" i="66"/>
  <c r="GL218" i="66"/>
  <c r="GK218" i="66"/>
  <c r="GJ218" i="66"/>
  <c r="GI218" i="66"/>
  <c r="GH218" i="66"/>
  <c r="GG218" i="66"/>
  <c r="GF218" i="66"/>
  <c r="GE218" i="66"/>
  <c r="GD218" i="66"/>
  <c r="GC218" i="66"/>
  <c r="GB218" i="66"/>
  <c r="GA218" i="66"/>
  <c r="FZ218" i="66"/>
  <c r="FY218" i="66"/>
  <c r="FX218" i="66"/>
  <c r="FW218" i="66"/>
  <c r="FV218" i="66"/>
  <c r="FU218" i="66"/>
  <c r="FT218" i="66"/>
  <c r="FS218" i="66"/>
  <c r="FR218" i="66"/>
  <c r="FQ218" i="66"/>
  <c r="FP218" i="66"/>
  <c r="FO218" i="66"/>
  <c r="FM218" i="66"/>
  <c r="FL218" i="66"/>
  <c r="FK218" i="66"/>
  <c r="FJ218" i="66"/>
  <c r="FI218" i="66"/>
  <c r="FH218" i="66"/>
  <c r="FG218" i="66"/>
  <c r="FF218" i="66"/>
  <c r="FE218" i="66"/>
  <c r="FD218" i="66"/>
  <c r="FC218" i="66"/>
  <c r="FB218" i="66"/>
  <c r="FA218" i="66"/>
  <c r="EZ218" i="66"/>
  <c r="EY218" i="66"/>
  <c r="EX218" i="66"/>
  <c r="EW218" i="66"/>
  <c r="EV218" i="66"/>
  <c r="EU218" i="66"/>
  <c r="ET218" i="66"/>
  <c r="ES218" i="66"/>
  <c r="ER218" i="66"/>
  <c r="EQ218" i="66"/>
  <c r="EP218" i="66"/>
  <c r="EN218" i="66"/>
  <c r="EM218" i="66"/>
  <c r="EL218" i="66"/>
  <c r="EK218" i="66"/>
  <c r="EJ218" i="66"/>
  <c r="EI218" i="66"/>
  <c r="EH218" i="66"/>
  <c r="EG218" i="66"/>
  <c r="EF218" i="66"/>
  <c r="EE218" i="66"/>
  <c r="ED218" i="66"/>
  <c r="EC218" i="66"/>
  <c r="EB218" i="66"/>
  <c r="EA218" i="66"/>
  <c r="DZ218" i="66"/>
  <c r="DY218" i="66"/>
  <c r="DX218" i="66"/>
  <c r="DW218" i="66"/>
  <c r="DV218" i="66"/>
  <c r="DU218" i="66"/>
  <c r="DT218" i="66"/>
  <c r="DS218" i="66"/>
  <c r="DR218" i="66"/>
  <c r="DQ218" i="66"/>
  <c r="DB218" i="66"/>
  <c r="CJ218" i="66"/>
  <c r="DH218" i="66" s="1"/>
  <c r="CA218" i="66"/>
  <c r="BZ218" i="66"/>
  <c r="BV218" i="66"/>
  <c r="BQ218" i="66"/>
  <c r="DK218" i="66" s="1"/>
  <c r="BP218" i="66"/>
  <c r="BG218" i="66"/>
  <c r="DG218" i="66" s="1"/>
  <c r="AX218" i="66"/>
  <c r="DE218" i="66" s="1"/>
  <c r="AO218" i="66"/>
  <c r="DC218" i="66" s="1"/>
  <c r="AF218" i="66"/>
  <c r="DA218" i="66" s="1"/>
  <c r="S218" i="66"/>
  <c r="U218" i="66" s="1"/>
  <c r="Q218" i="66"/>
  <c r="O218" i="66"/>
  <c r="GL217" i="66"/>
  <c r="GK217" i="66"/>
  <c r="GJ217" i="66"/>
  <c r="GI217" i="66"/>
  <c r="GH217" i="66"/>
  <c r="GG217" i="66"/>
  <c r="GF217" i="66"/>
  <c r="GE217" i="66"/>
  <c r="GD217" i="66"/>
  <c r="GC217" i="66"/>
  <c r="GB217" i="66"/>
  <c r="GA217" i="66"/>
  <c r="FZ217" i="66"/>
  <c r="FY217" i="66"/>
  <c r="FX217" i="66"/>
  <c r="FW217" i="66"/>
  <c r="FV217" i="66"/>
  <c r="FU217" i="66"/>
  <c r="FT217" i="66"/>
  <c r="FS217" i="66"/>
  <c r="FR217" i="66"/>
  <c r="FQ217" i="66"/>
  <c r="FP217" i="66"/>
  <c r="FO217" i="66"/>
  <c r="FM217" i="66"/>
  <c r="FL217" i="66"/>
  <c r="FK217" i="66"/>
  <c r="FJ217" i="66"/>
  <c r="FI217" i="66"/>
  <c r="FH217" i="66"/>
  <c r="FG217" i="66"/>
  <c r="FF217" i="66"/>
  <c r="FE217" i="66"/>
  <c r="FD217" i="66"/>
  <c r="FC217" i="66"/>
  <c r="FB217" i="66"/>
  <c r="FA217" i="66"/>
  <c r="EZ217" i="66"/>
  <c r="EY217" i="66"/>
  <c r="EX217" i="66"/>
  <c r="EW217" i="66"/>
  <c r="EV217" i="66"/>
  <c r="EU217" i="66"/>
  <c r="ET217" i="66"/>
  <c r="ES217" i="66"/>
  <c r="ER217" i="66"/>
  <c r="EQ217" i="66"/>
  <c r="EP217" i="66"/>
  <c r="EN217" i="66"/>
  <c r="EM217" i="66"/>
  <c r="EL217" i="66"/>
  <c r="EK217" i="66"/>
  <c r="EJ217" i="66"/>
  <c r="EI217" i="66"/>
  <c r="EH217" i="66"/>
  <c r="EG217" i="66"/>
  <c r="EF217" i="66"/>
  <c r="EE217" i="66"/>
  <c r="ED217" i="66"/>
  <c r="EC217" i="66"/>
  <c r="EB217" i="66"/>
  <c r="EA217" i="66"/>
  <c r="DZ217" i="66"/>
  <c r="DY217" i="66"/>
  <c r="DX217" i="66"/>
  <c r="DW217" i="66"/>
  <c r="DV217" i="66"/>
  <c r="DU217" i="66"/>
  <c r="DT217" i="66"/>
  <c r="DS217" i="66"/>
  <c r="DR217" i="66"/>
  <c r="DQ217" i="66"/>
  <c r="DB217" i="66"/>
  <c r="CJ217" i="66"/>
  <c r="DH217" i="66" s="1"/>
  <c r="CA217" i="66"/>
  <c r="BZ217" i="66"/>
  <c r="BV217" i="66"/>
  <c r="BQ217" i="66"/>
  <c r="DK217" i="66" s="1"/>
  <c r="BP217" i="66"/>
  <c r="BG217" i="66"/>
  <c r="DG217" i="66" s="1"/>
  <c r="AX217" i="66"/>
  <c r="DE217" i="66" s="1"/>
  <c r="AO217" i="66"/>
  <c r="DC217" i="66" s="1"/>
  <c r="AF217" i="66"/>
  <c r="DA217" i="66" s="1"/>
  <c r="S217" i="66"/>
  <c r="U217" i="66" s="1"/>
  <c r="Q217" i="66"/>
  <c r="O217" i="66"/>
  <c r="GL216" i="66"/>
  <c r="GK216" i="66"/>
  <c r="GJ216" i="66"/>
  <c r="GI216" i="66"/>
  <c r="GH216" i="66"/>
  <c r="GG216" i="66"/>
  <c r="GF216" i="66"/>
  <c r="GE216" i="66"/>
  <c r="GD216" i="66"/>
  <c r="GC216" i="66"/>
  <c r="GB216" i="66"/>
  <c r="GA216" i="66"/>
  <c r="FZ216" i="66"/>
  <c r="FY216" i="66"/>
  <c r="FX216" i="66"/>
  <c r="FW216" i="66"/>
  <c r="FV216" i="66"/>
  <c r="FU216" i="66"/>
  <c r="FT216" i="66"/>
  <c r="FS216" i="66"/>
  <c r="FR216" i="66"/>
  <c r="FQ216" i="66"/>
  <c r="FP216" i="66"/>
  <c r="FO216" i="66"/>
  <c r="FM216" i="66"/>
  <c r="FL216" i="66"/>
  <c r="FK216" i="66"/>
  <c r="FJ216" i="66"/>
  <c r="FI216" i="66"/>
  <c r="FH216" i="66"/>
  <c r="FG216" i="66"/>
  <c r="FF216" i="66"/>
  <c r="FE216" i="66"/>
  <c r="FD216" i="66"/>
  <c r="FC216" i="66"/>
  <c r="FB216" i="66"/>
  <c r="FA216" i="66"/>
  <c r="EZ216" i="66"/>
  <c r="EY216" i="66"/>
  <c r="EX216" i="66"/>
  <c r="EW216" i="66"/>
  <c r="EV216" i="66"/>
  <c r="EU216" i="66"/>
  <c r="ET216" i="66"/>
  <c r="ES216" i="66"/>
  <c r="ER216" i="66"/>
  <c r="EQ216" i="66"/>
  <c r="EP216" i="66"/>
  <c r="EN216" i="66"/>
  <c r="EM216" i="66"/>
  <c r="EL216" i="66"/>
  <c r="EK216" i="66"/>
  <c r="EJ216" i="66"/>
  <c r="EI216" i="66"/>
  <c r="EH216" i="66"/>
  <c r="EG216" i="66"/>
  <c r="EF216" i="66"/>
  <c r="EE216" i="66"/>
  <c r="ED216" i="66"/>
  <c r="EC216" i="66"/>
  <c r="EB216" i="66"/>
  <c r="EA216" i="66"/>
  <c r="DZ216" i="66"/>
  <c r="DY216" i="66"/>
  <c r="DX216" i="66"/>
  <c r="DW216" i="66"/>
  <c r="DV216" i="66"/>
  <c r="DU216" i="66"/>
  <c r="DT216" i="66"/>
  <c r="DS216" i="66"/>
  <c r="DR216" i="66"/>
  <c r="DQ216" i="66"/>
  <c r="DB216" i="66"/>
  <c r="CJ216" i="66"/>
  <c r="DH216" i="66" s="1"/>
  <c r="CA216" i="66"/>
  <c r="DJ216" i="66" s="1"/>
  <c r="BZ216" i="66"/>
  <c r="BV216" i="66"/>
  <c r="BQ216" i="66"/>
  <c r="DK216" i="66" s="1"/>
  <c r="BP216" i="66"/>
  <c r="BG216" i="66"/>
  <c r="DG216" i="66" s="1"/>
  <c r="AX216" i="66"/>
  <c r="DE216" i="66" s="1"/>
  <c r="AO216" i="66"/>
  <c r="DC216" i="66" s="1"/>
  <c r="AF216" i="66"/>
  <c r="DA216" i="66" s="1"/>
  <c r="S216" i="66"/>
  <c r="U216" i="66" s="1"/>
  <c r="Q216" i="66"/>
  <c r="O216" i="66"/>
  <c r="GL215" i="66"/>
  <c r="GK215" i="66"/>
  <c r="GJ215" i="66"/>
  <c r="GI215" i="66"/>
  <c r="GH215" i="66"/>
  <c r="GG215" i="66"/>
  <c r="GF215" i="66"/>
  <c r="GE215" i="66"/>
  <c r="GD215" i="66"/>
  <c r="GC215" i="66"/>
  <c r="GB215" i="66"/>
  <c r="GA215" i="66"/>
  <c r="FZ215" i="66"/>
  <c r="FY215" i="66"/>
  <c r="FX215" i="66"/>
  <c r="FW215" i="66"/>
  <c r="FV215" i="66"/>
  <c r="FU215" i="66"/>
  <c r="FT215" i="66"/>
  <c r="FS215" i="66"/>
  <c r="FR215" i="66"/>
  <c r="FQ215" i="66"/>
  <c r="FP215" i="66"/>
  <c r="FO215" i="66"/>
  <c r="FM215" i="66"/>
  <c r="FL215" i="66"/>
  <c r="FK215" i="66"/>
  <c r="FJ215" i="66"/>
  <c r="FI215" i="66"/>
  <c r="FH215" i="66"/>
  <c r="FG215" i="66"/>
  <c r="FF215" i="66"/>
  <c r="FE215" i="66"/>
  <c r="FD215" i="66"/>
  <c r="FC215" i="66"/>
  <c r="FB215" i="66"/>
  <c r="FA215" i="66"/>
  <c r="EZ215" i="66"/>
  <c r="EY215" i="66"/>
  <c r="EX215" i="66"/>
  <c r="EW215" i="66"/>
  <c r="EV215" i="66"/>
  <c r="EU215" i="66"/>
  <c r="ET215" i="66"/>
  <c r="ES215" i="66"/>
  <c r="ER215" i="66"/>
  <c r="EQ215" i="66"/>
  <c r="EP215" i="66"/>
  <c r="EN215" i="66"/>
  <c r="EM215" i="66"/>
  <c r="EL215" i="66"/>
  <c r="EK215" i="66"/>
  <c r="EJ215" i="66"/>
  <c r="EI215" i="66"/>
  <c r="EH215" i="66"/>
  <c r="EG215" i="66"/>
  <c r="EF215" i="66"/>
  <c r="EE215" i="66"/>
  <c r="ED215" i="66"/>
  <c r="EC215" i="66"/>
  <c r="EB215" i="66"/>
  <c r="EA215" i="66"/>
  <c r="DZ215" i="66"/>
  <c r="DY215" i="66"/>
  <c r="DX215" i="66"/>
  <c r="DW215" i="66"/>
  <c r="DV215" i="66"/>
  <c r="DU215" i="66"/>
  <c r="DT215" i="66"/>
  <c r="DS215" i="66"/>
  <c r="DR215" i="66"/>
  <c r="DQ215" i="66"/>
  <c r="DB215" i="66"/>
  <c r="CJ215" i="66"/>
  <c r="DH215" i="66" s="1"/>
  <c r="CA215" i="66"/>
  <c r="DJ215" i="66" s="1"/>
  <c r="BZ215" i="66"/>
  <c r="BV215" i="66"/>
  <c r="BQ215" i="66"/>
  <c r="DK215" i="66" s="1"/>
  <c r="BP215" i="66"/>
  <c r="BG215" i="66"/>
  <c r="DG215" i="66" s="1"/>
  <c r="AX215" i="66"/>
  <c r="DD215" i="66" s="1"/>
  <c r="AO215" i="66"/>
  <c r="DC215" i="66" s="1"/>
  <c r="AF215" i="66"/>
  <c r="DA215" i="66" s="1"/>
  <c r="S215" i="66"/>
  <c r="U215" i="66" s="1"/>
  <c r="Q215" i="66"/>
  <c r="O215" i="66"/>
  <c r="GL214" i="66"/>
  <c r="GK214" i="66"/>
  <c r="GJ214" i="66"/>
  <c r="GI214" i="66"/>
  <c r="GH214" i="66"/>
  <c r="GG214" i="66"/>
  <c r="GF214" i="66"/>
  <c r="GE214" i="66"/>
  <c r="GD214" i="66"/>
  <c r="GC214" i="66"/>
  <c r="GB214" i="66"/>
  <c r="GA214" i="66"/>
  <c r="FZ214" i="66"/>
  <c r="FY214" i="66"/>
  <c r="FX214" i="66"/>
  <c r="FW214" i="66"/>
  <c r="FV214" i="66"/>
  <c r="FU214" i="66"/>
  <c r="FT214" i="66"/>
  <c r="FS214" i="66"/>
  <c r="FR214" i="66"/>
  <c r="FQ214" i="66"/>
  <c r="FP214" i="66"/>
  <c r="FO214" i="66"/>
  <c r="FM214" i="66"/>
  <c r="FL214" i="66"/>
  <c r="FK214" i="66"/>
  <c r="FJ214" i="66"/>
  <c r="FI214" i="66"/>
  <c r="FH214" i="66"/>
  <c r="FG214" i="66"/>
  <c r="FF214" i="66"/>
  <c r="FE214" i="66"/>
  <c r="FD214" i="66"/>
  <c r="FC214" i="66"/>
  <c r="FB214" i="66"/>
  <c r="FA214" i="66"/>
  <c r="EZ214" i="66"/>
  <c r="EY214" i="66"/>
  <c r="EX214" i="66"/>
  <c r="EW214" i="66"/>
  <c r="EV214" i="66"/>
  <c r="EU214" i="66"/>
  <c r="ET214" i="66"/>
  <c r="ES214" i="66"/>
  <c r="ER214" i="66"/>
  <c r="EQ214" i="66"/>
  <c r="EP214" i="66"/>
  <c r="EN214" i="66"/>
  <c r="EM214" i="66"/>
  <c r="EL214" i="66"/>
  <c r="EK214" i="66"/>
  <c r="EJ214" i="66"/>
  <c r="EI214" i="66"/>
  <c r="EH214" i="66"/>
  <c r="EG214" i="66"/>
  <c r="EF214" i="66"/>
  <c r="EE214" i="66"/>
  <c r="ED214" i="66"/>
  <c r="EC214" i="66"/>
  <c r="EB214" i="66"/>
  <c r="EA214" i="66"/>
  <c r="DZ214" i="66"/>
  <c r="DY214" i="66"/>
  <c r="DX214" i="66"/>
  <c r="DW214" i="66"/>
  <c r="DV214" i="66"/>
  <c r="DU214" i="66"/>
  <c r="DT214" i="66"/>
  <c r="DS214" i="66"/>
  <c r="DR214" i="66"/>
  <c r="DQ214" i="66"/>
  <c r="DB214" i="66"/>
  <c r="CJ214" i="66"/>
  <c r="DH214" i="66" s="1"/>
  <c r="CA214" i="66"/>
  <c r="BZ214" i="66"/>
  <c r="BV214" i="66"/>
  <c r="BQ214" i="66"/>
  <c r="DK214" i="66" s="1"/>
  <c r="BP214" i="66"/>
  <c r="BG214" i="66"/>
  <c r="DG214" i="66" s="1"/>
  <c r="AX214" i="66"/>
  <c r="DE214" i="66" s="1"/>
  <c r="AO214" i="66"/>
  <c r="DC214" i="66" s="1"/>
  <c r="AF214" i="66"/>
  <c r="DA214" i="66" s="1"/>
  <c r="S214" i="66"/>
  <c r="U214" i="66" s="1"/>
  <c r="Q214" i="66"/>
  <c r="O214" i="66"/>
  <c r="GL213" i="66"/>
  <c r="GK213" i="66"/>
  <c r="GJ213" i="66"/>
  <c r="GI213" i="66"/>
  <c r="GH213" i="66"/>
  <c r="GG213" i="66"/>
  <c r="GF213" i="66"/>
  <c r="GE213" i="66"/>
  <c r="GD213" i="66"/>
  <c r="GC213" i="66"/>
  <c r="GB213" i="66"/>
  <c r="GA213" i="66"/>
  <c r="FZ213" i="66"/>
  <c r="FY213" i="66"/>
  <c r="FX213" i="66"/>
  <c r="FW213" i="66"/>
  <c r="FV213" i="66"/>
  <c r="FU213" i="66"/>
  <c r="FT213" i="66"/>
  <c r="FS213" i="66"/>
  <c r="FR213" i="66"/>
  <c r="FQ213" i="66"/>
  <c r="FP213" i="66"/>
  <c r="FO213" i="66"/>
  <c r="FM213" i="66"/>
  <c r="FL213" i="66"/>
  <c r="FK213" i="66"/>
  <c r="FJ213" i="66"/>
  <c r="FI213" i="66"/>
  <c r="FH213" i="66"/>
  <c r="FG213" i="66"/>
  <c r="FF213" i="66"/>
  <c r="FE213" i="66"/>
  <c r="FD213" i="66"/>
  <c r="FC213" i="66"/>
  <c r="FB213" i="66"/>
  <c r="FA213" i="66"/>
  <c r="EZ213" i="66"/>
  <c r="EY213" i="66"/>
  <c r="EX213" i="66"/>
  <c r="EW213" i="66"/>
  <c r="EV213" i="66"/>
  <c r="EU213" i="66"/>
  <c r="ET213" i="66"/>
  <c r="ES213" i="66"/>
  <c r="ER213" i="66"/>
  <c r="EQ213" i="66"/>
  <c r="EP213" i="66"/>
  <c r="EN213" i="66"/>
  <c r="EM213" i="66"/>
  <c r="EL213" i="66"/>
  <c r="EK213" i="66"/>
  <c r="EJ213" i="66"/>
  <c r="EI213" i="66"/>
  <c r="EH213" i="66"/>
  <c r="EG213" i="66"/>
  <c r="EF213" i="66"/>
  <c r="EE213" i="66"/>
  <c r="ED213" i="66"/>
  <c r="EC213" i="66"/>
  <c r="EB213" i="66"/>
  <c r="EA213" i="66"/>
  <c r="DZ213" i="66"/>
  <c r="DY213" i="66"/>
  <c r="DX213" i="66"/>
  <c r="DW213" i="66"/>
  <c r="DV213" i="66"/>
  <c r="DU213" i="66"/>
  <c r="DT213" i="66"/>
  <c r="DS213" i="66"/>
  <c r="DR213" i="66"/>
  <c r="DQ213" i="66"/>
  <c r="DB213" i="66"/>
  <c r="CJ213" i="66"/>
  <c r="DH213" i="66" s="1"/>
  <c r="CA213" i="66"/>
  <c r="BZ213" i="66"/>
  <c r="BV213" i="66"/>
  <c r="BQ213" i="66"/>
  <c r="DK213" i="66" s="1"/>
  <c r="BP213" i="66"/>
  <c r="BG213" i="66"/>
  <c r="DG213" i="66" s="1"/>
  <c r="AX213" i="66"/>
  <c r="DE213" i="66" s="1"/>
  <c r="AO213" i="66"/>
  <c r="DC213" i="66" s="1"/>
  <c r="AF213" i="66"/>
  <c r="DA213" i="66" s="1"/>
  <c r="S213" i="66"/>
  <c r="U213" i="66" s="1"/>
  <c r="Q213" i="66"/>
  <c r="O213" i="66"/>
  <c r="GL212" i="66"/>
  <c r="GK212" i="66"/>
  <c r="GJ212" i="66"/>
  <c r="GI212" i="66"/>
  <c r="GH212" i="66"/>
  <c r="GG212" i="66"/>
  <c r="GF212" i="66"/>
  <c r="GE212" i="66"/>
  <c r="GD212" i="66"/>
  <c r="GC212" i="66"/>
  <c r="GB212" i="66"/>
  <c r="GA212" i="66"/>
  <c r="FZ212" i="66"/>
  <c r="FY212" i="66"/>
  <c r="FX212" i="66"/>
  <c r="FW212" i="66"/>
  <c r="FV212" i="66"/>
  <c r="FU212" i="66"/>
  <c r="FT212" i="66"/>
  <c r="FS212" i="66"/>
  <c r="FR212" i="66"/>
  <c r="FQ212" i="66"/>
  <c r="FP212" i="66"/>
  <c r="FO212" i="66"/>
  <c r="FM212" i="66"/>
  <c r="FL212" i="66"/>
  <c r="FK212" i="66"/>
  <c r="FJ212" i="66"/>
  <c r="FI212" i="66"/>
  <c r="FH212" i="66"/>
  <c r="FG212" i="66"/>
  <c r="FF212" i="66"/>
  <c r="FE212" i="66"/>
  <c r="FD212" i="66"/>
  <c r="FC212" i="66"/>
  <c r="FB212" i="66"/>
  <c r="FA212" i="66"/>
  <c r="EZ212" i="66"/>
  <c r="EY212" i="66"/>
  <c r="EX212" i="66"/>
  <c r="EW212" i="66"/>
  <c r="EV212" i="66"/>
  <c r="EU212" i="66"/>
  <c r="ET212" i="66"/>
  <c r="ES212" i="66"/>
  <c r="ER212" i="66"/>
  <c r="EQ212" i="66"/>
  <c r="EP212" i="66"/>
  <c r="EN212" i="66"/>
  <c r="EM212" i="66"/>
  <c r="EL212" i="66"/>
  <c r="EK212" i="66"/>
  <c r="EJ212" i="66"/>
  <c r="EI212" i="66"/>
  <c r="EH212" i="66"/>
  <c r="EG212" i="66"/>
  <c r="EF212" i="66"/>
  <c r="EE212" i="66"/>
  <c r="ED212" i="66"/>
  <c r="EC212" i="66"/>
  <c r="EB212" i="66"/>
  <c r="EA212" i="66"/>
  <c r="DZ212" i="66"/>
  <c r="DY212" i="66"/>
  <c r="DX212" i="66"/>
  <c r="DW212" i="66"/>
  <c r="DV212" i="66"/>
  <c r="DU212" i="66"/>
  <c r="DT212" i="66"/>
  <c r="DS212" i="66"/>
  <c r="DR212" i="66"/>
  <c r="DQ212" i="66"/>
  <c r="DB212" i="66"/>
  <c r="CJ212" i="66"/>
  <c r="DH212" i="66" s="1"/>
  <c r="CA212" i="66"/>
  <c r="DJ212" i="66" s="1"/>
  <c r="BZ212" i="66"/>
  <c r="BV212" i="66"/>
  <c r="BQ212" i="66"/>
  <c r="DK212" i="66" s="1"/>
  <c r="BP212" i="66"/>
  <c r="BG212" i="66"/>
  <c r="DG212" i="66" s="1"/>
  <c r="AX212" i="66"/>
  <c r="DE212" i="66" s="1"/>
  <c r="AO212" i="66"/>
  <c r="DC212" i="66" s="1"/>
  <c r="AF212" i="66"/>
  <c r="DA212" i="66" s="1"/>
  <c r="S212" i="66"/>
  <c r="U212" i="66" s="1"/>
  <c r="Q212" i="66"/>
  <c r="O212" i="66"/>
  <c r="GL211" i="66"/>
  <c r="GK211" i="66"/>
  <c r="GJ211" i="66"/>
  <c r="GI211" i="66"/>
  <c r="GH211" i="66"/>
  <c r="GG211" i="66"/>
  <c r="GF211" i="66"/>
  <c r="GE211" i="66"/>
  <c r="GD211" i="66"/>
  <c r="GC211" i="66"/>
  <c r="GB211" i="66"/>
  <c r="GA211" i="66"/>
  <c r="FZ211" i="66"/>
  <c r="FY211" i="66"/>
  <c r="FX211" i="66"/>
  <c r="FW211" i="66"/>
  <c r="FV211" i="66"/>
  <c r="FU211" i="66"/>
  <c r="FT211" i="66"/>
  <c r="FS211" i="66"/>
  <c r="FR211" i="66"/>
  <c r="FQ211" i="66"/>
  <c r="FP211" i="66"/>
  <c r="FO211" i="66"/>
  <c r="FM211" i="66"/>
  <c r="FL211" i="66"/>
  <c r="FK211" i="66"/>
  <c r="FJ211" i="66"/>
  <c r="FI211" i="66"/>
  <c r="FH211" i="66"/>
  <c r="FG211" i="66"/>
  <c r="FF211" i="66"/>
  <c r="FE211" i="66"/>
  <c r="FD211" i="66"/>
  <c r="FC211" i="66"/>
  <c r="FB211" i="66"/>
  <c r="FA211" i="66"/>
  <c r="EZ211" i="66"/>
  <c r="EY211" i="66"/>
  <c r="EX211" i="66"/>
  <c r="EW211" i="66"/>
  <c r="EV211" i="66"/>
  <c r="EU211" i="66"/>
  <c r="ET211" i="66"/>
  <c r="ES211" i="66"/>
  <c r="ER211" i="66"/>
  <c r="EQ211" i="66"/>
  <c r="EP211" i="66"/>
  <c r="EN211" i="66"/>
  <c r="EM211" i="66"/>
  <c r="EL211" i="66"/>
  <c r="EK211" i="66"/>
  <c r="EJ211" i="66"/>
  <c r="EI211" i="66"/>
  <c r="EH211" i="66"/>
  <c r="EG211" i="66"/>
  <c r="EF211" i="66"/>
  <c r="EE211" i="66"/>
  <c r="ED211" i="66"/>
  <c r="EC211" i="66"/>
  <c r="EB211" i="66"/>
  <c r="EA211" i="66"/>
  <c r="DZ211" i="66"/>
  <c r="DY211" i="66"/>
  <c r="DX211" i="66"/>
  <c r="DW211" i="66"/>
  <c r="DV211" i="66"/>
  <c r="DU211" i="66"/>
  <c r="DT211" i="66"/>
  <c r="DS211" i="66"/>
  <c r="DR211" i="66"/>
  <c r="DQ211" i="66"/>
  <c r="DB211" i="66"/>
  <c r="CJ211" i="66"/>
  <c r="DH211" i="66" s="1"/>
  <c r="CA211" i="66"/>
  <c r="DJ211" i="66" s="1"/>
  <c r="BZ211" i="66"/>
  <c r="BV211" i="66"/>
  <c r="BQ211" i="66"/>
  <c r="DK211" i="66" s="1"/>
  <c r="BP211" i="66"/>
  <c r="BG211" i="66"/>
  <c r="DG211" i="66" s="1"/>
  <c r="AX211" i="66"/>
  <c r="DD211" i="66" s="1"/>
  <c r="AO211" i="66"/>
  <c r="DC211" i="66" s="1"/>
  <c r="AF211" i="66"/>
  <c r="DA211" i="66" s="1"/>
  <c r="S211" i="66"/>
  <c r="U211" i="66" s="1"/>
  <c r="Q211" i="66"/>
  <c r="O211" i="66"/>
  <c r="GL210" i="66"/>
  <c r="GK210" i="66"/>
  <c r="GJ210" i="66"/>
  <c r="GI210" i="66"/>
  <c r="GH210" i="66"/>
  <c r="GG210" i="66"/>
  <c r="GF210" i="66"/>
  <c r="GE210" i="66"/>
  <c r="GD210" i="66"/>
  <c r="GC210" i="66"/>
  <c r="GB210" i="66"/>
  <c r="GA210" i="66"/>
  <c r="FZ210" i="66"/>
  <c r="FY210" i="66"/>
  <c r="FX210" i="66"/>
  <c r="FW210" i="66"/>
  <c r="FV210" i="66"/>
  <c r="FU210" i="66"/>
  <c r="FT210" i="66"/>
  <c r="FS210" i="66"/>
  <c r="FR210" i="66"/>
  <c r="FQ210" i="66"/>
  <c r="FP210" i="66"/>
  <c r="FO210" i="66"/>
  <c r="FM210" i="66"/>
  <c r="FL210" i="66"/>
  <c r="FK210" i="66"/>
  <c r="FJ210" i="66"/>
  <c r="FI210" i="66"/>
  <c r="FH210" i="66"/>
  <c r="FG210" i="66"/>
  <c r="FF210" i="66"/>
  <c r="FE210" i="66"/>
  <c r="FD210" i="66"/>
  <c r="FC210" i="66"/>
  <c r="FB210" i="66"/>
  <c r="FA210" i="66"/>
  <c r="EZ210" i="66"/>
  <c r="EY210" i="66"/>
  <c r="EX210" i="66"/>
  <c r="EW210" i="66"/>
  <c r="EV210" i="66"/>
  <c r="EU210" i="66"/>
  <c r="ET210" i="66"/>
  <c r="ES210" i="66"/>
  <c r="ER210" i="66"/>
  <c r="EQ210" i="66"/>
  <c r="EP210" i="66"/>
  <c r="EN210" i="66"/>
  <c r="EM210" i="66"/>
  <c r="EL210" i="66"/>
  <c r="EK210" i="66"/>
  <c r="EJ210" i="66"/>
  <c r="EI210" i="66"/>
  <c r="EH210" i="66"/>
  <c r="EG210" i="66"/>
  <c r="EF210" i="66"/>
  <c r="EE210" i="66"/>
  <c r="ED210" i="66"/>
  <c r="EC210" i="66"/>
  <c r="EB210" i="66"/>
  <c r="EA210" i="66"/>
  <c r="DZ210" i="66"/>
  <c r="DY210" i="66"/>
  <c r="DX210" i="66"/>
  <c r="DW210" i="66"/>
  <c r="DV210" i="66"/>
  <c r="DU210" i="66"/>
  <c r="DT210" i="66"/>
  <c r="DS210" i="66"/>
  <c r="DR210" i="66"/>
  <c r="DQ210" i="66"/>
  <c r="DB210" i="66"/>
  <c r="CJ210" i="66"/>
  <c r="DH210" i="66" s="1"/>
  <c r="CA210" i="66"/>
  <c r="BZ210" i="66"/>
  <c r="BV210" i="66"/>
  <c r="BQ210" i="66"/>
  <c r="DK210" i="66" s="1"/>
  <c r="BP210" i="66"/>
  <c r="BG210" i="66"/>
  <c r="DG210" i="66" s="1"/>
  <c r="AX210" i="66"/>
  <c r="DE210" i="66" s="1"/>
  <c r="AO210" i="66"/>
  <c r="DC210" i="66" s="1"/>
  <c r="AF210" i="66"/>
  <c r="DA210" i="66" s="1"/>
  <c r="S210" i="66"/>
  <c r="U210" i="66" s="1"/>
  <c r="Q210" i="66"/>
  <c r="O210" i="66"/>
  <c r="GL209" i="66"/>
  <c r="GK209" i="66"/>
  <c r="GJ209" i="66"/>
  <c r="GI209" i="66"/>
  <c r="GH209" i="66"/>
  <c r="GG209" i="66"/>
  <c r="GF209" i="66"/>
  <c r="GE209" i="66"/>
  <c r="GD209" i="66"/>
  <c r="GC209" i="66"/>
  <c r="GB209" i="66"/>
  <c r="GA209" i="66"/>
  <c r="FZ209" i="66"/>
  <c r="FY209" i="66"/>
  <c r="FX209" i="66"/>
  <c r="FW209" i="66"/>
  <c r="FV209" i="66"/>
  <c r="FU209" i="66"/>
  <c r="FT209" i="66"/>
  <c r="FS209" i="66"/>
  <c r="FR209" i="66"/>
  <c r="FQ209" i="66"/>
  <c r="FP209" i="66"/>
  <c r="FO209" i="66"/>
  <c r="FM209" i="66"/>
  <c r="FL209" i="66"/>
  <c r="FK209" i="66"/>
  <c r="FJ209" i="66"/>
  <c r="FI209" i="66"/>
  <c r="FH209" i="66"/>
  <c r="FG209" i="66"/>
  <c r="FF209" i="66"/>
  <c r="FE209" i="66"/>
  <c r="FD209" i="66"/>
  <c r="FC209" i="66"/>
  <c r="FB209" i="66"/>
  <c r="FA209" i="66"/>
  <c r="EZ209" i="66"/>
  <c r="EY209" i="66"/>
  <c r="EX209" i="66"/>
  <c r="EW209" i="66"/>
  <c r="EV209" i="66"/>
  <c r="EU209" i="66"/>
  <c r="ET209" i="66"/>
  <c r="ES209" i="66"/>
  <c r="ER209" i="66"/>
  <c r="EQ209" i="66"/>
  <c r="EP209" i="66"/>
  <c r="EN209" i="66"/>
  <c r="EM209" i="66"/>
  <c r="EL209" i="66"/>
  <c r="EK209" i="66"/>
  <c r="EJ209" i="66"/>
  <c r="EI209" i="66"/>
  <c r="EH209" i="66"/>
  <c r="EG209" i="66"/>
  <c r="EF209" i="66"/>
  <c r="EE209" i="66"/>
  <c r="ED209" i="66"/>
  <c r="EC209" i="66"/>
  <c r="EB209" i="66"/>
  <c r="EA209" i="66"/>
  <c r="DZ209" i="66"/>
  <c r="DY209" i="66"/>
  <c r="DX209" i="66"/>
  <c r="DW209" i="66"/>
  <c r="DV209" i="66"/>
  <c r="DU209" i="66"/>
  <c r="DT209" i="66"/>
  <c r="DS209" i="66"/>
  <c r="DR209" i="66"/>
  <c r="DQ209" i="66"/>
  <c r="DB209" i="66"/>
  <c r="CJ209" i="66"/>
  <c r="DH209" i="66" s="1"/>
  <c r="CA209" i="66"/>
  <c r="BZ209" i="66"/>
  <c r="BV209" i="66"/>
  <c r="BQ209" i="66"/>
  <c r="DK209" i="66" s="1"/>
  <c r="BP209" i="66"/>
  <c r="BG209" i="66"/>
  <c r="DG209" i="66" s="1"/>
  <c r="AX209" i="66"/>
  <c r="DE209" i="66" s="1"/>
  <c r="AO209" i="66"/>
  <c r="DC209" i="66" s="1"/>
  <c r="AF209" i="66"/>
  <c r="DA209" i="66" s="1"/>
  <c r="S209" i="66"/>
  <c r="U209" i="66" s="1"/>
  <c r="Q209" i="66"/>
  <c r="O209" i="66"/>
  <c r="GL208" i="66"/>
  <c r="GK208" i="66"/>
  <c r="GJ208" i="66"/>
  <c r="GI208" i="66"/>
  <c r="GH208" i="66"/>
  <c r="GG208" i="66"/>
  <c r="GF208" i="66"/>
  <c r="GE208" i="66"/>
  <c r="GD208" i="66"/>
  <c r="GC208" i="66"/>
  <c r="GB208" i="66"/>
  <c r="GA208" i="66"/>
  <c r="FZ208" i="66"/>
  <c r="FY208" i="66"/>
  <c r="FX208" i="66"/>
  <c r="FW208" i="66"/>
  <c r="FV208" i="66"/>
  <c r="FU208" i="66"/>
  <c r="FT208" i="66"/>
  <c r="FS208" i="66"/>
  <c r="FR208" i="66"/>
  <c r="FQ208" i="66"/>
  <c r="FP208" i="66"/>
  <c r="FO208" i="66"/>
  <c r="FM208" i="66"/>
  <c r="FL208" i="66"/>
  <c r="FK208" i="66"/>
  <c r="FJ208" i="66"/>
  <c r="FI208" i="66"/>
  <c r="FH208" i="66"/>
  <c r="FG208" i="66"/>
  <c r="FF208" i="66"/>
  <c r="FE208" i="66"/>
  <c r="FD208" i="66"/>
  <c r="FC208" i="66"/>
  <c r="FB208" i="66"/>
  <c r="FA208" i="66"/>
  <c r="EZ208" i="66"/>
  <c r="EY208" i="66"/>
  <c r="EX208" i="66"/>
  <c r="EW208" i="66"/>
  <c r="EV208" i="66"/>
  <c r="EU208" i="66"/>
  <c r="ET208" i="66"/>
  <c r="ES208" i="66"/>
  <c r="ER208" i="66"/>
  <c r="EQ208" i="66"/>
  <c r="EP208" i="66"/>
  <c r="EN208" i="66"/>
  <c r="EM208" i="66"/>
  <c r="EL208" i="66"/>
  <c r="EK208" i="66"/>
  <c r="EJ208" i="66"/>
  <c r="EI208" i="66"/>
  <c r="EH208" i="66"/>
  <c r="EG208" i="66"/>
  <c r="EF208" i="66"/>
  <c r="EE208" i="66"/>
  <c r="ED208" i="66"/>
  <c r="EC208" i="66"/>
  <c r="EB208" i="66"/>
  <c r="EA208" i="66"/>
  <c r="DZ208" i="66"/>
  <c r="DY208" i="66"/>
  <c r="DX208" i="66"/>
  <c r="DW208" i="66"/>
  <c r="DV208" i="66"/>
  <c r="DU208" i="66"/>
  <c r="DT208" i="66"/>
  <c r="DS208" i="66"/>
  <c r="DR208" i="66"/>
  <c r="DQ208" i="66"/>
  <c r="DB208" i="66"/>
  <c r="CJ208" i="66"/>
  <c r="DH208" i="66" s="1"/>
  <c r="CA208" i="66"/>
  <c r="DJ208" i="66" s="1"/>
  <c r="BZ208" i="66"/>
  <c r="BV208" i="66"/>
  <c r="BQ208" i="66"/>
  <c r="DK208" i="66" s="1"/>
  <c r="BP208" i="66"/>
  <c r="BG208" i="66"/>
  <c r="DG208" i="66" s="1"/>
  <c r="AX208" i="66"/>
  <c r="DE208" i="66" s="1"/>
  <c r="AO208" i="66"/>
  <c r="DC208" i="66" s="1"/>
  <c r="AF208" i="66"/>
  <c r="DA208" i="66" s="1"/>
  <c r="S208" i="66"/>
  <c r="U208" i="66" s="1"/>
  <c r="Q208" i="66"/>
  <c r="O208" i="66"/>
  <c r="GL207" i="66"/>
  <c r="GK207" i="66"/>
  <c r="GJ207" i="66"/>
  <c r="GI207" i="66"/>
  <c r="GH207" i="66"/>
  <c r="GG207" i="66"/>
  <c r="GF207" i="66"/>
  <c r="GE207" i="66"/>
  <c r="GD207" i="66"/>
  <c r="GC207" i="66"/>
  <c r="GB207" i="66"/>
  <c r="GA207" i="66"/>
  <c r="FZ207" i="66"/>
  <c r="FY207" i="66"/>
  <c r="FX207" i="66"/>
  <c r="FW207" i="66"/>
  <c r="FV207" i="66"/>
  <c r="FU207" i="66"/>
  <c r="FT207" i="66"/>
  <c r="FS207" i="66"/>
  <c r="FR207" i="66"/>
  <c r="FQ207" i="66"/>
  <c r="FP207" i="66"/>
  <c r="FO207" i="66"/>
  <c r="FM207" i="66"/>
  <c r="FL207" i="66"/>
  <c r="FK207" i="66"/>
  <c r="FJ207" i="66"/>
  <c r="FI207" i="66"/>
  <c r="FH207" i="66"/>
  <c r="FG207" i="66"/>
  <c r="FF207" i="66"/>
  <c r="FE207" i="66"/>
  <c r="FD207" i="66"/>
  <c r="FC207" i="66"/>
  <c r="FB207" i="66"/>
  <c r="FA207" i="66"/>
  <c r="EZ207" i="66"/>
  <c r="EY207" i="66"/>
  <c r="EX207" i="66"/>
  <c r="EW207" i="66"/>
  <c r="EV207" i="66"/>
  <c r="EU207" i="66"/>
  <c r="ET207" i="66"/>
  <c r="ES207" i="66"/>
  <c r="ER207" i="66"/>
  <c r="EQ207" i="66"/>
  <c r="EP207" i="66"/>
  <c r="EN207" i="66"/>
  <c r="EM207" i="66"/>
  <c r="EL207" i="66"/>
  <c r="EK207" i="66"/>
  <c r="EJ207" i="66"/>
  <c r="EI207" i="66"/>
  <c r="EH207" i="66"/>
  <c r="EG207" i="66"/>
  <c r="EF207" i="66"/>
  <c r="EE207" i="66"/>
  <c r="ED207" i="66"/>
  <c r="EC207" i="66"/>
  <c r="EB207" i="66"/>
  <c r="EA207" i="66"/>
  <c r="DZ207" i="66"/>
  <c r="DY207" i="66"/>
  <c r="DX207" i="66"/>
  <c r="DW207" i="66"/>
  <c r="DV207" i="66"/>
  <c r="DU207" i="66"/>
  <c r="DT207" i="66"/>
  <c r="DS207" i="66"/>
  <c r="DR207" i="66"/>
  <c r="DQ207" i="66"/>
  <c r="DB207" i="66"/>
  <c r="CJ207" i="66"/>
  <c r="DH207" i="66" s="1"/>
  <c r="CA207" i="66"/>
  <c r="DJ207" i="66" s="1"/>
  <c r="BZ207" i="66"/>
  <c r="BV207" i="66"/>
  <c r="BQ207" i="66"/>
  <c r="DK207" i="66" s="1"/>
  <c r="BP207" i="66"/>
  <c r="BG207" i="66"/>
  <c r="DG207" i="66" s="1"/>
  <c r="AX207" i="66"/>
  <c r="DD207" i="66" s="1"/>
  <c r="AO207" i="66"/>
  <c r="DC207" i="66" s="1"/>
  <c r="AF207" i="66"/>
  <c r="DA207" i="66" s="1"/>
  <c r="S207" i="66"/>
  <c r="U207" i="66" s="1"/>
  <c r="Q207" i="66"/>
  <c r="O207" i="66"/>
  <c r="GL206" i="66"/>
  <c r="GK206" i="66"/>
  <c r="GJ206" i="66"/>
  <c r="GI206" i="66"/>
  <c r="GH206" i="66"/>
  <c r="GG206" i="66"/>
  <c r="GF206" i="66"/>
  <c r="GE206" i="66"/>
  <c r="GD206" i="66"/>
  <c r="GC206" i="66"/>
  <c r="GB206" i="66"/>
  <c r="GA206" i="66"/>
  <c r="FZ206" i="66"/>
  <c r="FY206" i="66"/>
  <c r="FX206" i="66"/>
  <c r="FW206" i="66"/>
  <c r="FV206" i="66"/>
  <c r="FU206" i="66"/>
  <c r="FT206" i="66"/>
  <c r="FS206" i="66"/>
  <c r="FR206" i="66"/>
  <c r="FQ206" i="66"/>
  <c r="FP206" i="66"/>
  <c r="FO206" i="66"/>
  <c r="FM206" i="66"/>
  <c r="FL206" i="66"/>
  <c r="FK206" i="66"/>
  <c r="FJ206" i="66"/>
  <c r="FI206" i="66"/>
  <c r="FH206" i="66"/>
  <c r="FG206" i="66"/>
  <c r="FF206" i="66"/>
  <c r="FE206" i="66"/>
  <c r="FD206" i="66"/>
  <c r="FC206" i="66"/>
  <c r="FB206" i="66"/>
  <c r="FA206" i="66"/>
  <c r="EZ206" i="66"/>
  <c r="EY206" i="66"/>
  <c r="EX206" i="66"/>
  <c r="EW206" i="66"/>
  <c r="EV206" i="66"/>
  <c r="EU206" i="66"/>
  <c r="ET206" i="66"/>
  <c r="ES206" i="66"/>
  <c r="ER206" i="66"/>
  <c r="EQ206" i="66"/>
  <c r="EP206" i="66"/>
  <c r="EN206" i="66"/>
  <c r="EM206" i="66"/>
  <c r="EL206" i="66"/>
  <c r="EK206" i="66"/>
  <c r="EJ206" i="66"/>
  <c r="EI206" i="66"/>
  <c r="EH206" i="66"/>
  <c r="EG206" i="66"/>
  <c r="EF206" i="66"/>
  <c r="EE206" i="66"/>
  <c r="ED206" i="66"/>
  <c r="EC206" i="66"/>
  <c r="EB206" i="66"/>
  <c r="EA206" i="66"/>
  <c r="DZ206" i="66"/>
  <c r="DY206" i="66"/>
  <c r="DX206" i="66"/>
  <c r="DW206" i="66"/>
  <c r="DV206" i="66"/>
  <c r="DU206" i="66"/>
  <c r="DT206" i="66"/>
  <c r="DS206" i="66"/>
  <c r="DR206" i="66"/>
  <c r="DQ206" i="66"/>
  <c r="DB206" i="66"/>
  <c r="CJ206" i="66"/>
  <c r="DH206" i="66" s="1"/>
  <c r="CA206" i="66"/>
  <c r="BZ206" i="66"/>
  <c r="BV206" i="66"/>
  <c r="BQ206" i="66"/>
  <c r="DK206" i="66" s="1"/>
  <c r="BP206" i="66"/>
  <c r="BG206" i="66"/>
  <c r="DG206" i="66" s="1"/>
  <c r="AX206" i="66"/>
  <c r="DE206" i="66" s="1"/>
  <c r="AO206" i="66"/>
  <c r="DC206" i="66" s="1"/>
  <c r="AF206" i="66"/>
  <c r="DA206" i="66" s="1"/>
  <c r="S206" i="66"/>
  <c r="U206" i="66" s="1"/>
  <c r="Q206" i="66"/>
  <c r="O206" i="66"/>
  <c r="GL205" i="66"/>
  <c r="GK205" i="66"/>
  <c r="GJ205" i="66"/>
  <c r="GI205" i="66"/>
  <c r="GH205" i="66"/>
  <c r="GG205" i="66"/>
  <c r="GF205" i="66"/>
  <c r="GE205" i="66"/>
  <c r="GD205" i="66"/>
  <c r="GC205" i="66"/>
  <c r="GB205" i="66"/>
  <c r="GA205" i="66"/>
  <c r="FZ205" i="66"/>
  <c r="FY205" i="66"/>
  <c r="FX205" i="66"/>
  <c r="FW205" i="66"/>
  <c r="FV205" i="66"/>
  <c r="FU205" i="66"/>
  <c r="FT205" i="66"/>
  <c r="FS205" i="66"/>
  <c r="FR205" i="66"/>
  <c r="FQ205" i="66"/>
  <c r="FP205" i="66"/>
  <c r="FO205" i="66"/>
  <c r="FM205" i="66"/>
  <c r="FL205" i="66"/>
  <c r="FK205" i="66"/>
  <c r="FJ205" i="66"/>
  <c r="FI205" i="66"/>
  <c r="FH205" i="66"/>
  <c r="FG205" i="66"/>
  <c r="FF205" i="66"/>
  <c r="FE205" i="66"/>
  <c r="FD205" i="66"/>
  <c r="FC205" i="66"/>
  <c r="FB205" i="66"/>
  <c r="FA205" i="66"/>
  <c r="EZ205" i="66"/>
  <c r="EY205" i="66"/>
  <c r="EX205" i="66"/>
  <c r="EW205" i="66"/>
  <c r="EV205" i="66"/>
  <c r="EU205" i="66"/>
  <c r="ET205" i="66"/>
  <c r="ES205" i="66"/>
  <c r="ER205" i="66"/>
  <c r="EQ205" i="66"/>
  <c r="EP205" i="66"/>
  <c r="EN205" i="66"/>
  <c r="EM205" i="66"/>
  <c r="EL205" i="66"/>
  <c r="EK205" i="66"/>
  <c r="EJ205" i="66"/>
  <c r="EI205" i="66"/>
  <c r="EH205" i="66"/>
  <c r="EG205" i="66"/>
  <c r="EF205" i="66"/>
  <c r="EE205" i="66"/>
  <c r="ED205" i="66"/>
  <c r="EC205" i="66"/>
  <c r="EB205" i="66"/>
  <c r="EA205" i="66"/>
  <c r="DZ205" i="66"/>
  <c r="DY205" i="66"/>
  <c r="DX205" i="66"/>
  <c r="DW205" i="66"/>
  <c r="DV205" i="66"/>
  <c r="DU205" i="66"/>
  <c r="DT205" i="66"/>
  <c r="DS205" i="66"/>
  <c r="DR205" i="66"/>
  <c r="DQ205" i="66"/>
  <c r="DB205" i="66"/>
  <c r="CJ205" i="66"/>
  <c r="DH205" i="66" s="1"/>
  <c r="CA205" i="66"/>
  <c r="BZ205" i="66"/>
  <c r="BV205" i="66"/>
  <c r="BQ205" i="66"/>
  <c r="BP205" i="66"/>
  <c r="BG205" i="66"/>
  <c r="DG205" i="66" s="1"/>
  <c r="AX205" i="66"/>
  <c r="DE205" i="66" s="1"/>
  <c r="AO205" i="66"/>
  <c r="DC205" i="66" s="1"/>
  <c r="AF205" i="66"/>
  <c r="DA205" i="66" s="1"/>
  <c r="S205" i="66"/>
  <c r="U205" i="66" s="1"/>
  <c r="Q205" i="66"/>
  <c r="O205" i="66"/>
  <c r="GL204" i="66"/>
  <c r="GK204" i="66"/>
  <c r="GJ204" i="66"/>
  <c r="GI204" i="66"/>
  <c r="GH204" i="66"/>
  <c r="GG204" i="66"/>
  <c r="GF204" i="66"/>
  <c r="GE204" i="66"/>
  <c r="GD204" i="66"/>
  <c r="GC204" i="66"/>
  <c r="GB204" i="66"/>
  <c r="GA204" i="66"/>
  <c r="FZ204" i="66"/>
  <c r="FY204" i="66"/>
  <c r="FX204" i="66"/>
  <c r="FW204" i="66"/>
  <c r="FV204" i="66"/>
  <c r="FU204" i="66"/>
  <c r="FT204" i="66"/>
  <c r="FS204" i="66"/>
  <c r="FR204" i="66"/>
  <c r="FQ204" i="66"/>
  <c r="FP204" i="66"/>
  <c r="FO204" i="66"/>
  <c r="FM204" i="66"/>
  <c r="FL204" i="66"/>
  <c r="FK204" i="66"/>
  <c r="FJ204" i="66"/>
  <c r="FI204" i="66"/>
  <c r="FH204" i="66"/>
  <c r="FG204" i="66"/>
  <c r="FF204" i="66"/>
  <c r="FE204" i="66"/>
  <c r="FD204" i="66"/>
  <c r="FC204" i="66"/>
  <c r="FB204" i="66"/>
  <c r="FA204" i="66"/>
  <c r="EZ204" i="66"/>
  <c r="EY204" i="66"/>
  <c r="EX204" i="66"/>
  <c r="EW204" i="66"/>
  <c r="EV204" i="66"/>
  <c r="EU204" i="66"/>
  <c r="ET204" i="66"/>
  <c r="ES204" i="66"/>
  <c r="ER204" i="66"/>
  <c r="EQ204" i="66"/>
  <c r="EP204" i="66"/>
  <c r="EN204" i="66"/>
  <c r="EM204" i="66"/>
  <c r="EL204" i="66"/>
  <c r="EK204" i="66"/>
  <c r="EJ204" i="66"/>
  <c r="EI204" i="66"/>
  <c r="EH204" i="66"/>
  <c r="EG204" i="66"/>
  <c r="EF204" i="66"/>
  <c r="EE204" i="66"/>
  <c r="ED204" i="66"/>
  <c r="EC204" i="66"/>
  <c r="EB204" i="66"/>
  <c r="EA204" i="66"/>
  <c r="DZ204" i="66"/>
  <c r="DY204" i="66"/>
  <c r="DX204" i="66"/>
  <c r="DW204" i="66"/>
  <c r="DV204" i="66"/>
  <c r="DU204" i="66"/>
  <c r="DT204" i="66"/>
  <c r="DS204" i="66"/>
  <c r="DR204" i="66"/>
  <c r="DQ204" i="66"/>
  <c r="DB204" i="66"/>
  <c r="CJ204" i="66"/>
  <c r="DH204" i="66" s="1"/>
  <c r="CA204" i="66"/>
  <c r="DJ204" i="66" s="1"/>
  <c r="BZ204" i="66"/>
  <c r="BV204" i="66"/>
  <c r="BQ204" i="66"/>
  <c r="DK204" i="66" s="1"/>
  <c r="BP204" i="66"/>
  <c r="BG204" i="66"/>
  <c r="DG204" i="66" s="1"/>
  <c r="AX204" i="66"/>
  <c r="DE204" i="66" s="1"/>
  <c r="AO204" i="66"/>
  <c r="DC204" i="66" s="1"/>
  <c r="AF204" i="66"/>
  <c r="DA204" i="66" s="1"/>
  <c r="S204" i="66"/>
  <c r="U204" i="66" s="1"/>
  <c r="Q204" i="66"/>
  <c r="O204" i="66"/>
  <c r="GL203" i="66"/>
  <c r="GK203" i="66"/>
  <c r="GJ203" i="66"/>
  <c r="GI203" i="66"/>
  <c r="GH203" i="66"/>
  <c r="GG203" i="66"/>
  <c r="GF203" i="66"/>
  <c r="GE203" i="66"/>
  <c r="GD203" i="66"/>
  <c r="GC203" i="66"/>
  <c r="GB203" i="66"/>
  <c r="GA203" i="66"/>
  <c r="FZ203" i="66"/>
  <c r="FY203" i="66"/>
  <c r="FX203" i="66"/>
  <c r="FW203" i="66"/>
  <c r="FV203" i="66"/>
  <c r="FU203" i="66"/>
  <c r="FT203" i="66"/>
  <c r="FS203" i="66"/>
  <c r="FR203" i="66"/>
  <c r="FQ203" i="66"/>
  <c r="FP203" i="66"/>
  <c r="FO203" i="66"/>
  <c r="FM203" i="66"/>
  <c r="FL203" i="66"/>
  <c r="FK203" i="66"/>
  <c r="FJ203" i="66"/>
  <c r="FI203" i="66"/>
  <c r="FH203" i="66"/>
  <c r="FG203" i="66"/>
  <c r="FF203" i="66"/>
  <c r="FE203" i="66"/>
  <c r="FD203" i="66"/>
  <c r="FC203" i="66"/>
  <c r="FB203" i="66"/>
  <c r="FA203" i="66"/>
  <c r="EZ203" i="66"/>
  <c r="EY203" i="66"/>
  <c r="EX203" i="66"/>
  <c r="EW203" i="66"/>
  <c r="EV203" i="66"/>
  <c r="EU203" i="66"/>
  <c r="ET203" i="66"/>
  <c r="ES203" i="66"/>
  <c r="ER203" i="66"/>
  <c r="EQ203" i="66"/>
  <c r="EP203" i="66"/>
  <c r="EN203" i="66"/>
  <c r="EM203" i="66"/>
  <c r="EL203" i="66"/>
  <c r="EK203" i="66"/>
  <c r="EJ203" i="66"/>
  <c r="EI203" i="66"/>
  <c r="EH203" i="66"/>
  <c r="EG203" i="66"/>
  <c r="EF203" i="66"/>
  <c r="EE203" i="66"/>
  <c r="ED203" i="66"/>
  <c r="EC203" i="66"/>
  <c r="EB203" i="66"/>
  <c r="EA203" i="66"/>
  <c r="DZ203" i="66"/>
  <c r="DY203" i="66"/>
  <c r="DX203" i="66"/>
  <c r="DW203" i="66"/>
  <c r="DV203" i="66"/>
  <c r="DU203" i="66"/>
  <c r="DT203" i="66"/>
  <c r="DS203" i="66"/>
  <c r="DR203" i="66"/>
  <c r="DQ203" i="66"/>
  <c r="DB203" i="66"/>
  <c r="CJ203" i="66"/>
  <c r="DH203" i="66" s="1"/>
  <c r="CA203" i="66"/>
  <c r="BZ203" i="66"/>
  <c r="BV203" i="66"/>
  <c r="BQ203" i="66"/>
  <c r="DK203" i="66" s="1"/>
  <c r="BP203" i="66"/>
  <c r="BG203" i="66"/>
  <c r="DG203" i="66" s="1"/>
  <c r="AX203" i="66"/>
  <c r="AO203" i="66"/>
  <c r="DC203" i="66" s="1"/>
  <c r="AF203" i="66"/>
  <c r="DA203" i="66" s="1"/>
  <c r="S203" i="66"/>
  <c r="U203" i="66" s="1"/>
  <c r="Q203" i="66"/>
  <c r="O203" i="66"/>
  <c r="GL202" i="66"/>
  <c r="GK202" i="66"/>
  <c r="GJ202" i="66"/>
  <c r="GI202" i="66"/>
  <c r="GH202" i="66"/>
  <c r="GG202" i="66"/>
  <c r="GF202" i="66"/>
  <c r="GE202" i="66"/>
  <c r="GD202" i="66"/>
  <c r="GC202" i="66"/>
  <c r="GB202" i="66"/>
  <c r="GA202" i="66"/>
  <c r="FZ202" i="66"/>
  <c r="FY202" i="66"/>
  <c r="FX202" i="66"/>
  <c r="FW202" i="66"/>
  <c r="FV202" i="66"/>
  <c r="FU202" i="66"/>
  <c r="FT202" i="66"/>
  <c r="FS202" i="66"/>
  <c r="FR202" i="66"/>
  <c r="FQ202" i="66"/>
  <c r="FP202" i="66"/>
  <c r="FO202" i="66"/>
  <c r="FM202" i="66"/>
  <c r="FL202" i="66"/>
  <c r="FK202" i="66"/>
  <c r="FJ202" i="66"/>
  <c r="FI202" i="66"/>
  <c r="FH202" i="66"/>
  <c r="FG202" i="66"/>
  <c r="FF202" i="66"/>
  <c r="FE202" i="66"/>
  <c r="FD202" i="66"/>
  <c r="FC202" i="66"/>
  <c r="FB202" i="66"/>
  <c r="FA202" i="66"/>
  <c r="EZ202" i="66"/>
  <c r="EY202" i="66"/>
  <c r="EX202" i="66"/>
  <c r="EW202" i="66"/>
  <c r="EV202" i="66"/>
  <c r="EU202" i="66"/>
  <c r="ET202" i="66"/>
  <c r="ES202" i="66"/>
  <c r="ER202" i="66"/>
  <c r="EQ202" i="66"/>
  <c r="EP202" i="66"/>
  <c r="EN202" i="66"/>
  <c r="EM202" i="66"/>
  <c r="EL202" i="66"/>
  <c r="EK202" i="66"/>
  <c r="EJ202" i="66"/>
  <c r="EI202" i="66"/>
  <c r="EH202" i="66"/>
  <c r="EG202" i="66"/>
  <c r="EF202" i="66"/>
  <c r="EE202" i="66"/>
  <c r="ED202" i="66"/>
  <c r="EC202" i="66"/>
  <c r="EB202" i="66"/>
  <c r="EA202" i="66"/>
  <c r="DZ202" i="66"/>
  <c r="DY202" i="66"/>
  <c r="DX202" i="66"/>
  <c r="DW202" i="66"/>
  <c r="DV202" i="66"/>
  <c r="DU202" i="66"/>
  <c r="DT202" i="66"/>
  <c r="DS202" i="66"/>
  <c r="DR202" i="66"/>
  <c r="DQ202" i="66"/>
  <c r="DB202" i="66"/>
  <c r="CJ202" i="66"/>
  <c r="DH202" i="66" s="1"/>
  <c r="CA202" i="66"/>
  <c r="BZ202" i="66"/>
  <c r="BV202" i="66"/>
  <c r="BQ202" i="66"/>
  <c r="DK202" i="66" s="1"/>
  <c r="BP202" i="66"/>
  <c r="BG202" i="66"/>
  <c r="DG202" i="66" s="1"/>
  <c r="AX202" i="66"/>
  <c r="DE202" i="66" s="1"/>
  <c r="AO202" i="66"/>
  <c r="DC202" i="66" s="1"/>
  <c r="AF202" i="66"/>
  <c r="DA202" i="66" s="1"/>
  <c r="S202" i="66"/>
  <c r="U202" i="66" s="1"/>
  <c r="Q202" i="66"/>
  <c r="O202" i="66"/>
  <c r="GL201" i="66"/>
  <c r="GK201" i="66"/>
  <c r="GJ201" i="66"/>
  <c r="GI201" i="66"/>
  <c r="GH201" i="66"/>
  <c r="GG201" i="66"/>
  <c r="GF201" i="66"/>
  <c r="GE201" i="66"/>
  <c r="GD201" i="66"/>
  <c r="GC201" i="66"/>
  <c r="GB201" i="66"/>
  <c r="GA201" i="66"/>
  <c r="FZ201" i="66"/>
  <c r="FY201" i="66"/>
  <c r="FX201" i="66"/>
  <c r="FW201" i="66"/>
  <c r="FV201" i="66"/>
  <c r="FU201" i="66"/>
  <c r="FT201" i="66"/>
  <c r="FS201" i="66"/>
  <c r="FR201" i="66"/>
  <c r="FQ201" i="66"/>
  <c r="FP201" i="66"/>
  <c r="FO201" i="66"/>
  <c r="FM201" i="66"/>
  <c r="FL201" i="66"/>
  <c r="FK201" i="66"/>
  <c r="FJ201" i="66"/>
  <c r="FI201" i="66"/>
  <c r="FH201" i="66"/>
  <c r="FG201" i="66"/>
  <c r="FF201" i="66"/>
  <c r="FE201" i="66"/>
  <c r="FD201" i="66"/>
  <c r="FC201" i="66"/>
  <c r="FB201" i="66"/>
  <c r="FA201" i="66"/>
  <c r="EZ201" i="66"/>
  <c r="EY201" i="66"/>
  <c r="EX201" i="66"/>
  <c r="EW201" i="66"/>
  <c r="EV201" i="66"/>
  <c r="EU201" i="66"/>
  <c r="ET201" i="66"/>
  <c r="ES201" i="66"/>
  <c r="ER201" i="66"/>
  <c r="EQ201" i="66"/>
  <c r="EP201" i="66"/>
  <c r="EN201" i="66"/>
  <c r="EM201" i="66"/>
  <c r="EL201" i="66"/>
  <c r="EK201" i="66"/>
  <c r="EJ201" i="66"/>
  <c r="EI201" i="66"/>
  <c r="EH201" i="66"/>
  <c r="EG201" i="66"/>
  <c r="EF201" i="66"/>
  <c r="EE201" i="66"/>
  <c r="ED201" i="66"/>
  <c r="EC201" i="66"/>
  <c r="EB201" i="66"/>
  <c r="EA201" i="66"/>
  <c r="DZ201" i="66"/>
  <c r="DY201" i="66"/>
  <c r="DX201" i="66"/>
  <c r="DW201" i="66"/>
  <c r="DV201" i="66"/>
  <c r="DU201" i="66"/>
  <c r="DT201" i="66"/>
  <c r="DS201" i="66"/>
  <c r="DR201" i="66"/>
  <c r="DQ201" i="66"/>
  <c r="DB201" i="66"/>
  <c r="CJ201" i="66"/>
  <c r="DH201" i="66" s="1"/>
  <c r="CA201" i="66"/>
  <c r="DJ201" i="66" s="1"/>
  <c r="BZ201" i="66"/>
  <c r="BV201" i="66"/>
  <c r="BQ201" i="66"/>
  <c r="DK201" i="66" s="1"/>
  <c r="BP201" i="66"/>
  <c r="BG201" i="66"/>
  <c r="DG201" i="66" s="1"/>
  <c r="AX201" i="66"/>
  <c r="DE201" i="66" s="1"/>
  <c r="AO201" i="66"/>
  <c r="DC201" i="66" s="1"/>
  <c r="AF201" i="66"/>
  <c r="DA201" i="66" s="1"/>
  <c r="S201" i="66"/>
  <c r="U201" i="66" s="1"/>
  <c r="Q201" i="66"/>
  <c r="O201" i="66"/>
  <c r="GL200" i="66"/>
  <c r="GK200" i="66"/>
  <c r="GJ200" i="66"/>
  <c r="GI200" i="66"/>
  <c r="GH200" i="66"/>
  <c r="GG200" i="66"/>
  <c r="GF200" i="66"/>
  <c r="GE200" i="66"/>
  <c r="GD200" i="66"/>
  <c r="GC200" i="66"/>
  <c r="GB200" i="66"/>
  <c r="GA200" i="66"/>
  <c r="FZ200" i="66"/>
  <c r="FY200" i="66"/>
  <c r="FX200" i="66"/>
  <c r="FW200" i="66"/>
  <c r="FV200" i="66"/>
  <c r="FU200" i="66"/>
  <c r="FT200" i="66"/>
  <c r="FS200" i="66"/>
  <c r="FR200" i="66"/>
  <c r="FQ200" i="66"/>
  <c r="FP200" i="66"/>
  <c r="FO200" i="66"/>
  <c r="FM200" i="66"/>
  <c r="FL200" i="66"/>
  <c r="FK200" i="66"/>
  <c r="FJ200" i="66"/>
  <c r="FI200" i="66"/>
  <c r="FH200" i="66"/>
  <c r="FG200" i="66"/>
  <c r="FF200" i="66"/>
  <c r="FE200" i="66"/>
  <c r="FD200" i="66"/>
  <c r="FC200" i="66"/>
  <c r="FB200" i="66"/>
  <c r="FA200" i="66"/>
  <c r="EZ200" i="66"/>
  <c r="EY200" i="66"/>
  <c r="EX200" i="66"/>
  <c r="EW200" i="66"/>
  <c r="EV200" i="66"/>
  <c r="EU200" i="66"/>
  <c r="ET200" i="66"/>
  <c r="ES200" i="66"/>
  <c r="ER200" i="66"/>
  <c r="EQ200" i="66"/>
  <c r="EP200" i="66"/>
  <c r="EN200" i="66"/>
  <c r="EM200" i="66"/>
  <c r="EL200" i="66"/>
  <c r="EK200" i="66"/>
  <c r="EJ200" i="66"/>
  <c r="EI200" i="66"/>
  <c r="EH200" i="66"/>
  <c r="EG200" i="66"/>
  <c r="EF200" i="66"/>
  <c r="EE200" i="66"/>
  <c r="ED200" i="66"/>
  <c r="EC200" i="66"/>
  <c r="EB200" i="66"/>
  <c r="EA200" i="66"/>
  <c r="DZ200" i="66"/>
  <c r="DY200" i="66"/>
  <c r="DX200" i="66"/>
  <c r="DW200" i="66"/>
  <c r="DV200" i="66"/>
  <c r="DU200" i="66"/>
  <c r="DT200" i="66"/>
  <c r="DS200" i="66"/>
  <c r="DR200" i="66"/>
  <c r="DQ200" i="66"/>
  <c r="DB200" i="66"/>
  <c r="CJ200" i="66"/>
  <c r="DH200" i="66" s="1"/>
  <c r="CA200" i="66"/>
  <c r="DJ200" i="66" s="1"/>
  <c r="BZ200" i="66"/>
  <c r="BV200" i="66"/>
  <c r="BQ200" i="66"/>
  <c r="DK200" i="66" s="1"/>
  <c r="BP200" i="66"/>
  <c r="BG200" i="66"/>
  <c r="DG200" i="66" s="1"/>
  <c r="AX200" i="66"/>
  <c r="DE200" i="66" s="1"/>
  <c r="AO200" i="66"/>
  <c r="DC200" i="66" s="1"/>
  <c r="AF200" i="66"/>
  <c r="DA200" i="66" s="1"/>
  <c r="S200" i="66"/>
  <c r="U200" i="66" s="1"/>
  <c r="Q200" i="66"/>
  <c r="O200" i="66"/>
  <c r="GL199" i="66"/>
  <c r="GK199" i="66"/>
  <c r="GJ199" i="66"/>
  <c r="GI199" i="66"/>
  <c r="GH199" i="66"/>
  <c r="GG199" i="66"/>
  <c r="GF199" i="66"/>
  <c r="GE199" i="66"/>
  <c r="GD199" i="66"/>
  <c r="GC199" i="66"/>
  <c r="GB199" i="66"/>
  <c r="GA199" i="66"/>
  <c r="FZ199" i="66"/>
  <c r="FY199" i="66"/>
  <c r="FX199" i="66"/>
  <c r="FW199" i="66"/>
  <c r="FV199" i="66"/>
  <c r="FU199" i="66"/>
  <c r="FT199" i="66"/>
  <c r="FS199" i="66"/>
  <c r="FR199" i="66"/>
  <c r="FQ199" i="66"/>
  <c r="FP199" i="66"/>
  <c r="FO199" i="66"/>
  <c r="FM199" i="66"/>
  <c r="FL199" i="66"/>
  <c r="FK199" i="66"/>
  <c r="FJ199" i="66"/>
  <c r="FI199" i="66"/>
  <c r="FH199" i="66"/>
  <c r="FG199" i="66"/>
  <c r="FF199" i="66"/>
  <c r="FE199" i="66"/>
  <c r="FD199" i="66"/>
  <c r="FC199" i="66"/>
  <c r="FB199" i="66"/>
  <c r="FA199" i="66"/>
  <c r="EZ199" i="66"/>
  <c r="EY199" i="66"/>
  <c r="EX199" i="66"/>
  <c r="EW199" i="66"/>
  <c r="EV199" i="66"/>
  <c r="EU199" i="66"/>
  <c r="ET199" i="66"/>
  <c r="ES199" i="66"/>
  <c r="ER199" i="66"/>
  <c r="EQ199" i="66"/>
  <c r="EP199" i="66"/>
  <c r="EN199" i="66"/>
  <c r="EM199" i="66"/>
  <c r="EL199" i="66"/>
  <c r="EK199" i="66"/>
  <c r="EJ199" i="66"/>
  <c r="EI199" i="66"/>
  <c r="EH199" i="66"/>
  <c r="EG199" i="66"/>
  <c r="EF199" i="66"/>
  <c r="EE199" i="66"/>
  <c r="ED199" i="66"/>
  <c r="EC199" i="66"/>
  <c r="EB199" i="66"/>
  <c r="EA199" i="66"/>
  <c r="DZ199" i="66"/>
  <c r="DY199" i="66"/>
  <c r="DX199" i="66"/>
  <c r="DW199" i="66"/>
  <c r="DV199" i="66"/>
  <c r="DU199" i="66"/>
  <c r="DT199" i="66"/>
  <c r="DS199" i="66"/>
  <c r="DR199" i="66"/>
  <c r="DQ199" i="66"/>
  <c r="DB199" i="66"/>
  <c r="CJ199" i="66"/>
  <c r="DH199" i="66" s="1"/>
  <c r="CA199" i="66"/>
  <c r="DJ199" i="66" s="1"/>
  <c r="BZ199" i="66"/>
  <c r="BV199" i="66"/>
  <c r="BQ199" i="66"/>
  <c r="BP199" i="66"/>
  <c r="BG199" i="66"/>
  <c r="DG199" i="66" s="1"/>
  <c r="AX199" i="66"/>
  <c r="DD199" i="66" s="1"/>
  <c r="AO199" i="66"/>
  <c r="DC199" i="66" s="1"/>
  <c r="AF199" i="66"/>
  <c r="DA199" i="66" s="1"/>
  <c r="U199" i="66"/>
  <c r="S199" i="66"/>
  <c r="Q199" i="66"/>
  <c r="O199" i="66"/>
  <c r="GL198" i="66"/>
  <c r="GK198" i="66"/>
  <c r="GJ198" i="66"/>
  <c r="GI198" i="66"/>
  <c r="GH198" i="66"/>
  <c r="GG198" i="66"/>
  <c r="GF198" i="66"/>
  <c r="GE198" i="66"/>
  <c r="GD198" i="66"/>
  <c r="GC198" i="66"/>
  <c r="GB198" i="66"/>
  <c r="GA198" i="66"/>
  <c r="FZ198" i="66"/>
  <c r="FY198" i="66"/>
  <c r="FX198" i="66"/>
  <c r="FW198" i="66"/>
  <c r="FV198" i="66"/>
  <c r="FU198" i="66"/>
  <c r="FT198" i="66"/>
  <c r="FS198" i="66"/>
  <c r="FR198" i="66"/>
  <c r="FQ198" i="66"/>
  <c r="FP198" i="66"/>
  <c r="FO198" i="66"/>
  <c r="FM198" i="66"/>
  <c r="FL198" i="66"/>
  <c r="FK198" i="66"/>
  <c r="FJ198" i="66"/>
  <c r="FI198" i="66"/>
  <c r="FH198" i="66"/>
  <c r="FG198" i="66"/>
  <c r="FF198" i="66"/>
  <c r="FE198" i="66"/>
  <c r="FD198" i="66"/>
  <c r="FC198" i="66"/>
  <c r="FB198" i="66"/>
  <c r="FA198" i="66"/>
  <c r="EZ198" i="66"/>
  <c r="EY198" i="66"/>
  <c r="EX198" i="66"/>
  <c r="EW198" i="66"/>
  <c r="EV198" i="66"/>
  <c r="EU198" i="66"/>
  <c r="ET198" i="66"/>
  <c r="ES198" i="66"/>
  <c r="ER198" i="66"/>
  <c r="EQ198" i="66"/>
  <c r="EP198" i="66"/>
  <c r="EN198" i="66"/>
  <c r="EM198" i="66"/>
  <c r="EL198" i="66"/>
  <c r="EK198" i="66"/>
  <c r="EJ198" i="66"/>
  <c r="EI198" i="66"/>
  <c r="EH198" i="66"/>
  <c r="EG198" i="66"/>
  <c r="EF198" i="66"/>
  <c r="EE198" i="66"/>
  <c r="ED198" i="66"/>
  <c r="EC198" i="66"/>
  <c r="EB198" i="66"/>
  <c r="EA198" i="66"/>
  <c r="DZ198" i="66"/>
  <c r="DY198" i="66"/>
  <c r="DX198" i="66"/>
  <c r="DW198" i="66"/>
  <c r="DV198" i="66"/>
  <c r="DU198" i="66"/>
  <c r="DT198" i="66"/>
  <c r="DS198" i="66"/>
  <c r="DR198" i="66"/>
  <c r="DQ198" i="66"/>
  <c r="DB198" i="66"/>
  <c r="CJ198" i="66"/>
  <c r="DH198" i="66" s="1"/>
  <c r="CA198" i="66"/>
  <c r="DJ198" i="66" s="1"/>
  <c r="BZ198" i="66"/>
  <c r="BV198" i="66"/>
  <c r="BQ198" i="66"/>
  <c r="DK198" i="66" s="1"/>
  <c r="BP198" i="66"/>
  <c r="BG198" i="66"/>
  <c r="DG198" i="66" s="1"/>
  <c r="AX198" i="66"/>
  <c r="DD198" i="66" s="1"/>
  <c r="AO198" i="66"/>
  <c r="DC198" i="66" s="1"/>
  <c r="AF198" i="66"/>
  <c r="DA198" i="66" s="1"/>
  <c r="S198" i="66"/>
  <c r="U198" i="66" s="1"/>
  <c r="Q198" i="66"/>
  <c r="O198" i="66"/>
  <c r="GL197" i="66"/>
  <c r="GK197" i="66"/>
  <c r="GJ197" i="66"/>
  <c r="GI197" i="66"/>
  <c r="GH197" i="66"/>
  <c r="GG197" i="66"/>
  <c r="GF197" i="66"/>
  <c r="GE197" i="66"/>
  <c r="GD197" i="66"/>
  <c r="GC197" i="66"/>
  <c r="GB197" i="66"/>
  <c r="GA197" i="66"/>
  <c r="FZ197" i="66"/>
  <c r="FY197" i="66"/>
  <c r="FX197" i="66"/>
  <c r="FW197" i="66"/>
  <c r="FV197" i="66"/>
  <c r="FU197" i="66"/>
  <c r="FT197" i="66"/>
  <c r="FS197" i="66"/>
  <c r="FR197" i="66"/>
  <c r="FQ197" i="66"/>
  <c r="FP197" i="66"/>
  <c r="FO197" i="66"/>
  <c r="FM197" i="66"/>
  <c r="FL197" i="66"/>
  <c r="FK197" i="66"/>
  <c r="FJ197" i="66"/>
  <c r="FI197" i="66"/>
  <c r="FH197" i="66"/>
  <c r="FG197" i="66"/>
  <c r="FF197" i="66"/>
  <c r="FE197" i="66"/>
  <c r="FD197" i="66"/>
  <c r="FC197" i="66"/>
  <c r="FB197" i="66"/>
  <c r="FA197" i="66"/>
  <c r="EZ197" i="66"/>
  <c r="EY197" i="66"/>
  <c r="EX197" i="66"/>
  <c r="EW197" i="66"/>
  <c r="EV197" i="66"/>
  <c r="EU197" i="66"/>
  <c r="ET197" i="66"/>
  <c r="ES197" i="66"/>
  <c r="ER197" i="66"/>
  <c r="EQ197" i="66"/>
  <c r="EP197" i="66"/>
  <c r="EN197" i="66"/>
  <c r="EM197" i="66"/>
  <c r="EL197" i="66"/>
  <c r="EK197" i="66"/>
  <c r="EJ197" i="66"/>
  <c r="EI197" i="66"/>
  <c r="EH197" i="66"/>
  <c r="EG197" i="66"/>
  <c r="EF197" i="66"/>
  <c r="EE197" i="66"/>
  <c r="ED197" i="66"/>
  <c r="EC197" i="66"/>
  <c r="EB197" i="66"/>
  <c r="EA197" i="66"/>
  <c r="DZ197" i="66"/>
  <c r="DY197" i="66"/>
  <c r="DX197" i="66"/>
  <c r="DW197" i="66"/>
  <c r="DV197" i="66"/>
  <c r="DU197" i="66"/>
  <c r="DT197" i="66"/>
  <c r="DS197" i="66"/>
  <c r="DR197" i="66"/>
  <c r="DQ197" i="66"/>
  <c r="DB197" i="66"/>
  <c r="CJ197" i="66"/>
  <c r="DH197" i="66" s="1"/>
  <c r="CA197" i="66"/>
  <c r="BZ197" i="66"/>
  <c r="BV197" i="66"/>
  <c r="BQ197" i="66"/>
  <c r="DK197" i="66" s="1"/>
  <c r="BP197" i="66"/>
  <c r="BG197" i="66"/>
  <c r="DG197" i="66" s="1"/>
  <c r="AX197" i="66"/>
  <c r="DE197" i="66" s="1"/>
  <c r="AO197" i="66"/>
  <c r="DC197" i="66" s="1"/>
  <c r="AF197" i="66"/>
  <c r="DA197" i="66" s="1"/>
  <c r="U197" i="66"/>
  <c r="S197" i="66"/>
  <c r="Q197" i="66"/>
  <c r="O197" i="66"/>
  <c r="GL196" i="66"/>
  <c r="GK196" i="66"/>
  <c r="GJ196" i="66"/>
  <c r="GI196" i="66"/>
  <c r="GH196" i="66"/>
  <c r="GG196" i="66"/>
  <c r="GF196" i="66"/>
  <c r="GE196" i="66"/>
  <c r="GD196" i="66"/>
  <c r="GC196" i="66"/>
  <c r="GB196" i="66"/>
  <c r="GA196" i="66"/>
  <c r="FZ196" i="66"/>
  <c r="FY196" i="66"/>
  <c r="FX196" i="66"/>
  <c r="FW196" i="66"/>
  <c r="FV196" i="66"/>
  <c r="FU196" i="66"/>
  <c r="FT196" i="66"/>
  <c r="FS196" i="66"/>
  <c r="FR196" i="66"/>
  <c r="FQ196" i="66"/>
  <c r="FP196" i="66"/>
  <c r="FO196" i="66"/>
  <c r="FM196" i="66"/>
  <c r="FL196" i="66"/>
  <c r="FK196" i="66"/>
  <c r="FJ196" i="66"/>
  <c r="FI196" i="66"/>
  <c r="FH196" i="66"/>
  <c r="FG196" i="66"/>
  <c r="FF196" i="66"/>
  <c r="FE196" i="66"/>
  <c r="FD196" i="66"/>
  <c r="FC196" i="66"/>
  <c r="FB196" i="66"/>
  <c r="FA196" i="66"/>
  <c r="EZ196" i="66"/>
  <c r="EY196" i="66"/>
  <c r="EX196" i="66"/>
  <c r="EW196" i="66"/>
  <c r="EV196" i="66"/>
  <c r="EU196" i="66"/>
  <c r="ET196" i="66"/>
  <c r="ES196" i="66"/>
  <c r="ER196" i="66"/>
  <c r="EQ196" i="66"/>
  <c r="EP196" i="66"/>
  <c r="EN196" i="66"/>
  <c r="EM196" i="66"/>
  <c r="EL196" i="66"/>
  <c r="EK196" i="66"/>
  <c r="EJ196" i="66"/>
  <c r="EI196" i="66"/>
  <c r="EH196" i="66"/>
  <c r="EG196" i="66"/>
  <c r="EF196" i="66"/>
  <c r="EE196" i="66"/>
  <c r="ED196" i="66"/>
  <c r="EC196" i="66"/>
  <c r="EB196" i="66"/>
  <c r="EA196" i="66"/>
  <c r="DZ196" i="66"/>
  <c r="DY196" i="66"/>
  <c r="DX196" i="66"/>
  <c r="DW196" i="66"/>
  <c r="DV196" i="66"/>
  <c r="DU196" i="66"/>
  <c r="DT196" i="66"/>
  <c r="DS196" i="66"/>
  <c r="DR196" i="66"/>
  <c r="DQ196" i="66"/>
  <c r="DB196" i="66"/>
  <c r="CJ196" i="66"/>
  <c r="DH196" i="66" s="1"/>
  <c r="CA196" i="66"/>
  <c r="DJ196" i="66" s="1"/>
  <c r="BZ196" i="66"/>
  <c r="BV196" i="66"/>
  <c r="BQ196" i="66"/>
  <c r="DK196" i="66" s="1"/>
  <c r="BP196" i="66"/>
  <c r="BG196" i="66"/>
  <c r="DG196" i="66" s="1"/>
  <c r="AX196" i="66"/>
  <c r="DD196" i="66" s="1"/>
  <c r="AO196" i="66"/>
  <c r="DC196" i="66" s="1"/>
  <c r="AF196" i="66"/>
  <c r="DA196" i="66" s="1"/>
  <c r="S196" i="66"/>
  <c r="U196" i="66" s="1"/>
  <c r="Q196" i="66"/>
  <c r="O196" i="66"/>
  <c r="GL195" i="66"/>
  <c r="GK195" i="66"/>
  <c r="GJ195" i="66"/>
  <c r="GI195" i="66"/>
  <c r="GH195" i="66"/>
  <c r="GG195" i="66"/>
  <c r="GF195" i="66"/>
  <c r="GE195" i="66"/>
  <c r="GD195" i="66"/>
  <c r="GC195" i="66"/>
  <c r="GB195" i="66"/>
  <c r="GA195" i="66"/>
  <c r="FZ195" i="66"/>
  <c r="FY195" i="66"/>
  <c r="FX195" i="66"/>
  <c r="FW195" i="66"/>
  <c r="FV195" i="66"/>
  <c r="FU195" i="66"/>
  <c r="FT195" i="66"/>
  <c r="FS195" i="66"/>
  <c r="FR195" i="66"/>
  <c r="FQ195" i="66"/>
  <c r="FP195" i="66"/>
  <c r="FO195" i="66"/>
  <c r="FM195" i="66"/>
  <c r="FL195" i="66"/>
  <c r="FK195" i="66"/>
  <c r="FJ195" i="66"/>
  <c r="FI195" i="66"/>
  <c r="FH195" i="66"/>
  <c r="FG195" i="66"/>
  <c r="FF195" i="66"/>
  <c r="FE195" i="66"/>
  <c r="FD195" i="66"/>
  <c r="FC195" i="66"/>
  <c r="FB195" i="66"/>
  <c r="FA195" i="66"/>
  <c r="EZ195" i="66"/>
  <c r="EY195" i="66"/>
  <c r="EX195" i="66"/>
  <c r="EW195" i="66"/>
  <c r="EV195" i="66"/>
  <c r="EU195" i="66"/>
  <c r="ET195" i="66"/>
  <c r="ES195" i="66"/>
  <c r="ER195" i="66"/>
  <c r="EQ195" i="66"/>
  <c r="EP195" i="66"/>
  <c r="EN195" i="66"/>
  <c r="EM195" i="66"/>
  <c r="EL195" i="66"/>
  <c r="EK195" i="66"/>
  <c r="EJ195" i="66"/>
  <c r="EI195" i="66"/>
  <c r="EH195" i="66"/>
  <c r="EG195" i="66"/>
  <c r="EF195" i="66"/>
  <c r="EE195" i="66"/>
  <c r="ED195" i="66"/>
  <c r="EC195" i="66"/>
  <c r="EB195" i="66"/>
  <c r="EA195" i="66"/>
  <c r="DZ195" i="66"/>
  <c r="DY195" i="66"/>
  <c r="DX195" i="66"/>
  <c r="DW195" i="66"/>
  <c r="DV195" i="66"/>
  <c r="DU195" i="66"/>
  <c r="DT195" i="66"/>
  <c r="DS195" i="66"/>
  <c r="DR195" i="66"/>
  <c r="DQ195" i="66"/>
  <c r="DB195" i="66"/>
  <c r="CJ195" i="66"/>
  <c r="DH195" i="66" s="1"/>
  <c r="CA195" i="66"/>
  <c r="DJ195" i="66" s="1"/>
  <c r="BZ195" i="66"/>
  <c r="BV195" i="66"/>
  <c r="BQ195" i="66"/>
  <c r="DK195" i="66" s="1"/>
  <c r="BP195" i="66"/>
  <c r="BG195" i="66"/>
  <c r="DG195" i="66" s="1"/>
  <c r="AX195" i="66"/>
  <c r="DD195" i="66" s="1"/>
  <c r="AO195" i="66"/>
  <c r="DC195" i="66" s="1"/>
  <c r="AF195" i="66"/>
  <c r="DA195" i="66" s="1"/>
  <c r="S195" i="66"/>
  <c r="U195" i="66" s="1"/>
  <c r="Q195" i="66"/>
  <c r="O195" i="66"/>
  <c r="GL194" i="66"/>
  <c r="GK194" i="66"/>
  <c r="GJ194" i="66"/>
  <c r="GI194" i="66"/>
  <c r="GH194" i="66"/>
  <c r="GG194" i="66"/>
  <c r="GF194" i="66"/>
  <c r="GE194" i="66"/>
  <c r="GD194" i="66"/>
  <c r="GC194" i="66"/>
  <c r="GB194" i="66"/>
  <c r="GA194" i="66"/>
  <c r="FZ194" i="66"/>
  <c r="FY194" i="66"/>
  <c r="FX194" i="66"/>
  <c r="FW194" i="66"/>
  <c r="FV194" i="66"/>
  <c r="FU194" i="66"/>
  <c r="FT194" i="66"/>
  <c r="FS194" i="66"/>
  <c r="FR194" i="66"/>
  <c r="FQ194" i="66"/>
  <c r="FP194" i="66"/>
  <c r="FO194" i="66"/>
  <c r="FM194" i="66"/>
  <c r="FL194" i="66"/>
  <c r="FK194" i="66"/>
  <c r="FJ194" i="66"/>
  <c r="FI194" i="66"/>
  <c r="FH194" i="66"/>
  <c r="FG194" i="66"/>
  <c r="FF194" i="66"/>
  <c r="FE194" i="66"/>
  <c r="FD194" i="66"/>
  <c r="FC194" i="66"/>
  <c r="FB194" i="66"/>
  <c r="FA194" i="66"/>
  <c r="EZ194" i="66"/>
  <c r="EY194" i="66"/>
  <c r="EX194" i="66"/>
  <c r="EW194" i="66"/>
  <c r="EV194" i="66"/>
  <c r="EU194" i="66"/>
  <c r="ET194" i="66"/>
  <c r="ES194" i="66"/>
  <c r="ER194" i="66"/>
  <c r="EQ194" i="66"/>
  <c r="EP194" i="66"/>
  <c r="EN194" i="66"/>
  <c r="EM194" i="66"/>
  <c r="EL194" i="66"/>
  <c r="EK194" i="66"/>
  <c r="EJ194" i="66"/>
  <c r="EI194" i="66"/>
  <c r="EH194" i="66"/>
  <c r="EG194" i="66"/>
  <c r="EF194" i="66"/>
  <c r="EE194" i="66"/>
  <c r="ED194" i="66"/>
  <c r="EC194" i="66"/>
  <c r="EB194" i="66"/>
  <c r="EA194" i="66"/>
  <c r="DZ194" i="66"/>
  <c r="DY194" i="66"/>
  <c r="DX194" i="66"/>
  <c r="DW194" i="66"/>
  <c r="DV194" i="66"/>
  <c r="DU194" i="66"/>
  <c r="DT194" i="66"/>
  <c r="DS194" i="66"/>
  <c r="DR194" i="66"/>
  <c r="DQ194" i="66"/>
  <c r="DB194" i="66"/>
  <c r="CJ194" i="66"/>
  <c r="DH194" i="66" s="1"/>
  <c r="CA194" i="66"/>
  <c r="DJ194" i="66" s="1"/>
  <c r="BZ194" i="66"/>
  <c r="BV194" i="66"/>
  <c r="BQ194" i="66"/>
  <c r="BP194" i="66"/>
  <c r="BG194" i="66"/>
  <c r="DG194" i="66" s="1"/>
  <c r="AX194" i="66"/>
  <c r="DE194" i="66" s="1"/>
  <c r="AO194" i="66"/>
  <c r="DC194" i="66" s="1"/>
  <c r="AF194" i="66"/>
  <c r="DA194" i="66" s="1"/>
  <c r="S194" i="66"/>
  <c r="U194" i="66" s="1"/>
  <c r="Q194" i="66"/>
  <c r="O194" i="66"/>
  <c r="GL193" i="66"/>
  <c r="GK193" i="66"/>
  <c r="GJ193" i="66"/>
  <c r="GI193" i="66"/>
  <c r="GH193" i="66"/>
  <c r="GG193" i="66"/>
  <c r="GF193" i="66"/>
  <c r="GE193" i="66"/>
  <c r="GD193" i="66"/>
  <c r="GC193" i="66"/>
  <c r="GB193" i="66"/>
  <c r="GA193" i="66"/>
  <c r="FZ193" i="66"/>
  <c r="FY193" i="66"/>
  <c r="FX193" i="66"/>
  <c r="FW193" i="66"/>
  <c r="FV193" i="66"/>
  <c r="FU193" i="66"/>
  <c r="FT193" i="66"/>
  <c r="FS193" i="66"/>
  <c r="FR193" i="66"/>
  <c r="FQ193" i="66"/>
  <c r="FP193" i="66"/>
  <c r="FO193" i="66"/>
  <c r="FM193" i="66"/>
  <c r="FL193" i="66"/>
  <c r="FK193" i="66"/>
  <c r="FJ193" i="66"/>
  <c r="FI193" i="66"/>
  <c r="FH193" i="66"/>
  <c r="FG193" i="66"/>
  <c r="FF193" i="66"/>
  <c r="FE193" i="66"/>
  <c r="FD193" i="66"/>
  <c r="FC193" i="66"/>
  <c r="FB193" i="66"/>
  <c r="FA193" i="66"/>
  <c r="EZ193" i="66"/>
  <c r="EY193" i="66"/>
  <c r="EX193" i="66"/>
  <c r="EW193" i="66"/>
  <c r="EV193" i="66"/>
  <c r="EU193" i="66"/>
  <c r="ET193" i="66"/>
  <c r="ES193" i="66"/>
  <c r="ER193" i="66"/>
  <c r="EQ193" i="66"/>
  <c r="EP193" i="66"/>
  <c r="EN193" i="66"/>
  <c r="EM193" i="66"/>
  <c r="EL193" i="66"/>
  <c r="EK193" i="66"/>
  <c r="EJ193" i="66"/>
  <c r="EI193" i="66"/>
  <c r="EH193" i="66"/>
  <c r="EG193" i="66"/>
  <c r="EF193" i="66"/>
  <c r="EE193" i="66"/>
  <c r="ED193" i="66"/>
  <c r="EC193" i="66"/>
  <c r="EB193" i="66"/>
  <c r="EA193" i="66"/>
  <c r="DZ193" i="66"/>
  <c r="DY193" i="66"/>
  <c r="DX193" i="66"/>
  <c r="DW193" i="66"/>
  <c r="DV193" i="66"/>
  <c r="DU193" i="66"/>
  <c r="DT193" i="66"/>
  <c r="DS193" i="66"/>
  <c r="DR193" i="66"/>
  <c r="DQ193" i="66"/>
  <c r="DB193" i="66"/>
  <c r="CJ193" i="66"/>
  <c r="DH193" i="66" s="1"/>
  <c r="CA193" i="66"/>
  <c r="DJ193" i="66" s="1"/>
  <c r="BZ193" i="66"/>
  <c r="BV193" i="66"/>
  <c r="BQ193" i="66"/>
  <c r="DK193" i="66" s="1"/>
  <c r="BP193" i="66"/>
  <c r="BG193" i="66"/>
  <c r="DG193" i="66" s="1"/>
  <c r="AX193" i="66"/>
  <c r="DD193" i="66" s="1"/>
  <c r="AO193" i="66"/>
  <c r="DC193" i="66" s="1"/>
  <c r="AF193" i="66"/>
  <c r="DA193" i="66" s="1"/>
  <c r="S193" i="66"/>
  <c r="U193" i="66" s="1"/>
  <c r="Q193" i="66"/>
  <c r="O193" i="66"/>
  <c r="GL192" i="66"/>
  <c r="GK192" i="66"/>
  <c r="GJ192" i="66"/>
  <c r="GI192" i="66"/>
  <c r="GH192" i="66"/>
  <c r="GG192" i="66"/>
  <c r="GF192" i="66"/>
  <c r="GE192" i="66"/>
  <c r="GD192" i="66"/>
  <c r="GC192" i="66"/>
  <c r="GB192" i="66"/>
  <c r="GA192" i="66"/>
  <c r="FZ192" i="66"/>
  <c r="FY192" i="66"/>
  <c r="FX192" i="66"/>
  <c r="FW192" i="66"/>
  <c r="FV192" i="66"/>
  <c r="FU192" i="66"/>
  <c r="FT192" i="66"/>
  <c r="FS192" i="66"/>
  <c r="FR192" i="66"/>
  <c r="FQ192" i="66"/>
  <c r="FP192" i="66"/>
  <c r="FO192" i="66"/>
  <c r="FM192" i="66"/>
  <c r="FL192" i="66"/>
  <c r="FK192" i="66"/>
  <c r="FJ192" i="66"/>
  <c r="FI192" i="66"/>
  <c r="FH192" i="66"/>
  <c r="FG192" i="66"/>
  <c r="FF192" i="66"/>
  <c r="FE192" i="66"/>
  <c r="FD192" i="66"/>
  <c r="FC192" i="66"/>
  <c r="FB192" i="66"/>
  <c r="FA192" i="66"/>
  <c r="EZ192" i="66"/>
  <c r="EY192" i="66"/>
  <c r="EX192" i="66"/>
  <c r="EW192" i="66"/>
  <c r="EV192" i="66"/>
  <c r="EU192" i="66"/>
  <c r="ET192" i="66"/>
  <c r="ES192" i="66"/>
  <c r="ER192" i="66"/>
  <c r="EQ192" i="66"/>
  <c r="EP192" i="66"/>
  <c r="EN192" i="66"/>
  <c r="EM192" i="66"/>
  <c r="EL192" i="66"/>
  <c r="EK192" i="66"/>
  <c r="EJ192" i="66"/>
  <c r="EI192" i="66"/>
  <c r="EH192" i="66"/>
  <c r="EG192" i="66"/>
  <c r="EF192" i="66"/>
  <c r="EE192" i="66"/>
  <c r="ED192" i="66"/>
  <c r="EC192" i="66"/>
  <c r="EB192" i="66"/>
  <c r="EA192" i="66"/>
  <c r="DZ192" i="66"/>
  <c r="DY192" i="66"/>
  <c r="DX192" i="66"/>
  <c r="DW192" i="66"/>
  <c r="DV192" i="66"/>
  <c r="DU192" i="66"/>
  <c r="DT192" i="66"/>
  <c r="DS192" i="66"/>
  <c r="DR192" i="66"/>
  <c r="DQ192" i="66"/>
  <c r="DB192" i="66"/>
  <c r="CJ192" i="66"/>
  <c r="DH192" i="66" s="1"/>
  <c r="CA192" i="66"/>
  <c r="DJ192" i="66" s="1"/>
  <c r="BZ192" i="66"/>
  <c r="BV192" i="66"/>
  <c r="BQ192" i="66"/>
  <c r="DK192" i="66" s="1"/>
  <c r="BP192" i="66"/>
  <c r="BG192" i="66"/>
  <c r="DG192" i="66" s="1"/>
  <c r="AX192" i="66"/>
  <c r="DE192" i="66" s="1"/>
  <c r="AO192" i="66"/>
  <c r="DC192" i="66" s="1"/>
  <c r="AF192" i="66"/>
  <c r="DA192" i="66" s="1"/>
  <c r="S192" i="66"/>
  <c r="U192" i="66" s="1"/>
  <c r="Q192" i="66"/>
  <c r="O192" i="66"/>
  <c r="GL191" i="66"/>
  <c r="GK191" i="66"/>
  <c r="GJ191" i="66"/>
  <c r="GI191" i="66"/>
  <c r="GH191" i="66"/>
  <c r="GG191" i="66"/>
  <c r="GF191" i="66"/>
  <c r="GE191" i="66"/>
  <c r="GD191" i="66"/>
  <c r="GC191" i="66"/>
  <c r="GB191" i="66"/>
  <c r="GA191" i="66"/>
  <c r="FZ191" i="66"/>
  <c r="FY191" i="66"/>
  <c r="FX191" i="66"/>
  <c r="FW191" i="66"/>
  <c r="FV191" i="66"/>
  <c r="FU191" i="66"/>
  <c r="FT191" i="66"/>
  <c r="FS191" i="66"/>
  <c r="FR191" i="66"/>
  <c r="FQ191" i="66"/>
  <c r="FP191" i="66"/>
  <c r="FO191" i="66"/>
  <c r="FM191" i="66"/>
  <c r="FL191" i="66"/>
  <c r="FK191" i="66"/>
  <c r="FJ191" i="66"/>
  <c r="FI191" i="66"/>
  <c r="FH191" i="66"/>
  <c r="FG191" i="66"/>
  <c r="FF191" i="66"/>
  <c r="FE191" i="66"/>
  <c r="FD191" i="66"/>
  <c r="FC191" i="66"/>
  <c r="FB191" i="66"/>
  <c r="FA191" i="66"/>
  <c r="EZ191" i="66"/>
  <c r="EY191" i="66"/>
  <c r="EX191" i="66"/>
  <c r="EW191" i="66"/>
  <c r="EV191" i="66"/>
  <c r="EU191" i="66"/>
  <c r="ET191" i="66"/>
  <c r="ES191" i="66"/>
  <c r="ER191" i="66"/>
  <c r="EQ191" i="66"/>
  <c r="EP191" i="66"/>
  <c r="EN191" i="66"/>
  <c r="EM191" i="66"/>
  <c r="EL191" i="66"/>
  <c r="EK191" i="66"/>
  <c r="EJ191" i="66"/>
  <c r="EI191" i="66"/>
  <c r="EH191" i="66"/>
  <c r="EG191" i="66"/>
  <c r="EF191" i="66"/>
  <c r="EE191" i="66"/>
  <c r="ED191" i="66"/>
  <c r="EC191" i="66"/>
  <c r="EB191" i="66"/>
  <c r="EA191" i="66"/>
  <c r="DZ191" i="66"/>
  <c r="DY191" i="66"/>
  <c r="DX191" i="66"/>
  <c r="DW191" i="66"/>
  <c r="DV191" i="66"/>
  <c r="DU191" i="66"/>
  <c r="DT191" i="66"/>
  <c r="DS191" i="66"/>
  <c r="DR191" i="66"/>
  <c r="DQ191" i="66"/>
  <c r="DB191" i="66"/>
  <c r="CJ191" i="66"/>
  <c r="DH191" i="66" s="1"/>
  <c r="CA191" i="66"/>
  <c r="DJ191" i="66" s="1"/>
  <c r="BZ191" i="66"/>
  <c r="BV191" i="66"/>
  <c r="BQ191" i="66"/>
  <c r="BP191" i="66"/>
  <c r="BG191" i="66"/>
  <c r="DG191" i="66" s="1"/>
  <c r="AX191" i="66"/>
  <c r="AO191" i="66"/>
  <c r="DC191" i="66" s="1"/>
  <c r="AF191" i="66"/>
  <c r="DA191" i="66" s="1"/>
  <c r="S191" i="66"/>
  <c r="U191" i="66" s="1"/>
  <c r="Q191" i="66"/>
  <c r="O191" i="66"/>
  <c r="GL190" i="66"/>
  <c r="GK190" i="66"/>
  <c r="GJ190" i="66"/>
  <c r="GI190" i="66"/>
  <c r="GH190" i="66"/>
  <c r="GG190" i="66"/>
  <c r="GF190" i="66"/>
  <c r="GE190" i="66"/>
  <c r="GD190" i="66"/>
  <c r="GC190" i="66"/>
  <c r="GB190" i="66"/>
  <c r="GA190" i="66"/>
  <c r="FZ190" i="66"/>
  <c r="FY190" i="66"/>
  <c r="FX190" i="66"/>
  <c r="FW190" i="66"/>
  <c r="FV190" i="66"/>
  <c r="FU190" i="66"/>
  <c r="FT190" i="66"/>
  <c r="FS190" i="66"/>
  <c r="FR190" i="66"/>
  <c r="FQ190" i="66"/>
  <c r="FP190" i="66"/>
  <c r="FO190" i="66"/>
  <c r="FM190" i="66"/>
  <c r="FL190" i="66"/>
  <c r="FK190" i="66"/>
  <c r="FJ190" i="66"/>
  <c r="FI190" i="66"/>
  <c r="FH190" i="66"/>
  <c r="FG190" i="66"/>
  <c r="FF190" i="66"/>
  <c r="FE190" i="66"/>
  <c r="FD190" i="66"/>
  <c r="FC190" i="66"/>
  <c r="FB190" i="66"/>
  <c r="FA190" i="66"/>
  <c r="EZ190" i="66"/>
  <c r="EY190" i="66"/>
  <c r="EX190" i="66"/>
  <c r="EW190" i="66"/>
  <c r="EV190" i="66"/>
  <c r="EU190" i="66"/>
  <c r="ET190" i="66"/>
  <c r="ES190" i="66"/>
  <c r="ER190" i="66"/>
  <c r="EQ190" i="66"/>
  <c r="EP190" i="66"/>
  <c r="EN190" i="66"/>
  <c r="EM190" i="66"/>
  <c r="EL190" i="66"/>
  <c r="EK190" i="66"/>
  <c r="EJ190" i="66"/>
  <c r="EI190" i="66"/>
  <c r="EH190" i="66"/>
  <c r="EG190" i="66"/>
  <c r="EF190" i="66"/>
  <c r="EE190" i="66"/>
  <c r="ED190" i="66"/>
  <c r="EC190" i="66"/>
  <c r="EB190" i="66"/>
  <c r="EA190" i="66"/>
  <c r="DZ190" i="66"/>
  <c r="DY190" i="66"/>
  <c r="DX190" i="66"/>
  <c r="DW190" i="66"/>
  <c r="DV190" i="66"/>
  <c r="DU190" i="66"/>
  <c r="DT190" i="66"/>
  <c r="DS190" i="66"/>
  <c r="DR190" i="66"/>
  <c r="DQ190" i="66"/>
  <c r="DB190" i="66"/>
  <c r="CJ190" i="66"/>
  <c r="DH190" i="66" s="1"/>
  <c r="CA190" i="66"/>
  <c r="DJ190" i="66" s="1"/>
  <c r="BZ190" i="66"/>
  <c r="BV190" i="66"/>
  <c r="BQ190" i="66"/>
  <c r="BP190" i="66"/>
  <c r="BG190" i="66"/>
  <c r="DG190" i="66" s="1"/>
  <c r="AX190" i="66"/>
  <c r="DD190" i="66" s="1"/>
  <c r="AO190" i="66"/>
  <c r="DC190" i="66" s="1"/>
  <c r="AF190" i="66"/>
  <c r="DA190" i="66" s="1"/>
  <c r="S190" i="66"/>
  <c r="U190" i="66" s="1"/>
  <c r="Q190" i="66"/>
  <c r="O190" i="66"/>
  <c r="GL189" i="66"/>
  <c r="GK189" i="66"/>
  <c r="GJ189" i="66"/>
  <c r="GI189" i="66"/>
  <c r="GH189" i="66"/>
  <c r="GG189" i="66"/>
  <c r="GF189" i="66"/>
  <c r="GE189" i="66"/>
  <c r="GD189" i="66"/>
  <c r="GC189" i="66"/>
  <c r="GB189" i="66"/>
  <c r="GA189" i="66"/>
  <c r="FZ189" i="66"/>
  <c r="FY189" i="66"/>
  <c r="FX189" i="66"/>
  <c r="FW189" i="66"/>
  <c r="FV189" i="66"/>
  <c r="FU189" i="66"/>
  <c r="FT189" i="66"/>
  <c r="FS189" i="66"/>
  <c r="FR189" i="66"/>
  <c r="FQ189" i="66"/>
  <c r="FP189" i="66"/>
  <c r="FO189" i="66"/>
  <c r="FM189" i="66"/>
  <c r="FL189" i="66"/>
  <c r="FK189" i="66"/>
  <c r="FJ189" i="66"/>
  <c r="FI189" i="66"/>
  <c r="FH189" i="66"/>
  <c r="FG189" i="66"/>
  <c r="FF189" i="66"/>
  <c r="FE189" i="66"/>
  <c r="FD189" i="66"/>
  <c r="FC189" i="66"/>
  <c r="FB189" i="66"/>
  <c r="FA189" i="66"/>
  <c r="EZ189" i="66"/>
  <c r="EY189" i="66"/>
  <c r="EX189" i="66"/>
  <c r="EW189" i="66"/>
  <c r="EV189" i="66"/>
  <c r="EU189" i="66"/>
  <c r="ET189" i="66"/>
  <c r="ES189" i="66"/>
  <c r="ER189" i="66"/>
  <c r="EQ189" i="66"/>
  <c r="EP189" i="66"/>
  <c r="EN189" i="66"/>
  <c r="EM189" i="66"/>
  <c r="EL189" i="66"/>
  <c r="EK189" i="66"/>
  <c r="EJ189" i="66"/>
  <c r="EI189" i="66"/>
  <c r="EH189" i="66"/>
  <c r="EG189" i="66"/>
  <c r="EF189" i="66"/>
  <c r="EE189" i="66"/>
  <c r="ED189" i="66"/>
  <c r="EC189" i="66"/>
  <c r="EB189" i="66"/>
  <c r="EA189" i="66"/>
  <c r="DZ189" i="66"/>
  <c r="DY189" i="66"/>
  <c r="DX189" i="66"/>
  <c r="DW189" i="66"/>
  <c r="DV189" i="66"/>
  <c r="DU189" i="66"/>
  <c r="DT189" i="66"/>
  <c r="DS189" i="66"/>
  <c r="DR189" i="66"/>
  <c r="DQ189" i="66"/>
  <c r="DB189" i="66"/>
  <c r="CJ189" i="66"/>
  <c r="DH189" i="66" s="1"/>
  <c r="CA189" i="66"/>
  <c r="BZ189" i="66"/>
  <c r="BV189" i="66"/>
  <c r="BQ189" i="66"/>
  <c r="DK189" i="66" s="1"/>
  <c r="BP189" i="66"/>
  <c r="BG189" i="66"/>
  <c r="DG189" i="66" s="1"/>
  <c r="AX189" i="66"/>
  <c r="DD189" i="66" s="1"/>
  <c r="AO189" i="66"/>
  <c r="DC189" i="66" s="1"/>
  <c r="AF189" i="66"/>
  <c r="DA189" i="66" s="1"/>
  <c r="S189" i="66"/>
  <c r="U189" i="66" s="1"/>
  <c r="Q189" i="66"/>
  <c r="O189" i="66"/>
  <c r="GL188" i="66"/>
  <c r="GK188" i="66"/>
  <c r="GJ188" i="66"/>
  <c r="GI188" i="66"/>
  <c r="GH188" i="66"/>
  <c r="GG188" i="66"/>
  <c r="GF188" i="66"/>
  <c r="GE188" i="66"/>
  <c r="GD188" i="66"/>
  <c r="GC188" i="66"/>
  <c r="GB188" i="66"/>
  <c r="GA188" i="66"/>
  <c r="FZ188" i="66"/>
  <c r="FY188" i="66"/>
  <c r="FX188" i="66"/>
  <c r="FW188" i="66"/>
  <c r="FV188" i="66"/>
  <c r="FU188" i="66"/>
  <c r="FT188" i="66"/>
  <c r="FS188" i="66"/>
  <c r="FR188" i="66"/>
  <c r="FQ188" i="66"/>
  <c r="FP188" i="66"/>
  <c r="FO188" i="66"/>
  <c r="FM188" i="66"/>
  <c r="FL188" i="66"/>
  <c r="FK188" i="66"/>
  <c r="FJ188" i="66"/>
  <c r="FI188" i="66"/>
  <c r="FH188" i="66"/>
  <c r="FG188" i="66"/>
  <c r="FF188" i="66"/>
  <c r="FE188" i="66"/>
  <c r="FD188" i="66"/>
  <c r="FC188" i="66"/>
  <c r="FB188" i="66"/>
  <c r="FA188" i="66"/>
  <c r="EZ188" i="66"/>
  <c r="EY188" i="66"/>
  <c r="EX188" i="66"/>
  <c r="EW188" i="66"/>
  <c r="EV188" i="66"/>
  <c r="EU188" i="66"/>
  <c r="ET188" i="66"/>
  <c r="ES188" i="66"/>
  <c r="ER188" i="66"/>
  <c r="EQ188" i="66"/>
  <c r="EP188" i="66"/>
  <c r="EN188" i="66"/>
  <c r="EM188" i="66"/>
  <c r="EL188" i="66"/>
  <c r="EK188" i="66"/>
  <c r="EJ188" i="66"/>
  <c r="EI188" i="66"/>
  <c r="EH188" i="66"/>
  <c r="EG188" i="66"/>
  <c r="EF188" i="66"/>
  <c r="EE188" i="66"/>
  <c r="ED188" i="66"/>
  <c r="EC188" i="66"/>
  <c r="EB188" i="66"/>
  <c r="EA188" i="66"/>
  <c r="DZ188" i="66"/>
  <c r="DY188" i="66"/>
  <c r="DX188" i="66"/>
  <c r="DW188" i="66"/>
  <c r="DV188" i="66"/>
  <c r="DU188" i="66"/>
  <c r="DT188" i="66"/>
  <c r="DS188" i="66"/>
  <c r="DR188" i="66"/>
  <c r="DQ188" i="66"/>
  <c r="DB188" i="66"/>
  <c r="CJ188" i="66"/>
  <c r="DH188" i="66" s="1"/>
  <c r="CA188" i="66"/>
  <c r="BZ188" i="66"/>
  <c r="BV188" i="66"/>
  <c r="BQ188" i="66"/>
  <c r="DK188" i="66" s="1"/>
  <c r="BP188" i="66"/>
  <c r="BG188" i="66"/>
  <c r="DG188" i="66" s="1"/>
  <c r="AX188" i="66"/>
  <c r="DE188" i="66" s="1"/>
  <c r="AO188" i="66"/>
  <c r="DC188" i="66" s="1"/>
  <c r="AF188" i="66"/>
  <c r="DA188" i="66" s="1"/>
  <c r="S188" i="66"/>
  <c r="U188" i="66" s="1"/>
  <c r="Q188" i="66"/>
  <c r="O188" i="66"/>
  <c r="GL187" i="66"/>
  <c r="GK187" i="66"/>
  <c r="GJ187" i="66"/>
  <c r="GI187" i="66"/>
  <c r="GH187" i="66"/>
  <c r="GG187" i="66"/>
  <c r="GF187" i="66"/>
  <c r="GE187" i="66"/>
  <c r="GD187" i="66"/>
  <c r="GC187" i="66"/>
  <c r="GB187" i="66"/>
  <c r="GA187" i="66"/>
  <c r="FZ187" i="66"/>
  <c r="FY187" i="66"/>
  <c r="FX187" i="66"/>
  <c r="FW187" i="66"/>
  <c r="FV187" i="66"/>
  <c r="FU187" i="66"/>
  <c r="FT187" i="66"/>
  <c r="FS187" i="66"/>
  <c r="FR187" i="66"/>
  <c r="FQ187" i="66"/>
  <c r="FP187" i="66"/>
  <c r="FO187" i="66"/>
  <c r="FM187" i="66"/>
  <c r="FL187" i="66"/>
  <c r="FK187" i="66"/>
  <c r="FJ187" i="66"/>
  <c r="FI187" i="66"/>
  <c r="FH187" i="66"/>
  <c r="FG187" i="66"/>
  <c r="FF187" i="66"/>
  <c r="FE187" i="66"/>
  <c r="FD187" i="66"/>
  <c r="FC187" i="66"/>
  <c r="FB187" i="66"/>
  <c r="FA187" i="66"/>
  <c r="EZ187" i="66"/>
  <c r="EY187" i="66"/>
  <c r="EX187" i="66"/>
  <c r="EW187" i="66"/>
  <c r="EV187" i="66"/>
  <c r="EU187" i="66"/>
  <c r="ET187" i="66"/>
  <c r="ES187" i="66"/>
  <c r="ER187" i="66"/>
  <c r="EQ187" i="66"/>
  <c r="EP187" i="66"/>
  <c r="EN187" i="66"/>
  <c r="EM187" i="66"/>
  <c r="EL187" i="66"/>
  <c r="EK187" i="66"/>
  <c r="EJ187" i="66"/>
  <c r="EI187" i="66"/>
  <c r="EH187" i="66"/>
  <c r="EG187" i="66"/>
  <c r="EF187" i="66"/>
  <c r="EE187" i="66"/>
  <c r="ED187" i="66"/>
  <c r="EC187" i="66"/>
  <c r="EB187" i="66"/>
  <c r="EA187" i="66"/>
  <c r="DZ187" i="66"/>
  <c r="DY187" i="66"/>
  <c r="DX187" i="66"/>
  <c r="DW187" i="66"/>
  <c r="DV187" i="66"/>
  <c r="DU187" i="66"/>
  <c r="DT187" i="66"/>
  <c r="DS187" i="66"/>
  <c r="DR187" i="66"/>
  <c r="DQ187" i="66"/>
  <c r="DB187" i="66"/>
  <c r="CJ187" i="66"/>
  <c r="DH187" i="66" s="1"/>
  <c r="CA187" i="66"/>
  <c r="DJ187" i="66" s="1"/>
  <c r="BZ187" i="66"/>
  <c r="BV187" i="66"/>
  <c r="BQ187" i="66"/>
  <c r="DK187" i="66" s="1"/>
  <c r="BP187" i="66"/>
  <c r="BG187" i="66"/>
  <c r="DG187" i="66" s="1"/>
  <c r="AX187" i="66"/>
  <c r="DD187" i="66" s="1"/>
  <c r="AO187" i="66"/>
  <c r="DC187" i="66" s="1"/>
  <c r="AF187" i="66"/>
  <c r="DA187" i="66" s="1"/>
  <c r="S187" i="66"/>
  <c r="U187" i="66" s="1"/>
  <c r="Q187" i="66"/>
  <c r="O187" i="66"/>
  <c r="GL186" i="66"/>
  <c r="GK186" i="66"/>
  <c r="GJ186" i="66"/>
  <c r="GI186" i="66"/>
  <c r="GH186" i="66"/>
  <c r="GG186" i="66"/>
  <c r="GF186" i="66"/>
  <c r="GE186" i="66"/>
  <c r="GD186" i="66"/>
  <c r="GC186" i="66"/>
  <c r="GB186" i="66"/>
  <c r="GA186" i="66"/>
  <c r="FZ186" i="66"/>
  <c r="FY186" i="66"/>
  <c r="FX186" i="66"/>
  <c r="FW186" i="66"/>
  <c r="FV186" i="66"/>
  <c r="FU186" i="66"/>
  <c r="FT186" i="66"/>
  <c r="FS186" i="66"/>
  <c r="FR186" i="66"/>
  <c r="FQ186" i="66"/>
  <c r="FP186" i="66"/>
  <c r="FO186" i="66"/>
  <c r="FM186" i="66"/>
  <c r="FL186" i="66"/>
  <c r="FK186" i="66"/>
  <c r="FJ186" i="66"/>
  <c r="FI186" i="66"/>
  <c r="FH186" i="66"/>
  <c r="FG186" i="66"/>
  <c r="FF186" i="66"/>
  <c r="FE186" i="66"/>
  <c r="FD186" i="66"/>
  <c r="FC186" i="66"/>
  <c r="FB186" i="66"/>
  <c r="FA186" i="66"/>
  <c r="EZ186" i="66"/>
  <c r="EY186" i="66"/>
  <c r="EX186" i="66"/>
  <c r="EW186" i="66"/>
  <c r="EV186" i="66"/>
  <c r="EU186" i="66"/>
  <c r="ET186" i="66"/>
  <c r="ES186" i="66"/>
  <c r="ER186" i="66"/>
  <c r="EQ186" i="66"/>
  <c r="EP186" i="66"/>
  <c r="EN186" i="66"/>
  <c r="EM186" i="66"/>
  <c r="EL186" i="66"/>
  <c r="EK186" i="66"/>
  <c r="EJ186" i="66"/>
  <c r="EI186" i="66"/>
  <c r="EH186" i="66"/>
  <c r="EG186" i="66"/>
  <c r="EF186" i="66"/>
  <c r="EE186" i="66"/>
  <c r="ED186" i="66"/>
  <c r="EC186" i="66"/>
  <c r="EB186" i="66"/>
  <c r="EA186" i="66"/>
  <c r="DZ186" i="66"/>
  <c r="DY186" i="66"/>
  <c r="DX186" i="66"/>
  <c r="DW186" i="66"/>
  <c r="DV186" i="66"/>
  <c r="DU186" i="66"/>
  <c r="DT186" i="66"/>
  <c r="DS186" i="66"/>
  <c r="DR186" i="66"/>
  <c r="DQ186" i="66"/>
  <c r="DB186" i="66"/>
  <c r="CJ186" i="66"/>
  <c r="DH186" i="66" s="1"/>
  <c r="CA186" i="66"/>
  <c r="BZ186" i="66"/>
  <c r="BV186" i="66"/>
  <c r="BQ186" i="66"/>
  <c r="DK186" i="66" s="1"/>
  <c r="BP186" i="66"/>
  <c r="BG186" i="66"/>
  <c r="DG186" i="66" s="1"/>
  <c r="AX186" i="66"/>
  <c r="DE186" i="66" s="1"/>
  <c r="AO186" i="66"/>
  <c r="DC186" i="66" s="1"/>
  <c r="AF186" i="66"/>
  <c r="DA186" i="66" s="1"/>
  <c r="U186" i="66"/>
  <c r="S186" i="66"/>
  <c r="Q186" i="66"/>
  <c r="O186" i="66"/>
  <c r="GL185" i="66"/>
  <c r="GK185" i="66"/>
  <c r="GJ185" i="66"/>
  <c r="GI185" i="66"/>
  <c r="GH185" i="66"/>
  <c r="GG185" i="66"/>
  <c r="GF185" i="66"/>
  <c r="GE185" i="66"/>
  <c r="GD185" i="66"/>
  <c r="GC185" i="66"/>
  <c r="GB185" i="66"/>
  <c r="GA185" i="66"/>
  <c r="FZ185" i="66"/>
  <c r="FY185" i="66"/>
  <c r="FX185" i="66"/>
  <c r="FW185" i="66"/>
  <c r="FV185" i="66"/>
  <c r="FU185" i="66"/>
  <c r="FT185" i="66"/>
  <c r="FS185" i="66"/>
  <c r="FR185" i="66"/>
  <c r="FQ185" i="66"/>
  <c r="FP185" i="66"/>
  <c r="FO185" i="66"/>
  <c r="FM185" i="66"/>
  <c r="FL185" i="66"/>
  <c r="FK185" i="66"/>
  <c r="FJ185" i="66"/>
  <c r="FI185" i="66"/>
  <c r="FH185" i="66"/>
  <c r="FG185" i="66"/>
  <c r="FF185" i="66"/>
  <c r="FE185" i="66"/>
  <c r="FD185" i="66"/>
  <c r="FC185" i="66"/>
  <c r="FB185" i="66"/>
  <c r="FA185" i="66"/>
  <c r="EZ185" i="66"/>
  <c r="EY185" i="66"/>
  <c r="EX185" i="66"/>
  <c r="EW185" i="66"/>
  <c r="EV185" i="66"/>
  <c r="EU185" i="66"/>
  <c r="ET185" i="66"/>
  <c r="ES185" i="66"/>
  <c r="ER185" i="66"/>
  <c r="EQ185" i="66"/>
  <c r="EP185" i="66"/>
  <c r="EN185" i="66"/>
  <c r="EM185" i="66"/>
  <c r="EL185" i="66"/>
  <c r="EK185" i="66"/>
  <c r="EJ185" i="66"/>
  <c r="EI185" i="66"/>
  <c r="EH185" i="66"/>
  <c r="EG185" i="66"/>
  <c r="EF185" i="66"/>
  <c r="EE185" i="66"/>
  <c r="ED185" i="66"/>
  <c r="EC185" i="66"/>
  <c r="EB185" i="66"/>
  <c r="EA185" i="66"/>
  <c r="DZ185" i="66"/>
  <c r="DY185" i="66"/>
  <c r="DX185" i="66"/>
  <c r="DW185" i="66"/>
  <c r="DV185" i="66"/>
  <c r="DU185" i="66"/>
  <c r="DT185" i="66"/>
  <c r="DS185" i="66"/>
  <c r="DR185" i="66"/>
  <c r="DQ185" i="66"/>
  <c r="DB185" i="66"/>
  <c r="CJ185" i="66"/>
  <c r="DH185" i="66" s="1"/>
  <c r="CA185" i="66"/>
  <c r="DJ185" i="66" s="1"/>
  <c r="BZ185" i="66"/>
  <c r="BV185" i="66"/>
  <c r="BQ185" i="66"/>
  <c r="DK185" i="66" s="1"/>
  <c r="BP185" i="66"/>
  <c r="BG185" i="66"/>
  <c r="DG185" i="66" s="1"/>
  <c r="AX185" i="66"/>
  <c r="DD185" i="66" s="1"/>
  <c r="AO185" i="66"/>
  <c r="DC185" i="66" s="1"/>
  <c r="AF185" i="66"/>
  <c r="DA185" i="66" s="1"/>
  <c r="S185" i="66"/>
  <c r="U185" i="66" s="1"/>
  <c r="Q185" i="66"/>
  <c r="O185" i="66"/>
  <c r="GL184" i="66"/>
  <c r="GK184" i="66"/>
  <c r="GJ184" i="66"/>
  <c r="GI184" i="66"/>
  <c r="GH184" i="66"/>
  <c r="GG184" i="66"/>
  <c r="GF184" i="66"/>
  <c r="GE184" i="66"/>
  <c r="GD184" i="66"/>
  <c r="GC184" i="66"/>
  <c r="GB184" i="66"/>
  <c r="GA184" i="66"/>
  <c r="FZ184" i="66"/>
  <c r="FY184" i="66"/>
  <c r="FX184" i="66"/>
  <c r="FW184" i="66"/>
  <c r="FV184" i="66"/>
  <c r="FU184" i="66"/>
  <c r="FT184" i="66"/>
  <c r="FS184" i="66"/>
  <c r="FR184" i="66"/>
  <c r="FQ184" i="66"/>
  <c r="FP184" i="66"/>
  <c r="FO184" i="66"/>
  <c r="FM184" i="66"/>
  <c r="FL184" i="66"/>
  <c r="FK184" i="66"/>
  <c r="FJ184" i="66"/>
  <c r="FI184" i="66"/>
  <c r="FH184" i="66"/>
  <c r="FG184" i="66"/>
  <c r="FF184" i="66"/>
  <c r="FE184" i="66"/>
  <c r="FD184" i="66"/>
  <c r="FC184" i="66"/>
  <c r="FB184" i="66"/>
  <c r="FA184" i="66"/>
  <c r="EZ184" i="66"/>
  <c r="EY184" i="66"/>
  <c r="EX184" i="66"/>
  <c r="EW184" i="66"/>
  <c r="EV184" i="66"/>
  <c r="EU184" i="66"/>
  <c r="ET184" i="66"/>
  <c r="ES184" i="66"/>
  <c r="ER184" i="66"/>
  <c r="EQ184" i="66"/>
  <c r="EP184" i="66"/>
  <c r="EN184" i="66"/>
  <c r="EM184" i="66"/>
  <c r="EL184" i="66"/>
  <c r="EK184" i="66"/>
  <c r="EJ184" i="66"/>
  <c r="EI184" i="66"/>
  <c r="EH184" i="66"/>
  <c r="EG184" i="66"/>
  <c r="EF184" i="66"/>
  <c r="EE184" i="66"/>
  <c r="ED184" i="66"/>
  <c r="EC184" i="66"/>
  <c r="EB184" i="66"/>
  <c r="EA184" i="66"/>
  <c r="DZ184" i="66"/>
  <c r="DY184" i="66"/>
  <c r="DX184" i="66"/>
  <c r="DW184" i="66"/>
  <c r="DV184" i="66"/>
  <c r="DU184" i="66"/>
  <c r="DT184" i="66"/>
  <c r="DS184" i="66"/>
  <c r="DR184" i="66"/>
  <c r="DQ184" i="66"/>
  <c r="DB184" i="66"/>
  <c r="CJ184" i="66"/>
  <c r="DH184" i="66" s="1"/>
  <c r="CA184" i="66"/>
  <c r="DJ184" i="66" s="1"/>
  <c r="BZ184" i="66"/>
  <c r="BV184" i="66"/>
  <c r="BQ184" i="66"/>
  <c r="DK184" i="66" s="1"/>
  <c r="BP184" i="66"/>
  <c r="BG184" i="66"/>
  <c r="DG184" i="66" s="1"/>
  <c r="AX184" i="66"/>
  <c r="DE184" i="66" s="1"/>
  <c r="AO184" i="66"/>
  <c r="DC184" i="66" s="1"/>
  <c r="AF184" i="66"/>
  <c r="DA184" i="66" s="1"/>
  <c r="S184" i="66"/>
  <c r="U184" i="66" s="1"/>
  <c r="Q184" i="66"/>
  <c r="O184" i="66"/>
  <c r="GL183" i="66"/>
  <c r="GK183" i="66"/>
  <c r="GJ183" i="66"/>
  <c r="GI183" i="66"/>
  <c r="GH183" i="66"/>
  <c r="GG183" i="66"/>
  <c r="GF183" i="66"/>
  <c r="GE183" i="66"/>
  <c r="GD183" i="66"/>
  <c r="GC183" i="66"/>
  <c r="GB183" i="66"/>
  <c r="GA183" i="66"/>
  <c r="FZ183" i="66"/>
  <c r="FY183" i="66"/>
  <c r="FX183" i="66"/>
  <c r="FW183" i="66"/>
  <c r="FV183" i="66"/>
  <c r="FU183" i="66"/>
  <c r="FT183" i="66"/>
  <c r="FS183" i="66"/>
  <c r="FR183" i="66"/>
  <c r="FQ183" i="66"/>
  <c r="FP183" i="66"/>
  <c r="FO183" i="66"/>
  <c r="FM183" i="66"/>
  <c r="FL183" i="66"/>
  <c r="FK183" i="66"/>
  <c r="FJ183" i="66"/>
  <c r="FI183" i="66"/>
  <c r="FH183" i="66"/>
  <c r="FG183" i="66"/>
  <c r="FF183" i="66"/>
  <c r="FE183" i="66"/>
  <c r="FD183" i="66"/>
  <c r="FC183" i="66"/>
  <c r="FB183" i="66"/>
  <c r="FA183" i="66"/>
  <c r="EZ183" i="66"/>
  <c r="EY183" i="66"/>
  <c r="EX183" i="66"/>
  <c r="EW183" i="66"/>
  <c r="EV183" i="66"/>
  <c r="EU183" i="66"/>
  <c r="ET183" i="66"/>
  <c r="ES183" i="66"/>
  <c r="ER183" i="66"/>
  <c r="EQ183" i="66"/>
  <c r="EP183" i="66"/>
  <c r="EN183" i="66"/>
  <c r="EM183" i="66"/>
  <c r="EL183" i="66"/>
  <c r="EK183" i="66"/>
  <c r="EJ183" i="66"/>
  <c r="EI183" i="66"/>
  <c r="EH183" i="66"/>
  <c r="EG183" i="66"/>
  <c r="EF183" i="66"/>
  <c r="EE183" i="66"/>
  <c r="ED183" i="66"/>
  <c r="EC183" i="66"/>
  <c r="EB183" i="66"/>
  <c r="EA183" i="66"/>
  <c r="DZ183" i="66"/>
  <c r="DY183" i="66"/>
  <c r="DX183" i="66"/>
  <c r="DW183" i="66"/>
  <c r="DV183" i="66"/>
  <c r="DU183" i="66"/>
  <c r="DT183" i="66"/>
  <c r="DS183" i="66"/>
  <c r="DR183" i="66"/>
  <c r="DQ183" i="66"/>
  <c r="DB183" i="66"/>
  <c r="CJ183" i="66"/>
  <c r="DH183" i="66" s="1"/>
  <c r="CA183" i="66"/>
  <c r="DJ183" i="66" s="1"/>
  <c r="BZ183" i="66"/>
  <c r="BV183" i="66"/>
  <c r="BQ183" i="66"/>
  <c r="DK183" i="66" s="1"/>
  <c r="BP183" i="66"/>
  <c r="BG183" i="66"/>
  <c r="DG183" i="66" s="1"/>
  <c r="AX183" i="66"/>
  <c r="DD183" i="66" s="1"/>
  <c r="AO183" i="66"/>
  <c r="DC183" i="66" s="1"/>
  <c r="AF183" i="66"/>
  <c r="DA183" i="66" s="1"/>
  <c r="S183" i="66"/>
  <c r="U183" i="66" s="1"/>
  <c r="Q183" i="66"/>
  <c r="O183" i="66"/>
  <c r="GL182" i="66"/>
  <c r="GK182" i="66"/>
  <c r="GJ182" i="66"/>
  <c r="GI182" i="66"/>
  <c r="GH182" i="66"/>
  <c r="GG182" i="66"/>
  <c r="GF182" i="66"/>
  <c r="GE182" i="66"/>
  <c r="GD182" i="66"/>
  <c r="GC182" i="66"/>
  <c r="GB182" i="66"/>
  <c r="GA182" i="66"/>
  <c r="FZ182" i="66"/>
  <c r="FY182" i="66"/>
  <c r="FX182" i="66"/>
  <c r="FW182" i="66"/>
  <c r="FV182" i="66"/>
  <c r="FU182" i="66"/>
  <c r="FT182" i="66"/>
  <c r="FS182" i="66"/>
  <c r="FR182" i="66"/>
  <c r="FQ182" i="66"/>
  <c r="FP182" i="66"/>
  <c r="FO182" i="66"/>
  <c r="FM182" i="66"/>
  <c r="FL182" i="66"/>
  <c r="FK182" i="66"/>
  <c r="FJ182" i="66"/>
  <c r="FI182" i="66"/>
  <c r="FH182" i="66"/>
  <c r="FG182" i="66"/>
  <c r="FF182" i="66"/>
  <c r="FE182" i="66"/>
  <c r="FD182" i="66"/>
  <c r="FC182" i="66"/>
  <c r="FB182" i="66"/>
  <c r="FA182" i="66"/>
  <c r="EZ182" i="66"/>
  <c r="EY182" i="66"/>
  <c r="EX182" i="66"/>
  <c r="EW182" i="66"/>
  <c r="EV182" i="66"/>
  <c r="EU182" i="66"/>
  <c r="ET182" i="66"/>
  <c r="ES182" i="66"/>
  <c r="ER182" i="66"/>
  <c r="EQ182" i="66"/>
  <c r="EP182" i="66"/>
  <c r="EN182" i="66"/>
  <c r="EM182" i="66"/>
  <c r="EL182" i="66"/>
  <c r="EK182" i="66"/>
  <c r="EJ182" i="66"/>
  <c r="EI182" i="66"/>
  <c r="EH182" i="66"/>
  <c r="EG182" i="66"/>
  <c r="EF182" i="66"/>
  <c r="EE182" i="66"/>
  <c r="ED182" i="66"/>
  <c r="EC182" i="66"/>
  <c r="EB182" i="66"/>
  <c r="EA182" i="66"/>
  <c r="DZ182" i="66"/>
  <c r="DY182" i="66"/>
  <c r="DX182" i="66"/>
  <c r="DW182" i="66"/>
  <c r="DV182" i="66"/>
  <c r="DU182" i="66"/>
  <c r="DT182" i="66"/>
  <c r="DS182" i="66"/>
  <c r="DR182" i="66"/>
  <c r="DQ182" i="66"/>
  <c r="DB182" i="66"/>
  <c r="CJ182" i="66"/>
  <c r="DH182" i="66" s="1"/>
  <c r="CA182" i="66"/>
  <c r="DJ182" i="66" s="1"/>
  <c r="BZ182" i="66"/>
  <c r="BV182" i="66"/>
  <c r="BQ182" i="66"/>
  <c r="BP182" i="66"/>
  <c r="BG182" i="66"/>
  <c r="DG182" i="66" s="1"/>
  <c r="AX182" i="66"/>
  <c r="DE182" i="66" s="1"/>
  <c r="AO182" i="66"/>
  <c r="DC182" i="66" s="1"/>
  <c r="AF182" i="66"/>
  <c r="DA182" i="66" s="1"/>
  <c r="S182" i="66"/>
  <c r="U182" i="66" s="1"/>
  <c r="Q182" i="66"/>
  <c r="O182" i="66"/>
  <c r="GL181" i="66"/>
  <c r="GK181" i="66"/>
  <c r="GJ181" i="66"/>
  <c r="GI181" i="66"/>
  <c r="GH181" i="66"/>
  <c r="GG181" i="66"/>
  <c r="GF181" i="66"/>
  <c r="GE181" i="66"/>
  <c r="GD181" i="66"/>
  <c r="GC181" i="66"/>
  <c r="GB181" i="66"/>
  <c r="GA181" i="66"/>
  <c r="FZ181" i="66"/>
  <c r="FY181" i="66"/>
  <c r="FX181" i="66"/>
  <c r="FW181" i="66"/>
  <c r="FV181" i="66"/>
  <c r="FU181" i="66"/>
  <c r="FT181" i="66"/>
  <c r="FS181" i="66"/>
  <c r="FR181" i="66"/>
  <c r="FQ181" i="66"/>
  <c r="FP181" i="66"/>
  <c r="FO181" i="66"/>
  <c r="FM181" i="66"/>
  <c r="FL181" i="66"/>
  <c r="FK181" i="66"/>
  <c r="FJ181" i="66"/>
  <c r="FI181" i="66"/>
  <c r="FH181" i="66"/>
  <c r="FG181" i="66"/>
  <c r="FF181" i="66"/>
  <c r="FE181" i="66"/>
  <c r="FD181" i="66"/>
  <c r="FC181" i="66"/>
  <c r="FB181" i="66"/>
  <c r="FA181" i="66"/>
  <c r="EZ181" i="66"/>
  <c r="EY181" i="66"/>
  <c r="EX181" i="66"/>
  <c r="EW181" i="66"/>
  <c r="EV181" i="66"/>
  <c r="EU181" i="66"/>
  <c r="ET181" i="66"/>
  <c r="ES181" i="66"/>
  <c r="ER181" i="66"/>
  <c r="EQ181" i="66"/>
  <c r="EP181" i="66"/>
  <c r="EN181" i="66"/>
  <c r="EM181" i="66"/>
  <c r="EL181" i="66"/>
  <c r="EK181" i="66"/>
  <c r="EJ181" i="66"/>
  <c r="EI181" i="66"/>
  <c r="EH181" i="66"/>
  <c r="EG181" i="66"/>
  <c r="EF181" i="66"/>
  <c r="EE181" i="66"/>
  <c r="ED181" i="66"/>
  <c r="EC181" i="66"/>
  <c r="EB181" i="66"/>
  <c r="EA181" i="66"/>
  <c r="DZ181" i="66"/>
  <c r="DY181" i="66"/>
  <c r="DX181" i="66"/>
  <c r="DW181" i="66"/>
  <c r="DV181" i="66"/>
  <c r="DU181" i="66"/>
  <c r="DT181" i="66"/>
  <c r="DS181" i="66"/>
  <c r="DR181" i="66"/>
  <c r="DQ181" i="66"/>
  <c r="DB181" i="66"/>
  <c r="CJ181" i="66"/>
  <c r="DH181" i="66" s="1"/>
  <c r="CA181" i="66"/>
  <c r="BZ181" i="66"/>
  <c r="BV181" i="66"/>
  <c r="BQ181" i="66"/>
  <c r="DK181" i="66" s="1"/>
  <c r="BP181" i="66"/>
  <c r="BG181" i="66"/>
  <c r="DG181" i="66" s="1"/>
  <c r="AX181" i="66"/>
  <c r="DD181" i="66" s="1"/>
  <c r="AO181" i="66"/>
  <c r="DC181" i="66" s="1"/>
  <c r="AF181" i="66"/>
  <c r="DA181" i="66" s="1"/>
  <c r="S181" i="66"/>
  <c r="U181" i="66" s="1"/>
  <c r="Q181" i="66"/>
  <c r="O181" i="66"/>
  <c r="GL180" i="66"/>
  <c r="GK180" i="66"/>
  <c r="GJ180" i="66"/>
  <c r="GI180" i="66"/>
  <c r="GH180" i="66"/>
  <c r="GG180" i="66"/>
  <c r="GF180" i="66"/>
  <c r="GE180" i="66"/>
  <c r="GD180" i="66"/>
  <c r="GC180" i="66"/>
  <c r="GB180" i="66"/>
  <c r="GA180" i="66"/>
  <c r="FZ180" i="66"/>
  <c r="FY180" i="66"/>
  <c r="FX180" i="66"/>
  <c r="FW180" i="66"/>
  <c r="FV180" i="66"/>
  <c r="FU180" i="66"/>
  <c r="FT180" i="66"/>
  <c r="FS180" i="66"/>
  <c r="FR180" i="66"/>
  <c r="FQ180" i="66"/>
  <c r="FP180" i="66"/>
  <c r="FO180" i="66"/>
  <c r="FM180" i="66"/>
  <c r="FL180" i="66"/>
  <c r="FK180" i="66"/>
  <c r="FJ180" i="66"/>
  <c r="FI180" i="66"/>
  <c r="FH180" i="66"/>
  <c r="FG180" i="66"/>
  <c r="FF180" i="66"/>
  <c r="FE180" i="66"/>
  <c r="FD180" i="66"/>
  <c r="FC180" i="66"/>
  <c r="FB180" i="66"/>
  <c r="FA180" i="66"/>
  <c r="EZ180" i="66"/>
  <c r="EY180" i="66"/>
  <c r="EX180" i="66"/>
  <c r="EW180" i="66"/>
  <c r="EV180" i="66"/>
  <c r="EU180" i="66"/>
  <c r="ET180" i="66"/>
  <c r="ES180" i="66"/>
  <c r="ER180" i="66"/>
  <c r="EQ180" i="66"/>
  <c r="EP180" i="66"/>
  <c r="EN180" i="66"/>
  <c r="EM180" i="66"/>
  <c r="EL180" i="66"/>
  <c r="EK180" i="66"/>
  <c r="EJ180" i="66"/>
  <c r="EI180" i="66"/>
  <c r="EH180" i="66"/>
  <c r="EG180" i="66"/>
  <c r="EF180" i="66"/>
  <c r="EE180" i="66"/>
  <c r="ED180" i="66"/>
  <c r="EC180" i="66"/>
  <c r="EB180" i="66"/>
  <c r="EA180" i="66"/>
  <c r="DZ180" i="66"/>
  <c r="DY180" i="66"/>
  <c r="DX180" i="66"/>
  <c r="DW180" i="66"/>
  <c r="DV180" i="66"/>
  <c r="DU180" i="66"/>
  <c r="DT180" i="66"/>
  <c r="DS180" i="66"/>
  <c r="DR180" i="66"/>
  <c r="DQ180" i="66"/>
  <c r="DB180" i="66"/>
  <c r="CJ180" i="66"/>
  <c r="DH180" i="66" s="1"/>
  <c r="CA180" i="66"/>
  <c r="BZ180" i="66"/>
  <c r="BV180" i="66"/>
  <c r="BQ180" i="66"/>
  <c r="DK180" i="66" s="1"/>
  <c r="BP180" i="66"/>
  <c r="BG180" i="66"/>
  <c r="DG180" i="66" s="1"/>
  <c r="AX180" i="66"/>
  <c r="AO180" i="66"/>
  <c r="DC180" i="66" s="1"/>
  <c r="AF180" i="66"/>
  <c r="DA180" i="66" s="1"/>
  <c r="S180" i="66"/>
  <c r="U180" i="66" s="1"/>
  <c r="Q180" i="66"/>
  <c r="O180" i="66"/>
  <c r="GL179" i="66"/>
  <c r="GK179" i="66"/>
  <c r="GJ179" i="66"/>
  <c r="GI179" i="66"/>
  <c r="GH179" i="66"/>
  <c r="GG179" i="66"/>
  <c r="GF179" i="66"/>
  <c r="GE179" i="66"/>
  <c r="GD179" i="66"/>
  <c r="GC179" i="66"/>
  <c r="GB179" i="66"/>
  <c r="GA179" i="66"/>
  <c r="FZ179" i="66"/>
  <c r="FY179" i="66"/>
  <c r="FX179" i="66"/>
  <c r="FW179" i="66"/>
  <c r="FV179" i="66"/>
  <c r="FU179" i="66"/>
  <c r="FT179" i="66"/>
  <c r="FS179" i="66"/>
  <c r="FR179" i="66"/>
  <c r="FQ179" i="66"/>
  <c r="FP179" i="66"/>
  <c r="FO179" i="66"/>
  <c r="FM179" i="66"/>
  <c r="FL179" i="66"/>
  <c r="FK179" i="66"/>
  <c r="FJ179" i="66"/>
  <c r="FI179" i="66"/>
  <c r="FH179" i="66"/>
  <c r="FG179" i="66"/>
  <c r="FF179" i="66"/>
  <c r="FE179" i="66"/>
  <c r="FD179" i="66"/>
  <c r="FC179" i="66"/>
  <c r="FB179" i="66"/>
  <c r="FA179" i="66"/>
  <c r="EZ179" i="66"/>
  <c r="EY179" i="66"/>
  <c r="EX179" i="66"/>
  <c r="EW179" i="66"/>
  <c r="EV179" i="66"/>
  <c r="EU179" i="66"/>
  <c r="ET179" i="66"/>
  <c r="ES179" i="66"/>
  <c r="ER179" i="66"/>
  <c r="EQ179" i="66"/>
  <c r="EP179" i="66"/>
  <c r="EN179" i="66"/>
  <c r="EM179" i="66"/>
  <c r="EL179" i="66"/>
  <c r="EK179" i="66"/>
  <c r="EJ179" i="66"/>
  <c r="EI179" i="66"/>
  <c r="EH179" i="66"/>
  <c r="EG179" i="66"/>
  <c r="EF179" i="66"/>
  <c r="EE179" i="66"/>
  <c r="ED179" i="66"/>
  <c r="EC179" i="66"/>
  <c r="EB179" i="66"/>
  <c r="EA179" i="66"/>
  <c r="DZ179" i="66"/>
  <c r="DY179" i="66"/>
  <c r="DX179" i="66"/>
  <c r="DW179" i="66"/>
  <c r="DV179" i="66"/>
  <c r="DU179" i="66"/>
  <c r="DT179" i="66"/>
  <c r="DS179" i="66"/>
  <c r="DR179" i="66"/>
  <c r="DQ179" i="66"/>
  <c r="DB179" i="66"/>
  <c r="CJ179" i="66"/>
  <c r="DH179" i="66" s="1"/>
  <c r="CA179" i="66"/>
  <c r="DJ179" i="66" s="1"/>
  <c r="BZ179" i="66"/>
  <c r="BV179" i="66"/>
  <c r="BQ179" i="66"/>
  <c r="DK179" i="66" s="1"/>
  <c r="BP179" i="66"/>
  <c r="BG179" i="66"/>
  <c r="DG179" i="66" s="1"/>
  <c r="AX179" i="66"/>
  <c r="DD179" i="66" s="1"/>
  <c r="AO179" i="66"/>
  <c r="DC179" i="66" s="1"/>
  <c r="AF179" i="66"/>
  <c r="DA179" i="66" s="1"/>
  <c r="S179" i="66"/>
  <c r="U179" i="66" s="1"/>
  <c r="Q179" i="66"/>
  <c r="O179" i="66"/>
  <c r="GL178" i="66"/>
  <c r="GK178" i="66"/>
  <c r="GJ178" i="66"/>
  <c r="GI178" i="66"/>
  <c r="GH178" i="66"/>
  <c r="GG178" i="66"/>
  <c r="GF178" i="66"/>
  <c r="GE178" i="66"/>
  <c r="GD178" i="66"/>
  <c r="GC178" i="66"/>
  <c r="GB178" i="66"/>
  <c r="GA178" i="66"/>
  <c r="FZ178" i="66"/>
  <c r="FY178" i="66"/>
  <c r="FX178" i="66"/>
  <c r="FW178" i="66"/>
  <c r="FV178" i="66"/>
  <c r="FU178" i="66"/>
  <c r="FT178" i="66"/>
  <c r="FS178" i="66"/>
  <c r="FR178" i="66"/>
  <c r="FQ178" i="66"/>
  <c r="FP178" i="66"/>
  <c r="FO178" i="66"/>
  <c r="FM178" i="66"/>
  <c r="FL178" i="66"/>
  <c r="FK178" i="66"/>
  <c r="FJ178" i="66"/>
  <c r="FI178" i="66"/>
  <c r="FH178" i="66"/>
  <c r="FG178" i="66"/>
  <c r="FF178" i="66"/>
  <c r="FE178" i="66"/>
  <c r="FD178" i="66"/>
  <c r="FC178" i="66"/>
  <c r="FB178" i="66"/>
  <c r="FA178" i="66"/>
  <c r="EZ178" i="66"/>
  <c r="EY178" i="66"/>
  <c r="EX178" i="66"/>
  <c r="EW178" i="66"/>
  <c r="EV178" i="66"/>
  <c r="EU178" i="66"/>
  <c r="ET178" i="66"/>
  <c r="ES178" i="66"/>
  <c r="ER178" i="66"/>
  <c r="EQ178" i="66"/>
  <c r="EP178" i="66"/>
  <c r="EN178" i="66"/>
  <c r="EM178" i="66"/>
  <c r="EL178" i="66"/>
  <c r="EK178" i="66"/>
  <c r="EJ178" i="66"/>
  <c r="EI178" i="66"/>
  <c r="EH178" i="66"/>
  <c r="EG178" i="66"/>
  <c r="EF178" i="66"/>
  <c r="EE178" i="66"/>
  <c r="ED178" i="66"/>
  <c r="EC178" i="66"/>
  <c r="EB178" i="66"/>
  <c r="EA178" i="66"/>
  <c r="DZ178" i="66"/>
  <c r="DY178" i="66"/>
  <c r="DX178" i="66"/>
  <c r="DW178" i="66"/>
  <c r="DV178" i="66"/>
  <c r="DU178" i="66"/>
  <c r="DT178" i="66"/>
  <c r="DS178" i="66"/>
  <c r="DR178" i="66"/>
  <c r="DQ178" i="66"/>
  <c r="DB178" i="66"/>
  <c r="CJ178" i="66"/>
  <c r="DH178" i="66" s="1"/>
  <c r="CA178" i="66"/>
  <c r="DJ178" i="66" s="1"/>
  <c r="BZ178" i="66"/>
  <c r="BV178" i="66"/>
  <c r="BQ178" i="66"/>
  <c r="DK178" i="66" s="1"/>
  <c r="BP178" i="66"/>
  <c r="BG178" i="66"/>
  <c r="DG178" i="66" s="1"/>
  <c r="AX178" i="66"/>
  <c r="DE178" i="66" s="1"/>
  <c r="AO178" i="66"/>
  <c r="DC178" i="66" s="1"/>
  <c r="AF178" i="66"/>
  <c r="DA178" i="66" s="1"/>
  <c r="S178" i="66"/>
  <c r="U178" i="66" s="1"/>
  <c r="Q178" i="66"/>
  <c r="O178" i="66"/>
  <c r="GL177" i="66"/>
  <c r="GK177" i="66"/>
  <c r="GJ177" i="66"/>
  <c r="GI177" i="66"/>
  <c r="GH177" i="66"/>
  <c r="GG177" i="66"/>
  <c r="GF177" i="66"/>
  <c r="GE177" i="66"/>
  <c r="GD177" i="66"/>
  <c r="GC177" i="66"/>
  <c r="GB177" i="66"/>
  <c r="GA177" i="66"/>
  <c r="FZ177" i="66"/>
  <c r="FY177" i="66"/>
  <c r="FX177" i="66"/>
  <c r="FW177" i="66"/>
  <c r="FV177" i="66"/>
  <c r="FU177" i="66"/>
  <c r="FT177" i="66"/>
  <c r="FS177" i="66"/>
  <c r="FR177" i="66"/>
  <c r="FQ177" i="66"/>
  <c r="FP177" i="66"/>
  <c r="FO177" i="66"/>
  <c r="FM177" i="66"/>
  <c r="FL177" i="66"/>
  <c r="FK177" i="66"/>
  <c r="FJ177" i="66"/>
  <c r="FI177" i="66"/>
  <c r="FH177" i="66"/>
  <c r="FG177" i="66"/>
  <c r="FF177" i="66"/>
  <c r="FE177" i="66"/>
  <c r="FD177" i="66"/>
  <c r="FC177" i="66"/>
  <c r="FB177" i="66"/>
  <c r="FA177" i="66"/>
  <c r="EZ177" i="66"/>
  <c r="EY177" i="66"/>
  <c r="EX177" i="66"/>
  <c r="EW177" i="66"/>
  <c r="EV177" i="66"/>
  <c r="EU177" i="66"/>
  <c r="ET177" i="66"/>
  <c r="ES177" i="66"/>
  <c r="ER177" i="66"/>
  <c r="EQ177" i="66"/>
  <c r="EP177" i="66"/>
  <c r="EN177" i="66"/>
  <c r="EM177" i="66"/>
  <c r="EL177" i="66"/>
  <c r="EK177" i="66"/>
  <c r="EJ177" i="66"/>
  <c r="EI177" i="66"/>
  <c r="EH177" i="66"/>
  <c r="EG177" i="66"/>
  <c r="EF177" i="66"/>
  <c r="EE177" i="66"/>
  <c r="ED177" i="66"/>
  <c r="EC177" i="66"/>
  <c r="EB177" i="66"/>
  <c r="EA177" i="66"/>
  <c r="DZ177" i="66"/>
  <c r="DY177" i="66"/>
  <c r="DX177" i="66"/>
  <c r="DW177" i="66"/>
  <c r="DV177" i="66"/>
  <c r="DU177" i="66"/>
  <c r="DT177" i="66"/>
  <c r="DS177" i="66"/>
  <c r="DR177" i="66"/>
  <c r="DQ177" i="66"/>
  <c r="DB177" i="66"/>
  <c r="CJ177" i="66"/>
  <c r="DH177" i="66" s="1"/>
  <c r="CA177" i="66"/>
  <c r="BZ177" i="66"/>
  <c r="BV177" i="66"/>
  <c r="BQ177" i="66"/>
  <c r="DK177" i="66" s="1"/>
  <c r="BP177" i="66"/>
  <c r="BG177" i="66"/>
  <c r="DG177" i="66" s="1"/>
  <c r="AX177" i="66"/>
  <c r="DD177" i="66" s="1"/>
  <c r="AO177" i="66"/>
  <c r="DC177" i="66" s="1"/>
  <c r="AF177" i="66"/>
  <c r="DA177" i="66" s="1"/>
  <c r="S177" i="66"/>
  <c r="U177" i="66" s="1"/>
  <c r="Q177" i="66"/>
  <c r="O177" i="66"/>
  <c r="GL176" i="66"/>
  <c r="GK176" i="66"/>
  <c r="GJ176" i="66"/>
  <c r="GI176" i="66"/>
  <c r="GH176" i="66"/>
  <c r="GG176" i="66"/>
  <c r="GF176" i="66"/>
  <c r="GE176" i="66"/>
  <c r="GD176" i="66"/>
  <c r="GC176" i="66"/>
  <c r="GB176" i="66"/>
  <c r="GA176" i="66"/>
  <c r="FZ176" i="66"/>
  <c r="FY176" i="66"/>
  <c r="FX176" i="66"/>
  <c r="FW176" i="66"/>
  <c r="FV176" i="66"/>
  <c r="FU176" i="66"/>
  <c r="FT176" i="66"/>
  <c r="FS176" i="66"/>
  <c r="FR176" i="66"/>
  <c r="FQ176" i="66"/>
  <c r="FP176" i="66"/>
  <c r="FO176" i="66"/>
  <c r="FM176" i="66"/>
  <c r="FL176" i="66"/>
  <c r="FK176" i="66"/>
  <c r="FJ176" i="66"/>
  <c r="FI176" i="66"/>
  <c r="FH176" i="66"/>
  <c r="FG176" i="66"/>
  <c r="FF176" i="66"/>
  <c r="FE176" i="66"/>
  <c r="FD176" i="66"/>
  <c r="FC176" i="66"/>
  <c r="FB176" i="66"/>
  <c r="FA176" i="66"/>
  <c r="EZ176" i="66"/>
  <c r="EY176" i="66"/>
  <c r="EX176" i="66"/>
  <c r="EW176" i="66"/>
  <c r="EV176" i="66"/>
  <c r="EU176" i="66"/>
  <c r="ET176" i="66"/>
  <c r="ES176" i="66"/>
  <c r="ER176" i="66"/>
  <c r="EQ176" i="66"/>
  <c r="EP176" i="66"/>
  <c r="EN176" i="66"/>
  <c r="EM176" i="66"/>
  <c r="EL176" i="66"/>
  <c r="EK176" i="66"/>
  <c r="EJ176" i="66"/>
  <c r="EI176" i="66"/>
  <c r="EH176" i="66"/>
  <c r="EG176" i="66"/>
  <c r="EF176" i="66"/>
  <c r="EE176" i="66"/>
  <c r="ED176" i="66"/>
  <c r="EC176" i="66"/>
  <c r="EB176" i="66"/>
  <c r="EA176" i="66"/>
  <c r="DZ176" i="66"/>
  <c r="DY176" i="66"/>
  <c r="DX176" i="66"/>
  <c r="DW176" i="66"/>
  <c r="DV176" i="66"/>
  <c r="DU176" i="66"/>
  <c r="DT176" i="66"/>
  <c r="DS176" i="66"/>
  <c r="DR176" i="66"/>
  <c r="DQ176" i="66"/>
  <c r="DB176" i="66"/>
  <c r="CJ176" i="66"/>
  <c r="DH176" i="66" s="1"/>
  <c r="CA176" i="66"/>
  <c r="DJ176" i="66" s="1"/>
  <c r="BZ176" i="66"/>
  <c r="BV176" i="66"/>
  <c r="BQ176" i="66"/>
  <c r="DK176" i="66" s="1"/>
  <c r="BP176" i="66"/>
  <c r="BG176" i="66"/>
  <c r="DG176" i="66" s="1"/>
  <c r="AX176" i="66"/>
  <c r="AO176" i="66"/>
  <c r="DC176" i="66" s="1"/>
  <c r="AF176" i="66"/>
  <c r="DA176" i="66" s="1"/>
  <c r="S176" i="66"/>
  <c r="U176" i="66" s="1"/>
  <c r="Q176" i="66"/>
  <c r="O176" i="66"/>
  <c r="GL175" i="66"/>
  <c r="GK175" i="66"/>
  <c r="GJ175" i="66"/>
  <c r="GI175" i="66"/>
  <c r="GH175" i="66"/>
  <c r="GG175" i="66"/>
  <c r="GF175" i="66"/>
  <c r="GE175" i="66"/>
  <c r="GD175" i="66"/>
  <c r="GC175" i="66"/>
  <c r="GB175" i="66"/>
  <c r="GA175" i="66"/>
  <c r="FZ175" i="66"/>
  <c r="FY175" i="66"/>
  <c r="FX175" i="66"/>
  <c r="FW175" i="66"/>
  <c r="FV175" i="66"/>
  <c r="FU175" i="66"/>
  <c r="FT175" i="66"/>
  <c r="FS175" i="66"/>
  <c r="FR175" i="66"/>
  <c r="FQ175" i="66"/>
  <c r="FP175" i="66"/>
  <c r="FO175" i="66"/>
  <c r="FM175" i="66"/>
  <c r="FL175" i="66"/>
  <c r="FK175" i="66"/>
  <c r="FJ175" i="66"/>
  <c r="FI175" i="66"/>
  <c r="FH175" i="66"/>
  <c r="FG175" i="66"/>
  <c r="FF175" i="66"/>
  <c r="FE175" i="66"/>
  <c r="FD175" i="66"/>
  <c r="FC175" i="66"/>
  <c r="FB175" i="66"/>
  <c r="FA175" i="66"/>
  <c r="EZ175" i="66"/>
  <c r="EY175" i="66"/>
  <c r="EX175" i="66"/>
  <c r="EW175" i="66"/>
  <c r="EV175" i="66"/>
  <c r="EU175" i="66"/>
  <c r="ET175" i="66"/>
  <c r="ES175" i="66"/>
  <c r="ER175" i="66"/>
  <c r="EQ175" i="66"/>
  <c r="EP175" i="66"/>
  <c r="EN175" i="66"/>
  <c r="EM175" i="66"/>
  <c r="EL175" i="66"/>
  <c r="EK175" i="66"/>
  <c r="EJ175" i="66"/>
  <c r="EI175" i="66"/>
  <c r="EH175" i="66"/>
  <c r="EG175" i="66"/>
  <c r="EF175" i="66"/>
  <c r="EE175" i="66"/>
  <c r="ED175" i="66"/>
  <c r="EC175" i="66"/>
  <c r="EB175" i="66"/>
  <c r="EA175" i="66"/>
  <c r="DZ175" i="66"/>
  <c r="DY175" i="66"/>
  <c r="DX175" i="66"/>
  <c r="DW175" i="66"/>
  <c r="DV175" i="66"/>
  <c r="DU175" i="66"/>
  <c r="DT175" i="66"/>
  <c r="DS175" i="66"/>
  <c r="DR175" i="66"/>
  <c r="DQ175" i="66"/>
  <c r="DB175" i="66"/>
  <c r="CJ175" i="66"/>
  <c r="DH175" i="66" s="1"/>
  <c r="CA175" i="66"/>
  <c r="DJ175" i="66" s="1"/>
  <c r="BZ175" i="66"/>
  <c r="BV175" i="66"/>
  <c r="BQ175" i="66"/>
  <c r="BP175" i="66"/>
  <c r="BG175" i="66"/>
  <c r="DG175" i="66" s="1"/>
  <c r="AX175" i="66"/>
  <c r="DE175" i="66" s="1"/>
  <c r="AO175" i="66"/>
  <c r="DC175" i="66" s="1"/>
  <c r="AF175" i="66"/>
  <c r="DA175" i="66" s="1"/>
  <c r="S175" i="66"/>
  <c r="U175" i="66" s="1"/>
  <c r="Q175" i="66"/>
  <c r="O175" i="66"/>
  <c r="GL174" i="66"/>
  <c r="GK174" i="66"/>
  <c r="GJ174" i="66"/>
  <c r="GI174" i="66"/>
  <c r="GH174" i="66"/>
  <c r="GG174" i="66"/>
  <c r="GF174" i="66"/>
  <c r="GE174" i="66"/>
  <c r="GD174" i="66"/>
  <c r="GC174" i="66"/>
  <c r="GB174" i="66"/>
  <c r="GA174" i="66"/>
  <c r="FZ174" i="66"/>
  <c r="FY174" i="66"/>
  <c r="FX174" i="66"/>
  <c r="FW174" i="66"/>
  <c r="FV174" i="66"/>
  <c r="FU174" i="66"/>
  <c r="FT174" i="66"/>
  <c r="FS174" i="66"/>
  <c r="FR174" i="66"/>
  <c r="FQ174" i="66"/>
  <c r="FP174" i="66"/>
  <c r="FO174" i="66"/>
  <c r="FM174" i="66"/>
  <c r="FL174" i="66"/>
  <c r="FK174" i="66"/>
  <c r="FJ174" i="66"/>
  <c r="FI174" i="66"/>
  <c r="FH174" i="66"/>
  <c r="FG174" i="66"/>
  <c r="FF174" i="66"/>
  <c r="FE174" i="66"/>
  <c r="FD174" i="66"/>
  <c r="FC174" i="66"/>
  <c r="FB174" i="66"/>
  <c r="FA174" i="66"/>
  <c r="EZ174" i="66"/>
  <c r="EY174" i="66"/>
  <c r="EX174" i="66"/>
  <c r="EW174" i="66"/>
  <c r="EV174" i="66"/>
  <c r="EU174" i="66"/>
  <c r="ET174" i="66"/>
  <c r="ES174" i="66"/>
  <c r="ER174" i="66"/>
  <c r="EQ174" i="66"/>
  <c r="EP174" i="66"/>
  <c r="EN174" i="66"/>
  <c r="EM174" i="66"/>
  <c r="EL174" i="66"/>
  <c r="EK174" i="66"/>
  <c r="EJ174" i="66"/>
  <c r="EI174" i="66"/>
  <c r="EH174" i="66"/>
  <c r="EG174" i="66"/>
  <c r="EF174" i="66"/>
  <c r="EE174" i="66"/>
  <c r="ED174" i="66"/>
  <c r="EC174" i="66"/>
  <c r="EB174" i="66"/>
  <c r="EA174" i="66"/>
  <c r="DZ174" i="66"/>
  <c r="DY174" i="66"/>
  <c r="DX174" i="66"/>
  <c r="DW174" i="66"/>
  <c r="DV174" i="66"/>
  <c r="DU174" i="66"/>
  <c r="DT174" i="66"/>
  <c r="DS174" i="66"/>
  <c r="DR174" i="66"/>
  <c r="DQ174" i="66"/>
  <c r="DB174" i="66"/>
  <c r="CJ174" i="66"/>
  <c r="DH174" i="66" s="1"/>
  <c r="CA174" i="66"/>
  <c r="DJ174" i="66" s="1"/>
  <c r="BZ174" i="66"/>
  <c r="BV174" i="66"/>
  <c r="BQ174" i="66"/>
  <c r="BP174" i="66"/>
  <c r="BG174" i="66"/>
  <c r="DG174" i="66" s="1"/>
  <c r="AX174" i="66"/>
  <c r="DD174" i="66" s="1"/>
  <c r="AO174" i="66"/>
  <c r="DC174" i="66" s="1"/>
  <c r="AF174" i="66"/>
  <c r="DA174" i="66" s="1"/>
  <c r="S174" i="66"/>
  <c r="U174" i="66" s="1"/>
  <c r="Q174" i="66"/>
  <c r="O174" i="66"/>
  <c r="GL173" i="66"/>
  <c r="GK173" i="66"/>
  <c r="GJ173" i="66"/>
  <c r="GI173" i="66"/>
  <c r="GH173" i="66"/>
  <c r="GG173" i="66"/>
  <c r="GF173" i="66"/>
  <c r="GE173" i="66"/>
  <c r="GD173" i="66"/>
  <c r="GC173" i="66"/>
  <c r="GB173" i="66"/>
  <c r="GA173" i="66"/>
  <c r="FZ173" i="66"/>
  <c r="FY173" i="66"/>
  <c r="FX173" i="66"/>
  <c r="FW173" i="66"/>
  <c r="FV173" i="66"/>
  <c r="FU173" i="66"/>
  <c r="FT173" i="66"/>
  <c r="FS173" i="66"/>
  <c r="FR173" i="66"/>
  <c r="FQ173" i="66"/>
  <c r="FP173" i="66"/>
  <c r="FO173" i="66"/>
  <c r="FM173" i="66"/>
  <c r="FL173" i="66"/>
  <c r="FK173" i="66"/>
  <c r="FJ173" i="66"/>
  <c r="FI173" i="66"/>
  <c r="FH173" i="66"/>
  <c r="FG173" i="66"/>
  <c r="FF173" i="66"/>
  <c r="FE173" i="66"/>
  <c r="FD173" i="66"/>
  <c r="FC173" i="66"/>
  <c r="FB173" i="66"/>
  <c r="FA173" i="66"/>
  <c r="EZ173" i="66"/>
  <c r="EY173" i="66"/>
  <c r="EX173" i="66"/>
  <c r="EW173" i="66"/>
  <c r="EV173" i="66"/>
  <c r="EU173" i="66"/>
  <c r="ET173" i="66"/>
  <c r="ES173" i="66"/>
  <c r="ER173" i="66"/>
  <c r="EQ173" i="66"/>
  <c r="EP173" i="66"/>
  <c r="EN173" i="66"/>
  <c r="EM173" i="66"/>
  <c r="EL173" i="66"/>
  <c r="EK173" i="66"/>
  <c r="EJ173" i="66"/>
  <c r="EI173" i="66"/>
  <c r="EH173" i="66"/>
  <c r="EG173" i="66"/>
  <c r="EF173" i="66"/>
  <c r="EE173" i="66"/>
  <c r="ED173" i="66"/>
  <c r="EC173" i="66"/>
  <c r="EB173" i="66"/>
  <c r="EA173" i="66"/>
  <c r="DZ173" i="66"/>
  <c r="DY173" i="66"/>
  <c r="DX173" i="66"/>
  <c r="DW173" i="66"/>
  <c r="DV173" i="66"/>
  <c r="DU173" i="66"/>
  <c r="DT173" i="66"/>
  <c r="DS173" i="66"/>
  <c r="DR173" i="66"/>
  <c r="DQ173" i="66"/>
  <c r="DB173" i="66"/>
  <c r="CJ173" i="66"/>
  <c r="DH173" i="66" s="1"/>
  <c r="CA173" i="66"/>
  <c r="DJ173" i="66" s="1"/>
  <c r="BZ173" i="66"/>
  <c r="BV173" i="66"/>
  <c r="BQ173" i="66"/>
  <c r="DK173" i="66" s="1"/>
  <c r="BP173" i="66"/>
  <c r="BG173" i="66"/>
  <c r="DG173" i="66" s="1"/>
  <c r="AX173" i="66"/>
  <c r="DD173" i="66" s="1"/>
  <c r="AO173" i="66"/>
  <c r="DC173" i="66" s="1"/>
  <c r="AF173" i="66"/>
  <c r="DA173" i="66" s="1"/>
  <c r="S173" i="66"/>
  <c r="U173" i="66" s="1"/>
  <c r="Q173" i="66"/>
  <c r="O173" i="66"/>
  <c r="GL172" i="66"/>
  <c r="GK172" i="66"/>
  <c r="GJ172" i="66"/>
  <c r="GI172" i="66"/>
  <c r="GH172" i="66"/>
  <c r="GG172" i="66"/>
  <c r="GF172" i="66"/>
  <c r="GE172" i="66"/>
  <c r="GD172" i="66"/>
  <c r="GC172" i="66"/>
  <c r="GB172" i="66"/>
  <c r="GA172" i="66"/>
  <c r="FZ172" i="66"/>
  <c r="FY172" i="66"/>
  <c r="FX172" i="66"/>
  <c r="FW172" i="66"/>
  <c r="FV172" i="66"/>
  <c r="FU172" i="66"/>
  <c r="FT172" i="66"/>
  <c r="FS172" i="66"/>
  <c r="FR172" i="66"/>
  <c r="FQ172" i="66"/>
  <c r="FP172" i="66"/>
  <c r="FO172" i="66"/>
  <c r="FM172" i="66"/>
  <c r="FL172" i="66"/>
  <c r="FK172" i="66"/>
  <c r="FJ172" i="66"/>
  <c r="FI172" i="66"/>
  <c r="FH172" i="66"/>
  <c r="FG172" i="66"/>
  <c r="FF172" i="66"/>
  <c r="FE172" i="66"/>
  <c r="FD172" i="66"/>
  <c r="FC172" i="66"/>
  <c r="FB172" i="66"/>
  <c r="FA172" i="66"/>
  <c r="EZ172" i="66"/>
  <c r="EY172" i="66"/>
  <c r="EX172" i="66"/>
  <c r="EW172" i="66"/>
  <c r="EV172" i="66"/>
  <c r="EU172" i="66"/>
  <c r="ET172" i="66"/>
  <c r="ES172" i="66"/>
  <c r="ER172" i="66"/>
  <c r="EQ172" i="66"/>
  <c r="EP172" i="66"/>
  <c r="EN172" i="66"/>
  <c r="EM172" i="66"/>
  <c r="EL172" i="66"/>
  <c r="EK172" i="66"/>
  <c r="EJ172" i="66"/>
  <c r="EI172" i="66"/>
  <c r="EH172" i="66"/>
  <c r="EG172" i="66"/>
  <c r="EF172" i="66"/>
  <c r="EE172" i="66"/>
  <c r="ED172" i="66"/>
  <c r="EC172" i="66"/>
  <c r="EB172" i="66"/>
  <c r="EA172" i="66"/>
  <c r="DZ172" i="66"/>
  <c r="DY172" i="66"/>
  <c r="DX172" i="66"/>
  <c r="DW172" i="66"/>
  <c r="DV172" i="66"/>
  <c r="DU172" i="66"/>
  <c r="DT172" i="66"/>
  <c r="DS172" i="66"/>
  <c r="DR172" i="66"/>
  <c r="DQ172" i="66"/>
  <c r="DB172" i="66"/>
  <c r="CJ172" i="66"/>
  <c r="DH172" i="66" s="1"/>
  <c r="CA172" i="66"/>
  <c r="BZ172" i="66"/>
  <c r="BV172" i="66"/>
  <c r="BQ172" i="66"/>
  <c r="DK172" i="66" s="1"/>
  <c r="BP172" i="66"/>
  <c r="BG172" i="66"/>
  <c r="DG172" i="66" s="1"/>
  <c r="AX172" i="66"/>
  <c r="DE172" i="66" s="1"/>
  <c r="AO172" i="66"/>
  <c r="DC172" i="66" s="1"/>
  <c r="AF172" i="66"/>
  <c r="DA172" i="66" s="1"/>
  <c r="S172" i="66"/>
  <c r="U172" i="66" s="1"/>
  <c r="Q172" i="66"/>
  <c r="O172" i="66"/>
  <c r="GL171" i="66"/>
  <c r="GK171" i="66"/>
  <c r="GJ171" i="66"/>
  <c r="GI171" i="66"/>
  <c r="GH171" i="66"/>
  <c r="GG171" i="66"/>
  <c r="GF171" i="66"/>
  <c r="GE171" i="66"/>
  <c r="GD171" i="66"/>
  <c r="GC171" i="66"/>
  <c r="GB171" i="66"/>
  <c r="GA171" i="66"/>
  <c r="FZ171" i="66"/>
  <c r="FY171" i="66"/>
  <c r="FX171" i="66"/>
  <c r="FW171" i="66"/>
  <c r="FV171" i="66"/>
  <c r="FU171" i="66"/>
  <c r="FT171" i="66"/>
  <c r="FS171" i="66"/>
  <c r="FR171" i="66"/>
  <c r="FQ171" i="66"/>
  <c r="FP171" i="66"/>
  <c r="FO171" i="66"/>
  <c r="FM171" i="66"/>
  <c r="FL171" i="66"/>
  <c r="FK171" i="66"/>
  <c r="FJ171" i="66"/>
  <c r="FI171" i="66"/>
  <c r="FH171" i="66"/>
  <c r="FG171" i="66"/>
  <c r="FF171" i="66"/>
  <c r="FE171" i="66"/>
  <c r="FD171" i="66"/>
  <c r="FC171" i="66"/>
  <c r="FB171" i="66"/>
  <c r="FA171" i="66"/>
  <c r="EZ171" i="66"/>
  <c r="EY171" i="66"/>
  <c r="EX171" i="66"/>
  <c r="EW171" i="66"/>
  <c r="EV171" i="66"/>
  <c r="EU171" i="66"/>
  <c r="ET171" i="66"/>
  <c r="ES171" i="66"/>
  <c r="ER171" i="66"/>
  <c r="EQ171" i="66"/>
  <c r="EP171" i="66"/>
  <c r="EN171" i="66"/>
  <c r="EM171" i="66"/>
  <c r="EL171" i="66"/>
  <c r="EK171" i="66"/>
  <c r="EJ171" i="66"/>
  <c r="EI171" i="66"/>
  <c r="EH171" i="66"/>
  <c r="EG171" i="66"/>
  <c r="EF171" i="66"/>
  <c r="EE171" i="66"/>
  <c r="ED171" i="66"/>
  <c r="EC171" i="66"/>
  <c r="EB171" i="66"/>
  <c r="EA171" i="66"/>
  <c r="DZ171" i="66"/>
  <c r="DY171" i="66"/>
  <c r="DX171" i="66"/>
  <c r="DW171" i="66"/>
  <c r="DV171" i="66"/>
  <c r="DU171" i="66"/>
  <c r="DT171" i="66"/>
  <c r="DS171" i="66"/>
  <c r="DR171" i="66"/>
  <c r="DQ171" i="66"/>
  <c r="DB171" i="66"/>
  <c r="CJ171" i="66"/>
  <c r="DH171" i="66" s="1"/>
  <c r="CA171" i="66"/>
  <c r="DJ171" i="66" s="1"/>
  <c r="BZ171" i="66"/>
  <c r="BV171" i="66"/>
  <c r="BQ171" i="66"/>
  <c r="DK171" i="66" s="1"/>
  <c r="BP171" i="66"/>
  <c r="BG171" i="66"/>
  <c r="DG171" i="66" s="1"/>
  <c r="AX171" i="66"/>
  <c r="DD171" i="66" s="1"/>
  <c r="AO171" i="66"/>
  <c r="DC171" i="66" s="1"/>
  <c r="AF171" i="66"/>
  <c r="DA171" i="66" s="1"/>
  <c r="S171" i="66"/>
  <c r="U171" i="66" s="1"/>
  <c r="Q171" i="66"/>
  <c r="O171" i="66"/>
  <c r="GL170" i="66"/>
  <c r="GK170" i="66"/>
  <c r="GJ170" i="66"/>
  <c r="GI170" i="66"/>
  <c r="GH170" i="66"/>
  <c r="GG170" i="66"/>
  <c r="GF170" i="66"/>
  <c r="GE170" i="66"/>
  <c r="GD170" i="66"/>
  <c r="GC170" i="66"/>
  <c r="GB170" i="66"/>
  <c r="GA170" i="66"/>
  <c r="FZ170" i="66"/>
  <c r="FY170" i="66"/>
  <c r="FX170" i="66"/>
  <c r="FW170" i="66"/>
  <c r="FV170" i="66"/>
  <c r="FU170" i="66"/>
  <c r="FT170" i="66"/>
  <c r="FS170" i="66"/>
  <c r="FR170" i="66"/>
  <c r="FQ170" i="66"/>
  <c r="FP170" i="66"/>
  <c r="FO170" i="66"/>
  <c r="FM170" i="66"/>
  <c r="FL170" i="66"/>
  <c r="FK170" i="66"/>
  <c r="FJ170" i="66"/>
  <c r="FI170" i="66"/>
  <c r="FH170" i="66"/>
  <c r="FG170" i="66"/>
  <c r="FF170" i="66"/>
  <c r="FE170" i="66"/>
  <c r="FD170" i="66"/>
  <c r="FC170" i="66"/>
  <c r="FB170" i="66"/>
  <c r="FA170" i="66"/>
  <c r="EZ170" i="66"/>
  <c r="EY170" i="66"/>
  <c r="EX170" i="66"/>
  <c r="EW170" i="66"/>
  <c r="EV170" i="66"/>
  <c r="EU170" i="66"/>
  <c r="ET170" i="66"/>
  <c r="ES170" i="66"/>
  <c r="ER170" i="66"/>
  <c r="EQ170" i="66"/>
  <c r="EP170" i="66"/>
  <c r="EN170" i="66"/>
  <c r="EM170" i="66"/>
  <c r="EL170" i="66"/>
  <c r="EK170" i="66"/>
  <c r="EJ170" i="66"/>
  <c r="EI170" i="66"/>
  <c r="EH170" i="66"/>
  <c r="EG170" i="66"/>
  <c r="EF170" i="66"/>
  <c r="EE170" i="66"/>
  <c r="ED170" i="66"/>
  <c r="EC170" i="66"/>
  <c r="EB170" i="66"/>
  <c r="EA170" i="66"/>
  <c r="DZ170" i="66"/>
  <c r="DY170" i="66"/>
  <c r="DX170" i="66"/>
  <c r="DW170" i="66"/>
  <c r="DV170" i="66"/>
  <c r="DU170" i="66"/>
  <c r="DT170" i="66"/>
  <c r="DS170" i="66"/>
  <c r="DR170" i="66"/>
  <c r="DQ170" i="66"/>
  <c r="DB170" i="66"/>
  <c r="CJ170" i="66"/>
  <c r="DH170" i="66" s="1"/>
  <c r="CA170" i="66"/>
  <c r="DJ170" i="66" s="1"/>
  <c r="BZ170" i="66"/>
  <c r="BV170" i="66"/>
  <c r="BQ170" i="66"/>
  <c r="DK170" i="66" s="1"/>
  <c r="BP170" i="66"/>
  <c r="BG170" i="66"/>
  <c r="DG170" i="66" s="1"/>
  <c r="AX170" i="66"/>
  <c r="DE170" i="66" s="1"/>
  <c r="AO170" i="66"/>
  <c r="DC170" i="66" s="1"/>
  <c r="AF170" i="66"/>
  <c r="DA170" i="66" s="1"/>
  <c r="S170" i="66"/>
  <c r="U170" i="66" s="1"/>
  <c r="Q170" i="66"/>
  <c r="O170" i="66"/>
  <c r="GL169" i="66"/>
  <c r="GK169" i="66"/>
  <c r="GJ169" i="66"/>
  <c r="GI169" i="66"/>
  <c r="GH169" i="66"/>
  <c r="GG169" i="66"/>
  <c r="GF169" i="66"/>
  <c r="GE169" i="66"/>
  <c r="GD169" i="66"/>
  <c r="GC169" i="66"/>
  <c r="GB169" i="66"/>
  <c r="GA169" i="66"/>
  <c r="FZ169" i="66"/>
  <c r="FY169" i="66"/>
  <c r="FX169" i="66"/>
  <c r="FW169" i="66"/>
  <c r="FV169" i="66"/>
  <c r="FU169" i="66"/>
  <c r="FT169" i="66"/>
  <c r="FS169" i="66"/>
  <c r="FR169" i="66"/>
  <c r="FQ169" i="66"/>
  <c r="FP169" i="66"/>
  <c r="FO169" i="66"/>
  <c r="FM169" i="66"/>
  <c r="FL169" i="66"/>
  <c r="FK169" i="66"/>
  <c r="FJ169" i="66"/>
  <c r="FI169" i="66"/>
  <c r="FH169" i="66"/>
  <c r="FG169" i="66"/>
  <c r="FF169" i="66"/>
  <c r="FE169" i="66"/>
  <c r="FD169" i="66"/>
  <c r="FC169" i="66"/>
  <c r="FB169" i="66"/>
  <c r="FA169" i="66"/>
  <c r="EZ169" i="66"/>
  <c r="EY169" i="66"/>
  <c r="EX169" i="66"/>
  <c r="EW169" i="66"/>
  <c r="EV169" i="66"/>
  <c r="EU169" i="66"/>
  <c r="ET169" i="66"/>
  <c r="ES169" i="66"/>
  <c r="ER169" i="66"/>
  <c r="EQ169" i="66"/>
  <c r="EP169" i="66"/>
  <c r="EN169" i="66"/>
  <c r="EM169" i="66"/>
  <c r="EL169" i="66"/>
  <c r="EK169" i="66"/>
  <c r="EJ169" i="66"/>
  <c r="EI169" i="66"/>
  <c r="EH169" i="66"/>
  <c r="EG169" i="66"/>
  <c r="EF169" i="66"/>
  <c r="EE169" i="66"/>
  <c r="ED169" i="66"/>
  <c r="EC169" i="66"/>
  <c r="EB169" i="66"/>
  <c r="EA169" i="66"/>
  <c r="DZ169" i="66"/>
  <c r="DY169" i="66"/>
  <c r="DX169" i="66"/>
  <c r="DW169" i="66"/>
  <c r="DV169" i="66"/>
  <c r="DU169" i="66"/>
  <c r="DT169" i="66"/>
  <c r="DS169" i="66"/>
  <c r="DR169" i="66"/>
  <c r="DQ169" i="66"/>
  <c r="DB169" i="66"/>
  <c r="CJ169" i="66"/>
  <c r="DH169" i="66" s="1"/>
  <c r="CA169" i="66"/>
  <c r="BZ169" i="66"/>
  <c r="BV169" i="66"/>
  <c r="BQ169" i="66"/>
  <c r="DK169" i="66" s="1"/>
  <c r="BP169" i="66"/>
  <c r="BG169" i="66"/>
  <c r="DG169" i="66" s="1"/>
  <c r="AX169" i="66"/>
  <c r="DD169" i="66" s="1"/>
  <c r="AO169" i="66"/>
  <c r="DC169" i="66" s="1"/>
  <c r="AF169" i="66"/>
  <c r="DA169" i="66" s="1"/>
  <c r="S169" i="66"/>
  <c r="U169" i="66" s="1"/>
  <c r="Q169" i="66"/>
  <c r="O169" i="66"/>
  <c r="GL168" i="66"/>
  <c r="GK168" i="66"/>
  <c r="GJ168" i="66"/>
  <c r="GI168" i="66"/>
  <c r="GH168" i="66"/>
  <c r="GG168" i="66"/>
  <c r="GF168" i="66"/>
  <c r="GE168" i="66"/>
  <c r="GD168" i="66"/>
  <c r="GC168" i="66"/>
  <c r="GB168" i="66"/>
  <c r="GA168" i="66"/>
  <c r="FZ168" i="66"/>
  <c r="FY168" i="66"/>
  <c r="FX168" i="66"/>
  <c r="FW168" i="66"/>
  <c r="FV168" i="66"/>
  <c r="FU168" i="66"/>
  <c r="FT168" i="66"/>
  <c r="FS168" i="66"/>
  <c r="FR168" i="66"/>
  <c r="FQ168" i="66"/>
  <c r="FP168" i="66"/>
  <c r="FO168" i="66"/>
  <c r="FM168" i="66"/>
  <c r="FL168" i="66"/>
  <c r="FK168" i="66"/>
  <c r="FJ168" i="66"/>
  <c r="FI168" i="66"/>
  <c r="FH168" i="66"/>
  <c r="FG168" i="66"/>
  <c r="FF168" i="66"/>
  <c r="FE168" i="66"/>
  <c r="FD168" i="66"/>
  <c r="FC168" i="66"/>
  <c r="FB168" i="66"/>
  <c r="FA168" i="66"/>
  <c r="EZ168" i="66"/>
  <c r="EY168" i="66"/>
  <c r="EX168" i="66"/>
  <c r="EW168" i="66"/>
  <c r="EV168" i="66"/>
  <c r="EU168" i="66"/>
  <c r="ET168" i="66"/>
  <c r="ES168" i="66"/>
  <c r="ER168" i="66"/>
  <c r="EQ168" i="66"/>
  <c r="EP168" i="66"/>
  <c r="EN168" i="66"/>
  <c r="EM168" i="66"/>
  <c r="EL168" i="66"/>
  <c r="EK168" i="66"/>
  <c r="EJ168" i="66"/>
  <c r="EI168" i="66"/>
  <c r="EH168" i="66"/>
  <c r="EG168" i="66"/>
  <c r="EF168" i="66"/>
  <c r="EE168" i="66"/>
  <c r="ED168" i="66"/>
  <c r="EC168" i="66"/>
  <c r="EB168" i="66"/>
  <c r="EA168" i="66"/>
  <c r="DZ168" i="66"/>
  <c r="DY168" i="66"/>
  <c r="DX168" i="66"/>
  <c r="DW168" i="66"/>
  <c r="DV168" i="66"/>
  <c r="DU168" i="66"/>
  <c r="DT168" i="66"/>
  <c r="DS168" i="66"/>
  <c r="DR168" i="66"/>
  <c r="DQ168" i="66"/>
  <c r="DB168" i="66"/>
  <c r="CJ168" i="66"/>
  <c r="DH168" i="66" s="1"/>
  <c r="CA168" i="66"/>
  <c r="DJ168" i="66" s="1"/>
  <c r="BZ168" i="66"/>
  <c r="BV168" i="66"/>
  <c r="BQ168" i="66"/>
  <c r="DK168" i="66" s="1"/>
  <c r="BP168" i="66"/>
  <c r="BG168" i="66"/>
  <c r="DG168" i="66" s="1"/>
  <c r="AX168" i="66"/>
  <c r="DD168" i="66" s="1"/>
  <c r="AO168" i="66"/>
  <c r="DC168" i="66" s="1"/>
  <c r="AF168" i="66"/>
  <c r="DA168" i="66" s="1"/>
  <c r="S168" i="66"/>
  <c r="U168" i="66" s="1"/>
  <c r="Q168" i="66"/>
  <c r="O168" i="66"/>
  <c r="GL167" i="66"/>
  <c r="GK167" i="66"/>
  <c r="GJ167" i="66"/>
  <c r="GI167" i="66"/>
  <c r="GH167" i="66"/>
  <c r="GG167" i="66"/>
  <c r="GF167" i="66"/>
  <c r="GE167" i="66"/>
  <c r="GD167" i="66"/>
  <c r="GC167" i="66"/>
  <c r="GB167" i="66"/>
  <c r="GA167" i="66"/>
  <c r="FZ167" i="66"/>
  <c r="FY167" i="66"/>
  <c r="FX167" i="66"/>
  <c r="FW167" i="66"/>
  <c r="FV167" i="66"/>
  <c r="FU167" i="66"/>
  <c r="FT167" i="66"/>
  <c r="FS167" i="66"/>
  <c r="FR167" i="66"/>
  <c r="FQ167" i="66"/>
  <c r="FP167" i="66"/>
  <c r="FO167" i="66"/>
  <c r="FM167" i="66"/>
  <c r="FL167" i="66"/>
  <c r="FK167" i="66"/>
  <c r="FJ167" i="66"/>
  <c r="FI167" i="66"/>
  <c r="FH167" i="66"/>
  <c r="FG167" i="66"/>
  <c r="FF167" i="66"/>
  <c r="FE167" i="66"/>
  <c r="FD167" i="66"/>
  <c r="FC167" i="66"/>
  <c r="FB167" i="66"/>
  <c r="FA167" i="66"/>
  <c r="EZ167" i="66"/>
  <c r="EY167" i="66"/>
  <c r="EX167" i="66"/>
  <c r="EW167" i="66"/>
  <c r="EV167" i="66"/>
  <c r="EU167" i="66"/>
  <c r="ET167" i="66"/>
  <c r="ES167" i="66"/>
  <c r="ER167" i="66"/>
  <c r="EQ167" i="66"/>
  <c r="EP167" i="66"/>
  <c r="EN167" i="66"/>
  <c r="EM167" i="66"/>
  <c r="EL167" i="66"/>
  <c r="EK167" i="66"/>
  <c r="EJ167" i="66"/>
  <c r="EI167" i="66"/>
  <c r="EH167" i="66"/>
  <c r="EG167" i="66"/>
  <c r="EF167" i="66"/>
  <c r="EE167" i="66"/>
  <c r="ED167" i="66"/>
  <c r="EC167" i="66"/>
  <c r="EB167" i="66"/>
  <c r="EA167" i="66"/>
  <c r="DZ167" i="66"/>
  <c r="DY167" i="66"/>
  <c r="DX167" i="66"/>
  <c r="DW167" i="66"/>
  <c r="DV167" i="66"/>
  <c r="DU167" i="66"/>
  <c r="DT167" i="66"/>
  <c r="DS167" i="66"/>
  <c r="DR167" i="66"/>
  <c r="DQ167" i="66"/>
  <c r="DB167" i="66"/>
  <c r="CJ167" i="66"/>
  <c r="DH167" i="66" s="1"/>
  <c r="CA167" i="66"/>
  <c r="BZ167" i="66"/>
  <c r="BV167" i="66"/>
  <c r="BQ167" i="66"/>
  <c r="DK167" i="66" s="1"/>
  <c r="BP167" i="66"/>
  <c r="BG167" i="66"/>
  <c r="DG167" i="66" s="1"/>
  <c r="AX167" i="66"/>
  <c r="DE167" i="66" s="1"/>
  <c r="AO167" i="66"/>
  <c r="DC167" i="66" s="1"/>
  <c r="AF167" i="66"/>
  <c r="DA167" i="66" s="1"/>
  <c r="S167" i="66"/>
  <c r="U167" i="66" s="1"/>
  <c r="Q167" i="66"/>
  <c r="O167" i="66"/>
  <c r="GL166" i="66"/>
  <c r="GK166" i="66"/>
  <c r="GJ166" i="66"/>
  <c r="GI166" i="66"/>
  <c r="GH166" i="66"/>
  <c r="GG166" i="66"/>
  <c r="GF166" i="66"/>
  <c r="GE166" i="66"/>
  <c r="GD166" i="66"/>
  <c r="GC166" i="66"/>
  <c r="GB166" i="66"/>
  <c r="GA166" i="66"/>
  <c r="FZ166" i="66"/>
  <c r="FY166" i="66"/>
  <c r="FX166" i="66"/>
  <c r="FW166" i="66"/>
  <c r="FV166" i="66"/>
  <c r="FU166" i="66"/>
  <c r="FT166" i="66"/>
  <c r="FS166" i="66"/>
  <c r="FR166" i="66"/>
  <c r="FQ166" i="66"/>
  <c r="FP166" i="66"/>
  <c r="FO166" i="66"/>
  <c r="FM166" i="66"/>
  <c r="FL166" i="66"/>
  <c r="FK166" i="66"/>
  <c r="FJ166" i="66"/>
  <c r="FI166" i="66"/>
  <c r="FH166" i="66"/>
  <c r="FG166" i="66"/>
  <c r="FF166" i="66"/>
  <c r="FE166" i="66"/>
  <c r="FD166" i="66"/>
  <c r="FC166" i="66"/>
  <c r="FB166" i="66"/>
  <c r="FA166" i="66"/>
  <c r="EZ166" i="66"/>
  <c r="EY166" i="66"/>
  <c r="EX166" i="66"/>
  <c r="EW166" i="66"/>
  <c r="EV166" i="66"/>
  <c r="EU166" i="66"/>
  <c r="ET166" i="66"/>
  <c r="ES166" i="66"/>
  <c r="ER166" i="66"/>
  <c r="EQ166" i="66"/>
  <c r="EP166" i="66"/>
  <c r="EN166" i="66"/>
  <c r="EM166" i="66"/>
  <c r="EL166" i="66"/>
  <c r="EK166" i="66"/>
  <c r="EJ166" i="66"/>
  <c r="EI166" i="66"/>
  <c r="EH166" i="66"/>
  <c r="EG166" i="66"/>
  <c r="EF166" i="66"/>
  <c r="EE166" i="66"/>
  <c r="ED166" i="66"/>
  <c r="EC166" i="66"/>
  <c r="EB166" i="66"/>
  <c r="EA166" i="66"/>
  <c r="DZ166" i="66"/>
  <c r="DY166" i="66"/>
  <c r="DX166" i="66"/>
  <c r="DW166" i="66"/>
  <c r="DV166" i="66"/>
  <c r="DU166" i="66"/>
  <c r="DT166" i="66"/>
  <c r="DS166" i="66"/>
  <c r="DR166" i="66"/>
  <c r="DQ166" i="66"/>
  <c r="DB166" i="66"/>
  <c r="CJ166" i="66"/>
  <c r="DH166" i="66" s="1"/>
  <c r="CA166" i="66"/>
  <c r="BZ166" i="66"/>
  <c r="BV166" i="66"/>
  <c r="BQ166" i="66"/>
  <c r="DK166" i="66" s="1"/>
  <c r="BP166" i="66"/>
  <c r="BG166" i="66"/>
  <c r="DG166" i="66" s="1"/>
  <c r="AX166" i="66"/>
  <c r="DD166" i="66" s="1"/>
  <c r="AO166" i="66"/>
  <c r="DC166" i="66" s="1"/>
  <c r="AF166" i="66"/>
  <c r="DA166" i="66" s="1"/>
  <c r="S166" i="66"/>
  <c r="U166" i="66" s="1"/>
  <c r="Q166" i="66"/>
  <c r="O166" i="66"/>
  <c r="GL165" i="66"/>
  <c r="GK165" i="66"/>
  <c r="GJ165" i="66"/>
  <c r="GI165" i="66"/>
  <c r="GH165" i="66"/>
  <c r="GG165" i="66"/>
  <c r="GF165" i="66"/>
  <c r="GE165" i="66"/>
  <c r="GD165" i="66"/>
  <c r="GC165" i="66"/>
  <c r="GB165" i="66"/>
  <c r="GA165" i="66"/>
  <c r="FZ165" i="66"/>
  <c r="FY165" i="66"/>
  <c r="FX165" i="66"/>
  <c r="FW165" i="66"/>
  <c r="FV165" i="66"/>
  <c r="FU165" i="66"/>
  <c r="FT165" i="66"/>
  <c r="FS165" i="66"/>
  <c r="FR165" i="66"/>
  <c r="FQ165" i="66"/>
  <c r="FP165" i="66"/>
  <c r="FO165" i="66"/>
  <c r="FM165" i="66"/>
  <c r="FL165" i="66"/>
  <c r="FK165" i="66"/>
  <c r="FJ165" i="66"/>
  <c r="FI165" i="66"/>
  <c r="FH165" i="66"/>
  <c r="FG165" i="66"/>
  <c r="FF165" i="66"/>
  <c r="FE165" i="66"/>
  <c r="FD165" i="66"/>
  <c r="FC165" i="66"/>
  <c r="FB165" i="66"/>
  <c r="FA165" i="66"/>
  <c r="EZ165" i="66"/>
  <c r="EY165" i="66"/>
  <c r="EX165" i="66"/>
  <c r="EW165" i="66"/>
  <c r="EV165" i="66"/>
  <c r="EU165" i="66"/>
  <c r="ET165" i="66"/>
  <c r="ES165" i="66"/>
  <c r="ER165" i="66"/>
  <c r="EQ165" i="66"/>
  <c r="EP165" i="66"/>
  <c r="EN165" i="66"/>
  <c r="EM165" i="66"/>
  <c r="EL165" i="66"/>
  <c r="EK165" i="66"/>
  <c r="EJ165" i="66"/>
  <c r="EI165" i="66"/>
  <c r="EH165" i="66"/>
  <c r="EG165" i="66"/>
  <c r="EF165" i="66"/>
  <c r="EE165" i="66"/>
  <c r="ED165" i="66"/>
  <c r="EC165" i="66"/>
  <c r="EB165" i="66"/>
  <c r="EA165" i="66"/>
  <c r="DZ165" i="66"/>
  <c r="DY165" i="66"/>
  <c r="DX165" i="66"/>
  <c r="DW165" i="66"/>
  <c r="DV165" i="66"/>
  <c r="DU165" i="66"/>
  <c r="DT165" i="66"/>
  <c r="DS165" i="66"/>
  <c r="DR165" i="66"/>
  <c r="DQ165" i="66"/>
  <c r="DB165" i="66"/>
  <c r="CJ165" i="66"/>
  <c r="DH165" i="66" s="1"/>
  <c r="CA165" i="66"/>
  <c r="BZ165" i="66"/>
  <c r="BV165" i="66"/>
  <c r="BQ165" i="66"/>
  <c r="DK165" i="66" s="1"/>
  <c r="BP165" i="66"/>
  <c r="BG165" i="66"/>
  <c r="DG165" i="66" s="1"/>
  <c r="AX165" i="66"/>
  <c r="DD165" i="66" s="1"/>
  <c r="AO165" i="66"/>
  <c r="DC165" i="66" s="1"/>
  <c r="AF165" i="66"/>
  <c r="DA165" i="66" s="1"/>
  <c r="S165" i="66"/>
  <c r="U165" i="66" s="1"/>
  <c r="Q165" i="66"/>
  <c r="O165" i="66"/>
  <c r="GL164" i="66"/>
  <c r="GK164" i="66"/>
  <c r="GJ164" i="66"/>
  <c r="GI164" i="66"/>
  <c r="GH164" i="66"/>
  <c r="GG164" i="66"/>
  <c r="GF164" i="66"/>
  <c r="GE164" i="66"/>
  <c r="GD164" i="66"/>
  <c r="GC164" i="66"/>
  <c r="GB164" i="66"/>
  <c r="GA164" i="66"/>
  <c r="FZ164" i="66"/>
  <c r="FY164" i="66"/>
  <c r="FX164" i="66"/>
  <c r="FW164" i="66"/>
  <c r="FV164" i="66"/>
  <c r="FU164" i="66"/>
  <c r="FT164" i="66"/>
  <c r="FS164" i="66"/>
  <c r="FR164" i="66"/>
  <c r="FQ164" i="66"/>
  <c r="FP164" i="66"/>
  <c r="FO164" i="66"/>
  <c r="FM164" i="66"/>
  <c r="FL164" i="66"/>
  <c r="FK164" i="66"/>
  <c r="FJ164" i="66"/>
  <c r="FI164" i="66"/>
  <c r="FH164" i="66"/>
  <c r="FG164" i="66"/>
  <c r="FF164" i="66"/>
  <c r="FE164" i="66"/>
  <c r="FD164" i="66"/>
  <c r="FC164" i="66"/>
  <c r="FA164" i="66"/>
  <c r="EZ164" i="66"/>
  <c r="EY164" i="66"/>
  <c r="EX164" i="66"/>
  <c r="EW164" i="66"/>
  <c r="EV164" i="66"/>
  <c r="EU164" i="66"/>
  <c r="ET164" i="66"/>
  <c r="ES164" i="66"/>
  <c r="ER164" i="66"/>
  <c r="EQ164" i="66"/>
  <c r="EP164" i="66"/>
  <c r="EN164" i="66"/>
  <c r="EM164" i="66"/>
  <c r="EL164" i="66"/>
  <c r="EK164" i="66"/>
  <c r="EJ164" i="66"/>
  <c r="EI164" i="66"/>
  <c r="EH164" i="66"/>
  <c r="EG164" i="66"/>
  <c r="EF164" i="66"/>
  <c r="EE164" i="66"/>
  <c r="ED164" i="66"/>
  <c r="EB164" i="66"/>
  <c r="EA164" i="66"/>
  <c r="DZ164" i="66"/>
  <c r="DY164" i="66"/>
  <c r="DX164" i="66"/>
  <c r="DW164" i="66"/>
  <c r="DV164" i="66"/>
  <c r="DU164" i="66"/>
  <c r="DT164" i="66"/>
  <c r="DS164" i="66"/>
  <c r="DR164" i="66"/>
  <c r="DQ164" i="66"/>
  <c r="DB164" i="66"/>
  <c r="CJ164" i="66"/>
  <c r="DH164" i="66" s="1"/>
  <c r="CA164" i="66"/>
  <c r="DJ164" i="66" s="1"/>
  <c r="BZ164" i="66"/>
  <c r="BQ164" i="66"/>
  <c r="DK164" i="66" s="1"/>
  <c r="BP164" i="66"/>
  <c r="BG164" i="66"/>
  <c r="DG164" i="66" s="1"/>
  <c r="AX164" i="66"/>
  <c r="DE164" i="66" s="1"/>
  <c r="AO164" i="66"/>
  <c r="DC164" i="66" s="1"/>
  <c r="AF164" i="66"/>
  <c r="DA164" i="66" s="1"/>
  <c r="S164" i="66"/>
  <c r="U164" i="66" s="1"/>
  <c r="Q164" i="66"/>
  <c r="O164" i="66"/>
  <c r="GL163" i="66"/>
  <c r="GK163" i="66"/>
  <c r="GJ163" i="66"/>
  <c r="GI163" i="66"/>
  <c r="GH163" i="66"/>
  <c r="GG163" i="66"/>
  <c r="GF163" i="66"/>
  <c r="GE163" i="66"/>
  <c r="GD163" i="66"/>
  <c r="GC163" i="66"/>
  <c r="GB163" i="66"/>
  <c r="GA163" i="66"/>
  <c r="FZ163" i="66"/>
  <c r="FY163" i="66"/>
  <c r="FX163" i="66"/>
  <c r="FW163" i="66"/>
  <c r="FV163" i="66"/>
  <c r="FU163" i="66"/>
  <c r="FT163" i="66"/>
  <c r="FS163" i="66"/>
  <c r="FR163" i="66"/>
  <c r="FQ163" i="66"/>
  <c r="FP163" i="66"/>
  <c r="FO163" i="66"/>
  <c r="FM163" i="66"/>
  <c r="FL163" i="66"/>
  <c r="FK163" i="66"/>
  <c r="FJ163" i="66"/>
  <c r="FI163" i="66"/>
  <c r="FH163" i="66"/>
  <c r="FG163" i="66"/>
  <c r="FF163" i="66"/>
  <c r="FE163" i="66"/>
  <c r="FD163" i="66"/>
  <c r="FC163" i="66"/>
  <c r="FB163" i="66"/>
  <c r="FA163" i="66"/>
  <c r="EZ163" i="66"/>
  <c r="EY163" i="66"/>
  <c r="EX163" i="66"/>
  <c r="EW163" i="66"/>
  <c r="EV163" i="66"/>
  <c r="EU163" i="66"/>
  <c r="ET163" i="66"/>
  <c r="ES163" i="66"/>
  <c r="ER163" i="66"/>
  <c r="EQ163" i="66"/>
  <c r="EP163" i="66"/>
  <c r="EN163" i="66"/>
  <c r="EM163" i="66"/>
  <c r="EL163" i="66"/>
  <c r="EK163" i="66"/>
  <c r="EJ163" i="66"/>
  <c r="EI163" i="66"/>
  <c r="EH163" i="66"/>
  <c r="EG163" i="66"/>
  <c r="EF163" i="66"/>
  <c r="EE163" i="66"/>
  <c r="ED163" i="66"/>
  <c r="EC163" i="66"/>
  <c r="EB163" i="66"/>
  <c r="EA163" i="66"/>
  <c r="DZ163" i="66"/>
  <c r="DY163" i="66"/>
  <c r="DX163" i="66"/>
  <c r="DW163" i="66"/>
  <c r="DV163" i="66"/>
  <c r="DU163" i="66"/>
  <c r="DT163" i="66"/>
  <c r="DS163" i="66"/>
  <c r="DR163" i="66"/>
  <c r="DQ163" i="66"/>
  <c r="DB163" i="66"/>
  <c r="CJ163" i="66"/>
  <c r="DH163" i="66" s="1"/>
  <c r="CA163" i="66"/>
  <c r="DJ163" i="66" s="1"/>
  <c r="BZ163" i="66"/>
  <c r="BQ163" i="66"/>
  <c r="DK163" i="66" s="1"/>
  <c r="BP163" i="66"/>
  <c r="BG163" i="66"/>
  <c r="DG163" i="66" s="1"/>
  <c r="AX163" i="66"/>
  <c r="DE163" i="66" s="1"/>
  <c r="AO163" i="66"/>
  <c r="DC163" i="66" s="1"/>
  <c r="AF163" i="66"/>
  <c r="DA163" i="66" s="1"/>
  <c r="S163" i="66"/>
  <c r="U163" i="66" s="1"/>
  <c r="Q163" i="66"/>
  <c r="O163" i="66"/>
  <c r="GL158" i="66"/>
  <c r="GK158" i="66"/>
  <c r="GJ158" i="66"/>
  <c r="GI158" i="66"/>
  <c r="GH158" i="66"/>
  <c r="GG158" i="66"/>
  <c r="GF158" i="66"/>
  <c r="GE158" i="66"/>
  <c r="GD158" i="66"/>
  <c r="GC158" i="66"/>
  <c r="GB158" i="66"/>
  <c r="GA158" i="66"/>
  <c r="FZ158" i="66"/>
  <c r="FY158" i="66"/>
  <c r="FX158" i="66"/>
  <c r="FW158" i="66"/>
  <c r="FV158" i="66"/>
  <c r="FU158" i="66"/>
  <c r="FT158" i="66"/>
  <c r="FS158" i="66"/>
  <c r="FR158" i="66"/>
  <c r="FQ158" i="66"/>
  <c r="FP158" i="66"/>
  <c r="FO158" i="66"/>
  <c r="FM158" i="66"/>
  <c r="FL158" i="66"/>
  <c r="FK158" i="66"/>
  <c r="FJ158" i="66"/>
  <c r="FI158" i="66"/>
  <c r="FH158" i="66"/>
  <c r="FG158" i="66"/>
  <c r="FF158" i="66"/>
  <c r="FE158" i="66"/>
  <c r="FD158" i="66"/>
  <c r="FC158" i="66"/>
  <c r="FB158" i="66"/>
  <c r="FA158" i="66"/>
  <c r="EZ158" i="66"/>
  <c r="EY158" i="66"/>
  <c r="EX158" i="66"/>
  <c r="EW158" i="66"/>
  <c r="EV158" i="66"/>
  <c r="EU158" i="66"/>
  <c r="ET158" i="66"/>
  <c r="ES158" i="66"/>
  <c r="ER158" i="66"/>
  <c r="EQ158" i="66"/>
  <c r="EP158" i="66"/>
  <c r="EN158" i="66"/>
  <c r="EM158" i="66"/>
  <c r="EL158" i="66"/>
  <c r="EK158" i="66"/>
  <c r="EJ158" i="66"/>
  <c r="EI158" i="66"/>
  <c r="EH158" i="66"/>
  <c r="EG158" i="66"/>
  <c r="EF158" i="66"/>
  <c r="EE158" i="66"/>
  <c r="ED158" i="66"/>
  <c r="EC158" i="66"/>
  <c r="EB158" i="66"/>
  <c r="EA158" i="66"/>
  <c r="DZ158" i="66"/>
  <c r="DY158" i="66"/>
  <c r="DX158" i="66"/>
  <c r="DW158" i="66"/>
  <c r="DV158" i="66"/>
  <c r="DU158" i="66"/>
  <c r="DT158" i="66"/>
  <c r="DS158" i="66"/>
  <c r="DR158" i="66"/>
  <c r="DQ158" i="66"/>
  <c r="CS158" i="66"/>
  <c r="DB158" i="66" s="1"/>
  <c r="CJ158" i="66"/>
  <c r="DH158" i="66" s="1"/>
  <c r="CA158" i="66"/>
  <c r="DJ158" i="66" s="1"/>
  <c r="BZ158" i="66"/>
  <c r="BQ158" i="66"/>
  <c r="DK158" i="66" s="1"/>
  <c r="BP158" i="66"/>
  <c r="BG158" i="66"/>
  <c r="DG158" i="66" s="1"/>
  <c r="AX158" i="66"/>
  <c r="DE158" i="66" s="1"/>
  <c r="AO158" i="66"/>
  <c r="DC158" i="66" s="1"/>
  <c r="AF158" i="66"/>
  <c r="DA158" i="66" s="1"/>
  <c r="S158" i="66"/>
  <c r="U158" i="66" s="1"/>
  <c r="Q158" i="66"/>
  <c r="O158" i="66"/>
  <c r="GL157" i="66"/>
  <c r="GK157" i="66"/>
  <c r="GJ157" i="66"/>
  <c r="GI157" i="66"/>
  <c r="GH157" i="66"/>
  <c r="GG157" i="66"/>
  <c r="GF157" i="66"/>
  <c r="GE157" i="66"/>
  <c r="GD157" i="66"/>
  <c r="GC157" i="66"/>
  <c r="GB157" i="66"/>
  <c r="GA157" i="66"/>
  <c r="FZ157" i="66"/>
  <c r="FY157" i="66"/>
  <c r="FX157" i="66"/>
  <c r="FW157" i="66"/>
  <c r="FV157" i="66"/>
  <c r="FU157" i="66"/>
  <c r="FT157" i="66"/>
  <c r="FS157" i="66"/>
  <c r="FR157" i="66"/>
  <c r="FQ157" i="66"/>
  <c r="FP157" i="66"/>
  <c r="FO157" i="66"/>
  <c r="FM157" i="66"/>
  <c r="FL157" i="66"/>
  <c r="FK157" i="66"/>
  <c r="FJ157" i="66"/>
  <c r="FI157" i="66"/>
  <c r="FH157" i="66"/>
  <c r="FG157" i="66"/>
  <c r="FF157" i="66"/>
  <c r="FE157" i="66"/>
  <c r="FD157" i="66"/>
  <c r="FC157" i="66"/>
  <c r="FB157" i="66"/>
  <c r="FA157" i="66"/>
  <c r="EZ157" i="66"/>
  <c r="EY157" i="66"/>
  <c r="EX157" i="66"/>
  <c r="EW157" i="66"/>
  <c r="EV157" i="66"/>
  <c r="EU157" i="66"/>
  <c r="ET157" i="66"/>
  <c r="ES157" i="66"/>
  <c r="ER157" i="66"/>
  <c r="EQ157" i="66"/>
  <c r="EP157" i="66"/>
  <c r="EN157" i="66"/>
  <c r="EM157" i="66"/>
  <c r="EL157" i="66"/>
  <c r="EK157" i="66"/>
  <c r="EJ157" i="66"/>
  <c r="EI157" i="66"/>
  <c r="EH157" i="66"/>
  <c r="EG157" i="66"/>
  <c r="EF157" i="66"/>
  <c r="EE157" i="66"/>
  <c r="ED157" i="66"/>
  <c r="EC157" i="66"/>
  <c r="EB157" i="66"/>
  <c r="EA157" i="66"/>
  <c r="DZ157" i="66"/>
  <c r="DY157" i="66"/>
  <c r="DX157" i="66"/>
  <c r="DW157" i="66"/>
  <c r="DV157" i="66"/>
  <c r="DU157" i="66"/>
  <c r="DT157" i="66"/>
  <c r="DS157" i="66"/>
  <c r="DR157" i="66"/>
  <c r="DQ157" i="66"/>
  <c r="CS157" i="66"/>
  <c r="DB157" i="66" s="1"/>
  <c r="CJ157" i="66"/>
  <c r="DH157" i="66" s="1"/>
  <c r="CA157" i="66"/>
  <c r="DJ157" i="66" s="1"/>
  <c r="BZ157" i="66"/>
  <c r="BQ157" i="66"/>
  <c r="DK157" i="66" s="1"/>
  <c r="BP157" i="66"/>
  <c r="BG157" i="66"/>
  <c r="DG157" i="66" s="1"/>
  <c r="AX157" i="66"/>
  <c r="DE157" i="66" s="1"/>
  <c r="AO157" i="66"/>
  <c r="DC157" i="66" s="1"/>
  <c r="AF157" i="66"/>
  <c r="DA157" i="66" s="1"/>
  <c r="S157" i="66"/>
  <c r="U157" i="66" s="1"/>
  <c r="Q157" i="66"/>
  <c r="O157" i="66"/>
  <c r="GL156" i="66"/>
  <c r="GK156" i="66"/>
  <c r="GJ156" i="66"/>
  <c r="GI156" i="66"/>
  <c r="GH156" i="66"/>
  <c r="GG156" i="66"/>
  <c r="GF156" i="66"/>
  <c r="GE156" i="66"/>
  <c r="GD156" i="66"/>
  <c r="GC156" i="66"/>
  <c r="GB156" i="66"/>
  <c r="GA156" i="66"/>
  <c r="FZ156" i="66"/>
  <c r="FY156" i="66"/>
  <c r="FX156" i="66"/>
  <c r="FW156" i="66"/>
  <c r="FV156" i="66"/>
  <c r="FU156" i="66"/>
  <c r="FT156" i="66"/>
  <c r="FS156" i="66"/>
  <c r="FR156" i="66"/>
  <c r="FQ156" i="66"/>
  <c r="FP156" i="66"/>
  <c r="FO156" i="66"/>
  <c r="FM156" i="66"/>
  <c r="FL156" i="66"/>
  <c r="FK156" i="66"/>
  <c r="FJ156" i="66"/>
  <c r="FI156" i="66"/>
  <c r="FH156" i="66"/>
  <c r="FG156" i="66"/>
  <c r="FF156" i="66"/>
  <c r="FE156" i="66"/>
  <c r="FD156" i="66"/>
  <c r="FC156" i="66"/>
  <c r="FB156" i="66"/>
  <c r="FA156" i="66"/>
  <c r="EZ156" i="66"/>
  <c r="EY156" i="66"/>
  <c r="EX156" i="66"/>
  <c r="EW156" i="66"/>
  <c r="EV156" i="66"/>
  <c r="EU156" i="66"/>
  <c r="ET156" i="66"/>
  <c r="ES156" i="66"/>
  <c r="ER156" i="66"/>
  <c r="EQ156" i="66"/>
  <c r="EP156" i="66"/>
  <c r="EN156" i="66"/>
  <c r="EM156" i="66"/>
  <c r="EL156" i="66"/>
  <c r="EK156" i="66"/>
  <c r="EJ156" i="66"/>
  <c r="EI156" i="66"/>
  <c r="EH156" i="66"/>
  <c r="EG156" i="66"/>
  <c r="EF156" i="66"/>
  <c r="EE156" i="66"/>
  <c r="ED156" i="66"/>
  <c r="EC156" i="66"/>
  <c r="EB156" i="66"/>
  <c r="EA156" i="66"/>
  <c r="DZ156" i="66"/>
  <c r="DY156" i="66"/>
  <c r="DX156" i="66"/>
  <c r="DW156" i="66"/>
  <c r="DV156" i="66"/>
  <c r="DU156" i="66"/>
  <c r="DT156" i="66"/>
  <c r="DS156" i="66"/>
  <c r="DR156" i="66"/>
  <c r="DQ156" i="66"/>
  <c r="DB156" i="66"/>
  <c r="CJ156" i="66"/>
  <c r="DH156" i="66" s="1"/>
  <c r="CA156" i="66"/>
  <c r="DJ156" i="66" s="1"/>
  <c r="BZ156" i="66"/>
  <c r="BQ156" i="66"/>
  <c r="DK156" i="66" s="1"/>
  <c r="BP156" i="66"/>
  <c r="BG156" i="66"/>
  <c r="DG156" i="66" s="1"/>
  <c r="AX156" i="66"/>
  <c r="DE156" i="66" s="1"/>
  <c r="AO156" i="66"/>
  <c r="DC156" i="66" s="1"/>
  <c r="AF156" i="66"/>
  <c r="DA156" i="66" s="1"/>
  <c r="S156" i="66"/>
  <c r="U156" i="66" s="1"/>
  <c r="Q156" i="66"/>
  <c r="O156" i="66"/>
  <c r="GL155" i="66"/>
  <c r="GK155" i="66"/>
  <c r="GJ155" i="66"/>
  <c r="GI155" i="66"/>
  <c r="GH155" i="66"/>
  <c r="GG155" i="66"/>
  <c r="GF155" i="66"/>
  <c r="GE155" i="66"/>
  <c r="GD155" i="66"/>
  <c r="GC155" i="66"/>
  <c r="GB155" i="66"/>
  <c r="GA155" i="66"/>
  <c r="FZ155" i="66"/>
  <c r="FY155" i="66"/>
  <c r="FX155" i="66"/>
  <c r="FW155" i="66"/>
  <c r="FV155" i="66"/>
  <c r="FU155" i="66"/>
  <c r="FT155" i="66"/>
  <c r="FS155" i="66"/>
  <c r="FR155" i="66"/>
  <c r="FQ155" i="66"/>
  <c r="FP155" i="66"/>
  <c r="FO155" i="66"/>
  <c r="FM155" i="66"/>
  <c r="FL155" i="66"/>
  <c r="FK155" i="66"/>
  <c r="FJ155" i="66"/>
  <c r="FI155" i="66"/>
  <c r="FH155" i="66"/>
  <c r="FG155" i="66"/>
  <c r="FF155" i="66"/>
  <c r="FE155" i="66"/>
  <c r="FD155" i="66"/>
  <c r="FC155" i="66"/>
  <c r="FB155" i="66"/>
  <c r="FA155" i="66"/>
  <c r="EZ155" i="66"/>
  <c r="EY155" i="66"/>
  <c r="EX155" i="66"/>
  <c r="EW155" i="66"/>
  <c r="EV155" i="66"/>
  <c r="EU155" i="66"/>
  <c r="ET155" i="66"/>
  <c r="ES155" i="66"/>
  <c r="ER155" i="66"/>
  <c r="EQ155" i="66"/>
  <c r="EP155" i="66"/>
  <c r="EN155" i="66"/>
  <c r="EM155" i="66"/>
  <c r="EL155" i="66"/>
  <c r="EK155" i="66"/>
  <c r="EJ155" i="66"/>
  <c r="EI155" i="66"/>
  <c r="EH155" i="66"/>
  <c r="EG155" i="66"/>
  <c r="EF155" i="66"/>
  <c r="EE155" i="66"/>
  <c r="ED155" i="66"/>
  <c r="EC155" i="66"/>
  <c r="EB155" i="66"/>
  <c r="EA155" i="66"/>
  <c r="DZ155" i="66"/>
  <c r="DY155" i="66"/>
  <c r="DX155" i="66"/>
  <c r="DW155" i="66"/>
  <c r="DV155" i="66"/>
  <c r="DU155" i="66"/>
  <c r="DT155" i="66"/>
  <c r="DS155" i="66"/>
  <c r="DR155" i="66"/>
  <c r="DQ155" i="66"/>
  <c r="DB155" i="66"/>
  <c r="CJ155" i="66"/>
  <c r="DH155" i="66" s="1"/>
  <c r="CA155" i="66"/>
  <c r="DJ155" i="66" s="1"/>
  <c r="BZ155" i="66"/>
  <c r="BQ155" i="66"/>
  <c r="DK155" i="66" s="1"/>
  <c r="BP155" i="66"/>
  <c r="BG155" i="66"/>
  <c r="DG155" i="66" s="1"/>
  <c r="AX155" i="66"/>
  <c r="DD155" i="66" s="1"/>
  <c r="AO155" i="66"/>
  <c r="DC155" i="66" s="1"/>
  <c r="AF155" i="66"/>
  <c r="DA155" i="66" s="1"/>
  <c r="S155" i="66"/>
  <c r="U155" i="66" s="1"/>
  <c r="Q155" i="66"/>
  <c r="O155" i="66"/>
  <c r="GL154" i="66"/>
  <c r="GK154" i="66"/>
  <c r="GJ154" i="66"/>
  <c r="GI154" i="66"/>
  <c r="GH154" i="66"/>
  <c r="GG154" i="66"/>
  <c r="GF154" i="66"/>
  <c r="GE154" i="66"/>
  <c r="GD154" i="66"/>
  <c r="GC154" i="66"/>
  <c r="GB154" i="66"/>
  <c r="GA154" i="66"/>
  <c r="FZ154" i="66"/>
  <c r="FY154" i="66"/>
  <c r="FX154" i="66"/>
  <c r="FW154" i="66"/>
  <c r="FV154" i="66"/>
  <c r="FU154" i="66"/>
  <c r="FT154" i="66"/>
  <c r="FS154" i="66"/>
  <c r="FR154" i="66"/>
  <c r="FQ154" i="66"/>
  <c r="FP154" i="66"/>
  <c r="FO154" i="66"/>
  <c r="FM154" i="66"/>
  <c r="FL154" i="66"/>
  <c r="FK154" i="66"/>
  <c r="FJ154" i="66"/>
  <c r="FI154" i="66"/>
  <c r="FH154" i="66"/>
  <c r="FG154" i="66"/>
  <c r="FF154" i="66"/>
  <c r="FE154" i="66"/>
  <c r="FD154" i="66"/>
  <c r="FC154" i="66"/>
  <c r="FB154" i="66"/>
  <c r="FA154" i="66"/>
  <c r="EZ154" i="66"/>
  <c r="EY154" i="66"/>
  <c r="EX154" i="66"/>
  <c r="EW154" i="66"/>
  <c r="EV154" i="66"/>
  <c r="EU154" i="66"/>
  <c r="ET154" i="66"/>
  <c r="ES154" i="66"/>
  <c r="ER154" i="66"/>
  <c r="EQ154" i="66"/>
  <c r="EP154" i="66"/>
  <c r="EN154" i="66"/>
  <c r="EM154" i="66"/>
  <c r="EL154" i="66"/>
  <c r="EK154" i="66"/>
  <c r="EJ154" i="66"/>
  <c r="EI154" i="66"/>
  <c r="EH154" i="66"/>
  <c r="EG154" i="66"/>
  <c r="EF154" i="66"/>
  <c r="EE154" i="66"/>
  <c r="ED154" i="66"/>
  <c r="EC154" i="66"/>
  <c r="EB154" i="66"/>
  <c r="EA154" i="66"/>
  <c r="DZ154" i="66"/>
  <c r="DY154" i="66"/>
  <c r="DX154" i="66"/>
  <c r="DW154" i="66"/>
  <c r="DV154" i="66"/>
  <c r="DU154" i="66"/>
  <c r="DT154" i="66"/>
  <c r="DS154" i="66"/>
  <c r="DR154" i="66"/>
  <c r="DQ154" i="66"/>
  <c r="DB154" i="66"/>
  <c r="CJ154" i="66"/>
  <c r="DH154" i="66" s="1"/>
  <c r="CA154" i="66"/>
  <c r="DJ154" i="66" s="1"/>
  <c r="BZ154" i="66"/>
  <c r="BQ154" i="66"/>
  <c r="DK154" i="66" s="1"/>
  <c r="BP154" i="66"/>
  <c r="BG154" i="66"/>
  <c r="DG154" i="66" s="1"/>
  <c r="AX154" i="66"/>
  <c r="DD154" i="66" s="1"/>
  <c r="AO154" i="66"/>
  <c r="DC154" i="66" s="1"/>
  <c r="AF154" i="66"/>
  <c r="DA154" i="66" s="1"/>
  <c r="S154" i="66"/>
  <c r="U154" i="66" s="1"/>
  <c r="Q154" i="66"/>
  <c r="O154" i="66"/>
  <c r="GL153" i="66"/>
  <c r="GK153" i="66"/>
  <c r="GJ153" i="66"/>
  <c r="GI153" i="66"/>
  <c r="GH153" i="66"/>
  <c r="GG153" i="66"/>
  <c r="GF153" i="66"/>
  <c r="GE153" i="66"/>
  <c r="GD153" i="66"/>
  <c r="GC153" i="66"/>
  <c r="GB153" i="66"/>
  <c r="GA153" i="66"/>
  <c r="FZ153" i="66"/>
  <c r="FY153" i="66"/>
  <c r="FX153" i="66"/>
  <c r="FW153" i="66"/>
  <c r="FV153" i="66"/>
  <c r="FU153" i="66"/>
  <c r="FT153" i="66"/>
  <c r="FS153" i="66"/>
  <c r="FR153" i="66"/>
  <c r="FQ153" i="66"/>
  <c r="FP153" i="66"/>
  <c r="FO153" i="66"/>
  <c r="FM153" i="66"/>
  <c r="FL153" i="66"/>
  <c r="FK153" i="66"/>
  <c r="FJ153" i="66"/>
  <c r="FI153" i="66"/>
  <c r="FH153" i="66"/>
  <c r="FG153" i="66"/>
  <c r="FF153" i="66"/>
  <c r="FE153" i="66"/>
  <c r="FD153" i="66"/>
  <c r="FC153" i="66"/>
  <c r="FB153" i="66"/>
  <c r="FA153" i="66"/>
  <c r="EZ153" i="66"/>
  <c r="EY153" i="66"/>
  <c r="EX153" i="66"/>
  <c r="EW153" i="66"/>
  <c r="EV153" i="66"/>
  <c r="EU153" i="66"/>
  <c r="ET153" i="66"/>
  <c r="ES153" i="66"/>
  <c r="ER153" i="66"/>
  <c r="EQ153" i="66"/>
  <c r="EP153" i="66"/>
  <c r="EN153" i="66"/>
  <c r="EM153" i="66"/>
  <c r="EL153" i="66"/>
  <c r="EK153" i="66"/>
  <c r="EJ153" i="66"/>
  <c r="EI153" i="66"/>
  <c r="EH153" i="66"/>
  <c r="EG153" i="66"/>
  <c r="EF153" i="66"/>
  <c r="EE153" i="66"/>
  <c r="ED153" i="66"/>
  <c r="EC153" i="66"/>
  <c r="EB153" i="66"/>
  <c r="EA153" i="66"/>
  <c r="DZ153" i="66"/>
  <c r="DY153" i="66"/>
  <c r="DX153" i="66"/>
  <c r="DW153" i="66"/>
  <c r="DV153" i="66"/>
  <c r="DU153" i="66"/>
  <c r="DT153" i="66"/>
  <c r="DS153" i="66"/>
  <c r="DR153" i="66"/>
  <c r="DQ153" i="66"/>
  <c r="DB153" i="66"/>
  <c r="CJ153" i="66"/>
  <c r="DH153" i="66" s="1"/>
  <c r="CA153" i="66"/>
  <c r="DJ153" i="66" s="1"/>
  <c r="BZ153" i="66"/>
  <c r="BQ153" i="66"/>
  <c r="DK153" i="66" s="1"/>
  <c r="BP153" i="66"/>
  <c r="BG153" i="66"/>
  <c r="DG153" i="66" s="1"/>
  <c r="AX153" i="66"/>
  <c r="DD153" i="66" s="1"/>
  <c r="AO153" i="66"/>
  <c r="DC153" i="66" s="1"/>
  <c r="AF153" i="66"/>
  <c r="DA153" i="66" s="1"/>
  <c r="S153" i="66"/>
  <c r="U153" i="66" s="1"/>
  <c r="Q153" i="66"/>
  <c r="O153" i="66"/>
  <c r="GL152" i="66"/>
  <c r="GK152" i="66"/>
  <c r="GJ152" i="66"/>
  <c r="GI152" i="66"/>
  <c r="GH152" i="66"/>
  <c r="GG152" i="66"/>
  <c r="GF152" i="66"/>
  <c r="GE152" i="66"/>
  <c r="GD152" i="66"/>
  <c r="GC152" i="66"/>
  <c r="GB152" i="66"/>
  <c r="GA152" i="66"/>
  <c r="FZ152" i="66"/>
  <c r="FY152" i="66"/>
  <c r="FX152" i="66"/>
  <c r="FW152" i="66"/>
  <c r="FV152" i="66"/>
  <c r="FU152" i="66"/>
  <c r="FT152" i="66"/>
  <c r="FS152" i="66"/>
  <c r="FR152" i="66"/>
  <c r="FQ152" i="66"/>
  <c r="FP152" i="66"/>
  <c r="FO152" i="66"/>
  <c r="FM152" i="66"/>
  <c r="FL152" i="66"/>
  <c r="FK152" i="66"/>
  <c r="FJ152" i="66"/>
  <c r="FI152" i="66"/>
  <c r="FH152" i="66"/>
  <c r="FG152" i="66"/>
  <c r="FF152" i="66"/>
  <c r="FE152" i="66"/>
  <c r="FD152" i="66"/>
  <c r="FC152" i="66"/>
  <c r="FB152" i="66"/>
  <c r="FA152" i="66"/>
  <c r="EZ152" i="66"/>
  <c r="EY152" i="66"/>
  <c r="EX152" i="66"/>
  <c r="EW152" i="66"/>
  <c r="EV152" i="66"/>
  <c r="EU152" i="66"/>
  <c r="ET152" i="66"/>
  <c r="ES152" i="66"/>
  <c r="ER152" i="66"/>
  <c r="EQ152" i="66"/>
  <c r="EP152" i="66"/>
  <c r="EN152" i="66"/>
  <c r="EM152" i="66"/>
  <c r="EL152" i="66"/>
  <c r="EK152" i="66"/>
  <c r="EJ152" i="66"/>
  <c r="EI152" i="66"/>
  <c r="EH152" i="66"/>
  <c r="EG152" i="66"/>
  <c r="EF152" i="66"/>
  <c r="EE152" i="66"/>
  <c r="ED152" i="66"/>
  <c r="EC152" i="66"/>
  <c r="EB152" i="66"/>
  <c r="EA152" i="66"/>
  <c r="DZ152" i="66"/>
  <c r="DY152" i="66"/>
  <c r="DX152" i="66"/>
  <c r="DW152" i="66"/>
  <c r="DV152" i="66"/>
  <c r="DU152" i="66"/>
  <c r="DT152" i="66"/>
  <c r="DS152" i="66"/>
  <c r="DR152" i="66"/>
  <c r="DQ152" i="66"/>
  <c r="DB152" i="66"/>
  <c r="CJ152" i="66"/>
  <c r="DH152" i="66" s="1"/>
  <c r="CA152" i="66"/>
  <c r="DJ152" i="66" s="1"/>
  <c r="BZ152" i="66"/>
  <c r="BQ152" i="66"/>
  <c r="DK152" i="66" s="1"/>
  <c r="BP152" i="66"/>
  <c r="BG152" i="66"/>
  <c r="DG152" i="66" s="1"/>
  <c r="AX152" i="66"/>
  <c r="AO152" i="66"/>
  <c r="DC152" i="66" s="1"/>
  <c r="AF152" i="66"/>
  <c r="DA152" i="66" s="1"/>
  <c r="S152" i="66"/>
  <c r="U152" i="66" s="1"/>
  <c r="Q152" i="66"/>
  <c r="O152" i="66"/>
  <c r="GL151" i="66"/>
  <c r="GK151" i="66"/>
  <c r="GJ151" i="66"/>
  <c r="GI151" i="66"/>
  <c r="GH151" i="66"/>
  <c r="GG151" i="66"/>
  <c r="GF151" i="66"/>
  <c r="GE151" i="66"/>
  <c r="GD151" i="66"/>
  <c r="GC151" i="66"/>
  <c r="GB151" i="66"/>
  <c r="GA151" i="66"/>
  <c r="FZ151" i="66"/>
  <c r="FY151" i="66"/>
  <c r="FX151" i="66"/>
  <c r="FW151" i="66"/>
  <c r="FV151" i="66"/>
  <c r="FU151" i="66"/>
  <c r="FT151" i="66"/>
  <c r="FS151" i="66"/>
  <c r="FR151" i="66"/>
  <c r="FQ151" i="66"/>
  <c r="FP151" i="66"/>
  <c r="FO151" i="66"/>
  <c r="FM151" i="66"/>
  <c r="FL151" i="66"/>
  <c r="FK151" i="66"/>
  <c r="FJ151" i="66"/>
  <c r="FI151" i="66"/>
  <c r="FH151" i="66"/>
  <c r="FG151" i="66"/>
  <c r="FF151" i="66"/>
  <c r="FE151" i="66"/>
  <c r="FD151" i="66"/>
  <c r="FC151" i="66"/>
  <c r="FB151" i="66"/>
  <c r="FA151" i="66"/>
  <c r="EZ151" i="66"/>
  <c r="EY151" i="66"/>
  <c r="EX151" i="66"/>
  <c r="EW151" i="66"/>
  <c r="EV151" i="66"/>
  <c r="EU151" i="66"/>
  <c r="ET151" i="66"/>
  <c r="ES151" i="66"/>
  <c r="ER151" i="66"/>
  <c r="EQ151" i="66"/>
  <c r="EP151" i="66"/>
  <c r="EN151" i="66"/>
  <c r="EM151" i="66"/>
  <c r="EL151" i="66"/>
  <c r="EK151" i="66"/>
  <c r="EJ151" i="66"/>
  <c r="EI151" i="66"/>
  <c r="EH151" i="66"/>
  <c r="EG151" i="66"/>
  <c r="EF151" i="66"/>
  <c r="EE151" i="66"/>
  <c r="ED151" i="66"/>
  <c r="EC151" i="66"/>
  <c r="EB151" i="66"/>
  <c r="EA151" i="66"/>
  <c r="DZ151" i="66"/>
  <c r="DY151" i="66"/>
  <c r="DX151" i="66"/>
  <c r="DW151" i="66"/>
  <c r="DV151" i="66"/>
  <c r="DU151" i="66"/>
  <c r="DT151" i="66"/>
  <c r="DS151" i="66"/>
  <c r="DR151" i="66"/>
  <c r="DQ151" i="66"/>
  <c r="DB151" i="66"/>
  <c r="CJ151" i="66"/>
  <c r="DH151" i="66" s="1"/>
  <c r="CA151" i="66"/>
  <c r="DJ151" i="66" s="1"/>
  <c r="BZ151" i="66"/>
  <c r="BQ151" i="66"/>
  <c r="DK151" i="66" s="1"/>
  <c r="BP151" i="66"/>
  <c r="BG151" i="66"/>
  <c r="DG151" i="66" s="1"/>
  <c r="AX151" i="66"/>
  <c r="DD151" i="66" s="1"/>
  <c r="AO151" i="66"/>
  <c r="DC151" i="66" s="1"/>
  <c r="AF151" i="66"/>
  <c r="DA151" i="66" s="1"/>
  <c r="S151" i="66"/>
  <c r="U151" i="66" s="1"/>
  <c r="Q151" i="66"/>
  <c r="O151" i="66"/>
  <c r="GL150" i="66"/>
  <c r="GK150" i="66"/>
  <c r="GJ150" i="66"/>
  <c r="GI150" i="66"/>
  <c r="GH150" i="66"/>
  <c r="GG150" i="66"/>
  <c r="GF150" i="66"/>
  <c r="GE150" i="66"/>
  <c r="GD150" i="66"/>
  <c r="GC150" i="66"/>
  <c r="GB150" i="66"/>
  <c r="GA150" i="66"/>
  <c r="FZ150" i="66"/>
  <c r="FY150" i="66"/>
  <c r="FX150" i="66"/>
  <c r="FW150" i="66"/>
  <c r="FV150" i="66"/>
  <c r="FU150" i="66"/>
  <c r="FT150" i="66"/>
  <c r="FS150" i="66"/>
  <c r="FR150" i="66"/>
  <c r="FQ150" i="66"/>
  <c r="FP150" i="66"/>
  <c r="FO150" i="66"/>
  <c r="FM150" i="66"/>
  <c r="FL150" i="66"/>
  <c r="FK150" i="66"/>
  <c r="FJ150" i="66"/>
  <c r="FI150" i="66"/>
  <c r="FH150" i="66"/>
  <c r="FG150" i="66"/>
  <c r="FF150" i="66"/>
  <c r="FE150" i="66"/>
  <c r="FD150" i="66"/>
  <c r="FC150" i="66"/>
  <c r="FB150" i="66"/>
  <c r="FA150" i="66"/>
  <c r="EZ150" i="66"/>
  <c r="EY150" i="66"/>
  <c r="EX150" i="66"/>
  <c r="EW150" i="66"/>
  <c r="EV150" i="66"/>
  <c r="EU150" i="66"/>
  <c r="ET150" i="66"/>
  <c r="ES150" i="66"/>
  <c r="ER150" i="66"/>
  <c r="EQ150" i="66"/>
  <c r="EP150" i="66"/>
  <c r="EN150" i="66"/>
  <c r="EM150" i="66"/>
  <c r="EL150" i="66"/>
  <c r="EK150" i="66"/>
  <c r="EJ150" i="66"/>
  <c r="EI150" i="66"/>
  <c r="EH150" i="66"/>
  <c r="EG150" i="66"/>
  <c r="EF150" i="66"/>
  <c r="EE150" i="66"/>
  <c r="ED150" i="66"/>
  <c r="EC150" i="66"/>
  <c r="EB150" i="66"/>
  <c r="EA150" i="66"/>
  <c r="DZ150" i="66"/>
  <c r="DY150" i="66"/>
  <c r="DX150" i="66"/>
  <c r="DW150" i="66"/>
  <c r="DV150" i="66"/>
  <c r="DU150" i="66"/>
  <c r="DT150" i="66"/>
  <c r="DS150" i="66"/>
  <c r="DR150" i="66"/>
  <c r="DQ150" i="66"/>
  <c r="DB150" i="66"/>
  <c r="CJ150" i="66"/>
  <c r="DH150" i="66" s="1"/>
  <c r="CA150" i="66"/>
  <c r="DJ150" i="66" s="1"/>
  <c r="BZ150" i="66"/>
  <c r="BQ150" i="66"/>
  <c r="DK150" i="66" s="1"/>
  <c r="BP150" i="66"/>
  <c r="BG150" i="66"/>
  <c r="DG150" i="66" s="1"/>
  <c r="AX150" i="66"/>
  <c r="DD150" i="66" s="1"/>
  <c r="AO150" i="66"/>
  <c r="DC150" i="66" s="1"/>
  <c r="AF150" i="66"/>
  <c r="DA150" i="66" s="1"/>
  <c r="S150" i="66"/>
  <c r="U150" i="66" s="1"/>
  <c r="Q150" i="66"/>
  <c r="O150" i="66"/>
  <c r="GL149" i="66"/>
  <c r="GK149" i="66"/>
  <c r="GJ149" i="66"/>
  <c r="GI149" i="66"/>
  <c r="GH149" i="66"/>
  <c r="GG149" i="66"/>
  <c r="GF149" i="66"/>
  <c r="GE149" i="66"/>
  <c r="GD149" i="66"/>
  <c r="GC149" i="66"/>
  <c r="GB149" i="66"/>
  <c r="GA149" i="66"/>
  <c r="FZ149" i="66"/>
  <c r="FY149" i="66"/>
  <c r="FX149" i="66"/>
  <c r="FW149" i="66"/>
  <c r="FV149" i="66"/>
  <c r="FU149" i="66"/>
  <c r="FT149" i="66"/>
  <c r="FS149" i="66"/>
  <c r="FR149" i="66"/>
  <c r="FQ149" i="66"/>
  <c r="FP149" i="66"/>
  <c r="FO149" i="66"/>
  <c r="FM149" i="66"/>
  <c r="FL149" i="66"/>
  <c r="FK149" i="66"/>
  <c r="FJ149" i="66"/>
  <c r="FI149" i="66"/>
  <c r="FH149" i="66"/>
  <c r="FG149" i="66"/>
  <c r="FF149" i="66"/>
  <c r="FE149" i="66"/>
  <c r="FD149" i="66"/>
  <c r="FC149" i="66"/>
  <c r="FB149" i="66"/>
  <c r="FA149" i="66"/>
  <c r="EZ149" i="66"/>
  <c r="EY149" i="66"/>
  <c r="EX149" i="66"/>
  <c r="EW149" i="66"/>
  <c r="EV149" i="66"/>
  <c r="EU149" i="66"/>
  <c r="ET149" i="66"/>
  <c r="ES149" i="66"/>
  <c r="ER149" i="66"/>
  <c r="EQ149" i="66"/>
  <c r="EP149" i="66"/>
  <c r="EN149" i="66"/>
  <c r="EM149" i="66"/>
  <c r="EL149" i="66"/>
  <c r="EK149" i="66"/>
  <c r="EJ149" i="66"/>
  <c r="EI149" i="66"/>
  <c r="EH149" i="66"/>
  <c r="EG149" i="66"/>
  <c r="EF149" i="66"/>
  <c r="EE149" i="66"/>
  <c r="ED149" i="66"/>
  <c r="EC149" i="66"/>
  <c r="EB149" i="66"/>
  <c r="EA149" i="66"/>
  <c r="DZ149" i="66"/>
  <c r="DY149" i="66"/>
  <c r="DX149" i="66"/>
  <c r="DW149" i="66"/>
  <c r="DV149" i="66"/>
  <c r="DU149" i="66"/>
  <c r="DT149" i="66"/>
  <c r="DS149" i="66"/>
  <c r="DR149" i="66"/>
  <c r="DQ149" i="66"/>
  <c r="DB149" i="66"/>
  <c r="CJ149" i="66"/>
  <c r="DH149" i="66" s="1"/>
  <c r="CA149" i="66"/>
  <c r="DJ149" i="66" s="1"/>
  <c r="BZ149" i="66"/>
  <c r="BQ149" i="66"/>
  <c r="DK149" i="66" s="1"/>
  <c r="BP149" i="66"/>
  <c r="BG149" i="66"/>
  <c r="DG149" i="66" s="1"/>
  <c r="AX149" i="66"/>
  <c r="DD149" i="66" s="1"/>
  <c r="AO149" i="66"/>
  <c r="DC149" i="66" s="1"/>
  <c r="AF149" i="66"/>
  <c r="DA149" i="66" s="1"/>
  <c r="S149" i="66"/>
  <c r="U149" i="66" s="1"/>
  <c r="Q149" i="66"/>
  <c r="O149" i="66"/>
  <c r="GL148" i="66"/>
  <c r="GK148" i="66"/>
  <c r="GJ148" i="66"/>
  <c r="GI148" i="66"/>
  <c r="GH148" i="66"/>
  <c r="GG148" i="66"/>
  <c r="GF148" i="66"/>
  <c r="GE148" i="66"/>
  <c r="GD148" i="66"/>
  <c r="GC148" i="66"/>
  <c r="GB148" i="66"/>
  <c r="GA148" i="66"/>
  <c r="FZ148" i="66"/>
  <c r="FY148" i="66"/>
  <c r="FX148" i="66"/>
  <c r="FW148" i="66"/>
  <c r="FV148" i="66"/>
  <c r="FU148" i="66"/>
  <c r="FT148" i="66"/>
  <c r="FS148" i="66"/>
  <c r="FR148" i="66"/>
  <c r="FQ148" i="66"/>
  <c r="FP148" i="66"/>
  <c r="FO148" i="66"/>
  <c r="FM148" i="66"/>
  <c r="FL148" i="66"/>
  <c r="FK148" i="66"/>
  <c r="FJ148" i="66"/>
  <c r="FI148" i="66"/>
  <c r="FH148" i="66"/>
  <c r="FG148" i="66"/>
  <c r="FF148" i="66"/>
  <c r="FE148" i="66"/>
  <c r="FD148" i="66"/>
  <c r="FC148" i="66"/>
  <c r="FB148" i="66"/>
  <c r="FA148" i="66"/>
  <c r="EZ148" i="66"/>
  <c r="EY148" i="66"/>
  <c r="EX148" i="66"/>
  <c r="EW148" i="66"/>
  <c r="EV148" i="66"/>
  <c r="EU148" i="66"/>
  <c r="ET148" i="66"/>
  <c r="ES148" i="66"/>
  <c r="ER148" i="66"/>
  <c r="EQ148" i="66"/>
  <c r="EP148" i="66"/>
  <c r="EN148" i="66"/>
  <c r="EM148" i="66"/>
  <c r="EL148" i="66"/>
  <c r="EK148" i="66"/>
  <c r="EJ148" i="66"/>
  <c r="EI148" i="66"/>
  <c r="EH148" i="66"/>
  <c r="EG148" i="66"/>
  <c r="EF148" i="66"/>
  <c r="EE148" i="66"/>
  <c r="ED148" i="66"/>
  <c r="EC148" i="66"/>
  <c r="EB148" i="66"/>
  <c r="EA148" i="66"/>
  <c r="DZ148" i="66"/>
  <c r="DY148" i="66"/>
  <c r="DX148" i="66"/>
  <c r="DW148" i="66"/>
  <c r="DV148" i="66"/>
  <c r="DU148" i="66"/>
  <c r="DT148" i="66"/>
  <c r="DS148" i="66"/>
  <c r="DR148" i="66"/>
  <c r="DQ148" i="66"/>
  <c r="DA148" i="66"/>
  <c r="DB148" i="66"/>
  <c r="CJ148" i="66"/>
  <c r="DH148" i="66" s="1"/>
  <c r="CA148" i="66"/>
  <c r="DJ148" i="66" s="1"/>
  <c r="BZ148" i="66"/>
  <c r="BQ148" i="66"/>
  <c r="DK148" i="66" s="1"/>
  <c r="BP148" i="66"/>
  <c r="BG148" i="66"/>
  <c r="DG148" i="66" s="1"/>
  <c r="AX148" i="66"/>
  <c r="AO148" i="66"/>
  <c r="DC148" i="66" s="1"/>
  <c r="S148" i="66"/>
  <c r="U148" i="66" s="1"/>
  <c r="Q148" i="66"/>
  <c r="O148" i="66"/>
  <c r="GL147" i="66"/>
  <c r="GK147" i="66"/>
  <c r="GJ147" i="66"/>
  <c r="GI147" i="66"/>
  <c r="GH147" i="66"/>
  <c r="GG147" i="66"/>
  <c r="GF147" i="66"/>
  <c r="GE147" i="66"/>
  <c r="GD147" i="66"/>
  <c r="GC147" i="66"/>
  <c r="GB147" i="66"/>
  <c r="GA147" i="66"/>
  <c r="FZ147" i="66"/>
  <c r="FY147" i="66"/>
  <c r="FX147" i="66"/>
  <c r="FW147" i="66"/>
  <c r="FV147" i="66"/>
  <c r="FU147" i="66"/>
  <c r="FT147" i="66"/>
  <c r="FS147" i="66"/>
  <c r="FR147" i="66"/>
  <c r="FQ147" i="66"/>
  <c r="FP147" i="66"/>
  <c r="FO147" i="66"/>
  <c r="FM147" i="66"/>
  <c r="FL147" i="66"/>
  <c r="FK147" i="66"/>
  <c r="FJ147" i="66"/>
  <c r="FI147" i="66"/>
  <c r="FH147" i="66"/>
  <c r="FG147" i="66"/>
  <c r="FF147" i="66"/>
  <c r="FE147" i="66"/>
  <c r="FD147" i="66"/>
  <c r="FC147" i="66"/>
  <c r="FB147" i="66"/>
  <c r="FA147" i="66"/>
  <c r="EZ147" i="66"/>
  <c r="EY147" i="66"/>
  <c r="EX147" i="66"/>
  <c r="EW147" i="66"/>
  <c r="EV147" i="66"/>
  <c r="EU147" i="66"/>
  <c r="ET147" i="66"/>
  <c r="ES147" i="66"/>
  <c r="ER147" i="66"/>
  <c r="EQ147" i="66"/>
  <c r="EP147" i="66"/>
  <c r="EN147" i="66"/>
  <c r="EM147" i="66"/>
  <c r="EL147" i="66"/>
  <c r="EK147" i="66"/>
  <c r="EJ147" i="66"/>
  <c r="EI147" i="66"/>
  <c r="EH147" i="66"/>
  <c r="EG147" i="66"/>
  <c r="EF147" i="66"/>
  <c r="EE147" i="66"/>
  <c r="ED147" i="66"/>
  <c r="EC147" i="66"/>
  <c r="EB147" i="66"/>
  <c r="EA147" i="66"/>
  <c r="DZ147" i="66"/>
  <c r="DY147" i="66"/>
  <c r="DX147" i="66"/>
  <c r="DW147" i="66"/>
  <c r="DV147" i="66"/>
  <c r="DU147" i="66"/>
  <c r="DT147" i="66"/>
  <c r="DS147" i="66"/>
  <c r="DR147" i="66"/>
  <c r="DQ147" i="66"/>
  <c r="DA147" i="66"/>
  <c r="DB147" i="66"/>
  <c r="CJ147" i="66"/>
  <c r="DH147" i="66" s="1"/>
  <c r="CA147" i="66"/>
  <c r="BZ147" i="66"/>
  <c r="BQ147" i="66"/>
  <c r="DK147" i="66" s="1"/>
  <c r="BP147" i="66"/>
  <c r="BG147" i="66"/>
  <c r="DG147" i="66" s="1"/>
  <c r="AX147" i="66"/>
  <c r="DE147" i="66" s="1"/>
  <c r="AO147" i="66"/>
  <c r="DC147" i="66" s="1"/>
  <c r="S147" i="66"/>
  <c r="U147" i="66" s="1"/>
  <c r="Q147" i="66"/>
  <c r="O147" i="66"/>
  <c r="GL146" i="66"/>
  <c r="GK146" i="66"/>
  <c r="GJ146" i="66"/>
  <c r="GI146" i="66"/>
  <c r="GH146" i="66"/>
  <c r="GG146" i="66"/>
  <c r="GF146" i="66"/>
  <c r="GE146" i="66"/>
  <c r="GD146" i="66"/>
  <c r="GC146" i="66"/>
  <c r="GB146" i="66"/>
  <c r="GA146" i="66"/>
  <c r="FZ146" i="66"/>
  <c r="FY146" i="66"/>
  <c r="FX146" i="66"/>
  <c r="FW146" i="66"/>
  <c r="FV146" i="66"/>
  <c r="FU146" i="66"/>
  <c r="FT146" i="66"/>
  <c r="FS146" i="66"/>
  <c r="FR146" i="66"/>
  <c r="FQ146" i="66"/>
  <c r="FP146" i="66"/>
  <c r="FO146" i="66"/>
  <c r="FM146" i="66"/>
  <c r="FL146" i="66"/>
  <c r="FK146" i="66"/>
  <c r="FJ146" i="66"/>
  <c r="FI146" i="66"/>
  <c r="FH146" i="66"/>
  <c r="FG146" i="66"/>
  <c r="FF146" i="66"/>
  <c r="FE146" i="66"/>
  <c r="FD146" i="66"/>
  <c r="FC146" i="66"/>
  <c r="FB146" i="66"/>
  <c r="FA146" i="66"/>
  <c r="EZ146" i="66"/>
  <c r="EY146" i="66"/>
  <c r="EX146" i="66"/>
  <c r="EW146" i="66"/>
  <c r="EV146" i="66"/>
  <c r="EU146" i="66"/>
  <c r="ET146" i="66"/>
  <c r="ES146" i="66"/>
  <c r="ER146" i="66"/>
  <c r="EQ146" i="66"/>
  <c r="EP146" i="66"/>
  <c r="EN146" i="66"/>
  <c r="EM146" i="66"/>
  <c r="EL146" i="66"/>
  <c r="EK146" i="66"/>
  <c r="EJ146" i="66"/>
  <c r="EI146" i="66"/>
  <c r="EH146" i="66"/>
  <c r="EG146" i="66"/>
  <c r="EF146" i="66"/>
  <c r="EE146" i="66"/>
  <c r="ED146" i="66"/>
  <c r="EC146" i="66"/>
  <c r="EB146" i="66"/>
  <c r="EA146" i="66"/>
  <c r="DZ146" i="66"/>
  <c r="DY146" i="66"/>
  <c r="DX146" i="66"/>
  <c r="DW146" i="66"/>
  <c r="DV146" i="66"/>
  <c r="DU146" i="66"/>
  <c r="DT146" i="66"/>
  <c r="DS146" i="66"/>
  <c r="DR146" i="66"/>
  <c r="DQ146" i="66"/>
  <c r="DA146" i="66"/>
  <c r="DB146" i="66"/>
  <c r="CJ146" i="66"/>
  <c r="DH146" i="66" s="1"/>
  <c r="CA146" i="66"/>
  <c r="DJ146" i="66" s="1"/>
  <c r="BZ146" i="66"/>
  <c r="BQ146" i="66"/>
  <c r="BP146" i="66"/>
  <c r="BG146" i="66"/>
  <c r="DG146" i="66" s="1"/>
  <c r="AX146" i="66"/>
  <c r="DD146" i="66" s="1"/>
  <c r="AO146" i="66"/>
  <c r="DC146" i="66" s="1"/>
  <c r="S146" i="66"/>
  <c r="U146" i="66" s="1"/>
  <c r="Q146" i="66"/>
  <c r="O146" i="66"/>
  <c r="GL145" i="66"/>
  <c r="GK145" i="66"/>
  <c r="GJ145" i="66"/>
  <c r="GI145" i="66"/>
  <c r="GH145" i="66"/>
  <c r="GG145" i="66"/>
  <c r="GF145" i="66"/>
  <c r="GE145" i="66"/>
  <c r="GD145" i="66"/>
  <c r="GC145" i="66"/>
  <c r="GB145" i="66"/>
  <c r="GA145" i="66"/>
  <c r="FZ145" i="66"/>
  <c r="FY145" i="66"/>
  <c r="FX145" i="66"/>
  <c r="FW145" i="66"/>
  <c r="FV145" i="66"/>
  <c r="FU145" i="66"/>
  <c r="FT145" i="66"/>
  <c r="FS145" i="66"/>
  <c r="FR145" i="66"/>
  <c r="FQ145" i="66"/>
  <c r="FP145" i="66"/>
  <c r="FO145" i="66"/>
  <c r="FM145" i="66"/>
  <c r="FL145" i="66"/>
  <c r="FK145" i="66"/>
  <c r="FJ145" i="66"/>
  <c r="FI145" i="66"/>
  <c r="FH145" i="66"/>
  <c r="FG145" i="66"/>
  <c r="FF145" i="66"/>
  <c r="FE145" i="66"/>
  <c r="FD145" i="66"/>
  <c r="FC145" i="66"/>
  <c r="FB145" i="66"/>
  <c r="FA145" i="66"/>
  <c r="EZ145" i="66"/>
  <c r="EY145" i="66"/>
  <c r="EX145" i="66"/>
  <c r="EW145" i="66"/>
  <c r="EV145" i="66"/>
  <c r="EU145" i="66"/>
  <c r="ET145" i="66"/>
  <c r="ES145" i="66"/>
  <c r="ER145" i="66"/>
  <c r="EQ145" i="66"/>
  <c r="EP145" i="66"/>
  <c r="EN145" i="66"/>
  <c r="EM145" i="66"/>
  <c r="EL145" i="66"/>
  <c r="EK145" i="66"/>
  <c r="EJ145" i="66"/>
  <c r="EI145" i="66"/>
  <c r="EH145" i="66"/>
  <c r="EG145" i="66"/>
  <c r="EF145" i="66"/>
  <c r="EE145" i="66"/>
  <c r="ED145" i="66"/>
  <c r="EC145" i="66"/>
  <c r="EB145" i="66"/>
  <c r="EA145" i="66"/>
  <c r="DZ145" i="66"/>
  <c r="DY145" i="66"/>
  <c r="DX145" i="66"/>
  <c r="DW145" i="66"/>
  <c r="DV145" i="66"/>
  <c r="DU145" i="66"/>
  <c r="DT145" i="66"/>
  <c r="DS145" i="66"/>
  <c r="DR145" i="66"/>
  <c r="DQ145" i="66"/>
  <c r="DA145" i="66"/>
  <c r="DB145" i="66"/>
  <c r="CJ145" i="66"/>
  <c r="DH145" i="66" s="1"/>
  <c r="CA145" i="66"/>
  <c r="DJ145" i="66" s="1"/>
  <c r="BZ145" i="66"/>
  <c r="BQ145" i="66"/>
  <c r="BP145" i="66"/>
  <c r="BG145" i="66"/>
  <c r="DG145" i="66" s="1"/>
  <c r="AX145" i="66"/>
  <c r="DE145" i="66" s="1"/>
  <c r="AO145" i="66"/>
  <c r="DC145" i="66" s="1"/>
  <c r="U145" i="66"/>
  <c r="S145" i="66"/>
  <c r="Q145" i="66"/>
  <c r="O145" i="66"/>
  <c r="GL144" i="66"/>
  <c r="GK144" i="66"/>
  <c r="GJ144" i="66"/>
  <c r="GI144" i="66"/>
  <c r="GH144" i="66"/>
  <c r="GG144" i="66"/>
  <c r="GF144" i="66"/>
  <c r="GE144" i="66"/>
  <c r="GD144" i="66"/>
  <c r="GC144" i="66"/>
  <c r="GB144" i="66"/>
  <c r="GA144" i="66"/>
  <c r="FZ144" i="66"/>
  <c r="FY144" i="66"/>
  <c r="FX144" i="66"/>
  <c r="FW144" i="66"/>
  <c r="FV144" i="66"/>
  <c r="FU144" i="66"/>
  <c r="FT144" i="66"/>
  <c r="FS144" i="66"/>
  <c r="FR144" i="66"/>
  <c r="FQ144" i="66"/>
  <c r="FP144" i="66"/>
  <c r="FO144" i="66"/>
  <c r="FM144" i="66"/>
  <c r="FL144" i="66"/>
  <c r="FK144" i="66"/>
  <c r="FJ144" i="66"/>
  <c r="FI144" i="66"/>
  <c r="FH144" i="66"/>
  <c r="FG144" i="66"/>
  <c r="FF144" i="66"/>
  <c r="FE144" i="66"/>
  <c r="FD144" i="66"/>
  <c r="FC144" i="66"/>
  <c r="FB144" i="66"/>
  <c r="FA144" i="66"/>
  <c r="EZ144" i="66"/>
  <c r="EY144" i="66"/>
  <c r="EX144" i="66"/>
  <c r="EW144" i="66"/>
  <c r="EV144" i="66"/>
  <c r="EU144" i="66"/>
  <c r="ET144" i="66"/>
  <c r="ES144" i="66"/>
  <c r="ER144" i="66"/>
  <c r="EQ144" i="66"/>
  <c r="EP144" i="66"/>
  <c r="EN144" i="66"/>
  <c r="EM144" i="66"/>
  <c r="EL144" i="66"/>
  <c r="EK144" i="66"/>
  <c r="EJ144" i="66"/>
  <c r="EI144" i="66"/>
  <c r="EH144" i="66"/>
  <c r="EG144" i="66"/>
  <c r="EF144" i="66"/>
  <c r="EE144" i="66"/>
  <c r="ED144" i="66"/>
  <c r="EC144" i="66"/>
  <c r="EB144" i="66"/>
  <c r="EA144" i="66"/>
  <c r="DZ144" i="66"/>
  <c r="DY144" i="66"/>
  <c r="DX144" i="66"/>
  <c r="DW144" i="66"/>
  <c r="DV144" i="66"/>
  <c r="DU144" i="66"/>
  <c r="DT144" i="66"/>
  <c r="DS144" i="66"/>
  <c r="DR144" i="66"/>
  <c r="DQ144" i="66"/>
  <c r="DA144" i="66"/>
  <c r="DB144" i="66"/>
  <c r="CJ144" i="66"/>
  <c r="DH144" i="66" s="1"/>
  <c r="CA144" i="66"/>
  <c r="BZ144" i="66"/>
  <c r="BQ144" i="66"/>
  <c r="DK144" i="66" s="1"/>
  <c r="BP144" i="66"/>
  <c r="BG144" i="66"/>
  <c r="DG144" i="66" s="1"/>
  <c r="AX144" i="66"/>
  <c r="AO144" i="66"/>
  <c r="DC144" i="66" s="1"/>
  <c r="S144" i="66"/>
  <c r="U144" i="66" s="1"/>
  <c r="Q144" i="66"/>
  <c r="O144" i="66"/>
  <c r="GL143" i="66"/>
  <c r="GK143" i="66"/>
  <c r="GJ143" i="66"/>
  <c r="GI143" i="66"/>
  <c r="GH143" i="66"/>
  <c r="GG143" i="66"/>
  <c r="GF143" i="66"/>
  <c r="GE143" i="66"/>
  <c r="GD143" i="66"/>
  <c r="GC143" i="66"/>
  <c r="GB143" i="66"/>
  <c r="GA143" i="66"/>
  <c r="FZ143" i="66"/>
  <c r="FY143" i="66"/>
  <c r="FX143" i="66"/>
  <c r="FW143" i="66"/>
  <c r="FV143" i="66"/>
  <c r="FU143" i="66"/>
  <c r="FT143" i="66"/>
  <c r="FS143" i="66"/>
  <c r="FR143" i="66"/>
  <c r="FQ143" i="66"/>
  <c r="FP143" i="66"/>
  <c r="FO143" i="66"/>
  <c r="FM143" i="66"/>
  <c r="FL143" i="66"/>
  <c r="FK143" i="66"/>
  <c r="FJ143" i="66"/>
  <c r="FI143" i="66"/>
  <c r="FH143" i="66"/>
  <c r="FG143" i="66"/>
  <c r="FF143" i="66"/>
  <c r="FE143" i="66"/>
  <c r="FD143" i="66"/>
  <c r="FC143" i="66"/>
  <c r="FB143" i="66"/>
  <c r="FA143" i="66"/>
  <c r="EZ143" i="66"/>
  <c r="EY143" i="66"/>
  <c r="EX143" i="66"/>
  <c r="EW143" i="66"/>
  <c r="EV143" i="66"/>
  <c r="EU143" i="66"/>
  <c r="ET143" i="66"/>
  <c r="ES143" i="66"/>
  <c r="ER143" i="66"/>
  <c r="EQ143" i="66"/>
  <c r="EP143" i="66"/>
  <c r="EN143" i="66"/>
  <c r="EM143" i="66"/>
  <c r="EL143" i="66"/>
  <c r="EK143" i="66"/>
  <c r="EJ143" i="66"/>
  <c r="EI143" i="66"/>
  <c r="EH143" i="66"/>
  <c r="EG143" i="66"/>
  <c r="EF143" i="66"/>
  <c r="EE143" i="66"/>
  <c r="ED143" i="66"/>
  <c r="EC143" i="66"/>
  <c r="EB143" i="66"/>
  <c r="EA143" i="66"/>
  <c r="DZ143" i="66"/>
  <c r="DY143" i="66"/>
  <c r="DX143" i="66"/>
  <c r="DW143" i="66"/>
  <c r="DV143" i="66"/>
  <c r="DU143" i="66"/>
  <c r="DT143" i="66"/>
  <c r="DS143" i="66"/>
  <c r="DR143" i="66"/>
  <c r="DQ143" i="66"/>
  <c r="DA143" i="66"/>
  <c r="DB143" i="66"/>
  <c r="CJ143" i="66"/>
  <c r="DH143" i="66" s="1"/>
  <c r="CA143" i="66"/>
  <c r="BZ143" i="66"/>
  <c r="BQ143" i="66"/>
  <c r="DK143" i="66" s="1"/>
  <c r="BP143" i="66"/>
  <c r="BG143" i="66"/>
  <c r="DG143" i="66" s="1"/>
  <c r="AX143" i="66"/>
  <c r="AO143" i="66"/>
  <c r="DC143" i="66" s="1"/>
  <c r="S143" i="66"/>
  <c r="U143" i="66" s="1"/>
  <c r="Q143" i="66"/>
  <c r="O143" i="66"/>
  <c r="GL142" i="66"/>
  <c r="GK142" i="66"/>
  <c r="GJ142" i="66"/>
  <c r="GI142" i="66"/>
  <c r="GH142" i="66"/>
  <c r="GG142" i="66"/>
  <c r="GF142" i="66"/>
  <c r="GE142" i="66"/>
  <c r="GD142" i="66"/>
  <c r="GC142" i="66"/>
  <c r="GB142" i="66"/>
  <c r="GA142" i="66"/>
  <c r="FZ142" i="66"/>
  <c r="FY142" i="66"/>
  <c r="FX142" i="66"/>
  <c r="FW142" i="66"/>
  <c r="FV142" i="66"/>
  <c r="FU142" i="66"/>
  <c r="FT142" i="66"/>
  <c r="FS142" i="66"/>
  <c r="FR142" i="66"/>
  <c r="FQ142" i="66"/>
  <c r="FP142" i="66"/>
  <c r="FO142" i="66"/>
  <c r="FM142" i="66"/>
  <c r="FL142" i="66"/>
  <c r="FK142" i="66"/>
  <c r="FJ142" i="66"/>
  <c r="FI142" i="66"/>
  <c r="FH142" i="66"/>
  <c r="FG142" i="66"/>
  <c r="FF142" i="66"/>
  <c r="FE142" i="66"/>
  <c r="FD142" i="66"/>
  <c r="FC142" i="66"/>
  <c r="FB142" i="66"/>
  <c r="FA142" i="66"/>
  <c r="EZ142" i="66"/>
  <c r="EY142" i="66"/>
  <c r="EX142" i="66"/>
  <c r="EW142" i="66"/>
  <c r="EV142" i="66"/>
  <c r="EU142" i="66"/>
  <c r="ET142" i="66"/>
  <c r="ES142" i="66"/>
  <c r="ER142" i="66"/>
  <c r="EQ142" i="66"/>
  <c r="EP142" i="66"/>
  <c r="EN142" i="66"/>
  <c r="EM142" i="66"/>
  <c r="EL142" i="66"/>
  <c r="EK142" i="66"/>
  <c r="EJ142" i="66"/>
  <c r="EI142" i="66"/>
  <c r="EH142" i="66"/>
  <c r="EG142" i="66"/>
  <c r="EF142" i="66"/>
  <c r="EE142" i="66"/>
  <c r="ED142" i="66"/>
  <c r="EC142" i="66"/>
  <c r="EB142" i="66"/>
  <c r="EA142" i="66"/>
  <c r="DZ142" i="66"/>
  <c r="DY142" i="66"/>
  <c r="DX142" i="66"/>
  <c r="DW142" i="66"/>
  <c r="DV142" i="66"/>
  <c r="DU142" i="66"/>
  <c r="DT142" i="66"/>
  <c r="DS142" i="66"/>
  <c r="DR142" i="66"/>
  <c r="DQ142" i="66"/>
  <c r="DA142" i="66"/>
  <c r="DB142" i="66"/>
  <c r="CJ142" i="66"/>
  <c r="DH142" i="66" s="1"/>
  <c r="CA142" i="66"/>
  <c r="DJ142" i="66" s="1"/>
  <c r="BZ142" i="66"/>
  <c r="BQ142" i="66"/>
  <c r="DK142" i="66" s="1"/>
  <c r="BP142" i="66"/>
  <c r="BG142" i="66"/>
  <c r="DG142" i="66" s="1"/>
  <c r="AX142" i="66"/>
  <c r="DD142" i="66" s="1"/>
  <c r="AO142" i="66"/>
  <c r="DC142" i="66" s="1"/>
  <c r="S142" i="66"/>
  <c r="U142" i="66" s="1"/>
  <c r="Q142" i="66"/>
  <c r="O142" i="66"/>
  <c r="GL141" i="66"/>
  <c r="GK141" i="66"/>
  <c r="GJ141" i="66"/>
  <c r="GI141" i="66"/>
  <c r="GH141" i="66"/>
  <c r="GG141" i="66"/>
  <c r="GF141" i="66"/>
  <c r="GE141" i="66"/>
  <c r="GD141" i="66"/>
  <c r="GC141" i="66"/>
  <c r="GB141" i="66"/>
  <c r="GA141" i="66"/>
  <c r="FZ141" i="66"/>
  <c r="FY141" i="66"/>
  <c r="FX141" i="66"/>
  <c r="FW141" i="66"/>
  <c r="FV141" i="66"/>
  <c r="FU141" i="66"/>
  <c r="FT141" i="66"/>
  <c r="FS141" i="66"/>
  <c r="FR141" i="66"/>
  <c r="FQ141" i="66"/>
  <c r="FP141" i="66"/>
  <c r="FO141" i="66"/>
  <c r="FM141" i="66"/>
  <c r="FL141" i="66"/>
  <c r="FK141" i="66"/>
  <c r="FJ141" i="66"/>
  <c r="FI141" i="66"/>
  <c r="FH141" i="66"/>
  <c r="FG141" i="66"/>
  <c r="FF141" i="66"/>
  <c r="FE141" i="66"/>
  <c r="FD141" i="66"/>
  <c r="FC141" i="66"/>
  <c r="FB141" i="66"/>
  <c r="FA141" i="66"/>
  <c r="EZ141" i="66"/>
  <c r="EY141" i="66"/>
  <c r="EX141" i="66"/>
  <c r="EW141" i="66"/>
  <c r="EV141" i="66"/>
  <c r="EU141" i="66"/>
  <c r="ET141" i="66"/>
  <c r="ES141" i="66"/>
  <c r="ER141" i="66"/>
  <c r="EQ141" i="66"/>
  <c r="EP141" i="66"/>
  <c r="EN141" i="66"/>
  <c r="EM141" i="66"/>
  <c r="EL141" i="66"/>
  <c r="EK141" i="66"/>
  <c r="EJ141" i="66"/>
  <c r="EI141" i="66"/>
  <c r="EH141" i="66"/>
  <c r="EG141" i="66"/>
  <c r="EF141" i="66"/>
  <c r="EE141" i="66"/>
  <c r="ED141" i="66"/>
  <c r="EC141" i="66"/>
  <c r="EB141" i="66"/>
  <c r="EA141" i="66"/>
  <c r="DZ141" i="66"/>
  <c r="DY141" i="66"/>
  <c r="DX141" i="66"/>
  <c r="DW141" i="66"/>
  <c r="DV141" i="66"/>
  <c r="DU141" i="66"/>
  <c r="DT141" i="66"/>
  <c r="DS141" i="66"/>
  <c r="DR141" i="66"/>
  <c r="DQ141" i="66"/>
  <c r="DA141" i="66"/>
  <c r="DB141" i="66"/>
  <c r="CJ141" i="66"/>
  <c r="DH141" i="66" s="1"/>
  <c r="CA141" i="66"/>
  <c r="DJ141" i="66" s="1"/>
  <c r="BZ141" i="66"/>
  <c r="BQ141" i="66"/>
  <c r="BP141" i="66"/>
  <c r="BG141" i="66"/>
  <c r="DG141" i="66" s="1"/>
  <c r="AX141" i="66"/>
  <c r="DE141" i="66" s="1"/>
  <c r="AO141" i="66"/>
  <c r="DC141" i="66" s="1"/>
  <c r="S141" i="66"/>
  <c r="U141" i="66" s="1"/>
  <c r="Q141" i="66"/>
  <c r="O141" i="66"/>
  <c r="GL140" i="66"/>
  <c r="GK140" i="66"/>
  <c r="GJ140" i="66"/>
  <c r="GI140" i="66"/>
  <c r="GH140" i="66"/>
  <c r="GG140" i="66"/>
  <c r="GF140" i="66"/>
  <c r="GE140" i="66"/>
  <c r="GD140" i="66"/>
  <c r="GC140" i="66"/>
  <c r="GB140" i="66"/>
  <c r="GA140" i="66"/>
  <c r="FZ140" i="66"/>
  <c r="FY140" i="66"/>
  <c r="FX140" i="66"/>
  <c r="FW140" i="66"/>
  <c r="FV140" i="66"/>
  <c r="FU140" i="66"/>
  <c r="FT140" i="66"/>
  <c r="FS140" i="66"/>
  <c r="FR140" i="66"/>
  <c r="FQ140" i="66"/>
  <c r="FP140" i="66"/>
  <c r="FO140" i="66"/>
  <c r="FM140" i="66"/>
  <c r="FL140" i="66"/>
  <c r="FK140" i="66"/>
  <c r="FJ140" i="66"/>
  <c r="FI140" i="66"/>
  <c r="FH140" i="66"/>
  <c r="FG140" i="66"/>
  <c r="FF140" i="66"/>
  <c r="FE140" i="66"/>
  <c r="FD140" i="66"/>
  <c r="FC140" i="66"/>
  <c r="FB140" i="66"/>
  <c r="FA140" i="66"/>
  <c r="EZ140" i="66"/>
  <c r="EY140" i="66"/>
  <c r="EX140" i="66"/>
  <c r="EW140" i="66"/>
  <c r="EV140" i="66"/>
  <c r="EU140" i="66"/>
  <c r="ET140" i="66"/>
  <c r="ES140" i="66"/>
  <c r="ER140" i="66"/>
  <c r="EQ140" i="66"/>
  <c r="EP140" i="66"/>
  <c r="EN140" i="66"/>
  <c r="EM140" i="66"/>
  <c r="EL140" i="66"/>
  <c r="EK140" i="66"/>
  <c r="EJ140" i="66"/>
  <c r="EI140" i="66"/>
  <c r="EH140" i="66"/>
  <c r="EG140" i="66"/>
  <c r="EF140" i="66"/>
  <c r="EE140" i="66"/>
  <c r="ED140" i="66"/>
  <c r="EC140" i="66"/>
  <c r="EB140" i="66"/>
  <c r="EA140" i="66"/>
  <c r="DZ140" i="66"/>
  <c r="DY140" i="66"/>
  <c r="DX140" i="66"/>
  <c r="DW140" i="66"/>
  <c r="DV140" i="66"/>
  <c r="DU140" i="66"/>
  <c r="DT140" i="66"/>
  <c r="DS140" i="66"/>
  <c r="DR140" i="66"/>
  <c r="DQ140" i="66"/>
  <c r="DA140" i="66"/>
  <c r="DB140" i="66"/>
  <c r="CJ140" i="66"/>
  <c r="DH140" i="66" s="1"/>
  <c r="CA140" i="66"/>
  <c r="BZ140" i="66"/>
  <c r="BQ140" i="66"/>
  <c r="DK140" i="66" s="1"/>
  <c r="BP140" i="66"/>
  <c r="BG140" i="66"/>
  <c r="DG140" i="66" s="1"/>
  <c r="AX140" i="66"/>
  <c r="DE140" i="66" s="1"/>
  <c r="AO140" i="66"/>
  <c r="DC140" i="66" s="1"/>
  <c r="S140" i="66"/>
  <c r="U140" i="66" s="1"/>
  <c r="Q140" i="66"/>
  <c r="O140" i="66"/>
  <c r="GL139" i="66"/>
  <c r="GK139" i="66"/>
  <c r="GJ139" i="66"/>
  <c r="GI139" i="66"/>
  <c r="GH139" i="66"/>
  <c r="GG139" i="66"/>
  <c r="GF139" i="66"/>
  <c r="GE139" i="66"/>
  <c r="GD139" i="66"/>
  <c r="GC139" i="66"/>
  <c r="GB139" i="66"/>
  <c r="GA139" i="66"/>
  <c r="FZ139" i="66"/>
  <c r="FY139" i="66"/>
  <c r="FX139" i="66"/>
  <c r="FW139" i="66"/>
  <c r="FV139" i="66"/>
  <c r="FU139" i="66"/>
  <c r="FT139" i="66"/>
  <c r="FS139" i="66"/>
  <c r="FR139" i="66"/>
  <c r="FQ139" i="66"/>
  <c r="FP139" i="66"/>
  <c r="FO139" i="66"/>
  <c r="FM139" i="66"/>
  <c r="FL139" i="66"/>
  <c r="FK139" i="66"/>
  <c r="FJ139" i="66"/>
  <c r="FI139" i="66"/>
  <c r="FH139" i="66"/>
  <c r="FG139" i="66"/>
  <c r="FF139" i="66"/>
  <c r="FE139" i="66"/>
  <c r="FD139" i="66"/>
  <c r="FC139" i="66"/>
  <c r="FB139" i="66"/>
  <c r="FA139" i="66"/>
  <c r="EZ139" i="66"/>
  <c r="EY139" i="66"/>
  <c r="EX139" i="66"/>
  <c r="EW139" i="66"/>
  <c r="EV139" i="66"/>
  <c r="EU139" i="66"/>
  <c r="ET139" i="66"/>
  <c r="ES139" i="66"/>
  <c r="ER139" i="66"/>
  <c r="EQ139" i="66"/>
  <c r="EP139" i="66"/>
  <c r="EN139" i="66"/>
  <c r="EM139" i="66"/>
  <c r="EL139" i="66"/>
  <c r="EK139" i="66"/>
  <c r="EJ139" i="66"/>
  <c r="EI139" i="66"/>
  <c r="EH139" i="66"/>
  <c r="EG139" i="66"/>
  <c r="EF139" i="66"/>
  <c r="EE139" i="66"/>
  <c r="ED139" i="66"/>
  <c r="EC139" i="66"/>
  <c r="EB139" i="66"/>
  <c r="EA139" i="66"/>
  <c r="DZ139" i="66"/>
  <c r="DY139" i="66"/>
  <c r="DX139" i="66"/>
  <c r="DW139" i="66"/>
  <c r="DV139" i="66"/>
  <c r="DU139" i="66"/>
  <c r="DT139" i="66"/>
  <c r="DS139" i="66"/>
  <c r="DR139" i="66"/>
  <c r="DQ139" i="66"/>
  <c r="DA139" i="66"/>
  <c r="CS139" i="66"/>
  <c r="DB139" i="66" s="1"/>
  <c r="CJ139" i="66"/>
  <c r="DH139" i="66" s="1"/>
  <c r="CA139" i="66"/>
  <c r="DJ139" i="66" s="1"/>
  <c r="BZ139" i="66"/>
  <c r="BQ139" i="66"/>
  <c r="DK139" i="66" s="1"/>
  <c r="BP139" i="66"/>
  <c r="BG139" i="66"/>
  <c r="DG139" i="66" s="1"/>
  <c r="AX139" i="66"/>
  <c r="AO139" i="66"/>
  <c r="DC139" i="66" s="1"/>
  <c r="S139" i="66"/>
  <c r="U139" i="66" s="1"/>
  <c r="Q139" i="66"/>
  <c r="O139" i="66"/>
  <c r="GL138" i="66"/>
  <c r="GK138" i="66"/>
  <c r="GJ138" i="66"/>
  <c r="GI138" i="66"/>
  <c r="GH138" i="66"/>
  <c r="GG138" i="66"/>
  <c r="GF138" i="66"/>
  <c r="GE138" i="66"/>
  <c r="GD138" i="66"/>
  <c r="GC138" i="66"/>
  <c r="GB138" i="66"/>
  <c r="GA138" i="66"/>
  <c r="FZ138" i="66"/>
  <c r="FY138" i="66"/>
  <c r="FX138" i="66"/>
  <c r="FW138" i="66"/>
  <c r="FV138" i="66"/>
  <c r="FU138" i="66"/>
  <c r="FT138" i="66"/>
  <c r="FS138" i="66"/>
  <c r="FR138" i="66"/>
  <c r="FQ138" i="66"/>
  <c r="FP138" i="66"/>
  <c r="FO138" i="66"/>
  <c r="FM138" i="66"/>
  <c r="FL138" i="66"/>
  <c r="FK138" i="66"/>
  <c r="FJ138" i="66"/>
  <c r="FI138" i="66"/>
  <c r="FH138" i="66"/>
  <c r="FG138" i="66"/>
  <c r="FF138" i="66"/>
  <c r="FE138" i="66"/>
  <c r="FD138" i="66"/>
  <c r="FC138" i="66"/>
  <c r="FB138" i="66"/>
  <c r="FA138" i="66"/>
  <c r="EZ138" i="66"/>
  <c r="EY138" i="66"/>
  <c r="EX138" i="66"/>
  <c r="EW138" i="66"/>
  <c r="EV138" i="66"/>
  <c r="EU138" i="66"/>
  <c r="ET138" i="66"/>
  <c r="ES138" i="66"/>
  <c r="ER138" i="66"/>
  <c r="EQ138" i="66"/>
  <c r="EP138" i="66"/>
  <c r="EN138" i="66"/>
  <c r="EM138" i="66"/>
  <c r="EL138" i="66"/>
  <c r="EK138" i="66"/>
  <c r="EJ138" i="66"/>
  <c r="EI138" i="66"/>
  <c r="EH138" i="66"/>
  <c r="EG138" i="66"/>
  <c r="EF138" i="66"/>
  <c r="EE138" i="66"/>
  <c r="ED138" i="66"/>
  <c r="EC138" i="66"/>
  <c r="EB138" i="66"/>
  <c r="EA138" i="66"/>
  <c r="DZ138" i="66"/>
  <c r="DY138" i="66"/>
  <c r="DX138" i="66"/>
  <c r="DW138" i="66"/>
  <c r="DV138" i="66"/>
  <c r="DU138" i="66"/>
  <c r="DT138" i="66"/>
  <c r="DS138" i="66"/>
  <c r="DR138" i="66"/>
  <c r="DQ138" i="66"/>
  <c r="DA138" i="66"/>
  <c r="CS138" i="66"/>
  <c r="DB138" i="66" s="1"/>
  <c r="CJ138" i="66"/>
  <c r="DH138" i="66" s="1"/>
  <c r="CA138" i="66"/>
  <c r="DJ138" i="66" s="1"/>
  <c r="BZ138" i="66"/>
  <c r="BQ138" i="66"/>
  <c r="DK138" i="66" s="1"/>
  <c r="BP138" i="66"/>
  <c r="BG138" i="66"/>
  <c r="DG138" i="66" s="1"/>
  <c r="AX138" i="66"/>
  <c r="DD138" i="66" s="1"/>
  <c r="AO138" i="66"/>
  <c r="DC138" i="66" s="1"/>
  <c r="S138" i="66"/>
  <c r="U138" i="66" s="1"/>
  <c r="Q138" i="66"/>
  <c r="O138" i="66"/>
  <c r="GL137" i="66"/>
  <c r="GK137" i="66"/>
  <c r="GJ137" i="66"/>
  <c r="GI137" i="66"/>
  <c r="GH137" i="66"/>
  <c r="GG137" i="66"/>
  <c r="GF137" i="66"/>
  <c r="GE137" i="66"/>
  <c r="GD137" i="66"/>
  <c r="GC137" i="66"/>
  <c r="GB137" i="66"/>
  <c r="GA137" i="66"/>
  <c r="FZ137" i="66"/>
  <c r="FY137" i="66"/>
  <c r="FX137" i="66"/>
  <c r="FW137" i="66"/>
  <c r="FV137" i="66"/>
  <c r="FU137" i="66"/>
  <c r="FT137" i="66"/>
  <c r="FS137" i="66"/>
  <c r="FR137" i="66"/>
  <c r="FQ137" i="66"/>
  <c r="FP137" i="66"/>
  <c r="FO137" i="66"/>
  <c r="FM137" i="66"/>
  <c r="FL137" i="66"/>
  <c r="FK137" i="66"/>
  <c r="FJ137" i="66"/>
  <c r="FI137" i="66"/>
  <c r="FH137" i="66"/>
  <c r="FG137" i="66"/>
  <c r="FF137" i="66"/>
  <c r="FE137" i="66"/>
  <c r="FD137" i="66"/>
  <c r="FC137" i="66"/>
  <c r="FB137" i="66"/>
  <c r="FA137" i="66"/>
  <c r="EZ137" i="66"/>
  <c r="EY137" i="66"/>
  <c r="EX137" i="66"/>
  <c r="EW137" i="66"/>
  <c r="EV137" i="66"/>
  <c r="EU137" i="66"/>
  <c r="ET137" i="66"/>
  <c r="ES137" i="66"/>
  <c r="ER137" i="66"/>
  <c r="EQ137" i="66"/>
  <c r="EP137" i="66"/>
  <c r="EN137" i="66"/>
  <c r="EM137" i="66"/>
  <c r="EL137" i="66"/>
  <c r="EK137" i="66"/>
  <c r="EJ137" i="66"/>
  <c r="EI137" i="66"/>
  <c r="EH137" i="66"/>
  <c r="EG137" i="66"/>
  <c r="EF137" i="66"/>
  <c r="EE137" i="66"/>
  <c r="ED137" i="66"/>
  <c r="EC137" i="66"/>
  <c r="EB137" i="66"/>
  <c r="EA137" i="66"/>
  <c r="DZ137" i="66"/>
  <c r="DY137" i="66"/>
  <c r="DX137" i="66"/>
  <c r="DW137" i="66"/>
  <c r="DV137" i="66"/>
  <c r="DU137" i="66"/>
  <c r="DT137" i="66"/>
  <c r="DS137" i="66"/>
  <c r="DR137" i="66"/>
  <c r="DQ137" i="66"/>
  <c r="DA137" i="66"/>
  <c r="CS137" i="66"/>
  <c r="DB137" i="66" s="1"/>
  <c r="CJ137" i="66"/>
  <c r="DH137" i="66" s="1"/>
  <c r="CA137" i="66"/>
  <c r="DJ137" i="66" s="1"/>
  <c r="BZ137" i="66"/>
  <c r="BQ137" i="66"/>
  <c r="BP137" i="66"/>
  <c r="BG137" i="66"/>
  <c r="DG137" i="66" s="1"/>
  <c r="AX137" i="66"/>
  <c r="AO137" i="66"/>
  <c r="DC137" i="66" s="1"/>
  <c r="S137" i="66"/>
  <c r="U137" i="66" s="1"/>
  <c r="Q137" i="66"/>
  <c r="O137" i="66"/>
  <c r="GL136" i="66"/>
  <c r="GK136" i="66"/>
  <c r="GJ136" i="66"/>
  <c r="GI136" i="66"/>
  <c r="GH136" i="66"/>
  <c r="GG136" i="66"/>
  <c r="GF136" i="66"/>
  <c r="GE136" i="66"/>
  <c r="GD136" i="66"/>
  <c r="GC136" i="66"/>
  <c r="GB136" i="66"/>
  <c r="GA136" i="66"/>
  <c r="FZ136" i="66"/>
  <c r="FY136" i="66"/>
  <c r="FX136" i="66"/>
  <c r="FW136" i="66"/>
  <c r="FV136" i="66"/>
  <c r="FU136" i="66"/>
  <c r="FT136" i="66"/>
  <c r="FS136" i="66"/>
  <c r="FR136" i="66"/>
  <c r="FQ136" i="66"/>
  <c r="FP136" i="66"/>
  <c r="FO136" i="66"/>
  <c r="FM136" i="66"/>
  <c r="FL136" i="66"/>
  <c r="FK136" i="66"/>
  <c r="FJ136" i="66"/>
  <c r="FI136" i="66"/>
  <c r="FH136" i="66"/>
  <c r="FG136" i="66"/>
  <c r="FF136" i="66"/>
  <c r="FE136" i="66"/>
  <c r="FD136" i="66"/>
  <c r="FC136" i="66"/>
  <c r="FB136" i="66"/>
  <c r="FA136" i="66"/>
  <c r="EZ136" i="66"/>
  <c r="EY136" i="66"/>
  <c r="EX136" i="66"/>
  <c r="EW136" i="66"/>
  <c r="EV136" i="66"/>
  <c r="EU136" i="66"/>
  <c r="ET136" i="66"/>
  <c r="ES136" i="66"/>
  <c r="ER136" i="66"/>
  <c r="EQ136" i="66"/>
  <c r="EP136" i="66"/>
  <c r="EN136" i="66"/>
  <c r="EM136" i="66"/>
  <c r="EL136" i="66"/>
  <c r="EK136" i="66"/>
  <c r="EJ136" i="66"/>
  <c r="EI136" i="66"/>
  <c r="EH136" i="66"/>
  <c r="EG136" i="66"/>
  <c r="EF136" i="66"/>
  <c r="EE136" i="66"/>
  <c r="ED136" i="66"/>
  <c r="EC136" i="66"/>
  <c r="EB136" i="66"/>
  <c r="EA136" i="66"/>
  <c r="DZ136" i="66"/>
  <c r="DY136" i="66"/>
  <c r="DX136" i="66"/>
  <c r="DW136" i="66"/>
  <c r="DV136" i="66"/>
  <c r="DU136" i="66"/>
  <c r="DT136" i="66"/>
  <c r="DS136" i="66"/>
  <c r="DR136" i="66"/>
  <c r="DQ136" i="66"/>
  <c r="DA136" i="66"/>
  <c r="CS136" i="66"/>
  <c r="DB136" i="66" s="1"/>
  <c r="CJ136" i="66"/>
  <c r="DH136" i="66" s="1"/>
  <c r="CA136" i="66"/>
  <c r="BZ136" i="66"/>
  <c r="BQ136" i="66"/>
  <c r="DK136" i="66" s="1"/>
  <c r="BP136" i="66"/>
  <c r="BG136" i="66"/>
  <c r="DG136" i="66" s="1"/>
  <c r="AX136" i="66"/>
  <c r="AO136" i="66"/>
  <c r="DC136" i="66" s="1"/>
  <c r="S136" i="66"/>
  <c r="U136" i="66" s="1"/>
  <c r="Q136" i="66"/>
  <c r="O136" i="66"/>
  <c r="GL135" i="66"/>
  <c r="GK135" i="66"/>
  <c r="GJ135" i="66"/>
  <c r="GI135" i="66"/>
  <c r="GH135" i="66"/>
  <c r="GG135" i="66"/>
  <c r="GF135" i="66"/>
  <c r="GE135" i="66"/>
  <c r="GD135" i="66"/>
  <c r="GC135" i="66"/>
  <c r="GB135" i="66"/>
  <c r="GA135" i="66"/>
  <c r="FZ135" i="66"/>
  <c r="FY135" i="66"/>
  <c r="FX135" i="66"/>
  <c r="FW135" i="66"/>
  <c r="FV135" i="66"/>
  <c r="FU135" i="66"/>
  <c r="FT135" i="66"/>
  <c r="FS135" i="66"/>
  <c r="FR135" i="66"/>
  <c r="FQ135" i="66"/>
  <c r="FP135" i="66"/>
  <c r="FO135" i="66"/>
  <c r="FM135" i="66"/>
  <c r="FL135" i="66"/>
  <c r="FK135" i="66"/>
  <c r="FJ135" i="66"/>
  <c r="FI135" i="66"/>
  <c r="FH135" i="66"/>
  <c r="FG135" i="66"/>
  <c r="FF135" i="66"/>
  <c r="FE135" i="66"/>
  <c r="FD135" i="66"/>
  <c r="FC135" i="66"/>
  <c r="FB135" i="66"/>
  <c r="FA135" i="66"/>
  <c r="EZ135" i="66"/>
  <c r="EY135" i="66"/>
  <c r="EX135" i="66"/>
  <c r="EW135" i="66"/>
  <c r="EV135" i="66"/>
  <c r="EU135" i="66"/>
  <c r="ET135" i="66"/>
  <c r="ES135" i="66"/>
  <c r="ER135" i="66"/>
  <c r="EQ135" i="66"/>
  <c r="EP135" i="66"/>
  <c r="EN135" i="66"/>
  <c r="EM135" i="66"/>
  <c r="EL135" i="66"/>
  <c r="EK135" i="66"/>
  <c r="EJ135" i="66"/>
  <c r="EI135" i="66"/>
  <c r="EH135" i="66"/>
  <c r="EG135" i="66"/>
  <c r="EF135" i="66"/>
  <c r="EE135" i="66"/>
  <c r="ED135" i="66"/>
  <c r="EC135" i="66"/>
  <c r="EB135" i="66"/>
  <c r="EA135" i="66"/>
  <c r="DZ135" i="66"/>
  <c r="DY135" i="66"/>
  <c r="DX135" i="66"/>
  <c r="DW135" i="66"/>
  <c r="DV135" i="66"/>
  <c r="DU135" i="66"/>
  <c r="DT135" i="66"/>
  <c r="DS135" i="66"/>
  <c r="DR135" i="66"/>
  <c r="DQ135" i="66"/>
  <c r="DA135" i="66"/>
  <c r="CS135" i="66"/>
  <c r="DB135" i="66" s="1"/>
  <c r="CJ135" i="66"/>
  <c r="DH135" i="66" s="1"/>
  <c r="CA135" i="66"/>
  <c r="BZ135" i="66"/>
  <c r="BQ135" i="66"/>
  <c r="DK135" i="66" s="1"/>
  <c r="BP135" i="66"/>
  <c r="BG135" i="66"/>
  <c r="DG135" i="66" s="1"/>
  <c r="AX135" i="66"/>
  <c r="AO135" i="66"/>
  <c r="DC135" i="66" s="1"/>
  <c r="S135" i="66"/>
  <c r="U135" i="66" s="1"/>
  <c r="Q135" i="66"/>
  <c r="O135" i="66"/>
  <c r="GL134" i="66"/>
  <c r="GK134" i="66"/>
  <c r="GJ134" i="66"/>
  <c r="GI134" i="66"/>
  <c r="GH134" i="66"/>
  <c r="GG134" i="66"/>
  <c r="GF134" i="66"/>
  <c r="GE134" i="66"/>
  <c r="GD134" i="66"/>
  <c r="GC134" i="66"/>
  <c r="GB134" i="66"/>
  <c r="GA134" i="66"/>
  <c r="FZ134" i="66"/>
  <c r="FY134" i="66"/>
  <c r="FX134" i="66"/>
  <c r="FW134" i="66"/>
  <c r="FV134" i="66"/>
  <c r="FU134" i="66"/>
  <c r="FT134" i="66"/>
  <c r="FS134" i="66"/>
  <c r="FR134" i="66"/>
  <c r="FQ134" i="66"/>
  <c r="FP134" i="66"/>
  <c r="FO134" i="66"/>
  <c r="FM134" i="66"/>
  <c r="FL134" i="66"/>
  <c r="FK134" i="66"/>
  <c r="FJ134" i="66"/>
  <c r="FI134" i="66"/>
  <c r="FH134" i="66"/>
  <c r="FG134" i="66"/>
  <c r="FF134" i="66"/>
  <c r="FE134" i="66"/>
  <c r="FD134" i="66"/>
  <c r="FC134" i="66"/>
  <c r="FB134" i="66"/>
  <c r="FA134" i="66"/>
  <c r="EZ134" i="66"/>
  <c r="EY134" i="66"/>
  <c r="EX134" i="66"/>
  <c r="EW134" i="66"/>
  <c r="EV134" i="66"/>
  <c r="EU134" i="66"/>
  <c r="ET134" i="66"/>
  <c r="ES134" i="66"/>
  <c r="ER134" i="66"/>
  <c r="EQ134" i="66"/>
  <c r="EP134" i="66"/>
  <c r="EN134" i="66"/>
  <c r="EM134" i="66"/>
  <c r="EL134" i="66"/>
  <c r="EK134" i="66"/>
  <c r="EJ134" i="66"/>
  <c r="EI134" i="66"/>
  <c r="EH134" i="66"/>
  <c r="EG134" i="66"/>
  <c r="EF134" i="66"/>
  <c r="EE134" i="66"/>
  <c r="ED134" i="66"/>
  <c r="EC134" i="66"/>
  <c r="EB134" i="66"/>
  <c r="EA134" i="66"/>
  <c r="DZ134" i="66"/>
  <c r="DY134" i="66"/>
  <c r="DX134" i="66"/>
  <c r="DW134" i="66"/>
  <c r="DV134" i="66"/>
  <c r="DU134" i="66"/>
  <c r="DT134" i="66"/>
  <c r="DS134" i="66"/>
  <c r="DR134" i="66"/>
  <c r="DQ134" i="66"/>
  <c r="DA134" i="66"/>
  <c r="CS134" i="66"/>
  <c r="DB134" i="66" s="1"/>
  <c r="CJ134" i="66"/>
  <c r="DH134" i="66" s="1"/>
  <c r="CA134" i="66"/>
  <c r="DJ134" i="66" s="1"/>
  <c r="BZ134" i="66"/>
  <c r="BQ134" i="66"/>
  <c r="DK134" i="66" s="1"/>
  <c r="BP134" i="66"/>
  <c r="BG134" i="66"/>
  <c r="DG134" i="66" s="1"/>
  <c r="AX134" i="66"/>
  <c r="AO134" i="66"/>
  <c r="DC134" i="66" s="1"/>
  <c r="S134" i="66"/>
  <c r="U134" i="66" s="1"/>
  <c r="Q134" i="66"/>
  <c r="O134" i="66"/>
  <c r="GL133" i="66"/>
  <c r="GK133" i="66"/>
  <c r="GJ133" i="66"/>
  <c r="GI133" i="66"/>
  <c r="GH133" i="66"/>
  <c r="GG133" i="66"/>
  <c r="GF133" i="66"/>
  <c r="GE133" i="66"/>
  <c r="GD133" i="66"/>
  <c r="GC133" i="66"/>
  <c r="GB133" i="66"/>
  <c r="GA133" i="66"/>
  <c r="FZ133" i="66"/>
  <c r="FY133" i="66"/>
  <c r="FX133" i="66"/>
  <c r="FW133" i="66"/>
  <c r="FV133" i="66"/>
  <c r="FU133" i="66"/>
  <c r="FT133" i="66"/>
  <c r="FS133" i="66"/>
  <c r="FR133" i="66"/>
  <c r="FQ133" i="66"/>
  <c r="FP133" i="66"/>
  <c r="FO133" i="66"/>
  <c r="FM133" i="66"/>
  <c r="FL133" i="66"/>
  <c r="FK133" i="66"/>
  <c r="FJ133" i="66"/>
  <c r="FI133" i="66"/>
  <c r="FH133" i="66"/>
  <c r="FG133" i="66"/>
  <c r="FF133" i="66"/>
  <c r="FE133" i="66"/>
  <c r="FD133" i="66"/>
  <c r="FC133" i="66"/>
  <c r="FB133" i="66"/>
  <c r="FA133" i="66"/>
  <c r="EZ133" i="66"/>
  <c r="EY133" i="66"/>
  <c r="EX133" i="66"/>
  <c r="EW133" i="66"/>
  <c r="EV133" i="66"/>
  <c r="EU133" i="66"/>
  <c r="ET133" i="66"/>
  <c r="ES133" i="66"/>
  <c r="ER133" i="66"/>
  <c r="EQ133" i="66"/>
  <c r="EP133" i="66"/>
  <c r="EN133" i="66"/>
  <c r="EM133" i="66"/>
  <c r="EL133" i="66"/>
  <c r="EK133" i="66"/>
  <c r="EJ133" i="66"/>
  <c r="EI133" i="66"/>
  <c r="EH133" i="66"/>
  <c r="EG133" i="66"/>
  <c r="EF133" i="66"/>
  <c r="EE133" i="66"/>
  <c r="ED133" i="66"/>
  <c r="EC133" i="66"/>
  <c r="EB133" i="66"/>
  <c r="EA133" i="66"/>
  <c r="DZ133" i="66"/>
  <c r="DY133" i="66"/>
  <c r="DX133" i="66"/>
  <c r="DW133" i="66"/>
  <c r="DV133" i="66"/>
  <c r="DU133" i="66"/>
  <c r="DT133" i="66"/>
  <c r="DS133" i="66"/>
  <c r="DR133" i="66"/>
  <c r="DQ133" i="66"/>
  <c r="DA133" i="66"/>
  <c r="CS133" i="66"/>
  <c r="DB133" i="66" s="1"/>
  <c r="CJ133" i="66"/>
  <c r="DH133" i="66" s="1"/>
  <c r="CA133" i="66"/>
  <c r="DJ133" i="66" s="1"/>
  <c r="BZ133" i="66"/>
  <c r="BQ133" i="66"/>
  <c r="BP133" i="66"/>
  <c r="BG133" i="66"/>
  <c r="DG133" i="66" s="1"/>
  <c r="AX133" i="66"/>
  <c r="AO133" i="66"/>
  <c r="DC133" i="66" s="1"/>
  <c r="S133" i="66"/>
  <c r="U133" i="66" s="1"/>
  <c r="Q133" i="66"/>
  <c r="O133" i="66"/>
  <c r="GL132" i="66"/>
  <c r="GK132" i="66"/>
  <c r="GJ132" i="66"/>
  <c r="GI132" i="66"/>
  <c r="GH132" i="66"/>
  <c r="GG132" i="66"/>
  <c r="GF132" i="66"/>
  <c r="GE132" i="66"/>
  <c r="GD132" i="66"/>
  <c r="GC132" i="66"/>
  <c r="GB132" i="66"/>
  <c r="GA132" i="66"/>
  <c r="FZ132" i="66"/>
  <c r="FY132" i="66"/>
  <c r="FX132" i="66"/>
  <c r="FW132" i="66"/>
  <c r="FV132" i="66"/>
  <c r="FU132" i="66"/>
  <c r="FT132" i="66"/>
  <c r="FS132" i="66"/>
  <c r="FR132" i="66"/>
  <c r="FQ132" i="66"/>
  <c r="FP132" i="66"/>
  <c r="FO132" i="66"/>
  <c r="FM132" i="66"/>
  <c r="FL132" i="66"/>
  <c r="FK132" i="66"/>
  <c r="FJ132" i="66"/>
  <c r="FI132" i="66"/>
  <c r="FH132" i="66"/>
  <c r="FG132" i="66"/>
  <c r="FF132" i="66"/>
  <c r="FE132" i="66"/>
  <c r="FD132" i="66"/>
  <c r="FC132" i="66"/>
  <c r="FB132" i="66"/>
  <c r="FA132" i="66"/>
  <c r="EZ132" i="66"/>
  <c r="EY132" i="66"/>
  <c r="EX132" i="66"/>
  <c r="EW132" i="66"/>
  <c r="EV132" i="66"/>
  <c r="EU132" i="66"/>
  <c r="ET132" i="66"/>
  <c r="ES132" i="66"/>
  <c r="ER132" i="66"/>
  <c r="EQ132" i="66"/>
  <c r="EP132" i="66"/>
  <c r="EN132" i="66"/>
  <c r="EM132" i="66"/>
  <c r="EL132" i="66"/>
  <c r="EK132" i="66"/>
  <c r="EJ132" i="66"/>
  <c r="EI132" i="66"/>
  <c r="EH132" i="66"/>
  <c r="EG132" i="66"/>
  <c r="EF132" i="66"/>
  <c r="EE132" i="66"/>
  <c r="ED132" i="66"/>
  <c r="EC132" i="66"/>
  <c r="EB132" i="66"/>
  <c r="EA132" i="66"/>
  <c r="DZ132" i="66"/>
  <c r="DY132" i="66"/>
  <c r="DX132" i="66"/>
  <c r="DW132" i="66"/>
  <c r="DV132" i="66"/>
  <c r="DU132" i="66"/>
  <c r="DT132" i="66"/>
  <c r="DS132" i="66"/>
  <c r="DR132" i="66"/>
  <c r="DQ132" i="66"/>
  <c r="DA132" i="66"/>
  <c r="CS132" i="66"/>
  <c r="DB132" i="66" s="1"/>
  <c r="CJ132" i="66"/>
  <c r="DH132" i="66" s="1"/>
  <c r="CA132" i="66"/>
  <c r="BZ132" i="66"/>
  <c r="BQ132" i="66"/>
  <c r="DK132" i="66" s="1"/>
  <c r="BP132" i="66"/>
  <c r="BG132" i="66"/>
  <c r="DG132" i="66" s="1"/>
  <c r="AX132" i="66"/>
  <c r="AO132" i="66"/>
  <c r="DC132" i="66" s="1"/>
  <c r="S132" i="66"/>
  <c r="U132" i="66" s="1"/>
  <c r="Q132" i="66"/>
  <c r="O132" i="66"/>
  <c r="GL131" i="66"/>
  <c r="GK131" i="66"/>
  <c r="GJ131" i="66"/>
  <c r="GI131" i="66"/>
  <c r="GH131" i="66"/>
  <c r="GG131" i="66"/>
  <c r="GF131" i="66"/>
  <c r="GE131" i="66"/>
  <c r="GD131" i="66"/>
  <c r="GC131" i="66"/>
  <c r="GB131" i="66"/>
  <c r="GA131" i="66"/>
  <c r="FZ131" i="66"/>
  <c r="FY131" i="66"/>
  <c r="FX131" i="66"/>
  <c r="FW131" i="66"/>
  <c r="FV131" i="66"/>
  <c r="FU131" i="66"/>
  <c r="FT131" i="66"/>
  <c r="FS131" i="66"/>
  <c r="FR131" i="66"/>
  <c r="FQ131" i="66"/>
  <c r="FP131" i="66"/>
  <c r="FO131" i="66"/>
  <c r="FM131" i="66"/>
  <c r="FL131" i="66"/>
  <c r="FK131" i="66"/>
  <c r="FJ131" i="66"/>
  <c r="FI131" i="66"/>
  <c r="FH131" i="66"/>
  <c r="FG131" i="66"/>
  <c r="FF131" i="66"/>
  <c r="FE131" i="66"/>
  <c r="FD131" i="66"/>
  <c r="FC131" i="66"/>
  <c r="FB131" i="66"/>
  <c r="FA131" i="66"/>
  <c r="EZ131" i="66"/>
  <c r="EY131" i="66"/>
  <c r="EX131" i="66"/>
  <c r="EW131" i="66"/>
  <c r="EV131" i="66"/>
  <c r="EU131" i="66"/>
  <c r="ET131" i="66"/>
  <c r="ES131" i="66"/>
  <c r="ER131" i="66"/>
  <c r="EQ131" i="66"/>
  <c r="EP131" i="66"/>
  <c r="EN131" i="66"/>
  <c r="EM131" i="66"/>
  <c r="EL131" i="66"/>
  <c r="EK131" i="66"/>
  <c r="EJ131" i="66"/>
  <c r="EI131" i="66"/>
  <c r="EH131" i="66"/>
  <c r="EG131" i="66"/>
  <c r="EF131" i="66"/>
  <c r="EE131" i="66"/>
  <c r="ED131" i="66"/>
  <c r="EC131" i="66"/>
  <c r="EB131" i="66"/>
  <c r="EA131" i="66"/>
  <c r="DZ131" i="66"/>
  <c r="DY131" i="66"/>
  <c r="DX131" i="66"/>
  <c r="DW131" i="66"/>
  <c r="DV131" i="66"/>
  <c r="DU131" i="66"/>
  <c r="DT131" i="66"/>
  <c r="DS131" i="66"/>
  <c r="DR131" i="66"/>
  <c r="DQ131" i="66"/>
  <c r="DA131" i="66"/>
  <c r="CS131" i="66"/>
  <c r="DB131" i="66" s="1"/>
  <c r="CJ131" i="66"/>
  <c r="DH131" i="66" s="1"/>
  <c r="CA131" i="66"/>
  <c r="BZ131" i="66"/>
  <c r="BQ131" i="66"/>
  <c r="DK131" i="66" s="1"/>
  <c r="BP131" i="66"/>
  <c r="BG131" i="66"/>
  <c r="DG131" i="66" s="1"/>
  <c r="AX131" i="66"/>
  <c r="AO131" i="66"/>
  <c r="DC131" i="66" s="1"/>
  <c r="S131" i="66"/>
  <c r="U131" i="66" s="1"/>
  <c r="Q131" i="66"/>
  <c r="O131" i="66"/>
  <c r="GL130" i="66"/>
  <c r="GK130" i="66"/>
  <c r="GJ130" i="66"/>
  <c r="GI130" i="66"/>
  <c r="GH130" i="66"/>
  <c r="GG130" i="66"/>
  <c r="GF130" i="66"/>
  <c r="GE130" i="66"/>
  <c r="GD130" i="66"/>
  <c r="GC130" i="66"/>
  <c r="GB130" i="66"/>
  <c r="GA130" i="66"/>
  <c r="FZ130" i="66"/>
  <c r="FY130" i="66"/>
  <c r="FX130" i="66"/>
  <c r="FW130" i="66"/>
  <c r="FV130" i="66"/>
  <c r="FU130" i="66"/>
  <c r="FT130" i="66"/>
  <c r="FS130" i="66"/>
  <c r="FR130" i="66"/>
  <c r="FQ130" i="66"/>
  <c r="FP130" i="66"/>
  <c r="FO130" i="66"/>
  <c r="FM130" i="66"/>
  <c r="FL130" i="66"/>
  <c r="FK130" i="66"/>
  <c r="FJ130" i="66"/>
  <c r="FI130" i="66"/>
  <c r="FH130" i="66"/>
  <c r="FG130" i="66"/>
  <c r="FF130" i="66"/>
  <c r="FE130" i="66"/>
  <c r="FD130" i="66"/>
  <c r="FC130" i="66"/>
  <c r="FB130" i="66"/>
  <c r="FA130" i="66"/>
  <c r="EZ130" i="66"/>
  <c r="EY130" i="66"/>
  <c r="EX130" i="66"/>
  <c r="EW130" i="66"/>
  <c r="EV130" i="66"/>
  <c r="EU130" i="66"/>
  <c r="ET130" i="66"/>
  <c r="ES130" i="66"/>
  <c r="ER130" i="66"/>
  <c r="EQ130" i="66"/>
  <c r="EP130" i="66"/>
  <c r="EN130" i="66"/>
  <c r="EM130" i="66"/>
  <c r="EL130" i="66"/>
  <c r="EK130" i="66"/>
  <c r="EJ130" i="66"/>
  <c r="EI130" i="66"/>
  <c r="EH130" i="66"/>
  <c r="EG130" i="66"/>
  <c r="EF130" i="66"/>
  <c r="EE130" i="66"/>
  <c r="ED130" i="66"/>
  <c r="EC130" i="66"/>
  <c r="EB130" i="66"/>
  <c r="EA130" i="66"/>
  <c r="DZ130" i="66"/>
  <c r="DY130" i="66"/>
  <c r="DX130" i="66"/>
  <c r="DW130" i="66"/>
  <c r="DV130" i="66"/>
  <c r="DU130" i="66"/>
  <c r="DT130" i="66"/>
  <c r="DS130" i="66"/>
  <c r="DR130" i="66"/>
  <c r="DQ130" i="66"/>
  <c r="DA130" i="66"/>
  <c r="CS130" i="66"/>
  <c r="DB130" i="66" s="1"/>
  <c r="CJ130" i="66"/>
  <c r="DH130" i="66" s="1"/>
  <c r="CA130" i="66"/>
  <c r="DJ130" i="66" s="1"/>
  <c r="BZ130" i="66"/>
  <c r="BQ130" i="66"/>
  <c r="DK130" i="66" s="1"/>
  <c r="BP130" i="66"/>
  <c r="BG130" i="66"/>
  <c r="DG130" i="66" s="1"/>
  <c r="AX130" i="66"/>
  <c r="DD130" i="66" s="1"/>
  <c r="AO130" i="66"/>
  <c r="DC130" i="66" s="1"/>
  <c r="S130" i="66"/>
  <c r="U130" i="66" s="1"/>
  <c r="Q130" i="66"/>
  <c r="O130" i="66"/>
  <c r="GL129" i="66"/>
  <c r="GK129" i="66"/>
  <c r="GJ129" i="66"/>
  <c r="GI129" i="66"/>
  <c r="GH129" i="66"/>
  <c r="GG129" i="66"/>
  <c r="GF129" i="66"/>
  <c r="GE129" i="66"/>
  <c r="GD129" i="66"/>
  <c r="GC129" i="66"/>
  <c r="GB129" i="66"/>
  <c r="GA129" i="66"/>
  <c r="FZ129" i="66"/>
  <c r="FY129" i="66"/>
  <c r="FX129" i="66"/>
  <c r="FW129" i="66"/>
  <c r="FV129" i="66"/>
  <c r="FU129" i="66"/>
  <c r="FT129" i="66"/>
  <c r="FS129" i="66"/>
  <c r="FR129" i="66"/>
  <c r="FQ129" i="66"/>
  <c r="FP129" i="66"/>
  <c r="FO129" i="66"/>
  <c r="FM129" i="66"/>
  <c r="FL129" i="66"/>
  <c r="FK129" i="66"/>
  <c r="FJ129" i="66"/>
  <c r="FI129" i="66"/>
  <c r="FH129" i="66"/>
  <c r="FG129" i="66"/>
  <c r="FF129" i="66"/>
  <c r="FE129" i="66"/>
  <c r="FD129" i="66"/>
  <c r="FC129" i="66"/>
  <c r="FB129" i="66"/>
  <c r="FA129" i="66"/>
  <c r="EZ129" i="66"/>
  <c r="EY129" i="66"/>
  <c r="EX129" i="66"/>
  <c r="EW129" i="66"/>
  <c r="EV129" i="66"/>
  <c r="EU129" i="66"/>
  <c r="ET129" i="66"/>
  <c r="ES129" i="66"/>
  <c r="ER129" i="66"/>
  <c r="EQ129" i="66"/>
  <c r="EP129" i="66"/>
  <c r="EN129" i="66"/>
  <c r="EM129" i="66"/>
  <c r="EL129" i="66"/>
  <c r="EK129" i="66"/>
  <c r="EJ129" i="66"/>
  <c r="EI129" i="66"/>
  <c r="EH129" i="66"/>
  <c r="EG129" i="66"/>
  <c r="EF129" i="66"/>
  <c r="EE129" i="66"/>
  <c r="ED129" i="66"/>
  <c r="EC129" i="66"/>
  <c r="EB129" i="66"/>
  <c r="EA129" i="66"/>
  <c r="DZ129" i="66"/>
  <c r="DY129" i="66"/>
  <c r="DX129" i="66"/>
  <c r="DW129" i="66"/>
  <c r="DV129" i="66"/>
  <c r="DU129" i="66"/>
  <c r="DT129" i="66"/>
  <c r="DS129" i="66"/>
  <c r="DR129" i="66"/>
  <c r="DQ129" i="66"/>
  <c r="CS129" i="66"/>
  <c r="DB129" i="66" s="1"/>
  <c r="CJ129" i="66"/>
  <c r="DH129" i="66" s="1"/>
  <c r="CA129" i="66"/>
  <c r="CK129" i="66" s="1"/>
  <c r="BZ129" i="66"/>
  <c r="BG129" i="66"/>
  <c r="DG129" i="66" s="1"/>
  <c r="AX129" i="66"/>
  <c r="DE129" i="66" s="1"/>
  <c r="AO129" i="66"/>
  <c r="DC129" i="66" s="1"/>
  <c r="AF129" i="66"/>
  <c r="DA129" i="66" s="1"/>
  <c r="S129" i="66"/>
  <c r="U129" i="66" s="1"/>
  <c r="Q129" i="66"/>
  <c r="O129" i="66"/>
  <c r="GL128" i="66"/>
  <c r="GK128" i="66"/>
  <c r="GJ128" i="66"/>
  <c r="GI128" i="66"/>
  <c r="GH128" i="66"/>
  <c r="GG128" i="66"/>
  <c r="GF128" i="66"/>
  <c r="GE128" i="66"/>
  <c r="GD128" i="66"/>
  <c r="GC128" i="66"/>
  <c r="GB128" i="66"/>
  <c r="GA128" i="66"/>
  <c r="FZ128" i="66"/>
  <c r="FY128" i="66"/>
  <c r="FX128" i="66"/>
  <c r="FW128" i="66"/>
  <c r="FV128" i="66"/>
  <c r="FU128" i="66"/>
  <c r="FT128" i="66"/>
  <c r="FS128" i="66"/>
  <c r="FR128" i="66"/>
  <c r="FQ128" i="66"/>
  <c r="FP128" i="66"/>
  <c r="FO128" i="66"/>
  <c r="FM128" i="66"/>
  <c r="FL128" i="66"/>
  <c r="FK128" i="66"/>
  <c r="FJ128" i="66"/>
  <c r="FI128" i="66"/>
  <c r="FH128" i="66"/>
  <c r="FG128" i="66"/>
  <c r="FF128" i="66"/>
  <c r="FE128" i="66"/>
  <c r="FD128" i="66"/>
  <c r="FC128" i="66"/>
  <c r="FB128" i="66"/>
  <c r="FA128" i="66"/>
  <c r="EZ128" i="66"/>
  <c r="EY128" i="66"/>
  <c r="EX128" i="66"/>
  <c r="EW128" i="66"/>
  <c r="EV128" i="66"/>
  <c r="EU128" i="66"/>
  <c r="ET128" i="66"/>
  <c r="ES128" i="66"/>
  <c r="ER128" i="66"/>
  <c r="EQ128" i="66"/>
  <c r="EP128" i="66"/>
  <c r="EN128" i="66"/>
  <c r="EM128" i="66"/>
  <c r="EL128" i="66"/>
  <c r="EK128" i="66"/>
  <c r="EJ128" i="66"/>
  <c r="EI128" i="66"/>
  <c r="EH128" i="66"/>
  <c r="EG128" i="66"/>
  <c r="EF128" i="66"/>
  <c r="EE128" i="66"/>
  <c r="ED128" i="66"/>
  <c r="EC128" i="66"/>
  <c r="EB128" i="66"/>
  <c r="EA128" i="66"/>
  <c r="DZ128" i="66"/>
  <c r="DY128" i="66"/>
  <c r="DX128" i="66"/>
  <c r="DW128" i="66"/>
  <c r="DV128" i="66"/>
  <c r="DU128" i="66"/>
  <c r="DT128" i="66"/>
  <c r="DS128" i="66"/>
  <c r="DR128" i="66"/>
  <c r="DQ128" i="66"/>
  <c r="CS128" i="66"/>
  <c r="DB128" i="66" s="1"/>
  <c r="CJ128" i="66"/>
  <c r="DH128" i="66" s="1"/>
  <c r="DJ128" i="66"/>
  <c r="BG128" i="66"/>
  <c r="DG128" i="66" s="1"/>
  <c r="AX128" i="66"/>
  <c r="DE128" i="66" s="1"/>
  <c r="AO128" i="66"/>
  <c r="DC128" i="66" s="1"/>
  <c r="AF128" i="66"/>
  <c r="DA128" i="66" s="1"/>
  <c r="S128" i="66"/>
  <c r="U128" i="66" s="1"/>
  <c r="Q128" i="66"/>
  <c r="O128" i="66"/>
  <c r="GL127" i="66"/>
  <c r="GK127" i="66"/>
  <c r="GJ127" i="66"/>
  <c r="GI127" i="66"/>
  <c r="GH127" i="66"/>
  <c r="GG127" i="66"/>
  <c r="GF127" i="66"/>
  <c r="GE127" i="66"/>
  <c r="GD127" i="66"/>
  <c r="GC127" i="66"/>
  <c r="GB127" i="66"/>
  <c r="GA127" i="66"/>
  <c r="FZ127" i="66"/>
  <c r="FY127" i="66"/>
  <c r="FX127" i="66"/>
  <c r="FW127" i="66"/>
  <c r="FV127" i="66"/>
  <c r="FU127" i="66"/>
  <c r="FT127" i="66"/>
  <c r="FS127" i="66"/>
  <c r="FR127" i="66"/>
  <c r="FQ127" i="66"/>
  <c r="FP127" i="66"/>
  <c r="FO127" i="66"/>
  <c r="FM127" i="66"/>
  <c r="FL127" i="66"/>
  <c r="FK127" i="66"/>
  <c r="FJ127" i="66"/>
  <c r="FI127" i="66"/>
  <c r="FH127" i="66"/>
  <c r="FG127" i="66"/>
  <c r="FF127" i="66"/>
  <c r="FE127" i="66"/>
  <c r="FD127" i="66"/>
  <c r="FC127" i="66"/>
  <c r="FB127" i="66"/>
  <c r="FA127" i="66"/>
  <c r="EZ127" i="66"/>
  <c r="EY127" i="66"/>
  <c r="EX127" i="66"/>
  <c r="EW127" i="66"/>
  <c r="EV127" i="66"/>
  <c r="EU127" i="66"/>
  <c r="ET127" i="66"/>
  <c r="ES127" i="66"/>
  <c r="ER127" i="66"/>
  <c r="EQ127" i="66"/>
  <c r="EP127" i="66"/>
  <c r="EN127" i="66"/>
  <c r="EM127" i="66"/>
  <c r="EL127" i="66"/>
  <c r="EK127" i="66"/>
  <c r="EJ127" i="66"/>
  <c r="EI127" i="66"/>
  <c r="EH127" i="66"/>
  <c r="EG127" i="66"/>
  <c r="EF127" i="66"/>
  <c r="EE127" i="66"/>
  <c r="ED127" i="66"/>
  <c r="EC127" i="66"/>
  <c r="EB127" i="66"/>
  <c r="EA127" i="66"/>
  <c r="DZ127" i="66"/>
  <c r="DY127" i="66"/>
  <c r="DX127" i="66"/>
  <c r="DW127" i="66"/>
  <c r="DV127" i="66"/>
  <c r="DU127" i="66"/>
  <c r="DT127" i="66"/>
  <c r="DS127" i="66"/>
  <c r="DR127" i="66"/>
  <c r="DQ127" i="66"/>
  <c r="CS127" i="66"/>
  <c r="DB127" i="66" s="1"/>
  <c r="CJ127" i="66"/>
  <c r="DH127" i="66" s="1"/>
  <c r="DJ127" i="66"/>
  <c r="BG127" i="66"/>
  <c r="DG127" i="66" s="1"/>
  <c r="AX127" i="66"/>
  <c r="DE127" i="66" s="1"/>
  <c r="AO127" i="66"/>
  <c r="DC127" i="66" s="1"/>
  <c r="AF127" i="66"/>
  <c r="DA127" i="66" s="1"/>
  <c r="S127" i="66"/>
  <c r="U127" i="66" s="1"/>
  <c r="Q127" i="66"/>
  <c r="O127" i="66"/>
  <c r="GL126" i="66"/>
  <c r="GK126" i="66"/>
  <c r="GJ126" i="66"/>
  <c r="GI126" i="66"/>
  <c r="GH126" i="66"/>
  <c r="GG126" i="66"/>
  <c r="GF126" i="66"/>
  <c r="GE126" i="66"/>
  <c r="GD126" i="66"/>
  <c r="GC126" i="66"/>
  <c r="GB126" i="66"/>
  <c r="GA126" i="66"/>
  <c r="FZ126" i="66"/>
  <c r="FY126" i="66"/>
  <c r="FX126" i="66"/>
  <c r="FW126" i="66"/>
  <c r="FV126" i="66"/>
  <c r="FU126" i="66"/>
  <c r="FT126" i="66"/>
  <c r="FS126" i="66"/>
  <c r="FR126" i="66"/>
  <c r="FQ126" i="66"/>
  <c r="FP126" i="66"/>
  <c r="FO126" i="66"/>
  <c r="FM126" i="66"/>
  <c r="FL126" i="66"/>
  <c r="FK126" i="66"/>
  <c r="FJ126" i="66"/>
  <c r="FI126" i="66"/>
  <c r="FH126" i="66"/>
  <c r="FG126" i="66"/>
  <c r="FF126" i="66"/>
  <c r="FE126" i="66"/>
  <c r="FD126" i="66"/>
  <c r="FC126" i="66"/>
  <c r="FB126" i="66"/>
  <c r="FA126" i="66"/>
  <c r="EZ126" i="66"/>
  <c r="EY126" i="66"/>
  <c r="EX126" i="66"/>
  <c r="EW126" i="66"/>
  <c r="EV126" i="66"/>
  <c r="EU126" i="66"/>
  <c r="ET126" i="66"/>
  <c r="ES126" i="66"/>
  <c r="ER126" i="66"/>
  <c r="EQ126" i="66"/>
  <c r="EP126" i="66"/>
  <c r="EN126" i="66"/>
  <c r="EM126" i="66"/>
  <c r="EL126" i="66"/>
  <c r="EK126" i="66"/>
  <c r="EJ126" i="66"/>
  <c r="EI126" i="66"/>
  <c r="EH126" i="66"/>
  <c r="EG126" i="66"/>
  <c r="EF126" i="66"/>
  <c r="EE126" i="66"/>
  <c r="ED126" i="66"/>
  <c r="EC126" i="66"/>
  <c r="EB126" i="66"/>
  <c r="EA126" i="66"/>
  <c r="DZ126" i="66"/>
  <c r="DY126" i="66"/>
  <c r="DX126" i="66"/>
  <c r="DW126" i="66"/>
  <c r="DV126" i="66"/>
  <c r="DU126" i="66"/>
  <c r="DT126" i="66"/>
  <c r="DS126" i="66"/>
  <c r="DR126" i="66"/>
  <c r="DQ126" i="66"/>
  <c r="DA126" i="66"/>
  <c r="CS126" i="66"/>
  <c r="DB126" i="66" s="1"/>
  <c r="CJ126" i="66"/>
  <c r="DH126" i="66" s="1"/>
  <c r="DJ126" i="66"/>
  <c r="BG126" i="66"/>
  <c r="DG126" i="66" s="1"/>
  <c r="AX126" i="66"/>
  <c r="AO126" i="66"/>
  <c r="DC126" i="66" s="1"/>
  <c r="S126" i="66"/>
  <c r="U126" i="66" s="1"/>
  <c r="Q126" i="66"/>
  <c r="O126" i="66"/>
  <c r="GL125" i="66"/>
  <c r="GK125" i="66"/>
  <c r="GJ125" i="66"/>
  <c r="GI125" i="66"/>
  <c r="GH125" i="66"/>
  <c r="GG125" i="66"/>
  <c r="GF125" i="66"/>
  <c r="GE125" i="66"/>
  <c r="GD125" i="66"/>
  <c r="GC125" i="66"/>
  <c r="GB125" i="66"/>
  <c r="GA125" i="66"/>
  <c r="FZ125" i="66"/>
  <c r="FY125" i="66"/>
  <c r="FX125" i="66"/>
  <c r="FW125" i="66"/>
  <c r="FV125" i="66"/>
  <c r="FU125" i="66"/>
  <c r="FT125" i="66"/>
  <c r="FS125" i="66"/>
  <c r="FR125" i="66"/>
  <c r="FQ125" i="66"/>
  <c r="FP125" i="66"/>
  <c r="FO125" i="66"/>
  <c r="FM125" i="66"/>
  <c r="FL125" i="66"/>
  <c r="FK125" i="66"/>
  <c r="FJ125" i="66"/>
  <c r="FI125" i="66"/>
  <c r="FH125" i="66"/>
  <c r="FG125" i="66"/>
  <c r="FF125" i="66"/>
  <c r="FE125" i="66"/>
  <c r="FD125" i="66"/>
  <c r="FC125" i="66"/>
  <c r="FB125" i="66"/>
  <c r="FA125" i="66"/>
  <c r="EZ125" i="66"/>
  <c r="EY125" i="66"/>
  <c r="EX125" i="66"/>
  <c r="EW125" i="66"/>
  <c r="EV125" i="66"/>
  <c r="EU125" i="66"/>
  <c r="ET125" i="66"/>
  <c r="ES125" i="66"/>
  <c r="ER125" i="66"/>
  <c r="EQ125" i="66"/>
  <c r="EP125" i="66"/>
  <c r="EN125" i="66"/>
  <c r="EM125" i="66"/>
  <c r="EL125" i="66"/>
  <c r="EK125" i="66"/>
  <c r="EJ125" i="66"/>
  <c r="EI125" i="66"/>
  <c r="EH125" i="66"/>
  <c r="EG125" i="66"/>
  <c r="EF125" i="66"/>
  <c r="EE125" i="66"/>
  <c r="ED125" i="66"/>
  <c r="EC125" i="66"/>
  <c r="EB125" i="66"/>
  <c r="EA125" i="66"/>
  <c r="DZ125" i="66"/>
  <c r="DY125" i="66"/>
  <c r="DX125" i="66"/>
  <c r="DW125" i="66"/>
  <c r="DV125" i="66"/>
  <c r="DU125" i="66"/>
  <c r="DT125" i="66"/>
  <c r="DS125" i="66"/>
  <c r="DR125" i="66"/>
  <c r="DQ125" i="66"/>
  <c r="DA125" i="66"/>
  <c r="CS125" i="66"/>
  <c r="DB125" i="66" s="1"/>
  <c r="CJ125" i="66"/>
  <c r="DH125" i="66" s="1"/>
  <c r="DK125" i="66"/>
  <c r="BG125" i="66"/>
  <c r="DG125" i="66" s="1"/>
  <c r="AX125" i="66"/>
  <c r="AO125" i="66"/>
  <c r="DC125" i="66" s="1"/>
  <c r="S125" i="66"/>
  <c r="U125" i="66" s="1"/>
  <c r="Q125" i="66"/>
  <c r="O125" i="66"/>
  <c r="GL124" i="66"/>
  <c r="GK124" i="66"/>
  <c r="GJ124" i="66"/>
  <c r="GI124" i="66"/>
  <c r="GH124" i="66"/>
  <c r="GG124" i="66"/>
  <c r="GF124" i="66"/>
  <c r="GE124" i="66"/>
  <c r="GD124" i="66"/>
  <c r="GC124" i="66"/>
  <c r="GB124" i="66"/>
  <c r="GA124" i="66"/>
  <c r="FZ124" i="66"/>
  <c r="FY124" i="66"/>
  <c r="FX124" i="66"/>
  <c r="FW124" i="66"/>
  <c r="FV124" i="66"/>
  <c r="FU124" i="66"/>
  <c r="FT124" i="66"/>
  <c r="FS124" i="66"/>
  <c r="FR124" i="66"/>
  <c r="FQ124" i="66"/>
  <c r="FP124" i="66"/>
  <c r="FO124" i="66"/>
  <c r="FM124" i="66"/>
  <c r="FL124" i="66"/>
  <c r="FK124" i="66"/>
  <c r="FJ124" i="66"/>
  <c r="FI124" i="66"/>
  <c r="FH124" i="66"/>
  <c r="FG124" i="66"/>
  <c r="FF124" i="66"/>
  <c r="FE124" i="66"/>
  <c r="FD124" i="66"/>
  <c r="FC124" i="66"/>
  <c r="FB124" i="66"/>
  <c r="FA124" i="66"/>
  <c r="EZ124" i="66"/>
  <c r="EY124" i="66"/>
  <c r="EX124" i="66"/>
  <c r="EW124" i="66"/>
  <c r="EV124" i="66"/>
  <c r="EU124" i="66"/>
  <c r="ET124" i="66"/>
  <c r="ES124" i="66"/>
  <c r="ER124" i="66"/>
  <c r="EQ124" i="66"/>
  <c r="EP124" i="66"/>
  <c r="EN124" i="66"/>
  <c r="EM124" i="66"/>
  <c r="EL124" i="66"/>
  <c r="EK124" i="66"/>
  <c r="EJ124" i="66"/>
  <c r="EI124" i="66"/>
  <c r="EH124" i="66"/>
  <c r="EG124" i="66"/>
  <c r="EF124" i="66"/>
  <c r="EE124" i="66"/>
  <c r="ED124" i="66"/>
  <c r="EC124" i="66"/>
  <c r="EB124" i="66"/>
  <c r="EA124" i="66"/>
  <c r="DZ124" i="66"/>
  <c r="DY124" i="66"/>
  <c r="DX124" i="66"/>
  <c r="DW124" i="66"/>
  <c r="DV124" i="66"/>
  <c r="DU124" i="66"/>
  <c r="DT124" i="66"/>
  <c r="DS124" i="66"/>
  <c r="DR124" i="66"/>
  <c r="DQ124" i="66"/>
  <c r="DA124" i="66"/>
  <c r="CS124" i="66"/>
  <c r="DB124" i="66" s="1"/>
  <c r="CJ124" i="66"/>
  <c r="DH124" i="66" s="1"/>
  <c r="DJ124" i="66"/>
  <c r="DK124" i="66"/>
  <c r="BG124" i="66"/>
  <c r="DG124" i="66" s="1"/>
  <c r="AX124" i="66"/>
  <c r="AO124" i="66"/>
  <c r="DC124" i="66" s="1"/>
  <c r="S124" i="66"/>
  <c r="U124" i="66" s="1"/>
  <c r="Q124" i="66"/>
  <c r="O124" i="66"/>
  <c r="GL123" i="66"/>
  <c r="GK123" i="66"/>
  <c r="GJ123" i="66"/>
  <c r="GI123" i="66"/>
  <c r="GH123" i="66"/>
  <c r="GG123" i="66"/>
  <c r="GF123" i="66"/>
  <c r="GE123" i="66"/>
  <c r="GD123" i="66"/>
  <c r="GC123" i="66"/>
  <c r="GB123" i="66"/>
  <c r="GA123" i="66"/>
  <c r="FZ123" i="66"/>
  <c r="FY123" i="66"/>
  <c r="FX123" i="66"/>
  <c r="FW123" i="66"/>
  <c r="FV123" i="66"/>
  <c r="FU123" i="66"/>
  <c r="FT123" i="66"/>
  <c r="FS123" i="66"/>
  <c r="FR123" i="66"/>
  <c r="FQ123" i="66"/>
  <c r="FP123" i="66"/>
  <c r="FO123" i="66"/>
  <c r="FM123" i="66"/>
  <c r="FL123" i="66"/>
  <c r="FK123" i="66"/>
  <c r="FJ123" i="66"/>
  <c r="FI123" i="66"/>
  <c r="FH123" i="66"/>
  <c r="FG123" i="66"/>
  <c r="FF123" i="66"/>
  <c r="FE123" i="66"/>
  <c r="FD123" i="66"/>
  <c r="FC123" i="66"/>
  <c r="FB123" i="66"/>
  <c r="FA123" i="66"/>
  <c r="EZ123" i="66"/>
  <c r="EY123" i="66"/>
  <c r="EX123" i="66"/>
  <c r="EW123" i="66"/>
  <c r="EV123" i="66"/>
  <c r="EU123" i="66"/>
  <c r="ET123" i="66"/>
  <c r="ES123" i="66"/>
  <c r="ER123" i="66"/>
  <c r="EQ123" i="66"/>
  <c r="EP123" i="66"/>
  <c r="EN123" i="66"/>
  <c r="EM123" i="66"/>
  <c r="EL123" i="66"/>
  <c r="EK123" i="66"/>
  <c r="EJ123" i="66"/>
  <c r="EI123" i="66"/>
  <c r="EH123" i="66"/>
  <c r="EG123" i="66"/>
  <c r="EF123" i="66"/>
  <c r="EE123" i="66"/>
  <c r="ED123" i="66"/>
  <c r="EC123" i="66"/>
  <c r="EB123" i="66"/>
  <c r="EA123" i="66"/>
  <c r="DZ123" i="66"/>
  <c r="DY123" i="66"/>
  <c r="DX123" i="66"/>
  <c r="DW123" i="66"/>
  <c r="DV123" i="66"/>
  <c r="DU123" i="66"/>
  <c r="DT123" i="66"/>
  <c r="DS123" i="66"/>
  <c r="DR123" i="66"/>
  <c r="DQ123" i="66"/>
  <c r="DA123" i="66"/>
  <c r="CS123" i="66"/>
  <c r="DB123" i="66" s="1"/>
  <c r="CJ123" i="66"/>
  <c r="DH123" i="66" s="1"/>
  <c r="DJ123" i="66"/>
  <c r="DK123" i="66"/>
  <c r="BG123" i="66"/>
  <c r="DG123" i="66" s="1"/>
  <c r="AX123" i="66"/>
  <c r="DD123" i="66" s="1"/>
  <c r="AO123" i="66"/>
  <c r="DC123" i="66" s="1"/>
  <c r="S123" i="66"/>
  <c r="U123" i="66" s="1"/>
  <c r="Q123" i="66"/>
  <c r="O123" i="66"/>
  <c r="GL122" i="66"/>
  <c r="GK122" i="66"/>
  <c r="GJ122" i="66"/>
  <c r="GI122" i="66"/>
  <c r="GH122" i="66"/>
  <c r="GG122" i="66"/>
  <c r="GF122" i="66"/>
  <c r="GE122" i="66"/>
  <c r="GD122" i="66"/>
  <c r="GC122" i="66"/>
  <c r="GB122" i="66"/>
  <c r="GA122" i="66"/>
  <c r="FZ122" i="66"/>
  <c r="FY122" i="66"/>
  <c r="FX122" i="66"/>
  <c r="FW122" i="66"/>
  <c r="FV122" i="66"/>
  <c r="FU122" i="66"/>
  <c r="FT122" i="66"/>
  <c r="FS122" i="66"/>
  <c r="FR122" i="66"/>
  <c r="FQ122" i="66"/>
  <c r="FP122" i="66"/>
  <c r="FO122" i="66"/>
  <c r="FM122" i="66"/>
  <c r="FL122" i="66"/>
  <c r="FK122" i="66"/>
  <c r="FJ122" i="66"/>
  <c r="FI122" i="66"/>
  <c r="FH122" i="66"/>
  <c r="FG122" i="66"/>
  <c r="FF122" i="66"/>
  <c r="FE122" i="66"/>
  <c r="FD122" i="66"/>
  <c r="FC122" i="66"/>
  <c r="FB122" i="66"/>
  <c r="FA122" i="66"/>
  <c r="EZ122" i="66"/>
  <c r="EY122" i="66"/>
  <c r="EX122" i="66"/>
  <c r="EW122" i="66"/>
  <c r="EV122" i="66"/>
  <c r="EU122" i="66"/>
  <c r="ET122" i="66"/>
  <c r="ES122" i="66"/>
  <c r="ER122" i="66"/>
  <c r="EQ122" i="66"/>
  <c r="EP122" i="66"/>
  <c r="EN122" i="66"/>
  <c r="EM122" i="66"/>
  <c r="EL122" i="66"/>
  <c r="EK122" i="66"/>
  <c r="EJ122" i="66"/>
  <c r="EI122" i="66"/>
  <c r="EH122" i="66"/>
  <c r="EG122" i="66"/>
  <c r="EF122" i="66"/>
  <c r="EE122" i="66"/>
  <c r="ED122" i="66"/>
  <c r="EC122" i="66"/>
  <c r="EB122" i="66"/>
  <c r="EA122" i="66"/>
  <c r="DZ122" i="66"/>
  <c r="DY122" i="66"/>
  <c r="DX122" i="66"/>
  <c r="DW122" i="66"/>
  <c r="DV122" i="66"/>
  <c r="DU122" i="66"/>
  <c r="DT122" i="66"/>
  <c r="DS122" i="66"/>
  <c r="DR122" i="66"/>
  <c r="DQ122" i="66"/>
  <c r="CS122" i="66"/>
  <c r="DB122" i="66" s="1"/>
  <c r="CJ122" i="66"/>
  <c r="DH122" i="66" s="1"/>
  <c r="DJ122" i="66"/>
  <c r="BG122" i="66"/>
  <c r="DG122" i="66" s="1"/>
  <c r="AX122" i="66"/>
  <c r="AO122" i="66"/>
  <c r="DC122" i="66" s="1"/>
  <c r="AF122" i="66"/>
  <c r="DA122" i="66" s="1"/>
  <c r="S122" i="66"/>
  <c r="U122" i="66" s="1"/>
  <c r="Q122" i="66"/>
  <c r="O122" i="66"/>
  <c r="GL121" i="66"/>
  <c r="GK121" i="66"/>
  <c r="GJ121" i="66"/>
  <c r="GI121" i="66"/>
  <c r="GH121" i="66"/>
  <c r="GG121" i="66"/>
  <c r="GF121" i="66"/>
  <c r="GE121" i="66"/>
  <c r="GD121" i="66"/>
  <c r="GC121" i="66"/>
  <c r="GB121" i="66"/>
  <c r="GA121" i="66"/>
  <c r="FZ121" i="66"/>
  <c r="FY121" i="66"/>
  <c r="FX121" i="66"/>
  <c r="FW121" i="66"/>
  <c r="FV121" i="66"/>
  <c r="FU121" i="66"/>
  <c r="FT121" i="66"/>
  <c r="FS121" i="66"/>
  <c r="FR121" i="66"/>
  <c r="FQ121" i="66"/>
  <c r="FP121" i="66"/>
  <c r="FO121" i="66"/>
  <c r="FM121" i="66"/>
  <c r="FL121" i="66"/>
  <c r="FK121" i="66"/>
  <c r="FJ121" i="66"/>
  <c r="FI121" i="66"/>
  <c r="FH121" i="66"/>
  <c r="FG121" i="66"/>
  <c r="FF121" i="66"/>
  <c r="FE121" i="66"/>
  <c r="FD121" i="66"/>
  <c r="FC121" i="66"/>
  <c r="FB121" i="66"/>
  <c r="FA121" i="66"/>
  <c r="EZ121" i="66"/>
  <c r="EY121" i="66"/>
  <c r="EX121" i="66"/>
  <c r="EW121" i="66"/>
  <c r="EV121" i="66"/>
  <c r="EU121" i="66"/>
  <c r="ET121" i="66"/>
  <c r="ES121" i="66"/>
  <c r="ER121" i="66"/>
  <c r="EQ121" i="66"/>
  <c r="EP121" i="66"/>
  <c r="EN121" i="66"/>
  <c r="EM121" i="66"/>
  <c r="EL121" i="66"/>
  <c r="EK121" i="66"/>
  <c r="EJ121" i="66"/>
  <c r="EI121" i="66"/>
  <c r="EH121" i="66"/>
  <c r="EG121" i="66"/>
  <c r="EF121" i="66"/>
  <c r="EE121" i="66"/>
  <c r="ED121" i="66"/>
  <c r="EC121" i="66"/>
  <c r="EB121" i="66"/>
  <c r="EA121" i="66"/>
  <c r="DZ121" i="66"/>
  <c r="DY121" i="66"/>
  <c r="DX121" i="66"/>
  <c r="DW121" i="66"/>
  <c r="DV121" i="66"/>
  <c r="DU121" i="66"/>
  <c r="DT121" i="66"/>
  <c r="DS121" i="66"/>
  <c r="DR121" i="66"/>
  <c r="DQ121" i="66"/>
  <c r="DA121" i="66"/>
  <c r="CS121" i="66"/>
  <c r="DB121" i="66" s="1"/>
  <c r="CJ121" i="66"/>
  <c r="DH121" i="66" s="1"/>
  <c r="DJ121" i="66"/>
  <c r="BG121" i="66"/>
  <c r="DG121" i="66" s="1"/>
  <c r="AX121" i="66"/>
  <c r="DE121" i="66" s="1"/>
  <c r="AO121" i="66"/>
  <c r="DC121" i="66" s="1"/>
  <c r="S121" i="66"/>
  <c r="U121" i="66" s="1"/>
  <c r="Q121" i="66"/>
  <c r="O121" i="66"/>
  <c r="GL120" i="66"/>
  <c r="GK120" i="66"/>
  <c r="GJ120" i="66"/>
  <c r="GI120" i="66"/>
  <c r="GH120" i="66"/>
  <c r="GG120" i="66"/>
  <c r="GF120" i="66"/>
  <c r="GE120" i="66"/>
  <c r="GD120" i="66"/>
  <c r="GC120" i="66"/>
  <c r="GB120" i="66"/>
  <c r="GA120" i="66"/>
  <c r="FZ120" i="66"/>
  <c r="FY120" i="66"/>
  <c r="FX120" i="66"/>
  <c r="FW120" i="66"/>
  <c r="FV120" i="66"/>
  <c r="FU120" i="66"/>
  <c r="FT120" i="66"/>
  <c r="FS120" i="66"/>
  <c r="FR120" i="66"/>
  <c r="FQ120" i="66"/>
  <c r="FP120" i="66"/>
  <c r="FO120" i="66"/>
  <c r="FM120" i="66"/>
  <c r="FL120" i="66"/>
  <c r="FK120" i="66"/>
  <c r="FJ120" i="66"/>
  <c r="FI120" i="66"/>
  <c r="FH120" i="66"/>
  <c r="FG120" i="66"/>
  <c r="FF120" i="66"/>
  <c r="FE120" i="66"/>
  <c r="FD120" i="66"/>
  <c r="FC120" i="66"/>
  <c r="FB120" i="66"/>
  <c r="FA120" i="66"/>
  <c r="EZ120" i="66"/>
  <c r="EY120" i="66"/>
  <c r="EX120" i="66"/>
  <c r="EW120" i="66"/>
  <c r="EV120" i="66"/>
  <c r="EU120" i="66"/>
  <c r="ET120" i="66"/>
  <c r="ES120" i="66"/>
  <c r="ER120" i="66"/>
  <c r="EQ120" i="66"/>
  <c r="EP120" i="66"/>
  <c r="EN120" i="66"/>
  <c r="EM120" i="66"/>
  <c r="EL120" i="66"/>
  <c r="EK120" i="66"/>
  <c r="EJ120" i="66"/>
  <c r="EI120" i="66"/>
  <c r="EH120" i="66"/>
  <c r="EG120" i="66"/>
  <c r="EF120" i="66"/>
  <c r="EE120" i="66"/>
  <c r="ED120" i="66"/>
  <c r="EC120" i="66"/>
  <c r="EB120" i="66"/>
  <c r="EA120" i="66"/>
  <c r="DZ120" i="66"/>
  <c r="DY120" i="66"/>
  <c r="DX120" i="66"/>
  <c r="DW120" i="66"/>
  <c r="DV120" i="66"/>
  <c r="DU120" i="66"/>
  <c r="DT120" i="66"/>
  <c r="DS120" i="66"/>
  <c r="DR120" i="66"/>
  <c r="DQ120" i="66"/>
  <c r="CS120" i="66"/>
  <c r="DB120" i="66" s="1"/>
  <c r="CJ120" i="66"/>
  <c r="DH120" i="66" s="1"/>
  <c r="DK120" i="66"/>
  <c r="BG120" i="66"/>
  <c r="DG120" i="66" s="1"/>
  <c r="AX120" i="66"/>
  <c r="DD120" i="66" s="1"/>
  <c r="AO120" i="66"/>
  <c r="DC120" i="66" s="1"/>
  <c r="AF120" i="66"/>
  <c r="DA120" i="66" s="1"/>
  <c r="S120" i="66"/>
  <c r="U120" i="66" s="1"/>
  <c r="Q120" i="66"/>
  <c r="O120" i="66"/>
  <c r="GL119" i="66"/>
  <c r="GK119" i="66"/>
  <c r="GJ119" i="66"/>
  <c r="GI119" i="66"/>
  <c r="GH119" i="66"/>
  <c r="GG119" i="66"/>
  <c r="GF119" i="66"/>
  <c r="GE119" i="66"/>
  <c r="GD119" i="66"/>
  <c r="GC119" i="66"/>
  <c r="GB119" i="66"/>
  <c r="GA119" i="66"/>
  <c r="FZ119" i="66"/>
  <c r="FY119" i="66"/>
  <c r="FX119" i="66"/>
  <c r="FW119" i="66"/>
  <c r="FV119" i="66"/>
  <c r="FU119" i="66"/>
  <c r="FT119" i="66"/>
  <c r="FS119" i="66"/>
  <c r="FR119" i="66"/>
  <c r="FQ119" i="66"/>
  <c r="FP119" i="66"/>
  <c r="FO119" i="66"/>
  <c r="FM119" i="66"/>
  <c r="FL119" i="66"/>
  <c r="FK119" i="66"/>
  <c r="FJ119" i="66"/>
  <c r="FI119" i="66"/>
  <c r="FH119" i="66"/>
  <c r="FG119" i="66"/>
  <c r="FF119" i="66"/>
  <c r="FE119" i="66"/>
  <c r="FD119" i="66"/>
  <c r="FC119" i="66"/>
  <c r="FB119" i="66"/>
  <c r="FA119" i="66"/>
  <c r="EZ119" i="66"/>
  <c r="EY119" i="66"/>
  <c r="EX119" i="66"/>
  <c r="EW119" i="66"/>
  <c r="EV119" i="66"/>
  <c r="EU119" i="66"/>
  <c r="ET119" i="66"/>
  <c r="ES119" i="66"/>
  <c r="ER119" i="66"/>
  <c r="EQ119" i="66"/>
  <c r="EP119" i="66"/>
  <c r="EN119" i="66"/>
  <c r="EM119" i="66"/>
  <c r="EL119" i="66"/>
  <c r="EK119" i="66"/>
  <c r="EJ119" i="66"/>
  <c r="EI119" i="66"/>
  <c r="EH119" i="66"/>
  <c r="EG119" i="66"/>
  <c r="EF119" i="66"/>
  <c r="EE119" i="66"/>
  <c r="ED119" i="66"/>
  <c r="EC119" i="66"/>
  <c r="EB119" i="66"/>
  <c r="EA119" i="66"/>
  <c r="DZ119" i="66"/>
  <c r="DY119" i="66"/>
  <c r="DX119" i="66"/>
  <c r="DW119" i="66"/>
  <c r="DV119" i="66"/>
  <c r="DU119" i="66"/>
  <c r="DT119" i="66"/>
  <c r="DS119" i="66"/>
  <c r="DR119" i="66"/>
  <c r="DQ119" i="66"/>
  <c r="CS119" i="66"/>
  <c r="DB119" i="66" s="1"/>
  <c r="CJ119" i="66"/>
  <c r="DH119" i="66" s="1"/>
  <c r="DK119" i="66"/>
  <c r="BG119" i="66"/>
  <c r="DG119" i="66" s="1"/>
  <c r="AX119" i="66"/>
  <c r="DD119" i="66" s="1"/>
  <c r="AO119" i="66"/>
  <c r="DC119" i="66" s="1"/>
  <c r="AF119" i="66"/>
  <c r="DA119" i="66" s="1"/>
  <c r="S119" i="66"/>
  <c r="U119" i="66" s="1"/>
  <c r="Q119" i="66"/>
  <c r="O119" i="66"/>
  <c r="GL118" i="66"/>
  <c r="GK118" i="66"/>
  <c r="GJ118" i="66"/>
  <c r="GI118" i="66"/>
  <c r="GH118" i="66"/>
  <c r="GG118" i="66"/>
  <c r="GF118" i="66"/>
  <c r="GE118" i="66"/>
  <c r="GD118" i="66"/>
  <c r="GC118" i="66"/>
  <c r="GB118" i="66"/>
  <c r="GA118" i="66"/>
  <c r="FZ118" i="66"/>
  <c r="FY118" i="66"/>
  <c r="FX118" i="66"/>
  <c r="FW118" i="66"/>
  <c r="FV118" i="66"/>
  <c r="FU118" i="66"/>
  <c r="FT118" i="66"/>
  <c r="FS118" i="66"/>
  <c r="FR118" i="66"/>
  <c r="FQ118" i="66"/>
  <c r="FP118" i="66"/>
  <c r="FO118" i="66"/>
  <c r="FM118" i="66"/>
  <c r="FL118" i="66"/>
  <c r="FK118" i="66"/>
  <c r="FJ118" i="66"/>
  <c r="FI118" i="66"/>
  <c r="FH118" i="66"/>
  <c r="FG118" i="66"/>
  <c r="FF118" i="66"/>
  <c r="FE118" i="66"/>
  <c r="FD118" i="66"/>
  <c r="FC118" i="66"/>
  <c r="FB118" i="66"/>
  <c r="FA118" i="66"/>
  <c r="EZ118" i="66"/>
  <c r="EY118" i="66"/>
  <c r="EX118" i="66"/>
  <c r="EW118" i="66"/>
  <c r="EV118" i="66"/>
  <c r="EU118" i="66"/>
  <c r="ET118" i="66"/>
  <c r="ES118" i="66"/>
  <c r="ER118" i="66"/>
  <c r="EQ118" i="66"/>
  <c r="EP118" i="66"/>
  <c r="EN118" i="66"/>
  <c r="EM118" i="66"/>
  <c r="EL118" i="66"/>
  <c r="EK118" i="66"/>
  <c r="EJ118" i="66"/>
  <c r="EI118" i="66"/>
  <c r="EH118" i="66"/>
  <c r="EG118" i="66"/>
  <c r="EF118" i="66"/>
  <c r="EE118" i="66"/>
  <c r="ED118" i="66"/>
  <c r="EC118" i="66"/>
  <c r="EB118" i="66"/>
  <c r="EA118" i="66"/>
  <c r="DZ118" i="66"/>
  <c r="DY118" i="66"/>
  <c r="DX118" i="66"/>
  <c r="DW118" i="66"/>
  <c r="DV118" i="66"/>
  <c r="DU118" i="66"/>
  <c r="DT118" i="66"/>
  <c r="DS118" i="66"/>
  <c r="DR118" i="66"/>
  <c r="DQ118" i="66"/>
  <c r="CS118" i="66"/>
  <c r="DB118" i="66" s="1"/>
  <c r="CJ118" i="66"/>
  <c r="DH118" i="66" s="1"/>
  <c r="DK118" i="66"/>
  <c r="BG118" i="66"/>
  <c r="DG118" i="66" s="1"/>
  <c r="AX118" i="66"/>
  <c r="DD118" i="66" s="1"/>
  <c r="AO118" i="66"/>
  <c r="DC118" i="66" s="1"/>
  <c r="AF118" i="66"/>
  <c r="DA118" i="66" s="1"/>
  <c r="S118" i="66"/>
  <c r="U118" i="66" s="1"/>
  <c r="Q118" i="66"/>
  <c r="O118" i="66"/>
  <c r="GL117" i="66"/>
  <c r="GK117" i="66"/>
  <c r="GJ117" i="66"/>
  <c r="GI117" i="66"/>
  <c r="GH117" i="66"/>
  <c r="GG117" i="66"/>
  <c r="GF117" i="66"/>
  <c r="GE117" i="66"/>
  <c r="GD117" i="66"/>
  <c r="GC117" i="66"/>
  <c r="GB117" i="66"/>
  <c r="GA117" i="66"/>
  <c r="FZ117" i="66"/>
  <c r="FY117" i="66"/>
  <c r="FX117" i="66"/>
  <c r="FW117" i="66"/>
  <c r="FV117" i="66"/>
  <c r="FU117" i="66"/>
  <c r="FT117" i="66"/>
  <c r="FS117" i="66"/>
  <c r="FR117" i="66"/>
  <c r="FQ117" i="66"/>
  <c r="FP117" i="66"/>
  <c r="FO117" i="66"/>
  <c r="FM117" i="66"/>
  <c r="FL117" i="66"/>
  <c r="FK117" i="66"/>
  <c r="FJ117" i="66"/>
  <c r="FI117" i="66"/>
  <c r="FH117" i="66"/>
  <c r="FG117" i="66"/>
  <c r="FF117" i="66"/>
  <c r="FE117" i="66"/>
  <c r="FD117" i="66"/>
  <c r="FC117" i="66"/>
  <c r="FB117" i="66"/>
  <c r="FA117" i="66"/>
  <c r="EZ117" i="66"/>
  <c r="EY117" i="66"/>
  <c r="EX117" i="66"/>
  <c r="EW117" i="66"/>
  <c r="EV117" i="66"/>
  <c r="EU117" i="66"/>
  <c r="ET117" i="66"/>
  <c r="ES117" i="66"/>
  <c r="ER117" i="66"/>
  <c r="EQ117" i="66"/>
  <c r="EP117" i="66"/>
  <c r="EN117" i="66"/>
  <c r="EM117" i="66"/>
  <c r="EL117" i="66"/>
  <c r="EK117" i="66"/>
  <c r="EJ117" i="66"/>
  <c r="EI117" i="66"/>
  <c r="EH117" i="66"/>
  <c r="EG117" i="66"/>
  <c r="EF117" i="66"/>
  <c r="EE117" i="66"/>
  <c r="ED117" i="66"/>
  <c r="EC117" i="66"/>
  <c r="EB117" i="66"/>
  <c r="EA117" i="66"/>
  <c r="DZ117" i="66"/>
  <c r="DY117" i="66"/>
  <c r="DX117" i="66"/>
  <c r="DW117" i="66"/>
  <c r="DV117" i="66"/>
  <c r="DU117" i="66"/>
  <c r="DT117" i="66"/>
  <c r="DS117" i="66"/>
  <c r="DR117" i="66"/>
  <c r="DQ117" i="66"/>
  <c r="DB117" i="66"/>
  <c r="CJ117" i="66"/>
  <c r="DH117" i="66" s="1"/>
  <c r="DK117" i="66"/>
  <c r="BG117" i="66"/>
  <c r="DG117" i="66" s="1"/>
  <c r="AX117" i="66"/>
  <c r="DD117" i="66" s="1"/>
  <c r="AO117" i="66"/>
  <c r="DC117" i="66" s="1"/>
  <c r="AF117" i="66"/>
  <c r="DA117" i="66" s="1"/>
  <c r="S117" i="66"/>
  <c r="U117" i="66" s="1"/>
  <c r="Q117" i="66"/>
  <c r="O117" i="66"/>
  <c r="GL116" i="66"/>
  <c r="GK116" i="66"/>
  <c r="GJ116" i="66"/>
  <c r="GI116" i="66"/>
  <c r="GH116" i="66"/>
  <c r="GG116" i="66"/>
  <c r="GF116" i="66"/>
  <c r="GE116" i="66"/>
  <c r="GD116" i="66"/>
  <c r="GC116" i="66"/>
  <c r="GB116" i="66"/>
  <c r="GA116" i="66"/>
  <c r="FZ116" i="66"/>
  <c r="FY116" i="66"/>
  <c r="FX116" i="66"/>
  <c r="FW116" i="66"/>
  <c r="FV116" i="66"/>
  <c r="FU116" i="66"/>
  <c r="FT116" i="66"/>
  <c r="FS116" i="66"/>
  <c r="FR116" i="66"/>
  <c r="FQ116" i="66"/>
  <c r="FP116" i="66"/>
  <c r="FO116" i="66"/>
  <c r="FM116" i="66"/>
  <c r="FL116" i="66"/>
  <c r="FK116" i="66"/>
  <c r="FJ116" i="66"/>
  <c r="FI116" i="66"/>
  <c r="FH116" i="66"/>
  <c r="FG116" i="66"/>
  <c r="FF116" i="66"/>
  <c r="FE116" i="66"/>
  <c r="FD116" i="66"/>
  <c r="FC116" i="66"/>
  <c r="FB116" i="66"/>
  <c r="FA116" i="66"/>
  <c r="EZ116" i="66"/>
  <c r="EY116" i="66"/>
  <c r="EX116" i="66"/>
  <c r="EW116" i="66"/>
  <c r="EV116" i="66"/>
  <c r="EU116" i="66"/>
  <c r="ET116" i="66"/>
  <c r="ES116" i="66"/>
  <c r="ER116" i="66"/>
  <c r="EQ116" i="66"/>
  <c r="EP116" i="66"/>
  <c r="EN116" i="66"/>
  <c r="EM116" i="66"/>
  <c r="EL116" i="66"/>
  <c r="EK116" i="66"/>
  <c r="EJ116" i="66"/>
  <c r="EI116" i="66"/>
  <c r="EH116" i="66"/>
  <c r="EG116" i="66"/>
  <c r="EF116" i="66"/>
  <c r="EE116" i="66"/>
  <c r="ED116" i="66"/>
  <c r="EC116" i="66"/>
  <c r="EB116" i="66"/>
  <c r="EA116" i="66"/>
  <c r="DZ116" i="66"/>
  <c r="DY116" i="66"/>
  <c r="DX116" i="66"/>
  <c r="DW116" i="66"/>
  <c r="DV116" i="66"/>
  <c r="DU116" i="66"/>
  <c r="DT116" i="66"/>
  <c r="DS116" i="66"/>
  <c r="DR116" i="66"/>
  <c r="DQ116" i="66"/>
  <c r="DB116" i="66"/>
  <c r="DA116" i="66"/>
  <c r="CJ116" i="66"/>
  <c r="DH116" i="66" s="1"/>
  <c r="DJ116" i="66"/>
  <c r="DK116" i="66"/>
  <c r="BG116" i="66"/>
  <c r="DG116" i="66" s="1"/>
  <c r="AX116" i="66"/>
  <c r="DD116" i="66" s="1"/>
  <c r="AO116" i="66"/>
  <c r="DC116" i="66" s="1"/>
  <c r="S116" i="66"/>
  <c r="U116" i="66" s="1"/>
  <c r="Q116" i="66"/>
  <c r="O116" i="66"/>
  <c r="GL115" i="66"/>
  <c r="GK115" i="66"/>
  <c r="GJ115" i="66"/>
  <c r="GI115" i="66"/>
  <c r="GH115" i="66"/>
  <c r="GG115" i="66"/>
  <c r="GF115" i="66"/>
  <c r="GE115" i="66"/>
  <c r="GD115" i="66"/>
  <c r="GC115" i="66"/>
  <c r="GB115" i="66"/>
  <c r="GA115" i="66"/>
  <c r="FZ115" i="66"/>
  <c r="FY115" i="66"/>
  <c r="FX115" i="66"/>
  <c r="FW115" i="66"/>
  <c r="FV115" i="66"/>
  <c r="FU115" i="66"/>
  <c r="FT115" i="66"/>
  <c r="FS115" i="66"/>
  <c r="FR115" i="66"/>
  <c r="FQ115" i="66"/>
  <c r="FP115" i="66"/>
  <c r="FO115" i="66"/>
  <c r="FM115" i="66"/>
  <c r="FL115" i="66"/>
  <c r="FK115" i="66"/>
  <c r="FJ115" i="66"/>
  <c r="FI115" i="66"/>
  <c r="FH115" i="66"/>
  <c r="FG115" i="66"/>
  <c r="FF115" i="66"/>
  <c r="FE115" i="66"/>
  <c r="FD115" i="66"/>
  <c r="FC115" i="66"/>
  <c r="FB115" i="66"/>
  <c r="FA115" i="66"/>
  <c r="EZ115" i="66"/>
  <c r="EY115" i="66"/>
  <c r="EX115" i="66"/>
  <c r="EW115" i="66"/>
  <c r="EV115" i="66"/>
  <c r="EU115" i="66"/>
  <c r="ET115" i="66"/>
  <c r="ES115" i="66"/>
  <c r="ER115" i="66"/>
  <c r="EQ115" i="66"/>
  <c r="EP115" i="66"/>
  <c r="EN115" i="66"/>
  <c r="EM115" i="66"/>
  <c r="EL115" i="66"/>
  <c r="EK115" i="66"/>
  <c r="EJ115" i="66"/>
  <c r="EI115" i="66"/>
  <c r="EH115" i="66"/>
  <c r="EG115" i="66"/>
  <c r="EF115" i="66"/>
  <c r="EE115" i="66"/>
  <c r="ED115" i="66"/>
  <c r="EC115" i="66"/>
  <c r="EB115" i="66"/>
  <c r="EA115" i="66"/>
  <c r="DZ115" i="66"/>
  <c r="DY115" i="66"/>
  <c r="DX115" i="66"/>
  <c r="DW115" i="66"/>
  <c r="DV115" i="66"/>
  <c r="DU115" i="66"/>
  <c r="DT115" i="66"/>
  <c r="DS115" i="66"/>
  <c r="DR115" i="66"/>
  <c r="DQ115" i="66"/>
  <c r="DB115" i="66"/>
  <c r="CJ115" i="66"/>
  <c r="DH115" i="66" s="1"/>
  <c r="DJ115" i="66"/>
  <c r="DK115" i="66"/>
  <c r="BG115" i="66"/>
  <c r="DG115" i="66" s="1"/>
  <c r="AX115" i="66"/>
  <c r="DE115" i="66" s="1"/>
  <c r="AO115" i="66"/>
  <c r="DC115" i="66" s="1"/>
  <c r="AF115" i="66"/>
  <c r="DA115" i="66" s="1"/>
  <c r="S115" i="66"/>
  <c r="U115" i="66" s="1"/>
  <c r="Q115" i="66"/>
  <c r="O115" i="66"/>
  <c r="GL114" i="66"/>
  <c r="GK114" i="66"/>
  <c r="GJ114" i="66"/>
  <c r="GI114" i="66"/>
  <c r="GH114" i="66"/>
  <c r="GG114" i="66"/>
  <c r="GF114" i="66"/>
  <c r="GE114" i="66"/>
  <c r="GD114" i="66"/>
  <c r="GC114" i="66"/>
  <c r="GB114" i="66"/>
  <c r="GA114" i="66"/>
  <c r="FZ114" i="66"/>
  <c r="FY114" i="66"/>
  <c r="FX114" i="66"/>
  <c r="FW114" i="66"/>
  <c r="FV114" i="66"/>
  <c r="FU114" i="66"/>
  <c r="FT114" i="66"/>
  <c r="FS114" i="66"/>
  <c r="FR114" i="66"/>
  <c r="FQ114" i="66"/>
  <c r="FP114" i="66"/>
  <c r="FO114" i="66"/>
  <c r="FM114" i="66"/>
  <c r="FL114" i="66"/>
  <c r="FK114" i="66"/>
  <c r="FJ114" i="66"/>
  <c r="FI114" i="66"/>
  <c r="FH114" i="66"/>
  <c r="FG114" i="66"/>
  <c r="FF114" i="66"/>
  <c r="FD114" i="66"/>
  <c r="FC114" i="66"/>
  <c r="FB114" i="66"/>
  <c r="FA114" i="66"/>
  <c r="EZ114" i="66"/>
  <c r="EY114" i="66"/>
  <c r="EX114" i="66"/>
  <c r="EW114" i="66"/>
  <c r="EV114" i="66"/>
  <c r="EU114" i="66"/>
  <c r="ET114" i="66"/>
  <c r="ES114" i="66"/>
  <c r="ER114" i="66"/>
  <c r="EQ114" i="66"/>
  <c r="EP114" i="66"/>
  <c r="EN114" i="66"/>
  <c r="EM114" i="66"/>
  <c r="EL114" i="66"/>
  <c r="EK114" i="66"/>
  <c r="EJ114" i="66"/>
  <c r="EI114" i="66"/>
  <c r="EH114" i="66"/>
  <c r="EG114" i="66"/>
  <c r="EE114" i="66"/>
  <c r="ED114" i="66"/>
  <c r="EC114" i="66"/>
  <c r="EB114" i="66"/>
  <c r="EA114" i="66"/>
  <c r="DZ114" i="66"/>
  <c r="DY114" i="66"/>
  <c r="DX114" i="66"/>
  <c r="DW114" i="66"/>
  <c r="DV114" i="66"/>
  <c r="DU114" i="66"/>
  <c r="DT114" i="66"/>
  <c r="DS114" i="66"/>
  <c r="DR114" i="66"/>
  <c r="DQ114" i="66"/>
  <c r="DB114" i="66"/>
  <c r="CJ114" i="66"/>
  <c r="DH114" i="66" s="1"/>
  <c r="DJ114" i="66"/>
  <c r="DK114" i="66"/>
  <c r="BG114" i="66"/>
  <c r="DG114" i="66" s="1"/>
  <c r="AX114" i="66"/>
  <c r="DD114" i="66" s="1"/>
  <c r="AO114" i="66"/>
  <c r="DC114" i="66" s="1"/>
  <c r="AF114" i="66"/>
  <c r="DA114" i="66" s="1"/>
  <c r="S114" i="66"/>
  <c r="U114" i="66" s="1"/>
  <c r="Q114" i="66"/>
  <c r="O114" i="66"/>
  <c r="GL113" i="66"/>
  <c r="GK113" i="66"/>
  <c r="GJ113" i="66"/>
  <c r="GI113" i="66"/>
  <c r="GH113" i="66"/>
  <c r="GG113" i="66"/>
  <c r="GF113" i="66"/>
  <c r="GE113" i="66"/>
  <c r="GD113" i="66"/>
  <c r="GC113" i="66"/>
  <c r="GB113" i="66"/>
  <c r="GA113" i="66"/>
  <c r="FZ113" i="66"/>
  <c r="FY113" i="66"/>
  <c r="FX113" i="66"/>
  <c r="FW113" i="66"/>
  <c r="FV113" i="66"/>
  <c r="FU113" i="66"/>
  <c r="FT113" i="66"/>
  <c r="FS113" i="66"/>
  <c r="FR113" i="66"/>
  <c r="FQ113" i="66"/>
  <c r="FP113" i="66"/>
  <c r="FO113" i="66"/>
  <c r="FM113" i="66"/>
  <c r="FL113" i="66"/>
  <c r="FK113" i="66"/>
  <c r="FJ113" i="66"/>
  <c r="FI113" i="66"/>
  <c r="FH113" i="66"/>
  <c r="FG113" i="66"/>
  <c r="FF113" i="66"/>
  <c r="FE113" i="66"/>
  <c r="FD113" i="66"/>
  <c r="FC113" i="66"/>
  <c r="FB113" i="66"/>
  <c r="FA113" i="66"/>
  <c r="EZ113" i="66"/>
  <c r="EY113" i="66"/>
  <c r="EX113" i="66"/>
  <c r="EW113" i="66"/>
  <c r="EV113" i="66"/>
  <c r="EU113" i="66"/>
  <c r="ET113" i="66"/>
  <c r="ES113" i="66"/>
  <c r="ER113" i="66"/>
  <c r="EQ113" i="66"/>
  <c r="EP113" i="66"/>
  <c r="EN113" i="66"/>
  <c r="EM113" i="66"/>
  <c r="EL113" i="66"/>
  <c r="EK113" i="66"/>
  <c r="EJ113" i="66"/>
  <c r="EI113" i="66"/>
  <c r="EH113" i="66"/>
  <c r="EG113" i="66"/>
  <c r="EF113" i="66"/>
  <c r="EE113" i="66"/>
  <c r="ED113" i="66"/>
  <c r="EC113" i="66"/>
  <c r="EB113" i="66"/>
  <c r="EA113" i="66"/>
  <c r="DZ113" i="66"/>
  <c r="DY113" i="66"/>
  <c r="DX113" i="66"/>
  <c r="DW113" i="66"/>
  <c r="DV113" i="66"/>
  <c r="DU113" i="66"/>
  <c r="DT113" i="66"/>
  <c r="DS113" i="66"/>
  <c r="DR113" i="66"/>
  <c r="DQ113" i="66"/>
  <c r="CS113" i="66"/>
  <c r="DB113" i="66" s="1"/>
  <c r="CJ113" i="66"/>
  <c r="DH113" i="66" s="1"/>
  <c r="DK113" i="66"/>
  <c r="BG113" i="66"/>
  <c r="DG113" i="66" s="1"/>
  <c r="AX113" i="66"/>
  <c r="DE113" i="66" s="1"/>
  <c r="AO113" i="66"/>
  <c r="DC113" i="66" s="1"/>
  <c r="AF113" i="66"/>
  <c r="DA113" i="66" s="1"/>
  <c r="S113" i="66"/>
  <c r="U113" i="66" s="1"/>
  <c r="Q113" i="66"/>
  <c r="O113" i="66"/>
  <c r="GL112" i="66"/>
  <c r="GK112" i="66"/>
  <c r="GJ112" i="66"/>
  <c r="GI112" i="66"/>
  <c r="GH112" i="66"/>
  <c r="GG112" i="66"/>
  <c r="GF112" i="66"/>
  <c r="GE112" i="66"/>
  <c r="GD112" i="66"/>
  <c r="GC112" i="66"/>
  <c r="GB112" i="66"/>
  <c r="GA112" i="66"/>
  <c r="FZ112" i="66"/>
  <c r="FY112" i="66"/>
  <c r="FX112" i="66"/>
  <c r="FW112" i="66"/>
  <c r="FV112" i="66"/>
  <c r="FU112" i="66"/>
  <c r="FT112" i="66"/>
  <c r="FS112" i="66"/>
  <c r="FR112" i="66"/>
  <c r="FQ112" i="66"/>
  <c r="FP112" i="66"/>
  <c r="FO112" i="66"/>
  <c r="FM112" i="66"/>
  <c r="FL112" i="66"/>
  <c r="FK112" i="66"/>
  <c r="FJ112" i="66"/>
  <c r="FI112" i="66"/>
  <c r="FH112" i="66"/>
  <c r="FG112" i="66"/>
  <c r="FF112" i="66"/>
  <c r="FE112" i="66"/>
  <c r="FC112" i="66"/>
  <c r="FB112" i="66"/>
  <c r="FA112" i="66"/>
  <c r="EZ112" i="66"/>
  <c r="EY112" i="66"/>
  <c r="EX112" i="66"/>
  <c r="EW112" i="66"/>
  <c r="EV112" i="66"/>
  <c r="EU112" i="66"/>
  <c r="ET112" i="66"/>
  <c r="ES112" i="66"/>
  <c r="EQ112" i="66"/>
  <c r="EP112" i="66"/>
  <c r="EN112" i="66"/>
  <c r="EM112" i="66"/>
  <c r="EL112" i="66"/>
  <c r="EK112" i="66"/>
  <c r="EJ112" i="66"/>
  <c r="EI112" i="66"/>
  <c r="EH112" i="66"/>
  <c r="EG112" i="66"/>
  <c r="EF112" i="66"/>
  <c r="ED112" i="66"/>
  <c r="EC112" i="66"/>
  <c r="EB112" i="66"/>
  <c r="EA112" i="66"/>
  <c r="DZ112" i="66"/>
  <c r="DY112" i="66"/>
  <c r="DX112" i="66"/>
  <c r="DW112" i="66"/>
  <c r="DV112" i="66"/>
  <c r="DU112" i="66"/>
  <c r="DT112" i="66"/>
  <c r="DR112" i="66"/>
  <c r="DQ112" i="66"/>
  <c r="DB112" i="66"/>
  <c r="CJ112" i="66"/>
  <c r="DH112" i="66" s="1"/>
  <c r="DK112" i="66"/>
  <c r="BG112" i="66"/>
  <c r="DG112" i="66" s="1"/>
  <c r="AX112" i="66"/>
  <c r="DE112" i="66" s="1"/>
  <c r="AO112" i="66"/>
  <c r="DC112" i="66" s="1"/>
  <c r="AF112" i="66"/>
  <c r="DA112" i="66" s="1"/>
  <c r="S112" i="66"/>
  <c r="U112" i="66" s="1"/>
  <c r="Q112" i="66"/>
  <c r="O112" i="66"/>
  <c r="GL111" i="66"/>
  <c r="GK111" i="66"/>
  <c r="GJ111" i="66"/>
  <c r="GI111" i="66"/>
  <c r="GH111" i="66"/>
  <c r="GG111" i="66"/>
  <c r="GF111" i="66"/>
  <c r="GE111" i="66"/>
  <c r="GD111" i="66"/>
  <c r="GC111" i="66"/>
  <c r="GB111" i="66"/>
  <c r="GA111" i="66"/>
  <c r="FZ111" i="66"/>
  <c r="FY111" i="66"/>
  <c r="FX111" i="66"/>
  <c r="FW111" i="66"/>
  <c r="FV111" i="66"/>
  <c r="FU111" i="66"/>
  <c r="FT111" i="66"/>
  <c r="FS111" i="66"/>
  <c r="FR111" i="66"/>
  <c r="FQ111" i="66"/>
  <c r="FP111" i="66"/>
  <c r="FO111" i="66"/>
  <c r="FM111" i="66"/>
  <c r="FL111" i="66"/>
  <c r="FK111" i="66"/>
  <c r="FJ111" i="66"/>
  <c r="FI111" i="66"/>
  <c r="FH111" i="66"/>
  <c r="FG111" i="66"/>
  <c r="FF111" i="66"/>
  <c r="FC111" i="66"/>
  <c r="FB111" i="66"/>
  <c r="FA111" i="66"/>
  <c r="EZ111" i="66"/>
  <c r="EY111" i="66"/>
  <c r="EX111" i="66"/>
  <c r="EW111" i="66"/>
  <c r="EV111" i="66"/>
  <c r="EU111" i="66"/>
  <c r="ET111" i="66"/>
  <c r="ES111" i="66"/>
  <c r="ER111" i="66"/>
  <c r="EQ111" i="66"/>
  <c r="EP111" i="66"/>
  <c r="EN111" i="66"/>
  <c r="EM111" i="66"/>
  <c r="EL111" i="66"/>
  <c r="EK111" i="66"/>
  <c r="EJ111" i="66"/>
  <c r="EI111" i="66"/>
  <c r="EH111" i="66"/>
  <c r="EG111" i="66"/>
  <c r="ED111" i="66"/>
  <c r="EC111" i="66"/>
  <c r="EB111" i="66"/>
  <c r="EA111" i="66"/>
  <c r="DZ111" i="66"/>
  <c r="DY111" i="66"/>
  <c r="DX111" i="66"/>
  <c r="DW111" i="66"/>
  <c r="DV111" i="66"/>
  <c r="DU111" i="66"/>
  <c r="DT111" i="66"/>
  <c r="DS111" i="66"/>
  <c r="DR111" i="66"/>
  <c r="DQ111" i="66"/>
  <c r="CS111" i="66"/>
  <c r="DB111" i="66" s="1"/>
  <c r="CJ111" i="66"/>
  <c r="DH111" i="66" s="1"/>
  <c r="DJ111" i="66"/>
  <c r="DK111" i="66"/>
  <c r="BG111" i="66"/>
  <c r="DG111" i="66" s="1"/>
  <c r="AX111" i="66"/>
  <c r="DE111" i="66" s="1"/>
  <c r="AO111" i="66"/>
  <c r="DC111" i="66" s="1"/>
  <c r="AF111" i="66"/>
  <c r="DA111" i="66" s="1"/>
  <c r="S111" i="66"/>
  <c r="U111" i="66" s="1"/>
  <c r="Q111" i="66"/>
  <c r="O111" i="66"/>
  <c r="GL110" i="66"/>
  <c r="GK110" i="66"/>
  <c r="GJ110" i="66"/>
  <c r="GI110" i="66"/>
  <c r="GH110" i="66"/>
  <c r="GG110" i="66"/>
  <c r="GF110" i="66"/>
  <c r="GE110" i="66"/>
  <c r="GD110" i="66"/>
  <c r="GC110" i="66"/>
  <c r="GB110" i="66"/>
  <c r="GA110" i="66"/>
  <c r="FZ110" i="66"/>
  <c r="FY110" i="66"/>
  <c r="FX110" i="66"/>
  <c r="FW110" i="66"/>
  <c r="FV110" i="66"/>
  <c r="FU110" i="66"/>
  <c r="FT110" i="66"/>
  <c r="FS110" i="66"/>
  <c r="FR110" i="66"/>
  <c r="FQ110" i="66"/>
  <c r="FP110" i="66"/>
  <c r="FO110" i="66"/>
  <c r="FM110" i="66"/>
  <c r="FL110" i="66"/>
  <c r="FK110" i="66"/>
  <c r="FJ110" i="66"/>
  <c r="FI110" i="66"/>
  <c r="FH110" i="66"/>
  <c r="FG110" i="66"/>
  <c r="FF110" i="66"/>
  <c r="FE110" i="66"/>
  <c r="FC110" i="66"/>
  <c r="FB110" i="66"/>
  <c r="FA110" i="66"/>
  <c r="EZ110" i="66"/>
  <c r="EY110" i="66"/>
  <c r="EX110" i="66"/>
  <c r="EW110" i="66"/>
  <c r="EV110" i="66"/>
  <c r="EU110" i="66"/>
  <c r="ET110" i="66"/>
  <c r="ES110" i="66"/>
  <c r="ER110" i="66"/>
  <c r="EP110" i="66"/>
  <c r="EN110" i="66"/>
  <c r="EM110" i="66"/>
  <c r="EL110" i="66"/>
  <c r="EK110" i="66"/>
  <c r="EJ110" i="66"/>
  <c r="EI110" i="66"/>
  <c r="EH110" i="66"/>
  <c r="EG110" i="66"/>
  <c r="EF110" i="66"/>
  <c r="ED110" i="66"/>
  <c r="EC110" i="66"/>
  <c r="EB110" i="66"/>
  <c r="EA110" i="66"/>
  <c r="DZ110" i="66"/>
  <c r="DY110" i="66"/>
  <c r="DX110" i="66"/>
  <c r="DW110" i="66"/>
  <c r="DV110" i="66"/>
  <c r="DU110" i="66"/>
  <c r="DT110" i="66"/>
  <c r="DS110" i="66"/>
  <c r="DQ110" i="66"/>
  <c r="CS110" i="66"/>
  <c r="DB110" i="66" s="1"/>
  <c r="CJ110" i="66"/>
  <c r="DH110" i="66" s="1"/>
  <c r="DK110" i="66"/>
  <c r="BG110" i="66"/>
  <c r="DG110" i="66" s="1"/>
  <c r="AX110" i="66"/>
  <c r="DE110" i="66" s="1"/>
  <c r="AO110" i="66"/>
  <c r="DC110" i="66" s="1"/>
  <c r="AF110" i="66"/>
  <c r="DA110" i="66" s="1"/>
  <c r="S110" i="66"/>
  <c r="U110" i="66" s="1"/>
  <c r="Q110" i="66"/>
  <c r="O110" i="66"/>
  <c r="GL109" i="66"/>
  <c r="GK109" i="66"/>
  <c r="GJ109" i="66"/>
  <c r="GI109" i="66"/>
  <c r="GH109" i="66"/>
  <c r="GG109" i="66"/>
  <c r="GF109" i="66"/>
  <c r="GE109" i="66"/>
  <c r="GD109" i="66"/>
  <c r="GC109" i="66"/>
  <c r="GB109" i="66"/>
  <c r="GA109" i="66"/>
  <c r="FZ109" i="66"/>
  <c r="FY109" i="66"/>
  <c r="FX109" i="66"/>
  <c r="FW109" i="66"/>
  <c r="FV109" i="66"/>
  <c r="FU109" i="66"/>
  <c r="FT109" i="66"/>
  <c r="FS109" i="66"/>
  <c r="FR109" i="66"/>
  <c r="FQ109" i="66"/>
  <c r="FP109" i="66"/>
  <c r="FO109" i="66"/>
  <c r="FM109" i="66"/>
  <c r="FL109" i="66"/>
  <c r="FK109" i="66"/>
  <c r="FJ109" i="66"/>
  <c r="FI109" i="66"/>
  <c r="FH109" i="66"/>
  <c r="FG109" i="66"/>
  <c r="FF109" i="66"/>
  <c r="FD109" i="66"/>
  <c r="FC109" i="66"/>
  <c r="FB109" i="66"/>
  <c r="FA109" i="66"/>
  <c r="EZ109" i="66"/>
  <c r="EY109" i="66"/>
  <c r="EX109" i="66"/>
  <c r="EW109" i="66"/>
  <c r="EV109" i="66"/>
  <c r="EU109" i="66"/>
  <c r="ET109" i="66"/>
  <c r="ES109" i="66"/>
  <c r="ER109" i="66"/>
  <c r="EQ109" i="66"/>
  <c r="EP109" i="66"/>
  <c r="EN109" i="66"/>
  <c r="EM109" i="66"/>
  <c r="EL109" i="66"/>
  <c r="EK109" i="66"/>
  <c r="EJ109" i="66"/>
  <c r="EI109" i="66"/>
  <c r="EH109" i="66"/>
  <c r="EG109" i="66"/>
  <c r="EE109" i="66"/>
  <c r="ED109" i="66"/>
  <c r="EC109" i="66"/>
  <c r="EB109" i="66"/>
  <c r="EA109" i="66"/>
  <c r="DZ109" i="66"/>
  <c r="DY109" i="66"/>
  <c r="DX109" i="66"/>
  <c r="DW109" i="66"/>
  <c r="DV109" i="66"/>
  <c r="DU109" i="66"/>
  <c r="DT109" i="66"/>
  <c r="DS109" i="66"/>
  <c r="DR109" i="66"/>
  <c r="DQ109" i="66"/>
  <c r="CS109" i="66"/>
  <c r="DB109" i="66" s="1"/>
  <c r="CJ109" i="66"/>
  <c r="DH109" i="66" s="1"/>
  <c r="DJ109" i="66"/>
  <c r="DK109" i="66"/>
  <c r="BG109" i="66"/>
  <c r="DG109" i="66" s="1"/>
  <c r="AX109" i="66"/>
  <c r="DE109" i="66" s="1"/>
  <c r="AO109" i="66"/>
  <c r="DC109" i="66" s="1"/>
  <c r="AF109" i="66"/>
  <c r="DA109" i="66" s="1"/>
  <c r="S109" i="66"/>
  <c r="U109" i="66" s="1"/>
  <c r="Q109" i="66"/>
  <c r="O109" i="66"/>
  <c r="GL108" i="66"/>
  <c r="GK108" i="66"/>
  <c r="GJ108" i="66"/>
  <c r="GI108" i="66"/>
  <c r="GH108" i="66"/>
  <c r="GG108" i="66"/>
  <c r="GF108" i="66"/>
  <c r="GE108" i="66"/>
  <c r="GD108" i="66"/>
  <c r="GC108" i="66"/>
  <c r="GB108" i="66"/>
  <c r="GA108" i="66"/>
  <c r="FZ108" i="66"/>
  <c r="FY108" i="66"/>
  <c r="FX108" i="66"/>
  <c r="FW108" i="66"/>
  <c r="FV108" i="66"/>
  <c r="FU108" i="66"/>
  <c r="FT108" i="66"/>
  <c r="FS108" i="66"/>
  <c r="FR108" i="66"/>
  <c r="FQ108" i="66"/>
  <c r="FP108" i="66"/>
  <c r="FO108" i="66"/>
  <c r="FM108" i="66"/>
  <c r="FK108" i="66"/>
  <c r="FJ108" i="66"/>
  <c r="FI108" i="66"/>
  <c r="FH108" i="66"/>
  <c r="FG108" i="66"/>
  <c r="FF108" i="66"/>
  <c r="FE108" i="66"/>
  <c r="FD108" i="66"/>
  <c r="FB108" i="66"/>
  <c r="FA108" i="66"/>
  <c r="EZ108" i="66"/>
  <c r="EY108" i="66"/>
  <c r="EX108" i="66"/>
  <c r="EW108" i="66"/>
  <c r="EV108" i="66"/>
  <c r="EU108" i="66"/>
  <c r="ET108" i="66"/>
  <c r="ES108" i="66"/>
  <c r="ER108" i="66"/>
  <c r="EQ108" i="66"/>
  <c r="EP108" i="66"/>
  <c r="EN108" i="66"/>
  <c r="EL108" i="66"/>
  <c r="EK108" i="66"/>
  <c r="EJ108" i="66"/>
  <c r="EI108" i="66"/>
  <c r="EH108" i="66"/>
  <c r="EG108" i="66"/>
  <c r="EF108" i="66"/>
  <c r="EE108" i="66"/>
  <c r="EC108" i="66"/>
  <c r="EB108" i="66"/>
  <c r="EA108" i="66"/>
  <c r="DZ108" i="66"/>
  <c r="DY108" i="66"/>
  <c r="DX108" i="66"/>
  <c r="DW108" i="66"/>
  <c r="DV108" i="66"/>
  <c r="DU108" i="66"/>
  <c r="DT108" i="66"/>
  <c r="DS108" i="66"/>
  <c r="DR108" i="66"/>
  <c r="DQ108" i="66"/>
  <c r="CS108" i="66"/>
  <c r="DB108" i="66" s="1"/>
  <c r="CJ108" i="66"/>
  <c r="DH108" i="66" s="1"/>
  <c r="CA108" i="66"/>
  <c r="DJ108" i="66" s="1"/>
  <c r="BZ108" i="66"/>
  <c r="BQ108" i="66"/>
  <c r="DK108" i="66" s="1"/>
  <c r="BP108" i="66"/>
  <c r="BG108" i="66"/>
  <c r="DG108" i="66" s="1"/>
  <c r="AX108" i="66"/>
  <c r="DE108" i="66" s="1"/>
  <c r="AO108" i="66"/>
  <c r="DC108" i="66" s="1"/>
  <c r="AF108" i="66"/>
  <c r="DA108" i="66" s="1"/>
  <c r="S108" i="66"/>
  <c r="U108" i="66" s="1"/>
  <c r="Q108" i="66"/>
  <c r="O108" i="66"/>
  <c r="GL107" i="66"/>
  <c r="GK107" i="66"/>
  <c r="GJ107" i="66"/>
  <c r="GI107" i="66"/>
  <c r="GH107" i="66"/>
  <c r="GG107" i="66"/>
  <c r="GF107" i="66"/>
  <c r="GE107" i="66"/>
  <c r="GD107" i="66"/>
  <c r="GC107" i="66"/>
  <c r="GB107" i="66"/>
  <c r="GA107" i="66"/>
  <c r="FZ107" i="66"/>
  <c r="FY107" i="66"/>
  <c r="FX107" i="66"/>
  <c r="FW107" i="66"/>
  <c r="FV107" i="66"/>
  <c r="FU107" i="66"/>
  <c r="FT107" i="66"/>
  <c r="FS107" i="66"/>
  <c r="FR107" i="66"/>
  <c r="FQ107" i="66"/>
  <c r="FP107" i="66"/>
  <c r="FO107" i="66"/>
  <c r="FM107" i="66"/>
  <c r="FL107" i="66"/>
  <c r="FK107" i="66"/>
  <c r="FJ107" i="66"/>
  <c r="FI107" i="66"/>
  <c r="FH107" i="66"/>
  <c r="FG107" i="66"/>
  <c r="FF107" i="66"/>
  <c r="FE107" i="66"/>
  <c r="FD107" i="66"/>
  <c r="FC107" i="66"/>
  <c r="FB107" i="66"/>
  <c r="FA107" i="66"/>
  <c r="EZ107" i="66"/>
  <c r="EY107" i="66"/>
  <c r="EX107" i="66"/>
  <c r="EW107" i="66"/>
  <c r="EV107" i="66"/>
  <c r="EU107" i="66"/>
  <c r="ET107" i="66"/>
  <c r="ES107" i="66"/>
  <c r="ER107" i="66"/>
  <c r="EQ107" i="66"/>
  <c r="EP107" i="66"/>
  <c r="EN107" i="66"/>
  <c r="EM107" i="66"/>
  <c r="EL107" i="66"/>
  <c r="EK107" i="66"/>
  <c r="EJ107" i="66"/>
  <c r="EI107" i="66"/>
  <c r="EH107" i="66"/>
  <c r="EG107" i="66"/>
  <c r="EF107" i="66"/>
  <c r="EE107" i="66"/>
  <c r="ED107" i="66"/>
  <c r="EC107" i="66"/>
  <c r="EB107" i="66"/>
  <c r="EA107" i="66"/>
  <c r="DZ107" i="66"/>
  <c r="DY107" i="66"/>
  <c r="DX107" i="66"/>
  <c r="DW107" i="66"/>
  <c r="DV107" i="66"/>
  <c r="DU107" i="66"/>
  <c r="DT107" i="66"/>
  <c r="DS107" i="66"/>
  <c r="DR107" i="66"/>
  <c r="DQ107" i="66"/>
  <c r="CS107" i="66"/>
  <c r="DB107" i="66" s="1"/>
  <c r="CJ107" i="66"/>
  <c r="DH107" i="66" s="1"/>
  <c r="CA107" i="66"/>
  <c r="DJ107" i="66" s="1"/>
  <c r="BZ107" i="66"/>
  <c r="BQ107" i="66"/>
  <c r="BP107" i="66"/>
  <c r="BG107" i="66"/>
  <c r="DG107" i="66" s="1"/>
  <c r="AX107" i="66"/>
  <c r="DD107" i="66" s="1"/>
  <c r="AO107" i="66"/>
  <c r="DC107" i="66" s="1"/>
  <c r="AF107" i="66"/>
  <c r="DA107" i="66" s="1"/>
  <c r="S107" i="66"/>
  <c r="U107" i="66" s="1"/>
  <c r="Q107" i="66"/>
  <c r="O107" i="66"/>
  <c r="GL106" i="66"/>
  <c r="GK106" i="66"/>
  <c r="GJ106" i="66"/>
  <c r="GI106" i="66"/>
  <c r="GH106" i="66"/>
  <c r="GG106" i="66"/>
  <c r="GF106" i="66"/>
  <c r="GE106" i="66"/>
  <c r="GD106" i="66"/>
  <c r="GC106" i="66"/>
  <c r="GB106" i="66"/>
  <c r="GA106" i="66"/>
  <c r="FZ106" i="66"/>
  <c r="FY106" i="66"/>
  <c r="FX106" i="66"/>
  <c r="FW106" i="66"/>
  <c r="FV106" i="66"/>
  <c r="FU106" i="66"/>
  <c r="FT106" i="66"/>
  <c r="FS106" i="66"/>
  <c r="FR106" i="66"/>
  <c r="FQ106" i="66"/>
  <c r="FP106" i="66"/>
  <c r="FO106" i="66"/>
  <c r="FM106" i="66"/>
  <c r="FL106" i="66"/>
  <c r="FK106" i="66"/>
  <c r="FJ106" i="66"/>
  <c r="FI106" i="66"/>
  <c r="FH106" i="66"/>
  <c r="FG106" i="66"/>
  <c r="FF106" i="66"/>
  <c r="FE106" i="66"/>
  <c r="FD106" i="66"/>
  <c r="FC106" i="66"/>
  <c r="FB106" i="66"/>
  <c r="FA106" i="66"/>
  <c r="EZ106" i="66"/>
  <c r="EY106" i="66"/>
  <c r="EX106" i="66"/>
  <c r="EW106" i="66"/>
  <c r="EV106" i="66"/>
  <c r="EU106" i="66"/>
  <c r="ET106" i="66"/>
  <c r="ES106" i="66"/>
  <c r="ER106" i="66"/>
  <c r="EQ106" i="66"/>
  <c r="EP106" i="66"/>
  <c r="EN106" i="66"/>
  <c r="EM106" i="66"/>
  <c r="EL106" i="66"/>
  <c r="EK106" i="66"/>
  <c r="EJ106" i="66"/>
  <c r="EI106" i="66"/>
  <c r="EH106" i="66"/>
  <c r="EG106" i="66"/>
  <c r="EF106" i="66"/>
  <c r="EE106" i="66"/>
  <c r="ED106" i="66"/>
  <c r="EC106" i="66"/>
  <c r="EB106" i="66"/>
  <c r="EA106" i="66"/>
  <c r="DZ106" i="66"/>
  <c r="DY106" i="66"/>
  <c r="DX106" i="66"/>
  <c r="DW106" i="66"/>
  <c r="DV106" i="66"/>
  <c r="DU106" i="66"/>
  <c r="DT106" i="66"/>
  <c r="DS106" i="66"/>
  <c r="DR106" i="66"/>
  <c r="DQ106" i="66"/>
  <c r="CS106" i="66"/>
  <c r="DB106" i="66" s="1"/>
  <c r="CJ106" i="66"/>
  <c r="DH106" i="66" s="1"/>
  <c r="CA106" i="66"/>
  <c r="DJ106" i="66" s="1"/>
  <c r="BZ106" i="66"/>
  <c r="BQ106" i="66"/>
  <c r="DK106" i="66" s="1"/>
  <c r="BP106" i="66"/>
  <c r="BG106" i="66"/>
  <c r="DG106" i="66" s="1"/>
  <c r="AX106" i="66"/>
  <c r="DD106" i="66" s="1"/>
  <c r="AO106" i="66"/>
  <c r="DC106" i="66" s="1"/>
  <c r="AF106" i="66"/>
  <c r="DA106" i="66" s="1"/>
  <c r="S106" i="66"/>
  <c r="U106" i="66" s="1"/>
  <c r="Q106" i="66"/>
  <c r="O106" i="66"/>
  <c r="GL105" i="66"/>
  <c r="GK105" i="66"/>
  <c r="GJ105" i="66"/>
  <c r="GI105" i="66"/>
  <c r="GH105" i="66"/>
  <c r="GG105" i="66"/>
  <c r="GF105" i="66"/>
  <c r="GE105" i="66"/>
  <c r="GD105" i="66"/>
  <c r="GC105" i="66"/>
  <c r="GB105" i="66"/>
  <c r="GA105" i="66"/>
  <c r="FZ105" i="66"/>
  <c r="FY105" i="66"/>
  <c r="FX105" i="66"/>
  <c r="FW105" i="66"/>
  <c r="FV105" i="66"/>
  <c r="FU105" i="66"/>
  <c r="FT105" i="66"/>
  <c r="FS105" i="66"/>
  <c r="FR105" i="66"/>
  <c r="FQ105" i="66"/>
  <c r="FP105" i="66"/>
  <c r="FO105" i="66"/>
  <c r="FM105" i="66"/>
  <c r="FL105" i="66"/>
  <c r="FK105" i="66"/>
  <c r="FJ105" i="66"/>
  <c r="FI105" i="66"/>
  <c r="FH105" i="66"/>
  <c r="FG105" i="66"/>
  <c r="FF105" i="66"/>
  <c r="FE105" i="66"/>
  <c r="FD105" i="66"/>
  <c r="FC105" i="66"/>
  <c r="FB105" i="66"/>
  <c r="FA105" i="66"/>
  <c r="EZ105" i="66"/>
  <c r="EY105" i="66"/>
  <c r="EX105" i="66"/>
  <c r="EW105" i="66"/>
  <c r="EV105" i="66"/>
  <c r="EU105" i="66"/>
  <c r="ET105" i="66"/>
  <c r="ES105" i="66"/>
  <c r="ER105" i="66"/>
  <c r="EQ105" i="66"/>
  <c r="EP105" i="66"/>
  <c r="EN105" i="66"/>
  <c r="EM105" i="66"/>
  <c r="EL105" i="66"/>
  <c r="EK105" i="66"/>
  <c r="EJ105" i="66"/>
  <c r="EI105" i="66"/>
  <c r="EH105" i="66"/>
  <c r="EG105" i="66"/>
  <c r="EF105" i="66"/>
  <c r="EE105" i="66"/>
  <c r="ED105" i="66"/>
  <c r="EC105" i="66"/>
  <c r="EB105" i="66"/>
  <c r="EA105" i="66"/>
  <c r="DZ105" i="66"/>
  <c r="DY105" i="66"/>
  <c r="DX105" i="66"/>
  <c r="DW105" i="66"/>
  <c r="DV105" i="66"/>
  <c r="DU105" i="66"/>
  <c r="DT105" i="66"/>
  <c r="DS105" i="66"/>
  <c r="DR105" i="66"/>
  <c r="DQ105" i="66"/>
  <c r="CS105" i="66"/>
  <c r="DB105" i="66" s="1"/>
  <c r="CJ105" i="66"/>
  <c r="DH105" i="66" s="1"/>
  <c r="CA105" i="66"/>
  <c r="DJ105" i="66" s="1"/>
  <c r="BZ105" i="66"/>
  <c r="BQ105" i="66"/>
  <c r="DK105" i="66" s="1"/>
  <c r="BP105" i="66"/>
  <c r="BG105" i="66"/>
  <c r="DG105" i="66" s="1"/>
  <c r="AX105" i="66"/>
  <c r="DD105" i="66" s="1"/>
  <c r="AO105" i="66"/>
  <c r="DC105" i="66" s="1"/>
  <c r="AF105" i="66"/>
  <c r="DA105" i="66" s="1"/>
  <c r="S105" i="66"/>
  <c r="U105" i="66" s="1"/>
  <c r="Q105" i="66"/>
  <c r="O105" i="66"/>
  <c r="GL104" i="66"/>
  <c r="GK104" i="66"/>
  <c r="GJ104" i="66"/>
  <c r="GI104" i="66"/>
  <c r="GH104" i="66"/>
  <c r="GG104" i="66"/>
  <c r="GF104" i="66"/>
  <c r="GE104" i="66"/>
  <c r="GD104" i="66"/>
  <c r="GC104" i="66"/>
  <c r="GB104" i="66"/>
  <c r="GA104" i="66"/>
  <c r="FZ104" i="66"/>
  <c r="FY104" i="66"/>
  <c r="FX104" i="66"/>
  <c r="FW104" i="66"/>
  <c r="FV104" i="66"/>
  <c r="FU104" i="66"/>
  <c r="FT104" i="66"/>
  <c r="FS104" i="66"/>
  <c r="FR104" i="66"/>
  <c r="FQ104" i="66"/>
  <c r="FP104" i="66"/>
  <c r="FO104" i="66"/>
  <c r="FM104" i="66"/>
  <c r="FL104" i="66"/>
  <c r="FK104" i="66"/>
  <c r="FJ104" i="66"/>
  <c r="FI104" i="66"/>
  <c r="FH104" i="66"/>
  <c r="FG104" i="66"/>
  <c r="FF104" i="66"/>
  <c r="FE104" i="66"/>
  <c r="FD104" i="66"/>
  <c r="FC104" i="66"/>
  <c r="FB104" i="66"/>
  <c r="FA104" i="66"/>
  <c r="EZ104" i="66"/>
  <c r="EY104" i="66"/>
  <c r="EX104" i="66"/>
  <c r="EW104" i="66"/>
  <c r="EV104" i="66"/>
  <c r="EU104" i="66"/>
  <c r="ET104" i="66"/>
  <c r="ES104" i="66"/>
  <c r="ER104" i="66"/>
  <c r="EQ104" i="66"/>
  <c r="EP104" i="66"/>
  <c r="EN104" i="66"/>
  <c r="EM104" i="66"/>
  <c r="EL104" i="66"/>
  <c r="EK104" i="66"/>
  <c r="EJ104" i="66"/>
  <c r="EI104" i="66"/>
  <c r="EH104" i="66"/>
  <c r="EG104" i="66"/>
  <c r="EF104" i="66"/>
  <c r="EE104" i="66"/>
  <c r="ED104" i="66"/>
  <c r="EC104" i="66"/>
  <c r="EB104" i="66"/>
  <c r="EA104" i="66"/>
  <c r="DZ104" i="66"/>
  <c r="DY104" i="66"/>
  <c r="DX104" i="66"/>
  <c r="DW104" i="66"/>
  <c r="DV104" i="66"/>
  <c r="DU104" i="66"/>
  <c r="DT104" i="66"/>
  <c r="DS104" i="66"/>
  <c r="DR104" i="66"/>
  <c r="DQ104" i="66"/>
  <c r="CS104" i="66"/>
  <c r="DB104" i="66" s="1"/>
  <c r="CJ104" i="66"/>
  <c r="DH104" i="66" s="1"/>
  <c r="CA104" i="66"/>
  <c r="DJ104" i="66" s="1"/>
  <c r="BZ104" i="66"/>
  <c r="BQ104" i="66"/>
  <c r="DK104" i="66" s="1"/>
  <c r="BP104" i="66"/>
  <c r="BG104" i="66"/>
  <c r="DG104" i="66" s="1"/>
  <c r="AX104" i="66"/>
  <c r="DD104" i="66" s="1"/>
  <c r="AO104" i="66"/>
  <c r="DC104" i="66" s="1"/>
  <c r="AF104" i="66"/>
  <c r="DA104" i="66" s="1"/>
  <c r="S104" i="66"/>
  <c r="U104" i="66" s="1"/>
  <c r="Q104" i="66"/>
  <c r="O104" i="66"/>
  <c r="GL103" i="66"/>
  <c r="GK103" i="66"/>
  <c r="GJ103" i="66"/>
  <c r="GI103" i="66"/>
  <c r="GH103" i="66"/>
  <c r="GG103" i="66"/>
  <c r="GF103" i="66"/>
  <c r="GE103" i="66"/>
  <c r="GD103" i="66"/>
  <c r="GC103" i="66"/>
  <c r="GB103" i="66"/>
  <c r="GA103" i="66"/>
  <c r="FZ103" i="66"/>
  <c r="FY103" i="66"/>
  <c r="FX103" i="66"/>
  <c r="FW103" i="66"/>
  <c r="FV103" i="66"/>
  <c r="FU103" i="66"/>
  <c r="FT103" i="66"/>
  <c r="FS103" i="66"/>
  <c r="FR103" i="66"/>
  <c r="FQ103" i="66"/>
  <c r="FP103" i="66"/>
  <c r="FO103" i="66"/>
  <c r="FM103" i="66"/>
  <c r="FL103" i="66"/>
  <c r="FK103" i="66"/>
  <c r="FJ103" i="66"/>
  <c r="FI103" i="66"/>
  <c r="FH103" i="66"/>
  <c r="FG103" i="66"/>
  <c r="FF103" i="66"/>
  <c r="FE103" i="66"/>
  <c r="FD103" i="66"/>
  <c r="FC103" i="66"/>
  <c r="FB103" i="66"/>
  <c r="FA103" i="66"/>
  <c r="EZ103" i="66"/>
  <c r="EY103" i="66"/>
  <c r="EX103" i="66"/>
  <c r="EW103" i="66"/>
  <c r="EV103" i="66"/>
  <c r="EU103" i="66"/>
  <c r="ET103" i="66"/>
  <c r="ES103" i="66"/>
  <c r="ER103" i="66"/>
  <c r="EQ103" i="66"/>
  <c r="EP103" i="66"/>
  <c r="EN103" i="66"/>
  <c r="EM103" i="66"/>
  <c r="EL103" i="66"/>
  <c r="EK103" i="66"/>
  <c r="EJ103" i="66"/>
  <c r="EI103" i="66"/>
  <c r="EH103" i="66"/>
  <c r="EG103" i="66"/>
  <c r="EF103" i="66"/>
  <c r="EE103" i="66"/>
  <c r="ED103" i="66"/>
  <c r="EC103" i="66"/>
  <c r="EB103" i="66"/>
  <c r="EA103" i="66"/>
  <c r="DZ103" i="66"/>
  <c r="DY103" i="66"/>
  <c r="DX103" i="66"/>
  <c r="DW103" i="66"/>
  <c r="DV103" i="66"/>
  <c r="DU103" i="66"/>
  <c r="DT103" i="66"/>
  <c r="DS103" i="66"/>
  <c r="DR103" i="66"/>
  <c r="DQ103" i="66"/>
  <c r="CS103" i="66"/>
  <c r="DB103" i="66" s="1"/>
  <c r="CJ103" i="66"/>
  <c r="DH103" i="66" s="1"/>
  <c r="CA103" i="66"/>
  <c r="DJ103" i="66" s="1"/>
  <c r="BZ103" i="66"/>
  <c r="BQ103" i="66"/>
  <c r="BP103" i="66"/>
  <c r="BG103" i="66"/>
  <c r="DG103" i="66" s="1"/>
  <c r="AX103" i="66"/>
  <c r="DD103" i="66" s="1"/>
  <c r="AO103" i="66"/>
  <c r="DC103" i="66" s="1"/>
  <c r="AF103" i="66"/>
  <c r="DA103" i="66" s="1"/>
  <c r="S103" i="66"/>
  <c r="U103" i="66" s="1"/>
  <c r="Q103" i="66"/>
  <c r="O103" i="66"/>
  <c r="GL102" i="66"/>
  <c r="GK102" i="66"/>
  <c r="GJ102" i="66"/>
  <c r="GI102" i="66"/>
  <c r="GH102" i="66"/>
  <c r="GG102" i="66"/>
  <c r="GF102" i="66"/>
  <c r="GE102" i="66"/>
  <c r="GD102" i="66"/>
  <c r="GC102" i="66"/>
  <c r="GB102" i="66"/>
  <c r="GA102" i="66"/>
  <c r="FZ102" i="66"/>
  <c r="FY102" i="66"/>
  <c r="FX102" i="66"/>
  <c r="FW102" i="66"/>
  <c r="FV102" i="66"/>
  <c r="FU102" i="66"/>
  <c r="FT102" i="66"/>
  <c r="FS102" i="66"/>
  <c r="FR102" i="66"/>
  <c r="FQ102" i="66"/>
  <c r="FP102" i="66"/>
  <c r="FO102" i="66"/>
  <c r="FM102" i="66"/>
  <c r="FL102" i="66"/>
  <c r="FK102" i="66"/>
  <c r="FJ102" i="66"/>
  <c r="FI102" i="66"/>
  <c r="FH102" i="66"/>
  <c r="FG102" i="66"/>
  <c r="FF102" i="66"/>
  <c r="FE102" i="66"/>
  <c r="FD102" i="66"/>
  <c r="FC102" i="66"/>
  <c r="FB102" i="66"/>
  <c r="FA102" i="66"/>
  <c r="EZ102" i="66"/>
  <c r="EY102" i="66"/>
  <c r="EX102" i="66"/>
  <c r="EW102" i="66"/>
  <c r="EV102" i="66"/>
  <c r="EU102" i="66"/>
  <c r="ET102" i="66"/>
  <c r="ES102" i="66"/>
  <c r="ER102" i="66"/>
  <c r="EQ102" i="66"/>
  <c r="EP102" i="66"/>
  <c r="EN102" i="66"/>
  <c r="EM102" i="66"/>
  <c r="EL102" i="66"/>
  <c r="EK102" i="66"/>
  <c r="EJ102" i="66"/>
  <c r="EI102" i="66"/>
  <c r="EH102" i="66"/>
  <c r="EG102" i="66"/>
  <c r="EF102" i="66"/>
  <c r="EE102" i="66"/>
  <c r="ED102" i="66"/>
  <c r="EC102" i="66"/>
  <c r="EB102" i="66"/>
  <c r="EA102" i="66"/>
  <c r="DZ102" i="66"/>
  <c r="DY102" i="66"/>
  <c r="DX102" i="66"/>
  <c r="DW102" i="66"/>
  <c r="DV102" i="66"/>
  <c r="DU102" i="66"/>
  <c r="DT102" i="66"/>
  <c r="DS102" i="66"/>
  <c r="DR102" i="66"/>
  <c r="DQ102" i="66"/>
  <c r="CS102" i="66"/>
  <c r="DB102" i="66" s="1"/>
  <c r="CJ102" i="66"/>
  <c r="DH102" i="66" s="1"/>
  <c r="CA102" i="66"/>
  <c r="DJ102" i="66" s="1"/>
  <c r="BZ102" i="66"/>
  <c r="BQ102" i="66"/>
  <c r="BP102" i="66"/>
  <c r="BG102" i="66"/>
  <c r="DG102" i="66" s="1"/>
  <c r="AX102" i="66"/>
  <c r="DD102" i="66" s="1"/>
  <c r="AO102" i="66"/>
  <c r="DC102" i="66" s="1"/>
  <c r="AF102" i="66"/>
  <c r="DA102" i="66" s="1"/>
  <c r="S102" i="66"/>
  <c r="U102" i="66" s="1"/>
  <c r="Q102" i="66"/>
  <c r="O102" i="66"/>
  <c r="GL101" i="66"/>
  <c r="GK101" i="66"/>
  <c r="GJ101" i="66"/>
  <c r="GI101" i="66"/>
  <c r="GH101" i="66"/>
  <c r="GG101" i="66"/>
  <c r="GF101" i="66"/>
  <c r="GE101" i="66"/>
  <c r="GD101" i="66"/>
  <c r="GC101" i="66"/>
  <c r="GB101" i="66"/>
  <c r="GA101" i="66"/>
  <c r="FZ101" i="66"/>
  <c r="FY101" i="66"/>
  <c r="FX101" i="66"/>
  <c r="FW101" i="66"/>
  <c r="FV101" i="66"/>
  <c r="FU101" i="66"/>
  <c r="FT101" i="66"/>
  <c r="FS101" i="66"/>
  <c r="FR101" i="66"/>
  <c r="FQ101" i="66"/>
  <c r="FP101" i="66"/>
  <c r="FO101" i="66"/>
  <c r="FM101" i="66"/>
  <c r="FL101" i="66"/>
  <c r="FK101" i="66"/>
  <c r="FJ101" i="66"/>
  <c r="FI101" i="66"/>
  <c r="FH101" i="66"/>
  <c r="FG101" i="66"/>
  <c r="FF101" i="66"/>
  <c r="FE101" i="66"/>
  <c r="FD101" i="66"/>
  <c r="FC101" i="66"/>
  <c r="FB101" i="66"/>
  <c r="FA101" i="66"/>
  <c r="EZ101" i="66"/>
  <c r="EY101" i="66"/>
  <c r="EX101" i="66"/>
  <c r="EW101" i="66"/>
  <c r="EV101" i="66"/>
  <c r="EU101" i="66"/>
  <c r="ET101" i="66"/>
  <c r="ES101" i="66"/>
  <c r="ER101" i="66"/>
  <c r="EQ101" i="66"/>
  <c r="EP101" i="66"/>
  <c r="EN101" i="66"/>
  <c r="EM101" i="66"/>
  <c r="EL101" i="66"/>
  <c r="EK101" i="66"/>
  <c r="EJ101" i="66"/>
  <c r="EI101" i="66"/>
  <c r="EH101" i="66"/>
  <c r="EG101" i="66"/>
  <c r="EF101" i="66"/>
  <c r="EE101" i="66"/>
  <c r="ED101" i="66"/>
  <c r="EC101" i="66"/>
  <c r="EB101" i="66"/>
  <c r="EA101" i="66"/>
  <c r="DZ101" i="66"/>
  <c r="DY101" i="66"/>
  <c r="DX101" i="66"/>
  <c r="DW101" i="66"/>
  <c r="DV101" i="66"/>
  <c r="DU101" i="66"/>
  <c r="DT101" i="66"/>
  <c r="DS101" i="66"/>
  <c r="DR101" i="66"/>
  <c r="DQ101" i="66"/>
  <c r="CS101" i="66"/>
  <c r="DB101" i="66" s="1"/>
  <c r="CJ101" i="66"/>
  <c r="DH101" i="66" s="1"/>
  <c r="CA101" i="66"/>
  <c r="DJ101" i="66" s="1"/>
  <c r="BZ101" i="66"/>
  <c r="BQ101" i="66"/>
  <c r="DK101" i="66" s="1"/>
  <c r="BP101" i="66"/>
  <c r="BG101" i="66"/>
  <c r="DG101" i="66" s="1"/>
  <c r="AX101" i="66"/>
  <c r="DD101" i="66" s="1"/>
  <c r="AO101" i="66"/>
  <c r="DC101" i="66" s="1"/>
  <c r="AF101" i="66"/>
  <c r="DA101" i="66" s="1"/>
  <c r="S101" i="66"/>
  <c r="U101" i="66" s="1"/>
  <c r="Q101" i="66"/>
  <c r="O101" i="66"/>
  <c r="GL100" i="66"/>
  <c r="GK100" i="66"/>
  <c r="GJ100" i="66"/>
  <c r="GI100" i="66"/>
  <c r="GH100" i="66"/>
  <c r="GG100" i="66"/>
  <c r="GF100" i="66"/>
  <c r="GE100" i="66"/>
  <c r="GD100" i="66"/>
  <c r="GC100" i="66"/>
  <c r="GB100" i="66"/>
  <c r="GA100" i="66"/>
  <c r="FZ100" i="66"/>
  <c r="FY100" i="66"/>
  <c r="FX100" i="66"/>
  <c r="FW100" i="66"/>
  <c r="FV100" i="66"/>
  <c r="FU100" i="66"/>
  <c r="FT100" i="66"/>
  <c r="FS100" i="66"/>
  <c r="FR100" i="66"/>
  <c r="FQ100" i="66"/>
  <c r="FP100" i="66"/>
  <c r="FO100" i="66"/>
  <c r="FM100" i="66"/>
  <c r="FL100" i="66"/>
  <c r="FK100" i="66"/>
  <c r="FJ100" i="66"/>
  <c r="FI100" i="66"/>
  <c r="FH100" i="66"/>
  <c r="FG100" i="66"/>
  <c r="FF100" i="66"/>
  <c r="FE100" i="66"/>
  <c r="FD100" i="66"/>
  <c r="FC100" i="66"/>
  <c r="FB100" i="66"/>
  <c r="FA100" i="66"/>
  <c r="EZ100" i="66"/>
  <c r="EY100" i="66"/>
  <c r="EX100" i="66"/>
  <c r="EW100" i="66"/>
  <c r="EV100" i="66"/>
  <c r="EU100" i="66"/>
  <c r="ET100" i="66"/>
  <c r="ES100" i="66"/>
  <c r="ER100" i="66"/>
  <c r="EQ100" i="66"/>
  <c r="EP100" i="66"/>
  <c r="EN100" i="66"/>
  <c r="EM100" i="66"/>
  <c r="EL100" i="66"/>
  <c r="EK100" i="66"/>
  <c r="EJ100" i="66"/>
  <c r="EI100" i="66"/>
  <c r="EH100" i="66"/>
  <c r="EG100" i="66"/>
  <c r="EF100" i="66"/>
  <c r="EE100" i="66"/>
  <c r="ED100" i="66"/>
  <c r="EC100" i="66"/>
  <c r="EB100" i="66"/>
  <c r="EA100" i="66"/>
  <c r="DZ100" i="66"/>
  <c r="DY100" i="66"/>
  <c r="DX100" i="66"/>
  <c r="DW100" i="66"/>
  <c r="DV100" i="66"/>
  <c r="DU100" i="66"/>
  <c r="DT100" i="66"/>
  <c r="DS100" i="66"/>
  <c r="DR100" i="66"/>
  <c r="DQ100" i="66"/>
  <c r="CS100" i="66"/>
  <c r="DB100" i="66" s="1"/>
  <c r="CJ100" i="66"/>
  <c r="DH100" i="66" s="1"/>
  <c r="CA100" i="66"/>
  <c r="DJ100" i="66" s="1"/>
  <c r="BZ100" i="66"/>
  <c r="BQ100" i="66"/>
  <c r="DK100" i="66" s="1"/>
  <c r="BP100" i="66"/>
  <c r="BG100" i="66"/>
  <c r="DG100" i="66" s="1"/>
  <c r="AX100" i="66"/>
  <c r="DD100" i="66" s="1"/>
  <c r="AO100" i="66"/>
  <c r="DC100" i="66" s="1"/>
  <c r="AF100" i="66"/>
  <c r="DA100" i="66" s="1"/>
  <c r="S100" i="66"/>
  <c r="U100" i="66" s="1"/>
  <c r="Q100" i="66"/>
  <c r="O100" i="66"/>
  <c r="GL99" i="66"/>
  <c r="GK99" i="66"/>
  <c r="GJ99" i="66"/>
  <c r="GI99" i="66"/>
  <c r="GH99" i="66"/>
  <c r="GG99" i="66"/>
  <c r="GF99" i="66"/>
  <c r="GE99" i="66"/>
  <c r="GD99" i="66"/>
  <c r="GC99" i="66"/>
  <c r="GB99" i="66"/>
  <c r="GA99" i="66"/>
  <c r="FZ99" i="66"/>
  <c r="FY99" i="66"/>
  <c r="FX99" i="66"/>
  <c r="FW99" i="66"/>
  <c r="FV99" i="66"/>
  <c r="FU99" i="66"/>
  <c r="FT99" i="66"/>
  <c r="FS99" i="66"/>
  <c r="FR99" i="66"/>
  <c r="FQ99" i="66"/>
  <c r="FP99" i="66"/>
  <c r="FO99" i="66"/>
  <c r="FM99" i="66"/>
  <c r="FL99" i="66"/>
  <c r="FK99" i="66"/>
  <c r="FJ99" i="66"/>
  <c r="FI99" i="66"/>
  <c r="FH99" i="66"/>
  <c r="FG99" i="66"/>
  <c r="FF99" i="66"/>
  <c r="FE99" i="66"/>
  <c r="FD99" i="66"/>
  <c r="FC99" i="66"/>
  <c r="FB99" i="66"/>
  <c r="FA99" i="66"/>
  <c r="EZ99" i="66"/>
  <c r="EY99" i="66"/>
  <c r="EX99" i="66"/>
  <c r="EW99" i="66"/>
  <c r="EV99" i="66"/>
  <c r="EU99" i="66"/>
  <c r="ET99" i="66"/>
  <c r="ES99" i="66"/>
  <c r="ER99" i="66"/>
  <c r="EQ99" i="66"/>
  <c r="EP99" i="66"/>
  <c r="EN99" i="66"/>
  <c r="EM99" i="66"/>
  <c r="EL99" i="66"/>
  <c r="EK99" i="66"/>
  <c r="EJ99" i="66"/>
  <c r="EI99" i="66"/>
  <c r="EH99" i="66"/>
  <c r="EG99" i="66"/>
  <c r="EF99" i="66"/>
  <c r="EE99" i="66"/>
  <c r="ED99" i="66"/>
  <c r="EC99" i="66"/>
  <c r="EB99" i="66"/>
  <c r="EA99" i="66"/>
  <c r="DZ99" i="66"/>
  <c r="DY99" i="66"/>
  <c r="DX99" i="66"/>
  <c r="DW99" i="66"/>
  <c r="DV99" i="66"/>
  <c r="DU99" i="66"/>
  <c r="DT99" i="66"/>
  <c r="DS99" i="66"/>
  <c r="DR99" i="66"/>
  <c r="DQ99" i="66"/>
  <c r="CS99" i="66"/>
  <c r="DB99" i="66" s="1"/>
  <c r="CJ99" i="66"/>
  <c r="DH99" i="66" s="1"/>
  <c r="CA99" i="66"/>
  <c r="DJ99" i="66" s="1"/>
  <c r="BZ99" i="66"/>
  <c r="BQ99" i="66"/>
  <c r="BP99" i="66"/>
  <c r="BG99" i="66"/>
  <c r="DG99" i="66" s="1"/>
  <c r="AX99" i="66"/>
  <c r="DD99" i="66" s="1"/>
  <c r="AO99" i="66"/>
  <c r="DC99" i="66" s="1"/>
  <c r="AF99" i="66"/>
  <c r="DA99" i="66" s="1"/>
  <c r="S99" i="66"/>
  <c r="U99" i="66" s="1"/>
  <c r="Q99" i="66"/>
  <c r="O99" i="66"/>
  <c r="GL98" i="66"/>
  <c r="GK98" i="66"/>
  <c r="GJ98" i="66"/>
  <c r="GI98" i="66"/>
  <c r="GH98" i="66"/>
  <c r="GG98" i="66"/>
  <c r="GF98" i="66"/>
  <c r="GE98" i="66"/>
  <c r="GD98" i="66"/>
  <c r="GC98" i="66"/>
  <c r="GB98" i="66"/>
  <c r="GA98" i="66"/>
  <c r="FZ98" i="66"/>
  <c r="FY98" i="66"/>
  <c r="FX98" i="66"/>
  <c r="FW98" i="66"/>
  <c r="FV98" i="66"/>
  <c r="FU98" i="66"/>
  <c r="FT98" i="66"/>
  <c r="FS98" i="66"/>
  <c r="FR98" i="66"/>
  <c r="FQ98" i="66"/>
  <c r="FP98" i="66"/>
  <c r="FO98" i="66"/>
  <c r="FM98" i="66"/>
  <c r="FL98" i="66"/>
  <c r="FK98" i="66"/>
  <c r="FJ98" i="66"/>
  <c r="FI98" i="66"/>
  <c r="FH98" i="66"/>
  <c r="FG98" i="66"/>
  <c r="FF98" i="66"/>
  <c r="FE98" i="66"/>
  <c r="FD98" i="66"/>
  <c r="FC98" i="66"/>
  <c r="FB98" i="66"/>
  <c r="FA98" i="66"/>
  <c r="EZ98" i="66"/>
  <c r="EY98" i="66"/>
  <c r="EX98" i="66"/>
  <c r="EW98" i="66"/>
  <c r="EV98" i="66"/>
  <c r="EU98" i="66"/>
  <c r="ET98" i="66"/>
  <c r="ES98" i="66"/>
  <c r="ER98" i="66"/>
  <c r="EQ98" i="66"/>
  <c r="EP98" i="66"/>
  <c r="EN98" i="66"/>
  <c r="EM98" i="66"/>
  <c r="EL98" i="66"/>
  <c r="EK98" i="66"/>
  <c r="EJ98" i="66"/>
  <c r="EI98" i="66"/>
  <c r="EH98" i="66"/>
  <c r="EG98" i="66"/>
  <c r="EF98" i="66"/>
  <c r="EE98" i="66"/>
  <c r="ED98" i="66"/>
  <c r="EC98" i="66"/>
  <c r="EB98" i="66"/>
  <c r="EA98" i="66"/>
  <c r="DZ98" i="66"/>
  <c r="DY98" i="66"/>
  <c r="DX98" i="66"/>
  <c r="DW98" i="66"/>
  <c r="DV98" i="66"/>
  <c r="DU98" i="66"/>
  <c r="DT98" i="66"/>
  <c r="DS98" i="66"/>
  <c r="DR98" i="66"/>
  <c r="DQ98" i="66"/>
  <c r="CS98" i="66"/>
  <c r="DB98" i="66" s="1"/>
  <c r="CJ98" i="66"/>
  <c r="DH98" i="66" s="1"/>
  <c r="CA98" i="66"/>
  <c r="DJ98" i="66" s="1"/>
  <c r="BZ98" i="66"/>
  <c r="BQ98" i="66"/>
  <c r="BP98" i="66"/>
  <c r="BG98" i="66"/>
  <c r="DG98" i="66" s="1"/>
  <c r="AX98" i="66"/>
  <c r="DD98" i="66" s="1"/>
  <c r="AO98" i="66"/>
  <c r="DC98" i="66" s="1"/>
  <c r="AF98" i="66"/>
  <c r="DA98" i="66" s="1"/>
  <c r="S98" i="66"/>
  <c r="U98" i="66" s="1"/>
  <c r="Q98" i="66"/>
  <c r="O98" i="66"/>
  <c r="GL97" i="66"/>
  <c r="GK97" i="66"/>
  <c r="GJ97" i="66"/>
  <c r="GI97" i="66"/>
  <c r="GH97" i="66"/>
  <c r="GG97" i="66"/>
  <c r="GF97" i="66"/>
  <c r="GE97" i="66"/>
  <c r="GD97" i="66"/>
  <c r="GC97" i="66"/>
  <c r="GB97" i="66"/>
  <c r="GA97" i="66"/>
  <c r="FZ97" i="66"/>
  <c r="FY97" i="66"/>
  <c r="FX97" i="66"/>
  <c r="FW97" i="66"/>
  <c r="FV97" i="66"/>
  <c r="FU97" i="66"/>
  <c r="FT97" i="66"/>
  <c r="FS97" i="66"/>
  <c r="FR97" i="66"/>
  <c r="FQ97" i="66"/>
  <c r="FP97" i="66"/>
  <c r="FO97" i="66"/>
  <c r="FM97" i="66"/>
  <c r="FL97" i="66"/>
  <c r="FK97" i="66"/>
  <c r="FJ97" i="66"/>
  <c r="FI97" i="66"/>
  <c r="FH97" i="66"/>
  <c r="FG97" i="66"/>
  <c r="FF97" i="66"/>
  <c r="FE97" i="66"/>
  <c r="FD97" i="66"/>
  <c r="FC97" i="66"/>
  <c r="FB97" i="66"/>
  <c r="FA97" i="66"/>
  <c r="EZ97" i="66"/>
  <c r="EY97" i="66"/>
  <c r="EX97" i="66"/>
  <c r="EW97" i="66"/>
  <c r="EV97" i="66"/>
  <c r="EU97" i="66"/>
  <c r="ET97" i="66"/>
  <c r="ES97" i="66"/>
  <c r="ER97" i="66"/>
  <c r="EQ97" i="66"/>
  <c r="EP97" i="66"/>
  <c r="EN97" i="66"/>
  <c r="EM97" i="66"/>
  <c r="EL97" i="66"/>
  <c r="EK97" i="66"/>
  <c r="EJ97" i="66"/>
  <c r="EI97" i="66"/>
  <c r="EH97" i="66"/>
  <c r="EG97" i="66"/>
  <c r="EF97" i="66"/>
  <c r="EE97" i="66"/>
  <c r="ED97" i="66"/>
  <c r="EC97" i="66"/>
  <c r="EB97" i="66"/>
  <c r="EA97" i="66"/>
  <c r="DZ97" i="66"/>
  <c r="DY97" i="66"/>
  <c r="DX97" i="66"/>
  <c r="DW97" i="66"/>
  <c r="DV97" i="66"/>
  <c r="DU97" i="66"/>
  <c r="DT97" i="66"/>
  <c r="DS97" i="66"/>
  <c r="DR97" i="66"/>
  <c r="DQ97" i="66"/>
  <c r="CS97" i="66"/>
  <c r="DB97" i="66" s="1"/>
  <c r="CJ97" i="66"/>
  <c r="DH97" i="66" s="1"/>
  <c r="CA97" i="66"/>
  <c r="DJ97" i="66" s="1"/>
  <c r="BZ97" i="66"/>
  <c r="BQ97" i="66"/>
  <c r="DK97" i="66" s="1"/>
  <c r="BP97" i="66"/>
  <c r="BG97" i="66"/>
  <c r="DG97" i="66" s="1"/>
  <c r="AX97" i="66"/>
  <c r="AO97" i="66"/>
  <c r="DC97" i="66" s="1"/>
  <c r="AF97" i="66"/>
  <c r="DA97" i="66" s="1"/>
  <c r="S97" i="66"/>
  <c r="U97" i="66" s="1"/>
  <c r="Q97" i="66"/>
  <c r="O97" i="66"/>
  <c r="GL96" i="66"/>
  <c r="GK96" i="66"/>
  <c r="GJ96" i="66"/>
  <c r="GI96" i="66"/>
  <c r="GH96" i="66"/>
  <c r="GG96" i="66"/>
  <c r="GF96" i="66"/>
  <c r="GE96" i="66"/>
  <c r="GD96" i="66"/>
  <c r="GC96" i="66"/>
  <c r="GB96" i="66"/>
  <c r="GA96" i="66"/>
  <c r="FZ96" i="66"/>
  <c r="FY96" i="66"/>
  <c r="FX96" i="66"/>
  <c r="FW96" i="66"/>
  <c r="FV96" i="66"/>
  <c r="FU96" i="66"/>
  <c r="FT96" i="66"/>
  <c r="FS96" i="66"/>
  <c r="FR96" i="66"/>
  <c r="FQ96" i="66"/>
  <c r="FP96" i="66"/>
  <c r="FO96" i="66"/>
  <c r="FM96" i="66"/>
  <c r="FL96" i="66"/>
  <c r="FK96" i="66"/>
  <c r="FJ96" i="66"/>
  <c r="FI96" i="66"/>
  <c r="FH96" i="66"/>
  <c r="FG96" i="66"/>
  <c r="FF96" i="66"/>
  <c r="FE96" i="66"/>
  <c r="FD96" i="66"/>
  <c r="FC96" i="66"/>
  <c r="FB96" i="66"/>
  <c r="FA96" i="66"/>
  <c r="EZ96" i="66"/>
  <c r="EY96" i="66"/>
  <c r="EX96" i="66"/>
  <c r="EW96" i="66"/>
  <c r="EV96" i="66"/>
  <c r="EU96" i="66"/>
  <c r="ET96" i="66"/>
  <c r="ES96" i="66"/>
  <c r="ER96" i="66"/>
  <c r="EQ96" i="66"/>
  <c r="EP96" i="66"/>
  <c r="EN96" i="66"/>
  <c r="EM96" i="66"/>
  <c r="EL96" i="66"/>
  <c r="EK96" i="66"/>
  <c r="EJ96" i="66"/>
  <c r="EI96" i="66"/>
  <c r="EH96" i="66"/>
  <c r="EG96" i="66"/>
  <c r="EF96" i="66"/>
  <c r="EE96" i="66"/>
  <c r="ED96" i="66"/>
  <c r="EC96" i="66"/>
  <c r="EB96" i="66"/>
  <c r="EA96" i="66"/>
  <c r="DZ96" i="66"/>
  <c r="DY96" i="66"/>
  <c r="DX96" i="66"/>
  <c r="DW96" i="66"/>
  <c r="DV96" i="66"/>
  <c r="DU96" i="66"/>
  <c r="DT96" i="66"/>
  <c r="DS96" i="66"/>
  <c r="DR96" i="66"/>
  <c r="DQ96" i="66"/>
  <c r="CS96" i="66"/>
  <c r="DB96" i="66" s="1"/>
  <c r="CJ96" i="66"/>
  <c r="DH96" i="66" s="1"/>
  <c r="CA96" i="66"/>
  <c r="DJ96" i="66" s="1"/>
  <c r="BZ96" i="66"/>
  <c r="BQ96" i="66"/>
  <c r="DK96" i="66" s="1"/>
  <c r="BP96" i="66"/>
  <c r="BG96" i="66"/>
  <c r="DG96" i="66" s="1"/>
  <c r="AX96" i="66"/>
  <c r="DD96" i="66" s="1"/>
  <c r="AO96" i="66"/>
  <c r="DC96" i="66" s="1"/>
  <c r="AF96" i="66"/>
  <c r="DA96" i="66" s="1"/>
  <c r="S96" i="66"/>
  <c r="U96" i="66" s="1"/>
  <c r="Q96" i="66"/>
  <c r="O96" i="66"/>
  <c r="GL95" i="66"/>
  <c r="GK95" i="66"/>
  <c r="GJ95" i="66"/>
  <c r="GI95" i="66"/>
  <c r="GH95" i="66"/>
  <c r="GG95" i="66"/>
  <c r="GF95" i="66"/>
  <c r="GE95" i="66"/>
  <c r="GD95" i="66"/>
  <c r="GC95" i="66"/>
  <c r="GB95" i="66"/>
  <c r="GA95" i="66"/>
  <c r="FZ95" i="66"/>
  <c r="FY95" i="66"/>
  <c r="FX95" i="66"/>
  <c r="FW95" i="66"/>
  <c r="FV95" i="66"/>
  <c r="FU95" i="66"/>
  <c r="FT95" i="66"/>
  <c r="FS95" i="66"/>
  <c r="FR95" i="66"/>
  <c r="FQ95" i="66"/>
  <c r="FP95" i="66"/>
  <c r="FO95" i="66"/>
  <c r="FM95" i="66"/>
  <c r="FL95" i="66"/>
  <c r="FK95" i="66"/>
  <c r="FJ95" i="66"/>
  <c r="FI95" i="66"/>
  <c r="FH95" i="66"/>
  <c r="FG95" i="66"/>
  <c r="FF95" i="66"/>
  <c r="FE95" i="66"/>
  <c r="FD95" i="66"/>
  <c r="FC95" i="66"/>
  <c r="FB95" i="66"/>
  <c r="FA95" i="66"/>
  <c r="EZ95" i="66"/>
  <c r="EY95" i="66"/>
  <c r="EX95" i="66"/>
  <c r="EW95" i="66"/>
  <c r="EV95" i="66"/>
  <c r="EU95" i="66"/>
  <c r="ET95" i="66"/>
  <c r="ES95" i="66"/>
  <c r="ER95" i="66"/>
  <c r="EQ95" i="66"/>
  <c r="EP95" i="66"/>
  <c r="EN95" i="66"/>
  <c r="EM95" i="66"/>
  <c r="EL95" i="66"/>
  <c r="EK95" i="66"/>
  <c r="EJ95" i="66"/>
  <c r="EI95" i="66"/>
  <c r="EH95" i="66"/>
  <c r="EG95" i="66"/>
  <c r="EF95" i="66"/>
  <c r="EE95" i="66"/>
  <c r="ED95" i="66"/>
  <c r="EC95" i="66"/>
  <c r="EB95" i="66"/>
  <c r="EA95" i="66"/>
  <c r="DZ95" i="66"/>
  <c r="DY95" i="66"/>
  <c r="DX95" i="66"/>
  <c r="DW95" i="66"/>
  <c r="DV95" i="66"/>
  <c r="DU95" i="66"/>
  <c r="DT95" i="66"/>
  <c r="DS95" i="66"/>
  <c r="DR95" i="66"/>
  <c r="DQ95" i="66"/>
  <c r="CS95" i="66"/>
  <c r="DB95" i="66" s="1"/>
  <c r="CJ95" i="66"/>
  <c r="DH95" i="66" s="1"/>
  <c r="CA95" i="66"/>
  <c r="DJ95" i="66" s="1"/>
  <c r="BZ95" i="66"/>
  <c r="BQ95" i="66"/>
  <c r="BP95" i="66"/>
  <c r="BG95" i="66"/>
  <c r="DG95" i="66" s="1"/>
  <c r="AX95" i="66"/>
  <c r="DD95" i="66" s="1"/>
  <c r="AO95" i="66"/>
  <c r="DC95" i="66" s="1"/>
  <c r="AF95" i="66"/>
  <c r="DA95" i="66" s="1"/>
  <c r="S95" i="66"/>
  <c r="U95" i="66" s="1"/>
  <c r="Q95" i="66"/>
  <c r="O95" i="66"/>
  <c r="GL94" i="66"/>
  <c r="GK94" i="66"/>
  <c r="GJ94" i="66"/>
  <c r="GI94" i="66"/>
  <c r="GH94" i="66"/>
  <c r="GG94" i="66"/>
  <c r="GF94" i="66"/>
  <c r="GE94" i="66"/>
  <c r="GD94" i="66"/>
  <c r="GC94" i="66"/>
  <c r="GB94" i="66"/>
  <c r="GA94" i="66"/>
  <c r="FZ94" i="66"/>
  <c r="FY94" i="66"/>
  <c r="FX94" i="66"/>
  <c r="FW94" i="66"/>
  <c r="FV94" i="66"/>
  <c r="FU94" i="66"/>
  <c r="FT94" i="66"/>
  <c r="FS94" i="66"/>
  <c r="FR94" i="66"/>
  <c r="FQ94" i="66"/>
  <c r="FP94" i="66"/>
  <c r="FO94" i="66"/>
  <c r="FM94" i="66"/>
  <c r="FL94" i="66"/>
  <c r="FK94" i="66"/>
  <c r="FJ94" i="66"/>
  <c r="FI94" i="66"/>
  <c r="FH94" i="66"/>
  <c r="FG94" i="66"/>
  <c r="FF94" i="66"/>
  <c r="FE94" i="66"/>
  <c r="FD94" i="66"/>
  <c r="FC94" i="66"/>
  <c r="FB94" i="66"/>
  <c r="FA94" i="66"/>
  <c r="EZ94" i="66"/>
  <c r="EY94" i="66"/>
  <c r="EX94" i="66"/>
  <c r="EW94" i="66"/>
  <c r="EV94" i="66"/>
  <c r="EU94" i="66"/>
  <c r="ET94" i="66"/>
  <c r="ES94" i="66"/>
  <c r="ER94" i="66"/>
  <c r="EQ94" i="66"/>
  <c r="EP94" i="66"/>
  <c r="EN94" i="66"/>
  <c r="EM94" i="66"/>
  <c r="EL94" i="66"/>
  <c r="EK94" i="66"/>
  <c r="EJ94" i="66"/>
  <c r="EI94" i="66"/>
  <c r="EH94" i="66"/>
  <c r="EG94" i="66"/>
  <c r="EF94" i="66"/>
  <c r="EE94" i="66"/>
  <c r="ED94" i="66"/>
  <c r="EC94" i="66"/>
  <c r="EB94" i="66"/>
  <c r="EA94" i="66"/>
  <c r="DZ94" i="66"/>
  <c r="DY94" i="66"/>
  <c r="DX94" i="66"/>
  <c r="DW94" i="66"/>
  <c r="DV94" i="66"/>
  <c r="DU94" i="66"/>
  <c r="DT94" i="66"/>
  <c r="DS94" i="66"/>
  <c r="DR94" i="66"/>
  <c r="DQ94" i="66"/>
  <c r="DA94" i="66"/>
  <c r="CS94" i="66"/>
  <c r="DB94" i="66" s="1"/>
  <c r="CJ94" i="66"/>
  <c r="DH94" i="66" s="1"/>
  <c r="CA94" i="66"/>
  <c r="DJ94" i="66" s="1"/>
  <c r="BZ94" i="66"/>
  <c r="BQ94" i="66"/>
  <c r="DK94" i="66" s="1"/>
  <c r="BP94" i="66"/>
  <c r="BG94" i="66"/>
  <c r="DG94" i="66" s="1"/>
  <c r="AX94" i="66"/>
  <c r="AO94" i="66"/>
  <c r="DC94" i="66" s="1"/>
  <c r="S94" i="66"/>
  <c r="U94" i="66" s="1"/>
  <c r="Q94" i="66"/>
  <c r="O94" i="66"/>
  <c r="GL93" i="66"/>
  <c r="GK93" i="66"/>
  <c r="GJ93" i="66"/>
  <c r="GI93" i="66"/>
  <c r="GH93" i="66"/>
  <c r="GG93" i="66"/>
  <c r="GF93" i="66"/>
  <c r="GE93" i="66"/>
  <c r="GD93" i="66"/>
  <c r="GC93" i="66"/>
  <c r="GB93" i="66"/>
  <c r="GA93" i="66"/>
  <c r="FZ93" i="66"/>
  <c r="FY93" i="66"/>
  <c r="FX93" i="66"/>
  <c r="FW93" i="66"/>
  <c r="FV93" i="66"/>
  <c r="FU93" i="66"/>
  <c r="FT93" i="66"/>
  <c r="FS93" i="66"/>
  <c r="FR93" i="66"/>
  <c r="FQ93" i="66"/>
  <c r="FP93" i="66"/>
  <c r="FO93" i="66"/>
  <c r="FM93" i="66"/>
  <c r="FL93" i="66"/>
  <c r="FK93" i="66"/>
  <c r="FJ93" i="66"/>
  <c r="FI93" i="66"/>
  <c r="FH93" i="66"/>
  <c r="FG93" i="66"/>
  <c r="FF93" i="66"/>
  <c r="FE93" i="66"/>
  <c r="FD93" i="66"/>
  <c r="FC93" i="66"/>
  <c r="FB93" i="66"/>
  <c r="FA93" i="66"/>
  <c r="EZ93" i="66"/>
  <c r="EY93" i="66"/>
  <c r="EX93" i="66"/>
  <c r="EW93" i="66"/>
  <c r="EV93" i="66"/>
  <c r="EU93" i="66"/>
  <c r="ET93" i="66"/>
  <c r="ES93" i="66"/>
  <c r="ER93" i="66"/>
  <c r="EQ93" i="66"/>
  <c r="EP93" i="66"/>
  <c r="EN93" i="66"/>
  <c r="EM93" i="66"/>
  <c r="EL93" i="66"/>
  <c r="EK93" i="66"/>
  <c r="EJ93" i="66"/>
  <c r="EI93" i="66"/>
  <c r="EH93" i="66"/>
  <c r="EG93" i="66"/>
  <c r="EF93" i="66"/>
  <c r="EE93" i="66"/>
  <c r="ED93" i="66"/>
  <c r="EC93" i="66"/>
  <c r="EB93" i="66"/>
  <c r="EA93" i="66"/>
  <c r="DZ93" i="66"/>
  <c r="DY93" i="66"/>
  <c r="DX93" i="66"/>
  <c r="DW93" i="66"/>
  <c r="DV93" i="66"/>
  <c r="DU93" i="66"/>
  <c r="DT93" i="66"/>
  <c r="DS93" i="66"/>
  <c r="DR93" i="66"/>
  <c r="DQ93" i="66"/>
  <c r="DG93" i="66"/>
  <c r="DA93" i="66"/>
  <c r="CS93" i="66"/>
  <c r="DB93" i="66" s="1"/>
  <c r="CJ93" i="66"/>
  <c r="DH93" i="66" s="1"/>
  <c r="CA93" i="66"/>
  <c r="BZ93" i="66"/>
  <c r="BQ93" i="66"/>
  <c r="DK93" i="66" s="1"/>
  <c r="BP93" i="66"/>
  <c r="AX93" i="66"/>
  <c r="AO93" i="66"/>
  <c r="DC93" i="66" s="1"/>
  <c r="S93" i="66"/>
  <c r="U93" i="66" s="1"/>
  <c r="Q93" i="66"/>
  <c r="O93" i="66"/>
  <c r="GL92" i="66"/>
  <c r="GK92" i="66"/>
  <c r="GJ92" i="66"/>
  <c r="GI92" i="66"/>
  <c r="GH92" i="66"/>
  <c r="GG92" i="66"/>
  <c r="GF92" i="66"/>
  <c r="GE92" i="66"/>
  <c r="GD92" i="66"/>
  <c r="GC92" i="66"/>
  <c r="GB92" i="66"/>
  <c r="GA92" i="66"/>
  <c r="FZ92" i="66"/>
  <c r="FY92" i="66"/>
  <c r="FX92" i="66"/>
  <c r="FW92" i="66"/>
  <c r="FV92" i="66"/>
  <c r="FU92" i="66"/>
  <c r="FT92" i="66"/>
  <c r="FS92" i="66"/>
  <c r="FR92" i="66"/>
  <c r="FQ92" i="66"/>
  <c r="FP92" i="66"/>
  <c r="FO92" i="66"/>
  <c r="FM92" i="66"/>
  <c r="FL92" i="66"/>
  <c r="FK92" i="66"/>
  <c r="FJ92" i="66"/>
  <c r="FI92" i="66"/>
  <c r="FH92" i="66"/>
  <c r="FG92" i="66"/>
  <c r="FF92" i="66"/>
  <c r="FE92" i="66"/>
  <c r="FD92" i="66"/>
  <c r="FC92" i="66"/>
  <c r="FB92" i="66"/>
  <c r="FA92" i="66"/>
  <c r="EZ92" i="66"/>
  <c r="EY92" i="66"/>
  <c r="EX92" i="66"/>
  <c r="EW92" i="66"/>
  <c r="EV92" i="66"/>
  <c r="EU92" i="66"/>
  <c r="ET92" i="66"/>
  <c r="ES92" i="66"/>
  <c r="ER92" i="66"/>
  <c r="EQ92" i="66"/>
  <c r="EP92" i="66"/>
  <c r="EN92" i="66"/>
  <c r="EM92" i="66"/>
  <c r="EL92" i="66"/>
  <c r="EK92" i="66"/>
  <c r="EJ92" i="66"/>
  <c r="EI92" i="66"/>
  <c r="EH92" i="66"/>
  <c r="EG92" i="66"/>
  <c r="EF92" i="66"/>
  <c r="EE92" i="66"/>
  <c r="ED92" i="66"/>
  <c r="EC92" i="66"/>
  <c r="EB92" i="66"/>
  <c r="EA92" i="66"/>
  <c r="DZ92" i="66"/>
  <c r="DY92" i="66"/>
  <c r="DX92" i="66"/>
  <c r="DW92" i="66"/>
  <c r="DV92" i="66"/>
  <c r="DU92" i="66"/>
  <c r="DT92" i="66"/>
  <c r="DS92" i="66"/>
  <c r="DR92" i="66"/>
  <c r="DQ92" i="66"/>
  <c r="DA92" i="66"/>
  <c r="CS92" i="66"/>
  <c r="DB92" i="66" s="1"/>
  <c r="CJ92" i="66"/>
  <c r="DH92" i="66" s="1"/>
  <c r="CA92" i="66"/>
  <c r="DJ92" i="66" s="1"/>
  <c r="BZ92" i="66"/>
  <c r="BQ92" i="66"/>
  <c r="DK92" i="66" s="1"/>
  <c r="BP92" i="66"/>
  <c r="BG92" i="66"/>
  <c r="DG92" i="66" s="1"/>
  <c r="AX92" i="66"/>
  <c r="DE92" i="66" s="1"/>
  <c r="AO92" i="66"/>
  <c r="DC92" i="66" s="1"/>
  <c r="S92" i="66"/>
  <c r="U92" i="66" s="1"/>
  <c r="Q92" i="66"/>
  <c r="O92" i="66"/>
  <c r="GL91" i="66"/>
  <c r="GK91" i="66"/>
  <c r="GJ91" i="66"/>
  <c r="GI91" i="66"/>
  <c r="GH91" i="66"/>
  <c r="GG91" i="66"/>
  <c r="GF91" i="66"/>
  <c r="GE91" i="66"/>
  <c r="GD91" i="66"/>
  <c r="GC91" i="66"/>
  <c r="GB91" i="66"/>
  <c r="GA91" i="66"/>
  <c r="FZ91" i="66"/>
  <c r="FY91" i="66"/>
  <c r="FX91" i="66"/>
  <c r="FW91" i="66"/>
  <c r="FV91" i="66"/>
  <c r="FU91" i="66"/>
  <c r="FT91" i="66"/>
  <c r="FS91" i="66"/>
  <c r="FR91" i="66"/>
  <c r="FQ91" i="66"/>
  <c r="FP91" i="66"/>
  <c r="FO91" i="66"/>
  <c r="FM91" i="66"/>
  <c r="FL91" i="66"/>
  <c r="FK91" i="66"/>
  <c r="FJ91" i="66"/>
  <c r="FI91" i="66"/>
  <c r="FH91" i="66"/>
  <c r="FG91" i="66"/>
  <c r="FF91" i="66"/>
  <c r="FE91" i="66"/>
  <c r="FD91" i="66"/>
  <c r="FC91" i="66"/>
  <c r="FB91" i="66"/>
  <c r="FA91" i="66"/>
  <c r="EZ91" i="66"/>
  <c r="EY91" i="66"/>
  <c r="EX91" i="66"/>
  <c r="EW91" i="66"/>
  <c r="EV91" i="66"/>
  <c r="EU91" i="66"/>
  <c r="ET91" i="66"/>
  <c r="ES91" i="66"/>
  <c r="ER91" i="66"/>
  <c r="EQ91" i="66"/>
  <c r="EP91" i="66"/>
  <c r="EN91" i="66"/>
  <c r="EM91" i="66"/>
  <c r="EL91" i="66"/>
  <c r="EK91" i="66"/>
  <c r="EJ91" i="66"/>
  <c r="EI91" i="66"/>
  <c r="EH91" i="66"/>
  <c r="EG91" i="66"/>
  <c r="EF91" i="66"/>
  <c r="EE91" i="66"/>
  <c r="ED91" i="66"/>
  <c r="EC91" i="66"/>
  <c r="EB91" i="66"/>
  <c r="EA91" i="66"/>
  <c r="DZ91" i="66"/>
  <c r="DY91" i="66"/>
  <c r="DX91" i="66"/>
  <c r="DW91" i="66"/>
  <c r="DV91" i="66"/>
  <c r="DU91" i="66"/>
  <c r="DT91" i="66"/>
  <c r="DS91" i="66"/>
  <c r="DR91" i="66"/>
  <c r="DQ91" i="66"/>
  <c r="DA91" i="66"/>
  <c r="CS91" i="66"/>
  <c r="DB91" i="66" s="1"/>
  <c r="CJ91" i="66"/>
  <c r="DH91" i="66" s="1"/>
  <c r="CA91" i="66"/>
  <c r="DJ91" i="66" s="1"/>
  <c r="BZ91" i="66"/>
  <c r="BQ91" i="66"/>
  <c r="DK91" i="66" s="1"/>
  <c r="BP91" i="66"/>
  <c r="BG91" i="66"/>
  <c r="DG91" i="66" s="1"/>
  <c r="AX91" i="66"/>
  <c r="DD91" i="66" s="1"/>
  <c r="AO91" i="66"/>
  <c r="DC91" i="66" s="1"/>
  <c r="S91" i="66"/>
  <c r="U91" i="66" s="1"/>
  <c r="Q91" i="66"/>
  <c r="O91" i="66"/>
  <c r="GL90" i="66"/>
  <c r="GK90" i="66"/>
  <c r="GJ90" i="66"/>
  <c r="GI90" i="66"/>
  <c r="GH90" i="66"/>
  <c r="GG90" i="66"/>
  <c r="GF90" i="66"/>
  <c r="GE90" i="66"/>
  <c r="GD90" i="66"/>
  <c r="GC90" i="66"/>
  <c r="GB90" i="66"/>
  <c r="GA90" i="66"/>
  <c r="FZ90" i="66"/>
  <c r="FY90" i="66"/>
  <c r="FX90" i="66"/>
  <c r="FW90" i="66"/>
  <c r="FV90" i="66"/>
  <c r="FU90" i="66"/>
  <c r="FT90" i="66"/>
  <c r="FS90" i="66"/>
  <c r="FR90" i="66"/>
  <c r="FQ90" i="66"/>
  <c r="FP90" i="66"/>
  <c r="FO90" i="66"/>
  <c r="FM90" i="66"/>
  <c r="FL90" i="66"/>
  <c r="FK90" i="66"/>
  <c r="FJ90" i="66"/>
  <c r="FI90" i="66"/>
  <c r="FH90" i="66"/>
  <c r="FG90" i="66"/>
  <c r="FF90" i="66"/>
  <c r="FE90" i="66"/>
  <c r="FD90" i="66"/>
  <c r="FC90" i="66"/>
  <c r="FB90" i="66"/>
  <c r="FA90" i="66"/>
  <c r="EZ90" i="66"/>
  <c r="EY90" i="66"/>
  <c r="EX90" i="66"/>
  <c r="EW90" i="66"/>
  <c r="EV90" i="66"/>
  <c r="EU90" i="66"/>
  <c r="ET90" i="66"/>
  <c r="ES90" i="66"/>
  <c r="ER90" i="66"/>
  <c r="EQ90" i="66"/>
  <c r="EP90" i="66"/>
  <c r="EN90" i="66"/>
  <c r="EM90" i="66"/>
  <c r="EL90" i="66"/>
  <c r="EK90" i="66"/>
  <c r="EJ90" i="66"/>
  <c r="EI90" i="66"/>
  <c r="EH90" i="66"/>
  <c r="EG90" i="66"/>
  <c r="EF90" i="66"/>
  <c r="EE90" i="66"/>
  <c r="ED90" i="66"/>
  <c r="EC90" i="66"/>
  <c r="EB90" i="66"/>
  <c r="EA90" i="66"/>
  <c r="DZ90" i="66"/>
  <c r="DY90" i="66"/>
  <c r="DX90" i="66"/>
  <c r="DW90" i="66"/>
  <c r="DV90" i="66"/>
  <c r="DU90" i="66"/>
  <c r="DT90" i="66"/>
  <c r="DS90" i="66"/>
  <c r="DR90" i="66"/>
  <c r="DQ90" i="66"/>
  <c r="DA90" i="66"/>
  <c r="CS90" i="66"/>
  <c r="DB90" i="66" s="1"/>
  <c r="CJ90" i="66"/>
  <c r="DH90" i="66" s="1"/>
  <c r="CA90" i="66"/>
  <c r="BZ90" i="66"/>
  <c r="BQ90" i="66"/>
  <c r="DK90" i="66" s="1"/>
  <c r="BP90" i="66"/>
  <c r="BG90" i="66"/>
  <c r="DG90" i="66" s="1"/>
  <c r="AX90" i="66"/>
  <c r="DE90" i="66" s="1"/>
  <c r="AO90" i="66"/>
  <c r="DC90" i="66" s="1"/>
  <c r="S90" i="66"/>
  <c r="U90" i="66" s="1"/>
  <c r="Q90" i="66"/>
  <c r="O90" i="66"/>
  <c r="GL89" i="66"/>
  <c r="GK89" i="66"/>
  <c r="GJ89" i="66"/>
  <c r="GI89" i="66"/>
  <c r="GH89" i="66"/>
  <c r="GG89" i="66"/>
  <c r="GF89" i="66"/>
  <c r="GE89" i="66"/>
  <c r="GD89" i="66"/>
  <c r="GC89" i="66"/>
  <c r="GB89" i="66"/>
  <c r="GA89" i="66"/>
  <c r="FZ89" i="66"/>
  <c r="FY89" i="66"/>
  <c r="FX89" i="66"/>
  <c r="FW89" i="66"/>
  <c r="FV89" i="66"/>
  <c r="FU89" i="66"/>
  <c r="FT89" i="66"/>
  <c r="FS89" i="66"/>
  <c r="FR89" i="66"/>
  <c r="FQ89" i="66"/>
  <c r="FP89" i="66"/>
  <c r="FO89" i="66"/>
  <c r="FM89" i="66"/>
  <c r="FL89" i="66"/>
  <c r="FK89" i="66"/>
  <c r="FJ89" i="66"/>
  <c r="FI89" i="66"/>
  <c r="FH89" i="66"/>
  <c r="FG89" i="66"/>
  <c r="FF89" i="66"/>
  <c r="FE89" i="66"/>
  <c r="FD89" i="66"/>
  <c r="FC89" i="66"/>
  <c r="FB89" i="66"/>
  <c r="FA89" i="66"/>
  <c r="EZ89" i="66"/>
  <c r="EY89" i="66"/>
  <c r="EX89" i="66"/>
  <c r="EW89" i="66"/>
  <c r="EV89" i="66"/>
  <c r="EU89" i="66"/>
  <c r="ET89" i="66"/>
  <c r="ES89" i="66"/>
  <c r="ER89" i="66"/>
  <c r="EQ89" i="66"/>
  <c r="EP89" i="66"/>
  <c r="EN89" i="66"/>
  <c r="EM89" i="66"/>
  <c r="EL89" i="66"/>
  <c r="EK89" i="66"/>
  <c r="EJ89" i="66"/>
  <c r="EI89" i="66"/>
  <c r="EH89" i="66"/>
  <c r="EG89" i="66"/>
  <c r="EF89" i="66"/>
  <c r="EE89" i="66"/>
  <c r="ED89" i="66"/>
  <c r="EC89" i="66"/>
  <c r="EB89" i="66"/>
  <c r="EA89" i="66"/>
  <c r="DZ89" i="66"/>
  <c r="DY89" i="66"/>
  <c r="DX89" i="66"/>
  <c r="DW89" i="66"/>
  <c r="DV89" i="66"/>
  <c r="DU89" i="66"/>
  <c r="DT89" i="66"/>
  <c r="DS89" i="66"/>
  <c r="DR89" i="66"/>
  <c r="DQ89" i="66"/>
  <c r="DA89" i="66"/>
  <c r="CS89" i="66"/>
  <c r="DB89" i="66" s="1"/>
  <c r="CJ89" i="66"/>
  <c r="DH89" i="66" s="1"/>
  <c r="CA89" i="66"/>
  <c r="DJ89" i="66" s="1"/>
  <c r="BZ89" i="66"/>
  <c r="BQ89" i="66"/>
  <c r="DK89" i="66" s="1"/>
  <c r="BP89" i="66"/>
  <c r="BG89" i="66"/>
  <c r="DG89" i="66" s="1"/>
  <c r="AX89" i="66"/>
  <c r="DD89" i="66" s="1"/>
  <c r="AO89" i="66"/>
  <c r="DC89" i="66" s="1"/>
  <c r="S89" i="66"/>
  <c r="U89" i="66" s="1"/>
  <c r="Q89" i="66"/>
  <c r="O89" i="66"/>
  <c r="GL88" i="66"/>
  <c r="GK88" i="66"/>
  <c r="GJ88" i="66"/>
  <c r="GI88" i="66"/>
  <c r="GH88" i="66"/>
  <c r="GG88" i="66"/>
  <c r="GF88" i="66"/>
  <c r="GE88" i="66"/>
  <c r="GD88" i="66"/>
  <c r="GC88" i="66"/>
  <c r="GB88" i="66"/>
  <c r="GA88" i="66"/>
  <c r="FZ88" i="66"/>
  <c r="FY88" i="66"/>
  <c r="FX88" i="66"/>
  <c r="FW88" i="66"/>
  <c r="FV88" i="66"/>
  <c r="FU88" i="66"/>
  <c r="FT88" i="66"/>
  <c r="FS88" i="66"/>
  <c r="FR88" i="66"/>
  <c r="FQ88" i="66"/>
  <c r="FP88" i="66"/>
  <c r="FO88" i="66"/>
  <c r="FM88" i="66"/>
  <c r="FL88" i="66"/>
  <c r="FK88" i="66"/>
  <c r="FJ88" i="66"/>
  <c r="FI88" i="66"/>
  <c r="FH88" i="66"/>
  <c r="FG88" i="66"/>
  <c r="FF88" i="66"/>
  <c r="FE88" i="66"/>
  <c r="FD88" i="66"/>
  <c r="FC88" i="66"/>
  <c r="FB88" i="66"/>
  <c r="FA88" i="66"/>
  <c r="EZ88" i="66"/>
  <c r="EY88" i="66"/>
  <c r="EX88" i="66"/>
  <c r="EW88" i="66"/>
  <c r="EV88" i="66"/>
  <c r="EU88" i="66"/>
  <c r="ET88" i="66"/>
  <c r="ES88" i="66"/>
  <c r="ER88" i="66"/>
  <c r="EQ88" i="66"/>
  <c r="EP88" i="66"/>
  <c r="EN88" i="66"/>
  <c r="EM88" i="66"/>
  <c r="EL88" i="66"/>
  <c r="EK88" i="66"/>
  <c r="EJ88" i="66"/>
  <c r="EI88" i="66"/>
  <c r="EH88" i="66"/>
  <c r="EG88" i="66"/>
  <c r="EF88" i="66"/>
  <c r="EE88" i="66"/>
  <c r="ED88" i="66"/>
  <c r="EC88" i="66"/>
  <c r="EB88" i="66"/>
  <c r="EA88" i="66"/>
  <c r="DZ88" i="66"/>
  <c r="DY88" i="66"/>
  <c r="DX88" i="66"/>
  <c r="DW88" i="66"/>
  <c r="DV88" i="66"/>
  <c r="DU88" i="66"/>
  <c r="DT88" i="66"/>
  <c r="DS88" i="66"/>
  <c r="DR88" i="66"/>
  <c r="DQ88" i="66"/>
  <c r="DA88" i="66"/>
  <c r="CS88" i="66"/>
  <c r="DB88" i="66" s="1"/>
  <c r="CJ88" i="66"/>
  <c r="DH88" i="66" s="1"/>
  <c r="CA88" i="66"/>
  <c r="DJ88" i="66" s="1"/>
  <c r="BZ88" i="66"/>
  <c r="BQ88" i="66"/>
  <c r="DK88" i="66" s="1"/>
  <c r="BP88" i="66"/>
  <c r="BG88" i="66"/>
  <c r="DG88" i="66" s="1"/>
  <c r="AX88" i="66"/>
  <c r="DE88" i="66" s="1"/>
  <c r="AO88" i="66"/>
  <c r="DC88" i="66" s="1"/>
  <c r="S88" i="66"/>
  <c r="U88" i="66" s="1"/>
  <c r="Q88" i="66"/>
  <c r="O88" i="66"/>
  <c r="GL87" i="66"/>
  <c r="GK87" i="66"/>
  <c r="GJ87" i="66"/>
  <c r="GI87" i="66"/>
  <c r="GH87" i="66"/>
  <c r="GG87" i="66"/>
  <c r="GF87" i="66"/>
  <c r="GE87" i="66"/>
  <c r="GD87" i="66"/>
  <c r="GC87" i="66"/>
  <c r="GB87" i="66"/>
  <c r="GA87" i="66"/>
  <c r="FZ87" i="66"/>
  <c r="FY87" i="66"/>
  <c r="FX87" i="66"/>
  <c r="FW87" i="66"/>
  <c r="FV87" i="66"/>
  <c r="FU87" i="66"/>
  <c r="FT87" i="66"/>
  <c r="FS87" i="66"/>
  <c r="FR87" i="66"/>
  <c r="FQ87" i="66"/>
  <c r="FP87" i="66"/>
  <c r="FO87" i="66"/>
  <c r="FM87" i="66"/>
  <c r="FL87" i="66"/>
  <c r="FK87" i="66"/>
  <c r="FJ87" i="66"/>
  <c r="FI87" i="66"/>
  <c r="FH87" i="66"/>
  <c r="FG87" i="66"/>
  <c r="FF87" i="66"/>
  <c r="FE87" i="66"/>
  <c r="FD87" i="66"/>
  <c r="FC87" i="66"/>
  <c r="FB87" i="66"/>
  <c r="FA87" i="66"/>
  <c r="EZ87" i="66"/>
  <c r="EY87" i="66"/>
  <c r="EX87" i="66"/>
  <c r="EW87" i="66"/>
  <c r="EV87" i="66"/>
  <c r="EU87" i="66"/>
  <c r="ET87" i="66"/>
  <c r="ES87" i="66"/>
  <c r="ER87" i="66"/>
  <c r="EQ87" i="66"/>
  <c r="EP87" i="66"/>
  <c r="EN87" i="66"/>
  <c r="EM87" i="66"/>
  <c r="EL87" i="66"/>
  <c r="EK87" i="66"/>
  <c r="EJ87" i="66"/>
  <c r="EI87" i="66"/>
  <c r="EH87" i="66"/>
  <c r="EG87" i="66"/>
  <c r="EF87" i="66"/>
  <c r="EE87" i="66"/>
  <c r="ED87" i="66"/>
  <c r="EC87" i="66"/>
  <c r="EB87" i="66"/>
  <c r="EA87" i="66"/>
  <c r="DZ87" i="66"/>
  <c r="DY87" i="66"/>
  <c r="DX87" i="66"/>
  <c r="DW87" i="66"/>
  <c r="DV87" i="66"/>
  <c r="DU87" i="66"/>
  <c r="DT87" i="66"/>
  <c r="DS87" i="66"/>
  <c r="DR87" i="66"/>
  <c r="DQ87" i="66"/>
  <c r="DA87" i="66"/>
  <c r="CS87" i="66"/>
  <c r="DB87" i="66" s="1"/>
  <c r="CJ87" i="66"/>
  <c r="DH87" i="66" s="1"/>
  <c r="CA87" i="66"/>
  <c r="DJ87" i="66" s="1"/>
  <c r="BZ87" i="66"/>
  <c r="BQ87" i="66"/>
  <c r="BP87" i="66"/>
  <c r="BG87" i="66"/>
  <c r="DG87" i="66" s="1"/>
  <c r="AX87" i="66"/>
  <c r="AO87" i="66"/>
  <c r="DC87" i="66" s="1"/>
  <c r="S87" i="66"/>
  <c r="U87" i="66" s="1"/>
  <c r="Q87" i="66"/>
  <c r="O87" i="66"/>
  <c r="GL86" i="66"/>
  <c r="GK86" i="66"/>
  <c r="GJ86" i="66"/>
  <c r="GI86" i="66"/>
  <c r="GH86" i="66"/>
  <c r="GG86" i="66"/>
  <c r="GF86" i="66"/>
  <c r="GE86" i="66"/>
  <c r="GD86" i="66"/>
  <c r="GC86" i="66"/>
  <c r="GB86" i="66"/>
  <c r="GA86" i="66"/>
  <c r="FZ86" i="66"/>
  <c r="FY86" i="66"/>
  <c r="FX86" i="66"/>
  <c r="FW86" i="66"/>
  <c r="FV86" i="66"/>
  <c r="FU86" i="66"/>
  <c r="FT86" i="66"/>
  <c r="FS86" i="66"/>
  <c r="FR86" i="66"/>
  <c r="FQ86" i="66"/>
  <c r="FP86" i="66"/>
  <c r="FO86" i="66"/>
  <c r="FM86" i="66"/>
  <c r="FL86" i="66"/>
  <c r="FK86" i="66"/>
  <c r="FJ86" i="66"/>
  <c r="FI86" i="66"/>
  <c r="FH86" i="66"/>
  <c r="FG86" i="66"/>
  <c r="FF86" i="66"/>
  <c r="FE86" i="66"/>
  <c r="FD86" i="66"/>
  <c r="FC86" i="66"/>
  <c r="FB86" i="66"/>
  <c r="FA86" i="66"/>
  <c r="EZ86" i="66"/>
  <c r="EY86" i="66"/>
  <c r="EX86" i="66"/>
  <c r="EW86" i="66"/>
  <c r="EV86" i="66"/>
  <c r="EU86" i="66"/>
  <c r="ET86" i="66"/>
  <c r="ES86" i="66"/>
  <c r="ER86" i="66"/>
  <c r="EQ86" i="66"/>
  <c r="EP86" i="66"/>
  <c r="EN86" i="66"/>
  <c r="EM86" i="66"/>
  <c r="EL86" i="66"/>
  <c r="EK86" i="66"/>
  <c r="EJ86" i="66"/>
  <c r="EI86" i="66"/>
  <c r="EH86" i="66"/>
  <c r="EG86" i="66"/>
  <c r="EF86" i="66"/>
  <c r="EE86" i="66"/>
  <c r="ED86" i="66"/>
  <c r="EC86" i="66"/>
  <c r="EB86" i="66"/>
  <c r="EA86" i="66"/>
  <c r="DZ86" i="66"/>
  <c r="DY86" i="66"/>
  <c r="DX86" i="66"/>
  <c r="DW86" i="66"/>
  <c r="DV86" i="66"/>
  <c r="DU86" i="66"/>
  <c r="DT86" i="66"/>
  <c r="DS86" i="66"/>
  <c r="DR86" i="66"/>
  <c r="DQ86" i="66"/>
  <c r="DA86" i="66"/>
  <c r="CS86" i="66"/>
  <c r="DB86" i="66" s="1"/>
  <c r="CJ86" i="66"/>
  <c r="DH86" i="66" s="1"/>
  <c r="CA86" i="66"/>
  <c r="DJ86" i="66" s="1"/>
  <c r="BZ86" i="66"/>
  <c r="BQ86" i="66"/>
  <c r="BP86" i="66"/>
  <c r="BG86" i="66"/>
  <c r="DG86" i="66" s="1"/>
  <c r="AX86" i="66"/>
  <c r="DE86" i="66" s="1"/>
  <c r="AO86" i="66"/>
  <c r="DC86" i="66" s="1"/>
  <c r="S86" i="66"/>
  <c r="U86" i="66" s="1"/>
  <c r="Q86" i="66"/>
  <c r="O86" i="66"/>
  <c r="GL85" i="66"/>
  <c r="GK85" i="66"/>
  <c r="GJ85" i="66"/>
  <c r="GI85" i="66"/>
  <c r="GH85" i="66"/>
  <c r="GG85" i="66"/>
  <c r="GF85" i="66"/>
  <c r="GE85" i="66"/>
  <c r="GD85" i="66"/>
  <c r="GC85" i="66"/>
  <c r="GB85" i="66"/>
  <c r="GA85" i="66"/>
  <c r="FZ85" i="66"/>
  <c r="FY85" i="66"/>
  <c r="FX85" i="66"/>
  <c r="FW85" i="66"/>
  <c r="FV85" i="66"/>
  <c r="FU85" i="66"/>
  <c r="FT85" i="66"/>
  <c r="FS85" i="66"/>
  <c r="FR85" i="66"/>
  <c r="FQ85" i="66"/>
  <c r="FP85" i="66"/>
  <c r="FO85" i="66"/>
  <c r="FM85" i="66"/>
  <c r="FL85" i="66"/>
  <c r="FK85" i="66"/>
  <c r="FJ85" i="66"/>
  <c r="FI85" i="66"/>
  <c r="FH85" i="66"/>
  <c r="FG85" i="66"/>
  <c r="FF85" i="66"/>
  <c r="FE85" i="66"/>
  <c r="FD85" i="66"/>
  <c r="FC85" i="66"/>
  <c r="FB85" i="66"/>
  <c r="FA85" i="66"/>
  <c r="EZ85" i="66"/>
  <c r="EY85" i="66"/>
  <c r="EX85" i="66"/>
  <c r="EW85" i="66"/>
  <c r="EV85" i="66"/>
  <c r="EU85" i="66"/>
  <c r="ET85" i="66"/>
  <c r="ES85" i="66"/>
  <c r="ER85" i="66"/>
  <c r="EQ85" i="66"/>
  <c r="EP85" i="66"/>
  <c r="EN85" i="66"/>
  <c r="EM85" i="66"/>
  <c r="EL85" i="66"/>
  <c r="EK85" i="66"/>
  <c r="EJ85" i="66"/>
  <c r="EI85" i="66"/>
  <c r="EH85" i="66"/>
  <c r="EG85" i="66"/>
  <c r="EF85" i="66"/>
  <c r="EE85" i="66"/>
  <c r="ED85" i="66"/>
  <c r="EC85" i="66"/>
  <c r="EB85" i="66"/>
  <c r="EA85" i="66"/>
  <c r="DZ85" i="66"/>
  <c r="DY85" i="66"/>
  <c r="DX85" i="66"/>
  <c r="DW85" i="66"/>
  <c r="DV85" i="66"/>
  <c r="DU85" i="66"/>
  <c r="DT85" i="66"/>
  <c r="DS85" i="66"/>
  <c r="DR85" i="66"/>
  <c r="DQ85" i="66"/>
  <c r="DA85" i="66"/>
  <c r="CS85" i="66"/>
  <c r="DB85" i="66" s="1"/>
  <c r="CJ85" i="66"/>
  <c r="DH85" i="66" s="1"/>
  <c r="CA85" i="66"/>
  <c r="DJ85" i="66" s="1"/>
  <c r="BZ85" i="66"/>
  <c r="BQ85" i="66"/>
  <c r="DK85" i="66" s="1"/>
  <c r="BP85" i="66"/>
  <c r="BG85" i="66"/>
  <c r="DG85" i="66" s="1"/>
  <c r="AX85" i="66"/>
  <c r="DE85" i="66" s="1"/>
  <c r="AO85" i="66"/>
  <c r="DC85" i="66" s="1"/>
  <c r="S85" i="66"/>
  <c r="U85" i="66" s="1"/>
  <c r="Q85" i="66"/>
  <c r="O85" i="66"/>
  <c r="GL84" i="66"/>
  <c r="GK84" i="66"/>
  <c r="GJ84" i="66"/>
  <c r="GI84" i="66"/>
  <c r="GH84" i="66"/>
  <c r="GG84" i="66"/>
  <c r="GF84" i="66"/>
  <c r="GE84" i="66"/>
  <c r="GD84" i="66"/>
  <c r="GC84" i="66"/>
  <c r="GB84" i="66"/>
  <c r="GA84" i="66"/>
  <c r="FZ84" i="66"/>
  <c r="FY84" i="66"/>
  <c r="FX84" i="66"/>
  <c r="FW84" i="66"/>
  <c r="FV84" i="66"/>
  <c r="FU84" i="66"/>
  <c r="FT84" i="66"/>
  <c r="FS84" i="66"/>
  <c r="FR84" i="66"/>
  <c r="FQ84" i="66"/>
  <c r="FP84" i="66"/>
  <c r="FO84" i="66"/>
  <c r="FM84" i="66"/>
  <c r="FL84" i="66"/>
  <c r="FK84" i="66"/>
  <c r="FJ84" i="66"/>
  <c r="FI84" i="66"/>
  <c r="FH84" i="66"/>
  <c r="FG84" i="66"/>
  <c r="FF84" i="66"/>
  <c r="FE84" i="66"/>
  <c r="FD84" i="66"/>
  <c r="FC84" i="66"/>
  <c r="FB84" i="66"/>
  <c r="FA84" i="66"/>
  <c r="EZ84" i="66"/>
  <c r="EY84" i="66"/>
  <c r="EX84" i="66"/>
  <c r="EW84" i="66"/>
  <c r="EV84" i="66"/>
  <c r="EU84" i="66"/>
  <c r="ET84" i="66"/>
  <c r="ES84" i="66"/>
  <c r="ER84" i="66"/>
  <c r="EQ84" i="66"/>
  <c r="EP84" i="66"/>
  <c r="EN84" i="66"/>
  <c r="EM84" i="66"/>
  <c r="EL84" i="66"/>
  <c r="EK84" i="66"/>
  <c r="EJ84" i="66"/>
  <c r="EI84" i="66"/>
  <c r="EH84" i="66"/>
  <c r="EG84" i="66"/>
  <c r="EF84" i="66"/>
  <c r="EE84" i="66"/>
  <c r="ED84" i="66"/>
  <c r="EC84" i="66"/>
  <c r="EB84" i="66"/>
  <c r="EA84" i="66"/>
  <c r="DZ84" i="66"/>
  <c r="DY84" i="66"/>
  <c r="DX84" i="66"/>
  <c r="DW84" i="66"/>
  <c r="DV84" i="66"/>
  <c r="DU84" i="66"/>
  <c r="DT84" i="66"/>
  <c r="DS84" i="66"/>
  <c r="DR84" i="66"/>
  <c r="DQ84" i="66"/>
  <c r="DA84" i="66"/>
  <c r="CS84" i="66"/>
  <c r="DB84" i="66" s="1"/>
  <c r="CJ84" i="66"/>
  <c r="DH84" i="66" s="1"/>
  <c r="CA84" i="66"/>
  <c r="DJ84" i="66" s="1"/>
  <c r="BZ84" i="66"/>
  <c r="BQ84" i="66"/>
  <c r="DK84" i="66" s="1"/>
  <c r="BP84" i="66"/>
  <c r="BG84" i="66"/>
  <c r="DG84" i="66" s="1"/>
  <c r="AX84" i="66"/>
  <c r="DE84" i="66" s="1"/>
  <c r="AO84" i="66"/>
  <c r="DC84" i="66" s="1"/>
  <c r="S84" i="66"/>
  <c r="U84" i="66" s="1"/>
  <c r="Q84" i="66"/>
  <c r="O84" i="66"/>
  <c r="GL83" i="66"/>
  <c r="GK83" i="66"/>
  <c r="GJ83" i="66"/>
  <c r="GI83" i="66"/>
  <c r="GH83" i="66"/>
  <c r="GG83" i="66"/>
  <c r="GF83" i="66"/>
  <c r="GE83" i="66"/>
  <c r="GD83" i="66"/>
  <c r="GC83" i="66"/>
  <c r="GB83" i="66"/>
  <c r="GA83" i="66"/>
  <c r="FZ83" i="66"/>
  <c r="FY83" i="66"/>
  <c r="FX83" i="66"/>
  <c r="FW83" i="66"/>
  <c r="FV83" i="66"/>
  <c r="FU83" i="66"/>
  <c r="FT83" i="66"/>
  <c r="FS83" i="66"/>
  <c r="FR83" i="66"/>
  <c r="FQ83" i="66"/>
  <c r="FP83" i="66"/>
  <c r="FO83" i="66"/>
  <c r="FM83" i="66"/>
  <c r="FL83" i="66"/>
  <c r="FK83" i="66"/>
  <c r="FJ83" i="66"/>
  <c r="FI83" i="66"/>
  <c r="FH83" i="66"/>
  <c r="FG83" i="66"/>
  <c r="FF83" i="66"/>
  <c r="FE83" i="66"/>
  <c r="FD83" i="66"/>
  <c r="FC83" i="66"/>
  <c r="FB83" i="66"/>
  <c r="FA83" i="66"/>
  <c r="EZ83" i="66"/>
  <c r="EY83" i="66"/>
  <c r="EX83" i="66"/>
  <c r="EW83" i="66"/>
  <c r="EV83" i="66"/>
  <c r="EU83" i="66"/>
  <c r="ET83" i="66"/>
  <c r="ES83" i="66"/>
  <c r="ER83" i="66"/>
  <c r="EQ83" i="66"/>
  <c r="EP83" i="66"/>
  <c r="EN83" i="66"/>
  <c r="EM83" i="66"/>
  <c r="EL83" i="66"/>
  <c r="EK83" i="66"/>
  <c r="EJ83" i="66"/>
  <c r="EI83" i="66"/>
  <c r="EH83" i="66"/>
  <c r="EG83" i="66"/>
  <c r="EF83" i="66"/>
  <c r="EE83" i="66"/>
  <c r="ED83" i="66"/>
  <c r="EC83" i="66"/>
  <c r="EB83" i="66"/>
  <c r="EA83" i="66"/>
  <c r="DZ83" i="66"/>
  <c r="DY83" i="66"/>
  <c r="DX83" i="66"/>
  <c r="DW83" i="66"/>
  <c r="DV83" i="66"/>
  <c r="DU83" i="66"/>
  <c r="DT83" i="66"/>
  <c r="DS83" i="66"/>
  <c r="DR83" i="66"/>
  <c r="DQ83" i="66"/>
  <c r="DA83" i="66"/>
  <c r="CS83" i="66"/>
  <c r="DB83" i="66" s="1"/>
  <c r="CJ83" i="66"/>
  <c r="DH83" i="66" s="1"/>
  <c r="CA83" i="66"/>
  <c r="DJ83" i="66" s="1"/>
  <c r="BZ83" i="66"/>
  <c r="BQ83" i="66"/>
  <c r="BP83" i="66"/>
  <c r="BG83" i="66"/>
  <c r="DG83" i="66" s="1"/>
  <c r="AX83" i="66"/>
  <c r="DD83" i="66" s="1"/>
  <c r="AO83" i="66"/>
  <c r="DC83" i="66" s="1"/>
  <c r="S83" i="66"/>
  <c r="U83" i="66" s="1"/>
  <c r="Q83" i="66"/>
  <c r="O83" i="66"/>
  <c r="GL82" i="66"/>
  <c r="GK82" i="66"/>
  <c r="GJ82" i="66"/>
  <c r="GI82" i="66"/>
  <c r="GH82" i="66"/>
  <c r="GG82" i="66"/>
  <c r="GF82" i="66"/>
  <c r="GE82" i="66"/>
  <c r="GD82" i="66"/>
  <c r="GC82" i="66"/>
  <c r="GB82" i="66"/>
  <c r="GA82" i="66"/>
  <c r="FZ82" i="66"/>
  <c r="FY82" i="66"/>
  <c r="FX82" i="66"/>
  <c r="FW82" i="66"/>
  <c r="FV82" i="66"/>
  <c r="FU82" i="66"/>
  <c r="FT82" i="66"/>
  <c r="FS82" i="66"/>
  <c r="FR82" i="66"/>
  <c r="FQ82" i="66"/>
  <c r="FP82" i="66"/>
  <c r="FO82" i="66"/>
  <c r="FM82" i="66"/>
  <c r="FL82" i="66"/>
  <c r="FK82" i="66"/>
  <c r="FJ82" i="66"/>
  <c r="FI82" i="66"/>
  <c r="FH82" i="66"/>
  <c r="FG82" i="66"/>
  <c r="FF82" i="66"/>
  <c r="FE82" i="66"/>
  <c r="FD82" i="66"/>
  <c r="FC82" i="66"/>
  <c r="FB82" i="66"/>
  <c r="FA82" i="66"/>
  <c r="EZ82" i="66"/>
  <c r="EY82" i="66"/>
  <c r="EX82" i="66"/>
  <c r="EW82" i="66"/>
  <c r="EV82" i="66"/>
  <c r="EU82" i="66"/>
  <c r="ET82" i="66"/>
  <c r="ES82" i="66"/>
  <c r="ER82" i="66"/>
  <c r="EQ82" i="66"/>
  <c r="EP82" i="66"/>
  <c r="EN82" i="66"/>
  <c r="EM82" i="66"/>
  <c r="EL82" i="66"/>
  <c r="EK82" i="66"/>
  <c r="EJ82" i="66"/>
  <c r="EI82" i="66"/>
  <c r="EH82" i="66"/>
  <c r="EG82" i="66"/>
  <c r="EF82" i="66"/>
  <c r="EE82" i="66"/>
  <c r="ED82" i="66"/>
  <c r="EC82" i="66"/>
  <c r="EB82" i="66"/>
  <c r="EA82" i="66"/>
  <c r="DZ82" i="66"/>
  <c r="DY82" i="66"/>
  <c r="DX82" i="66"/>
  <c r="DW82" i="66"/>
  <c r="DV82" i="66"/>
  <c r="DU82" i="66"/>
  <c r="DT82" i="66"/>
  <c r="DS82" i="66"/>
  <c r="DR82" i="66"/>
  <c r="DQ82" i="66"/>
  <c r="DA82" i="66"/>
  <c r="CS82" i="66"/>
  <c r="DB82" i="66" s="1"/>
  <c r="CJ82" i="66"/>
  <c r="DH82" i="66" s="1"/>
  <c r="CA82" i="66"/>
  <c r="DJ82" i="66" s="1"/>
  <c r="BZ82" i="66"/>
  <c r="BQ82" i="66"/>
  <c r="BP82" i="66"/>
  <c r="BG82" i="66"/>
  <c r="DG82" i="66" s="1"/>
  <c r="AX82" i="66"/>
  <c r="DE82" i="66" s="1"/>
  <c r="AO82" i="66"/>
  <c r="DC82" i="66" s="1"/>
  <c r="S82" i="66"/>
  <c r="U82" i="66" s="1"/>
  <c r="Q82" i="66"/>
  <c r="O82" i="66"/>
  <c r="GL81" i="66"/>
  <c r="GK81" i="66"/>
  <c r="GJ81" i="66"/>
  <c r="GI81" i="66"/>
  <c r="GH81" i="66"/>
  <c r="GG81" i="66"/>
  <c r="GF81" i="66"/>
  <c r="GE81" i="66"/>
  <c r="GD81" i="66"/>
  <c r="GC81" i="66"/>
  <c r="GB81" i="66"/>
  <c r="GA81" i="66"/>
  <c r="FZ81" i="66"/>
  <c r="FY81" i="66"/>
  <c r="FX81" i="66"/>
  <c r="FW81" i="66"/>
  <c r="FV81" i="66"/>
  <c r="FU81" i="66"/>
  <c r="FT81" i="66"/>
  <c r="FS81" i="66"/>
  <c r="FR81" i="66"/>
  <c r="FQ81" i="66"/>
  <c r="FP81" i="66"/>
  <c r="FO81" i="66"/>
  <c r="FM81" i="66"/>
  <c r="FL81" i="66"/>
  <c r="FK81" i="66"/>
  <c r="FJ81" i="66"/>
  <c r="FI81" i="66"/>
  <c r="FH81" i="66"/>
  <c r="FG81" i="66"/>
  <c r="FF81" i="66"/>
  <c r="FE81" i="66"/>
  <c r="FD81" i="66"/>
  <c r="FC81" i="66"/>
  <c r="FB81" i="66"/>
  <c r="FA81" i="66"/>
  <c r="EZ81" i="66"/>
  <c r="EY81" i="66"/>
  <c r="EX81" i="66"/>
  <c r="EW81" i="66"/>
  <c r="EV81" i="66"/>
  <c r="EU81" i="66"/>
  <c r="ET81" i="66"/>
  <c r="ES81" i="66"/>
  <c r="ER81" i="66"/>
  <c r="EQ81" i="66"/>
  <c r="EP81" i="66"/>
  <c r="EN81" i="66"/>
  <c r="EM81" i="66"/>
  <c r="EL81" i="66"/>
  <c r="EK81" i="66"/>
  <c r="EJ81" i="66"/>
  <c r="EI81" i="66"/>
  <c r="EH81" i="66"/>
  <c r="EG81" i="66"/>
  <c r="EF81" i="66"/>
  <c r="EE81" i="66"/>
  <c r="ED81" i="66"/>
  <c r="EC81" i="66"/>
  <c r="EB81" i="66"/>
  <c r="EA81" i="66"/>
  <c r="DZ81" i="66"/>
  <c r="DY81" i="66"/>
  <c r="DX81" i="66"/>
  <c r="DW81" i="66"/>
  <c r="DV81" i="66"/>
  <c r="DU81" i="66"/>
  <c r="DT81" i="66"/>
  <c r="DS81" i="66"/>
  <c r="DR81" i="66"/>
  <c r="DQ81" i="66"/>
  <c r="DA81" i="66"/>
  <c r="CS81" i="66"/>
  <c r="DB81" i="66" s="1"/>
  <c r="CJ81" i="66"/>
  <c r="DH81" i="66" s="1"/>
  <c r="CA81" i="66"/>
  <c r="DJ81" i="66" s="1"/>
  <c r="BZ81" i="66"/>
  <c r="BQ81" i="66"/>
  <c r="DK81" i="66" s="1"/>
  <c r="BP81" i="66"/>
  <c r="BG81" i="66"/>
  <c r="DG81" i="66" s="1"/>
  <c r="AX81" i="66"/>
  <c r="DE81" i="66" s="1"/>
  <c r="AO81" i="66"/>
  <c r="DC81" i="66" s="1"/>
  <c r="S81" i="66"/>
  <c r="U81" i="66" s="1"/>
  <c r="Q81" i="66"/>
  <c r="O81" i="66"/>
  <c r="GL80" i="66"/>
  <c r="GK80" i="66"/>
  <c r="GJ80" i="66"/>
  <c r="GI80" i="66"/>
  <c r="GH80" i="66"/>
  <c r="GG80" i="66"/>
  <c r="GF80" i="66"/>
  <c r="GE80" i="66"/>
  <c r="GD80" i="66"/>
  <c r="GC80" i="66"/>
  <c r="GB80" i="66"/>
  <c r="GA80" i="66"/>
  <c r="FZ80" i="66"/>
  <c r="FY80" i="66"/>
  <c r="FX80" i="66"/>
  <c r="FW80" i="66"/>
  <c r="FV80" i="66"/>
  <c r="FU80" i="66"/>
  <c r="FT80" i="66"/>
  <c r="FS80" i="66"/>
  <c r="FR80" i="66"/>
  <c r="FQ80" i="66"/>
  <c r="FP80" i="66"/>
  <c r="FO80" i="66"/>
  <c r="FM80" i="66"/>
  <c r="FL80" i="66"/>
  <c r="FK80" i="66"/>
  <c r="FJ80" i="66"/>
  <c r="FI80" i="66"/>
  <c r="FH80" i="66"/>
  <c r="FG80" i="66"/>
  <c r="FF80" i="66"/>
  <c r="FE80" i="66"/>
  <c r="FD80" i="66"/>
  <c r="FC80" i="66"/>
  <c r="FB80" i="66"/>
  <c r="FA80" i="66"/>
  <c r="EZ80" i="66"/>
  <c r="EY80" i="66"/>
  <c r="EX80" i="66"/>
  <c r="EW80" i="66"/>
  <c r="EV80" i="66"/>
  <c r="EU80" i="66"/>
  <c r="ET80" i="66"/>
  <c r="ES80" i="66"/>
  <c r="ER80" i="66"/>
  <c r="EQ80" i="66"/>
  <c r="EP80" i="66"/>
  <c r="EN80" i="66"/>
  <c r="EM80" i="66"/>
  <c r="EL80" i="66"/>
  <c r="EK80" i="66"/>
  <c r="EJ80" i="66"/>
  <c r="EI80" i="66"/>
  <c r="EH80" i="66"/>
  <c r="EG80" i="66"/>
  <c r="EF80" i="66"/>
  <c r="EE80" i="66"/>
  <c r="ED80" i="66"/>
  <c r="EC80" i="66"/>
  <c r="EB80" i="66"/>
  <c r="EA80" i="66"/>
  <c r="DZ80" i="66"/>
  <c r="DY80" i="66"/>
  <c r="DX80" i="66"/>
  <c r="DW80" i="66"/>
  <c r="DV80" i="66"/>
  <c r="DU80" i="66"/>
  <c r="DT80" i="66"/>
  <c r="DS80" i="66"/>
  <c r="DR80" i="66"/>
  <c r="DQ80" i="66"/>
  <c r="DA80" i="66"/>
  <c r="CS80" i="66"/>
  <c r="DB80" i="66" s="1"/>
  <c r="CJ80" i="66"/>
  <c r="DH80" i="66" s="1"/>
  <c r="CA80" i="66"/>
  <c r="DJ80" i="66" s="1"/>
  <c r="BZ80" i="66"/>
  <c r="BQ80" i="66"/>
  <c r="DK80" i="66" s="1"/>
  <c r="BP80" i="66"/>
  <c r="BG80" i="66"/>
  <c r="DG80" i="66" s="1"/>
  <c r="AX80" i="66"/>
  <c r="DE80" i="66" s="1"/>
  <c r="AO80" i="66"/>
  <c r="DC80" i="66" s="1"/>
  <c r="S80" i="66"/>
  <c r="U80" i="66" s="1"/>
  <c r="Q80" i="66"/>
  <c r="O80" i="66"/>
  <c r="GL79" i="66"/>
  <c r="GK79" i="66"/>
  <c r="GJ79" i="66"/>
  <c r="GI79" i="66"/>
  <c r="GH79" i="66"/>
  <c r="GG79" i="66"/>
  <c r="GF79" i="66"/>
  <c r="GE79" i="66"/>
  <c r="GD79" i="66"/>
  <c r="GC79" i="66"/>
  <c r="GB79" i="66"/>
  <c r="GA79" i="66"/>
  <c r="FZ79" i="66"/>
  <c r="FY79" i="66"/>
  <c r="FX79" i="66"/>
  <c r="FW79" i="66"/>
  <c r="FV79" i="66"/>
  <c r="FU79" i="66"/>
  <c r="FT79" i="66"/>
  <c r="FS79" i="66"/>
  <c r="FR79" i="66"/>
  <c r="FQ79" i="66"/>
  <c r="FP79" i="66"/>
  <c r="FO79" i="66"/>
  <c r="FM79" i="66"/>
  <c r="FL79" i="66"/>
  <c r="FK79" i="66"/>
  <c r="FJ79" i="66"/>
  <c r="FI79" i="66"/>
  <c r="FH79" i="66"/>
  <c r="FG79" i="66"/>
  <c r="FF79" i="66"/>
  <c r="FE79" i="66"/>
  <c r="FD79" i="66"/>
  <c r="FC79" i="66"/>
  <c r="FB79" i="66"/>
  <c r="FA79" i="66"/>
  <c r="EZ79" i="66"/>
  <c r="EY79" i="66"/>
  <c r="EX79" i="66"/>
  <c r="EW79" i="66"/>
  <c r="EV79" i="66"/>
  <c r="EU79" i="66"/>
  <c r="ET79" i="66"/>
  <c r="ES79" i="66"/>
  <c r="ER79" i="66"/>
  <c r="EQ79" i="66"/>
  <c r="EP79" i="66"/>
  <c r="EN79" i="66"/>
  <c r="EM79" i="66"/>
  <c r="EL79" i="66"/>
  <c r="EK79" i="66"/>
  <c r="EJ79" i="66"/>
  <c r="EI79" i="66"/>
  <c r="EH79" i="66"/>
  <c r="EG79" i="66"/>
  <c r="EF79" i="66"/>
  <c r="EE79" i="66"/>
  <c r="ED79" i="66"/>
  <c r="EC79" i="66"/>
  <c r="EB79" i="66"/>
  <c r="EA79" i="66"/>
  <c r="DZ79" i="66"/>
  <c r="DY79" i="66"/>
  <c r="DX79" i="66"/>
  <c r="DW79" i="66"/>
  <c r="DV79" i="66"/>
  <c r="DU79" i="66"/>
  <c r="DT79" i="66"/>
  <c r="DS79" i="66"/>
  <c r="DR79" i="66"/>
  <c r="DQ79" i="66"/>
  <c r="CS79" i="66"/>
  <c r="DB79" i="66" s="1"/>
  <c r="CJ79" i="66"/>
  <c r="DH79" i="66" s="1"/>
  <c r="CA79" i="66"/>
  <c r="DJ79" i="66" s="1"/>
  <c r="BZ79" i="66"/>
  <c r="BQ79" i="66"/>
  <c r="BP79" i="66"/>
  <c r="BG79" i="66"/>
  <c r="DG79" i="66" s="1"/>
  <c r="AX79" i="66"/>
  <c r="DD79" i="66" s="1"/>
  <c r="AO79" i="66"/>
  <c r="DC79" i="66" s="1"/>
  <c r="AF79" i="66"/>
  <c r="DA79" i="66" s="1"/>
  <c r="S79" i="66"/>
  <c r="U79" i="66" s="1"/>
  <c r="Q79" i="66"/>
  <c r="O79" i="66"/>
  <c r="GL78" i="66"/>
  <c r="GK78" i="66"/>
  <c r="GJ78" i="66"/>
  <c r="GI78" i="66"/>
  <c r="GH78" i="66"/>
  <c r="GG78" i="66"/>
  <c r="GF78" i="66"/>
  <c r="GE78" i="66"/>
  <c r="GD78" i="66"/>
  <c r="GC78" i="66"/>
  <c r="GB78" i="66"/>
  <c r="GA78" i="66"/>
  <c r="FZ78" i="66"/>
  <c r="FY78" i="66"/>
  <c r="FX78" i="66"/>
  <c r="FW78" i="66"/>
  <c r="FV78" i="66"/>
  <c r="FU78" i="66"/>
  <c r="FT78" i="66"/>
  <c r="FS78" i="66"/>
  <c r="FR78" i="66"/>
  <c r="FQ78" i="66"/>
  <c r="FP78" i="66"/>
  <c r="FO78" i="66"/>
  <c r="FM78" i="66"/>
  <c r="FL78" i="66"/>
  <c r="FK78" i="66"/>
  <c r="FJ78" i="66"/>
  <c r="FI78" i="66"/>
  <c r="FH78" i="66"/>
  <c r="FG78" i="66"/>
  <c r="FF78" i="66"/>
  <c r="FE78" i="66"/>
  <c r="FD78" i="66"/>
  <c r="FC78" i="66"/>
  <c r="FB78" i="66"/>
  <c r="FA78" i="66"/>
  <c r="EZ78" i="66"/>
  <c r="EY78" i="66"/>
  <c r="EX78" i="66"/>
  <c r="EV78" i="66"/>
  <c r="EU78" i="66"/>
  <c r="ET78" i="66"/>
  <c r="ES78" i="66"/>
  <c r="ER78" i="66"/>
  <c r="EQ78" i="66"/>
  <c r="EP78" i="66"/>
  <c r="EN78" i="66"/>
  <c r="EM78" i="66"/>
  <c r="EL78" i="66"/>
  <c r="EK78" i="66"/>
  <c r="EJ78" i="66"/>
  <c r="EI78" i="66"/>
  <c r="EH78" i="66"/>
  <c r="EG78" i="66"/>
  <c r="EF78" i="66"/>
  <c r="EE78" i="66"/>
  <c r="ED78" i="66"/>
  <c r="EC78" i="66"/>
  <c r="EB78" i="66"/>
  <c r="EA78" i="66"/>
  <c r="DZ78" i="66"/>
  <c r="DY78" i="66"/>
  <c r="DW78" i="66"/>
  <c r="DV78" i="66"/>
  <c r="DU78" i="66"/>
  <c r="DT78" i="66"/>
  <c r="DS78" i="66"/>
  <c r="DR78" i="66"/>
  <c r="DQ78" i="66"/>
  <c r="DA78" i="66"/>
  <c r="CS78" i="66"/>
  <c r="DB78" i="66" s="1"/>
  <c r="CJ78" i="66"/>
  <c r="DH78" i="66" s="1"/>
  <c r="CA78" i="66"/>
  <c r="DJ78" i="66" s="1"/>
  <c r="BZ78" i="66"/>
  <c r="BQ78" i="66"/>
  <c r="BP78" i="66"/>
  <c r="BG78" i="66"/>
  <c r="DG78" i="66" s="1"/>
  <c r="AX78" i="66"/>
  <c r="DD78" i="66" s="1"/>
  <c r="AO78" i="66"/>
  <c r="DC78" i="66" s="1"/>
  <c r="S78" i="66"/>
  <c r="U78" i="66" s="1"/>
  <c r="Q78" i="66"/>
  <c r="O78" i="66"/>
  <c r="GL77" i="66"/>
  <c r="GK77" i="66"/>
  <c r="GJ77" i="66"/>
  <c r="GI77" i="66"/>
  <c r="GH77" i="66"/>
  <c r="GG77" i="66"/>
  <c r="GF77" i="66"/>
  <c r="GE77" i="66"/>
  <c r="GD77" i="66"/>
  <c r="GC77" i="66"/>
  <c r="GB77" i="66"/>
  <c r="GA77" i="66"/>
  <c r="FZ77" i="66"/>
  <c r="FY77" i="66"/>
  <c r="FX77" i="66"/>
  <c r="FW77" i="66"/>
  <c r="FV77" i="66"/>
  <c r="FU77" i="66"/>
  <c r="FT77" i="66"/>
  <c r="FS77" i="66"/>
  <c r="FR77" i="66"/>
  <c r="FQ77" i="66"/>
  <c r="FP77" i="66"/>
  <c r="FO77" i="66"/>
  <c r="FM77" i="66"/>
  <c r="FL77" i="66"/>
  <c r="FK77" i="66"/>
  <c r="FJ77" i="66"/>
  <c r="FI77" i="66"/>
  <c r="FH77" i="66"/>
  <c r="FG77" i="66"/>
  <c r="FF77" i="66"/>
  <c r="FE77" i="66"/>
  <c r="FD77" i="66"/>
  <c r="FC77" i="66"/>
  <c r="FB77" i="66"/>
  <c r="FA77" i="66"/>
  <c r="EZ77" i="66"/>
  <c r="EY77" i="66"/>
  <c r="EX77" i="66"/>
  <c r="EW77" i="66"/>
  <c r="EV77" i="66"/>
  <c r="EU77" i="66"/>
  <c r="ET77" i="66"/>
  <c r="ES77" i="66"/>
  <c r="ER77" i="66"/>
  <c r="EQ77" i="66"/>
  <c r="EN77" i="66"/>
  <c r="EM77" i="66"/>
  <c r="EL77" i="66"/>
  <c r="EK77" i="66"/>
  <c r="EJ77" i="66"/>
  <c r="EI77" i="66"/>
  <c r="EH77" i="66"/>
  <c r="EG77" i="66"/>
  <c r="EF77" i="66"/>
  <c r="EE77" i="66"/>
  <c r="ED77" i="66"/>
  <c r="EC77" i="66"/>
  <c r="EB77" i="66"/>
  <c r="EA77" i="66"/>
  <c r="DZ77" i="66"/>
  <c r="DY77" i="66"/>
  <c r="DX77" i="66"/>
  <c r="DW77" i="66"/>
  <c r="DV77" i="66"/>
  <c r="DU77" i="66"/>
  <c r="DT77" i="66"/>
  <c r="DS77" i="66"/>
  <c r="DR77" i="66"/>
  <c r="DA77" i="66"/>
  <c r="CS77" i="66"/>
  <c r="DB77" i="66" s="1"/>
  <c r="CJ77" i="66"/>
  <c r="DH77" i="66" s="1"/>
  <c r="CA77" i="66"/>
  <c r="DJ77" i="66" s="1"/>
  <c r="BZ77" i="66"/>
  <c r="BQ77" i="66"/>
  <c r="BP77" i="66"/>
  <c r="BG77" i="66"/>
  <c r="DG77" i="66" s="1"/>
  <c r="AX77" i="66"/>
  <c r="DE77" i="66" s="1"/>
  <c r="AO77" i="66"/>
  <c r="DC77" i="66" s="1"/>
  <c r="S77" i="66"/>
  <c r="U77" i="66" s="1"/>
  <c r="Q77" i="66"/>
  <c r="O77" i="66"/>
  <c r="GL76" i="66"/>
  <c r="GK76" i="66"/>
  <c r="GJ76" i="66"/>
  <c r="GI76" i="66"/>
  <c r="GH76" i="66"/>
  <c r="GG76" i="66"/>
  <c r="GF76" i="66"/>
  <c r="GE76" i="66"/>
  <c r="GD76" i="66"/>
  <c r="GC76" i="66"/>
  <c r="GB76" i="66"/>
  <c r="GA76" i="66"/>
  <c r="FZ76" i="66"/>
  <c r="FY76" i="66"/>
  <c r="FX76" i="66"/>
  <c r="FW76" i="66"/>
  <c r="FV76" i="66"/>
  <c r="FU76" i="66"/>
  <c r="FT76" i="66"/>
  <c r="FS76" i="66"/>
  <c r="FR76" i="66"/>
  <c r="FQ76" i="66"/>
  <c r="FP76" i="66"/>
  <c r="FO76" i="66"/>
  <c r="FM76" i="66"/>
  <c r="FL76" i="66"/>
  <c r="FK76" i="66"/>
  <c r="FJ76" i="66"/>
  <c r="FI76" i="66"/>
  <c r="FH76" i="66"/>
  <c r="FG76" i="66"/>
  <c r="FF76" i="66"/>
  <c r="FE76" i="66"/>
  <c r="FD76" i="66"/>
  <c r="FC76" i="66"/>
  <c r="FB76" i="66"/>
  <c r="FA76" i="66"/>
  <c r="EZ76" i="66"/>
  <c r="EY76" i="66"/>
  <c r="EX76" i="66"/>
  <c r="EW76" i="66"/>
  <c r="EV76" i="66"/>
  <c r="EU76" i="66"/>
  <c r="ET76" i="66"/>
  <c r="ES76" i="66"/>
  <c r="ER76" i="66"/>
  <c r="EQ76" i="66"/>
  <c r="EN76" i="66"/>
  <c r="EM76" i="66"/>
  <c r="EL76" i="66"/>
  <c r="EK76" i="66"/>
  <c r="EJ76" i="66"/>
  <c r="EI76" i="66"/>
  <c r="EH76" i="66"/>
  <c r="EG76" i="66"/>
  <c r="EF76" i="66"/>
  <c r="EE76" i="66"/>
  <c r="ED76" i="66"/>
  <c r="EC76" i="66"/>
  <c r="EB76" i="66"/>
  <c r="EA76" i="66"/>
  <c r="DZ76" i="66"/>
  <c r="DY76" i="66"/>
  <c r="DX76" i="66"/>
  <c r="DW76" i="66"/>
  <c r="DV76" i="66"/>
  <c r="DU76" i="66"/>
  <c r="DT76" i="66"/>
  <c r="DS76" i="66"/>
  <c r="DR76" i="66"/>
  <c r="DA76" i="66"/>
  <c r="CS76" i="66"/>
  <c r="DB76" i="66" s="1"/>
  <c r="CJ76" i="66"/>
  <c r="DH76" i="66" s="1"/>
  <c r="CA76" i="66"/>
  <c r="DJ76" i="66" s="1"/>
  <c r="BZ76" i="66"/>
  <c r="BQ76" i="66"/>
  <c r="DK76" i="66" s="1"/>
  <c r="BP76" i="66"/>
  <c r="BG76" i="66"/>
  <c r="DG76" i="66" s="1"/>
  <c r="AX76" i="66"/>
  <c r="DE76" i="66" s="1"/>
  <c r="AO76" i="66"/>
  <c r="DC76" i="66" s="1"/>
  <c r="S76" i="66"/>
  <c r="U76" i="66" s="1"/>
  <c r="Q76" i="66"/>
  <c r="O76" i="66"/>
  <c r="GL75" i="66"/>
  <c r="GK75" i="66"/>
  <c r="GJ75" i="66"/>
  <c r="GI75" i="66"/>
  <c r="GH75" i="66"/>
  <c r="GG75" i="66"/>
  <c r="GF75" i="66"/>
  <c r="GE75" i="66"/>
  <c r="GD75" i="66"/>
  <c r="GC75" i="66"/>
  <c r="GB75" i="66"/>
  <c r="GA75" i="66"/>
  <c r="FZ75" i="66"/>
  <c r="FY75" i="66"/>
  <c r="FX75" i="66"/>
  <c r="FW75" i="66"/>
  <c r="FV75" i="66"/>
  <c r="FU75" i="66"/>
  <c r="FT75" i="66"/>
  <c r="FS75" i="66"/>
  <c r="FR75" i="66"/>
  <c r="FQ75" i="66"/>
  <c r="FP75" i="66"/>
  <c r="FO75" i="66"/>
  <c r="FM75" i="66"/>
  <c r="FL75" i="66"/>
  <c r="FK75" i="66"/>
  <c r="FJ75" i="66"/>
  <c r="FI75" i="66"/>
  <c r="FH75" i="66"/>
  <c r="FG75" i="66"/>
  <c r="FF75" i="66"/>
  <c r="FE75" i="66"/>
  <c r="FD75" i="66"/>
  <c r="FC75" i="66"/>
  <c r="FB75" i="66"/>
  <c r="FA75" i="66"/>
  <c r="EZ75" i="66"/>
  <c r="EY75" i="66"/>
  <c r="EX75" i="66"/>
  <c r="EW75" i="66"/>
  <c r="EV75" i="66"/>
  <c r="EU75" i="66"/>
  <c r="ET75" i="66"/>
  <c r="ES75" i="66"/>
  <c r="ER75" i="66"/>
  <c r="EQ75" i="66"/>
  <c r="EN75" i="66"/>
  <c r="EM75" i="66"/>
  <c r="EL75" i="66"/>
  <c r="EK75" i="66"/>
  <c r="EJ75" i="66"/>
  <c r="EI75" i="66"/>
  <c r="EH75" i="66"/>
  <c r="EG75" i="66"/>
  <c r="EF75" i="66"/>
  <c r="EE75" i="66"/>
  <c r="ED75" i="66"/>
  <c r="EC75" i="66"/>
  <c r="EB75" i="66"/>
  <c r="EA75" i="66"/>
  <c r="DZ75" i="66"/>
  <c r="DY75" i="66"/>
  <c r="DX75" i="66"/>
  <c r="DW75" i="66"/>
  <c r="DV75" i="66"/>
  <c r="DU75" i="66"/>
  <c r="DT75" i="66"/>
  <c r="DS75" i="66"/>
  <c r="DR75" i="66"/>
  <c r="DA75" i="66"/>
  <c r="CS75" i="66"/>
  <c r="DB75" i="66" s="1"/>
  <c r="CJ75" i="66"/>
  <c r="DH75" i="66" s="1"/>
  <c r="CA75" i="66"/>
  <c r="DJ75" i="66" s="1"/>
  <c r="BZ75" i="66"/>
  <c r="BQ75" i="66"/>
  <c r="DK75" i="66" s="1"/>
  <c r="BP75" i="66"/>
  <c r="BG75" i="66"/>
  <c r="DG75" i="66" s="1"/>
  <c r="AX75" i="66"/>
  <c r="DE75" i="66" s="1"/>
  <c r="AO75" i="66"/>
  <c r="DC75" i="66" s="1"/>
  <c r="S75" i="66"/>
  <c r="U75" i="66" s="1"/>
  <c r="Q75" i="66"/>
  <c r="O75" i="66"/>
  <c r="GL74" i="66"/>
  <c r="GK74" i="66"/>
  <c r="GJ74" i="66"/>
  <c r="GI74" i="66"/>
  <c r="GH74" i="66"/>
  <c r="GG74" i="66"/>
  <c r="GF74" i="66"/>
  <c r="GE74" i="66"/>
  <c r="GD74" i="66"/>
  <c r="GC74" i="66"/>
  <c r="GB74" i="66"/>
  <c r="GA74" i="66"/>
  <c r="FZ74" i="66"/>
  <c r="FY74" i="66"/>
  <c r="FX74" i="66"/>
  <c r="FW74" i="66"/>
  <c r="FV74" i="66"/>
  <c r="FU74" i="66"/>
  <c r="FT74" i="66"/>
  <c r="FS74" i="66"/>
  <c r="FR74" i="66"/>
  <c r="FQ74" i="66"/>
  <c r="FP74" i="66"/>
  <c r="FO74" i="66"/>
  <c r="FM74" i="66"/>
  <c r="FL74" i="66"/>
  <c r="FK74" i="66"/>
  <c r="FJ74" i="66"/>
  <c r="FI74" i="66"/>
  <c r="FH74" i="66"/>
  <c r="FG74" i="66"/>
  <c r="FF74" i="66"/>
  <c r="FE74" i="66"/>
  <c r="FD74" i="66"/>
  <c r="FC74" i="66"/>
  <c r="FB74" i="66"/>
  <c r="FA74" i="66"/>
  <c r="EZ74" i="66"/>
  <c r="EY74" i="66"/>
  <c r="EX74" i="66"/>
  <c r="EW74" i="66"/>
  <c r="EV74" i="66"/>
  <c r="EU74" i="66"/>
  <c r="ET74" i="66"/>
  <c r="ES74" i="66"/>
  <c r="ER74" i="66"/>
  <c r="EQ74" i="66"/>
  <c r="EN74" i="66"/>
  <c r="EM74" i="66"/>
  <c r="EL74" i="66"/>
  <c r="EK74" i="66"/>
  <c r="EJ74" i="66"/>
  <c r="EI74" i="66"/>
  <c r="EH74" i="66"/>
  <c r="EG74" i="66"/>
  <c r="EF74" i="66"/>
  <c r="EE74" i="66"/>
  <c r="ED74" i="66"/>
  <c r="EC74" i="66"/>
  <c r="EB74" i="66"/>
  <c r="EA74" i="66"/>
  <c r="DZ74" i="66"/>
  <c r="DY74" i="66"/>
  <c r="DX74" i="66"/>
  <c r="DW74" i="66"/>
  <c r="DV74" i="66"/>
  <c r="DU74" i="66"/>
  <c r="DT74" i="66"/>
  <c r="DS74" i="66"/>
  <c r="DR74" i="66"/>
  <c r="DA74" i="66"/>
  <c r="CS74" i="66"/>
  <c r="DB74" i="66" s="1"/>
  <c r="CJ74" i="66"/>
  <c r="DH74" i="66" s="1"/>
  <c r="CA74" i="66"/>
  <c r="DJ74" i="66" s="1"/>
  <c r="BZ74" i="66"/>
  <c r="BQ74" i="66"/>
  <c r="DK74" i="66" s="1"/>
  <c r="BP74" i="66"/>
  <c r="BG74" i="66"/>
  <c r="DG74" i="66" s="1"/>
  <c r="AX74" i="66"/>
  <c r="DE74" i="66" s="1"/>
  <c r="AO74" i="66"/>
  <c r="DC74" i="66" s="1"/>
  <c r="S74" i="66"/>
  <c r="U74" i="66" s="1"/>
  <c r="Q74" i="66"/>
  <c r="O74" i="66"/>
  <c r="GL73" i="66"/>
  <c r="GK73" i="66"/>
  <c r="GJ73" i="66"/>
  <c r="GI73" i="66"/>
  <c r="GH73" i="66"/>
  <c r="GG73" i="66"/>
  <c r="GF73" i="66"/>
  <c r="GE73" i="66"/>
  <c r="GD73" i="66"/>
  <c r="GC73" i="66"/>
  <c r="GB73" i="66"/>
  <c r="GA73" i="66"/>
  <c r="FZ73" i="66"/>
  <c r="FY73" i="66"/>
  <c r="FX73" i="66"/>
  <c r="FW73" i="66"/>
  <c r="FV73" i="66"/>
  <c r="FU73" i="66"/>
  <c r="FT73" i="66"/>
  <c r="FS73" i="66"/>
  <c r="FR73" i="66"/>
  <c r="FQ73" i="66"/>
  <c r="FP73" i="66"/>
  <c r="FO73" i="66"/>
  <c r="FM73" i="66"/>
  <c r="FL73" i="66"/>
  <c r="FK73" i="66"/>
  <c r="FJ73" i="66"/>
  <c r="FI73" i="66"/>
  <c r="FH73" i="66"/>
  <c r="FG73" i="66"/>
  <c r="FF73" i="66"/>
  <c r="FE73" i="66"/>
  <c r="FD73" i="66"/>
  <c r="FC73" i="66"/>
  <c r="FB73" i="66"/>
  <c r="FA73" i="66"/>
  <c r="EZ73" i="66"/>
  <c r="EY73" i="66"/>
  <c r="EX73" i="66"/>
  <c r="EW73" i="66"/>
  <c r="EV73" i="66"/>
  <c r="EU73" i="66"/>
  <c r="ET73" i="66"/>
  <c r="ES73" i="66"/>
  <c r="ER73" i="66"/>
  <c r="EQ73" i="66"/>
  <c r="EN73" i="66"/>
  <c r="EM73" i="66"/>
  <c r="EL73" i="66"/>
  <c r="EK73" i="66"/>
  <c r="EJ73" i="66"/>
  <c r="EI73" i="66"/>
  <c r="EH73" i="66"/>
  <c r="EG73" i="66"/>
  <c r="EF73" i="66"/>
  <c r="EE73" i="66"/>
  <c r="ED73" i="66"/>
  <c r="EC73" i="66"/>
  <c r="EB73" i="66"/>
  <c r="EA73" i="66"/>
  <c r="DZ73" i="66"/>
  <c r="DY73" i="66"/>
  <c r="DX73" i="66"/>
  <c r="DW73" i="66"/>
  <c r="DV73" i="66"/>
  <c r="DU73" i="66"/>
  <c r="DT73" i="66"/>
  <c r="DS73" i="66"/>
  <c r="DR73" i="66"/>
  <c r="CS73" i="66"/>
  <c r="DB73" i="66" s="1"/>
  <c r="CJ73" i="66"/>
  <c r="DH73" i="66" s="1"/>
  <c r="CA73" i="66"/>
  <c r="DJ73" i="66" s="1"/>
  <c r="BZ73" i="66"/>
  <c r="BQ73" i="66"/>
  <c r="BP73" i="66"/>
  <c r="BG73" i="66"/>
  <c r="DG73" i="66" s="1"/>
  <c r="AX73" i="66"/>
  <c r="DE73" i="66" s="1"/>
  <c r="AO73" i="66"/>
  <c r="DC73" i="66" s="1"/>
  <c r="AF73" i="66"/>
  <c r="DA73" i="66" s="1"/>
  <c r="S73" i="66"/>
  <c r="U73" i="66" s="1"/>
  <c r="Q73" i="66"/>
  <c r="O73" i="66"/>
  <c r="GL72" i="66"/>
  <c r="GK72" i="66"/>
  <c r="GJ72" i="66"/>
  <c r="GI72" i="66"/>
  <c r="GH72" i="66"/>
  <c r="GG72" i="66"/>
  <c r="GF72" i="66"/>
  <c r="GE72" i="66"/>
  <c r="GD72" i="66"/>
  <c r="GC72" i="66"/>
  <c r="GB72" i="66"/>
  <c r="GA72" i="66"/>
  <c r="FZ72" i="66"/>
  <c r="FY72" i="66"/>
  <c r="FX72" i="66"/>
  <c r="FW72" i="66"/>
  <c r="FV72" i="66"/>
  <c r="FU72" i="66"/>
  <c r="FT72" i="66"/>
  <c r="FS72" i="66"/>
  <c r="FR72" i="66"/>
  <c r="FQ72" i="66"/>
  <c r="FP72" i="66"/>
  <c r="FO72" i="66"/>
  <c r="FM72" i="66"/>
  <c r="FL72" i="66"/>
  <c r="FK72" i="66"/>
  <c r="FJ72" i="66"/>
  <c r="FI72" i="66"/>
  <c r="FH72" i="66"/>
  <c r="FG72" i="66"/>
  <c r="FF72" i="66"/>
  <c r="FE72" i="66"/>
  <c r="FD72" i="66"/>
  <c r="FC72" i="66"/>
  <c r="FB72" i="66"/>
  <c r="FA72" i="66"/>
  <c r="EZ72" i="66"/>
  <c r="EY72" i="66"/>
  <c r="EX72" i="66"/>
  <c r="EW72" i="66"/>
  <c r="EV72" i="66"/>
  <c r="EU72" i="66"/>
  <c r="ET72" i="66"/>
  <c r="ES72" i="66"/>
  <c r="ER72" i="66"/>
  <c r="EQ72" i="66"/>
  <c r="EN72" i="66"/>
  <c r="EM72" i="66"/>
  <c r="EL72" i="66"/>
  <c r="EK72" i="66"/>
  <c r="EJ72" i="66"/>
  <c r="EI72" i="66"/>
  <c r="EH72" i="66"/>
  <c r="EG72" i="66"/>
  <c r="EF72" i="66"/>
  <c r="EE72" i="66"/>
  <c r="ED72" i="66"/>
  <c r="EC72" i="66"/>
  <c r="EB72" i="66"/>
  <c r="EA72" i="66"/>
  <c r="DZ72" i="66"/>
  <c r="DY72" i="66"/>
  <c r="DX72" i="66"/>
  <c r="DW72" i="66"/>
  <c r="DV72" i="66"/>
  <c r="DU72" i="66"/>
  <c r="DT72" i="66"/>
  <c r="DS72" i="66"/>
  <c r="DR72" i="66"/>
  <c r="CS72" i="66"/>
  <c r="DB72" i="66" s="1"/>
  <c r="CJ72" i="66"/>
  <c r="DH72" i="66" s="1"/>
  <c r="CA72" i="66"/>
  <c r="DJ72" i="66" s="1"/>
  <c r="BZ72" i="66"/>
  <c r="BQ72" i="66"/>
  <c r="BP72" i="66"/>
  <c r="BG72" i="66"/>
  <c r="DG72" i="66" s="1"/>
  <c r="AX72" i="66"/>
  <c r="DE72" i="66" s="1"/>
  <c r="AO72" i="66"/>
  <c r="DC72" i="66" s="1"/>
  <c r="AF72" i="66"/>
  <c r="DA72" i="66" s="1"/>
  <c r="S72" i="66"/>
  <c r="U72" i="66" s="1"/>
  <c r="Q72" i="66"/>
  <c r="O72" i="66"/>
  <c r="GL71" i="66"/>
  <c r="GK71" i="66"/>
  <c r="GJ71" i="66"/>
  <c r="GI71" i="66"/>
  <c r="GH71" i="66"/>
  <c r="GG71" i="66"/>
  <c r="GF71" i="66"/>
  <c r="GE71" i="66"/>
  <c r="GD71" i="66"/>
  <c r="GC71" i="66"/>
  <c r="GB71" i="66"/>
  <c r="GA71" i="66"/>
  <c r="FZ71" i="66"/>
  <c r="FY71" i="66"/>
  <c r="FX71" i="66"/>
  <c r="FW71" i="66"/>
  <c r="FV71" i="66"/>
  <c r="FU71" i="66"/>
  <c r="FT71" i="66"/>
  <c r="FS71" i="66"/>
  <c r="FR71" i="66"/>
  <c r="FQ71" i="66"/>
  <c r="FP71" i="66"/>
  <c r="FO71" i="66"/>
  <c r="FM71" i="66"/>
  <c r="FL71" i="66"/>
  <c r="FK71" i="66"/>
  <c r="FJ71" i="66"/>
  <c r="FI71" i="66"/>
  <c r="FH71" i="66"/>
  <c r="FG71" i="66"/>
  <c r="FF71" i="66"/>
  <c r="FE71" i="66"/>
  <c r="FD71" i="66"/>
  <c r="FC71" i="66"/>
  <c r="FB71" i="66"/>
  <c r="FA71" i="66"/>
  <c r="EZ71" i="66"/>
  <c r="EY71" i="66"/>
  <c r="EX71" i="66"/>
  <c r="EW71" i="66"/>
  <c r="EV71" i="66"/>
  <c r="EU71" i="66"/>
  <c r="ET71" i="66"/>
  <c r="ES71" i="66"/>
  <c r="ER71" i="66"/>
  <c r="EQ71" i="66"/>
  <c r="EN71" i="66"/>
  <c r="EM71" i="66"/>
  <c r="EL71" i="66"/>
  <c r="EK71" i="66"/>
  <c r="EJ71" i="66"/>
  <c r="EI71" i="66"/>
  <c r="EH71" i="66"/>
  <c r="EG71" i="66"/>
  <c r="EF71" i="66"/>
  <c r="EE71" i="66"/>
  <c r="ED71" i="66"/>
  <c r="EC71" i="66"/>
  <c r="EB71" i="66"/>
  <c r="EA71" i="66"/>
  <c r="DZ71" i="66"/>
  <c r="DY71" i="66"/>
  <c r="DX71" i="66"/>
  <c r="DW71" i="66"/>
  <c r="DV71" i="66"/>
  <c r="DU71" i="66"/>
  <c r="DT71" i="66"/>
  <c r="DS71" i="66"/>
  <c r="DR71" i="66"/>
  <c r="CS71" i="66"/>
  <c r="DB71" i="66" s="1"/>
  <c r="CJ71" i="66"/>
  <c r="DH71" i="66" s="1"/>
  <c r="CA71" i="66"/>
  <c r="DJ71" i="66" s="1"/>
  <c r="BZ71" i="66"/>
  <c r="BQ71" i="66"/>
  <c r="BP71" i="66"/>
  <c r="BG71" i="66"/>
  <c r="DG71" i="66" s="1"/>
  <c r="AX71" i="66"/>
  <c r="DE71" i="66" s="1"/>
  <c r="AO71" i="66"/>
  <c r="DC71" i="66" s="1"/>
  <c r="AF71" i="66"/>
  <c r="DA71" i="66" s="1"/>
  <c r="S71" i="66"/>
  <c r="U71" i="66" s="1"/>
  <c r="Q71" i="66"/>
  <c r="O71" i="66"/>
  <c r="GL70" i="66"/>
  <c r="GK70" i="66"/>
  <c r="GJ70" i="66"/>
  <c r="GI70" i="66"/>
  <c r="GH70" i="66"/>
  <c r="GG70" i="66"/>
  <c r="GF70" i="66"/>
  <c r="GE70" i="66"/>
  <c r="GD70" i="66"/>
  <c r="GC70" i="66"/>
  <c r="GB70" i="66"/>
  <c r="GA70" i="66"/>
  <c r="FZ70" i="66"/>
  <c r="FY70" i="66"/>
  <c r="FX70" i="66"/>
  <c r="FW70" i="66"/>
  <c r="FV70" i="66"/>
  <c r="FU70" i="66"/>
  <c r="FT70" i="66"/>
  <c r="FS70" i="66"/>
  <c r="FR70" i="66"/>
  <c r="FQ70" i="66"/>
  <c r="FP70" i="66"/>
  <c r="FO70" i="66"/>
  <c r="FM70" i="66"/>
  <c r="FL70" i="66"/>
  <c r="FK70" i="66"/>
  <c r="FJ70" i="66"/>
  <c r="FI70" i="66"/>
  <c r="FH70" i="66"/>
  <c r="FG70" i="66"/>
  <c r="FF70" i="66"/>
  <c r="FE70" i="66"/>
  <c r="FD70" i="66"/>
  <c r="FC70" i="66"/>
  <c r="FB70" i="66"/>
  <c r="FA70" i="66"/>
  <c r="EZ70" i="66"/>
  <c r="EY70" i="66"/>
  <c r="EX70" i="66"/>
  <c r="EW70" i="66"/>
  <c r="EV70" i="66"/>
  <c r="EU70" i="66"/>
  <c r="ET70" i="66"/>
  <c r="ES70" i="66"/>
  <c r="ER70" i="66"/>
  <c r="EQ70" i="66"/>
  <c r="EN70" i="66"/>
  <c r="EM70" i="66"/>
  <c r="EL70" i="66"/>
  <c r="EK70" i="66"/>
  <c r="EJ70" i="66"/>
  <c r="EI70" i="66"/>
  <c r="EH70" i="66"/>
  <c r="EG70" i="66"/>
  <c r="EF70" i="66"/>
  <c r="EE70" i="66"/>
  <c r="ED70" i="66"/>
  <c r="EC70" i="66"/>
  <c r="EB70" i="66"/>
  <c r="EA70" i="66"/>
  <c r="DZ70" i="66"/>
  <c r="DY70" i="66"/>
  <c r="DX70" i="66"/>
  <c r="DW70" i="66"/>
  <c r="DV70" i="66"/>
  <c r="DU70" i="66"/>
  <c r="DT70" i="66"/>
  <c r="DS70" i="66"/>
  <c r="DR70" i="66"/>
  <c r="CS70" i="66"/>
  <c r="DB70" i="66" s="1"/>
  <c r="CJ70" i="66"/>
  <c r="DH70" i="66" s="1"/>
  <c r="CA70" i="66"/>
  <c r="DJ70" i="66" s="1"/>
  <c r="BZ70" i="66"/>
  <c r="BQ70" i="66"/>
  <c r="BP70" i="66"/>
  <c r="BG70" i="66"/>
  <c r="DG70" i="66" s="1"/>
  <c r="AX70" i="66"/>
  <c r="DE70" i="66" s="1"/>
  <c r="AO70" i="66"/>
  <c r="DC70" i="66" s="1"/>
  <c r="AF70" i="66"/>
  <c r="DA70" i="66" s="1"/>
  <c r="S70" i="66"/>
  <c r="U70" i="66" s="1"/>
  <c r="Q70" i="66"/>
  <c r="O70" i="66"/>
  <c r="GL69" i="66"/>
  <c r="GK69" i="66"/>
  <c r="GJ69" i="66"/>
  <c r="GI69" i="66"/>
  <c r="GH69" i="66"/>
  <c r="GG69" i="66"/>
  <c r="GF69" i="66"/>
  <c r="GE69" i="66"/>
  <c r="GD69" i="66"/>
  <c r="GC69" i="66"/>
  <c r="GB69" i="66"/>
  <c r="GA69" i="66"/>
  <c r="FZ69" i="66"/>
  <c r="FY69" i="66"/>
  <c r="FX69" i="66"/>
  <c r="FW69" i="66"/>
  <c r="FV69" i="66"/>
  <c r="FU69" i="66"/>
  <c r="FT69" i="66"/>
  <c r="FS69" i="66"/>
  <c r="FR69" i="66"/>
  <c r="FQ69" i="66"/>
  <c r="FP69" i="66"/>
  <c r="FO69" i="66"/>
  <c r="FM69" i="66"/>
  <c r="FL69" i="66"/>
  <c r="FK69" i="66"/>
  <c r="FJ69" i="66"/>
  <c r="FI69" i="66"/>
  <c r="FH69" i="66"/>
  <c r="FG69" i="66"/>
  <c r="FF69" i="66"/>
  <c r="FE69" i="66"/>
  <c r="FD69" i="66"/>
  <c r="FC69" i="66"/>
  <c r="FB69" i="66"/>
  <c r="FA69" i="66"/>
  <c r="EZ69" i="66"/>
  <c r="EY69" i="66"/>
  <c r="EX69" i="66"/>
  <c r="EW69" i="66"/>
  <c r="EV69" i="66"/>
  <c r="EU69" i="66"/>
  <c r="ET69" i="66"/>
  <c r="ES69" i="66"/>
  <c r="ER69" i="66"/>
  <c r="EQ69" i="66"/>
  <c r="EN69" i="66"/>
  <c r="EM69" i="66"/>
  <c r="EL69" i="66"/>
  <c r="EK69" i="66"/>
  <c r="EJ69" i="66"/>
  <c r="EI69" i="66"/>
  <c r="EH69" i="66"/>
  <c r="EG69" i="66"/>
  <c r="EF69" i="66"/>
  <c r="EE69" i="66"/>
  <c r="ED69" i="66"/>
  <c r="EC69" i="66"/>
  <c r="EB69" i="66"/>
  <c r="EA69" i="66"/>
  <c r="DZ69" i="66"/>
  <c r="DY69" i="66"/>
  <c r="DX69" i="66"/>
  <c r="DW69" i="66"/>
  <c r="DV69" i="66"/>
  <c r="DU69" i="66"/>
  <c r="DT69" i="66"/>
  <c r="DS69" i="66"/>
  <c r="DR69" i="66"/>
  <c r="CS69" i="66"/>
  <c r="DB69" i="66" s="1"/>
  <c r="CJ69" i="66"/>
  <c r="DH69" i="66" s="1"/>
  <c r="CA69" i="66"/>
  <c r="DJ69" i="66" s="1"/>
  <c r="BZ69" i="66"/>
  <c r="BQ69" i="66"/>
  <c r="BP69" i="66"/>
  <c r="BG69" i="66"/>
  <c r="DG69" i="66" s="1"/>
  <c r="AX69" i="66"/>
  <c r="DE69" i="66" s="1"/>
  <c r="AO69" i="66"/>
  <c r="DC69" i="66" s="1"/>
  <c r="AF69" i="66"/>
  <c r="DA69" i="66" s="1"/>
  <c r="S69" i="66"/>
  <c r="U69" i="66" s="1"/>
  <c r="Q69" i="66"/>
  <c r="O69" i="66"/>
  <c r="GL68" i="66"/>
  <c r="GK68" i="66"/>
  <c r="GJ68" i="66"/>
  <c r="GI68" i="66"/>
  <c r="GH68" i="66"/>
  <c r="GG68" i="66"/>
  <c r="GF68" i="66"/>
  <c r="GE68" i="66"/>
  <c r="GD68" i="66"/>
  <c r="GC68" i="66"/>
  <c r="GB68" i="66"/>
  <c r="GA68" i="66"/>
  <c r="FZ68" i="66"/>
  <c r="FY68" i="66"/>
  <c r="FX68" i="66"/>
  <c r="FW68" i="66"/>
  <c r="FV68" i="66"/>
  <c r="FU68" i="66"/>
  <c r="FT68" i="66"/>
  <c r="FS68" i="66"/>
  <c r="FR68" i="66"/>
  <c r="FQ68" i="66"/>
  <c r="FP68" i="66"/>
  <c r="FO68" i="66"/>
  <c r="FM68" i="66"/>
  <c r="FL68" i="66"/>
  <c r="FK68" i="66"/>
  <c r="FJ68" i="66"/>
  <c r="FI68" i="66"/>
  <c r="FH68" i="66"/>
  <c r="FG68" i="66"/>
  <c r="FF68" i="66"/>
  <c r="FE68" i="66"/>
  <c r="FD68" i="66"/>
  <c r="FC68" i="66"/>
  <c r="FB68" i="66"/>
  <c r="FA68" i="66"/>
  <c r="EZ68" i="66"/>
  <c r="EY68" i="66"/>
  <c r="EX68" i="66"/>
  <c r="EW68" i="66"/>
  <c r="EV68" i="66"/>
  <c r="EU68" i="66"/>
  <c r="ET68" i="66"/>
  <c r="ES68" i="66"/>
  <c r="ER68" i="66"/>
  <c r="EQ68" i="66"/>
  <c r="EN68" i="66"/>
  <c r="EM68" i="66"/>
  <c r="EL68" i="66"/>
  <c r="EK68" i="66"/>
  <c r="EJ68" i="66"/>
  <c r="EI68" i="66"/>
  <c r="EH68" i="66"/>
  <c r="EG68" i="66"/>
  <c r="EF68" i="66"/>
  <c r="EE68" i="66"/>
  <c r="ED68" i="66"/>
  <c r="EC68" i="66"/>
  <c r="EB68" i="66"/>
  <c r="EA68" i="66"/>
  <c r="DZ68" i="66"/>
  <c r="DY68" i="66"/>
  <c r="DX68" i="66"/>
  <c r="DW68" i="66"/>
  <c r="DV68" i="66"/>
  <c r="DU68" i="66"/>
  <c r="DT68" i="66"/>
  <c r="DS68" i="66"/>
  <c r="DR68" i="66"/>
  <c r="CS68" i="66"/>
  <c r="DB68" i="66" s="1"/>
  <c r="CJ68" i="66"/>
  <c r="DH68" i="66" s="1"/>
  <c r="CA68" i="66"/>
  <c r="DJ68" i="66" s="1"/>
  <c r="BZ68" i="66"/>
  <c r="BQ68" i="66"/>
  <c r="BP68" i="66"/>
  <c r="BG68" i="66"/>
  <c r="DG68" i="66" s="1"/>
  <c r="AX68" i="66"/>
  <c r="DE68" i="66" s="1"/>
  <c r="AO68" i="66"/>
  <c r="DC68" i="66" s="1"/>
  <c r="AF68" i="66"/>
  <c r="DA68" i="66" s="1"/>
  <c r="S68" i="66"/>
  <c r="U68" i="66" s="1"/>
  <c r="Q68" i="66"/>
  <c r="O68" i="66"/>
  <c r="GL67" i="66"/>
  <c r="GK67" i="66"/>
  <c r="GJ67" i="66"/>
  <c r="GI67" i="66"/>
  <c r="GH67" i="66"/>
  <c r="GG67" i="66"/>
  <c r="GF67" i="66"/>
  <c r="GE67" i="66"/>
  <c r="GD67" i="66"/>
  <c r="GC67" i="66"/>
  <c r="GB67" i="66"/>
  <c r="GA67" i="66"/>
  <c r="FZ67" i="66"/>
  <c r="FY67" i="66"/>
  <c r="FX67" i="66"/>
  <c r="FW67" i="66"/>
  <c r="FV67" i="66"/>
  <c r="FU67" i="66"/>
  <c r="FT67" i="66"/>
  <c r="FS67" i="66"/>
  <c r="FR67" i="66"/>
  <c r="FQ67" i="66"/>
  <c r="FP67" i="66"/>
  <c r="FO67" i="66"/>
  <c r="FM67" i="66"/>
  <c r="FL67" i="66"/>
  <c r="FK67" i="66"/>
  <c r="FJ67" i="66"/>
  <c r="FI67" i="66"/>
  <c r="FH67" i="66"/>
  <c r="FG67" i="66"/>
  <c r="FF67" i="66"/>
  <c r="FE67" i="66"/>
  <c r="FD67" i="66"/>
  <c r="FC67" i="66"/>
  <c r="FB67" i="66"/>
  <c r="FA67" i="66"/>
  <c r="EZ67" i="66"/>
  <c r="EY67" i="66"/>
  <c r="EX67" i="66"/>
  <c r="EW67" i="66"/>
  <c r="EV67" i="66"/>
  <c r="EU67" i="66"/>
  <c r="ET67" i="66"/>
  <c r="ES67" i="66"/>
  <c r="ER67" i="66"/>
  <c r="EQ67" i="66"/>
  <c r="EN67" i="66"/>
  <c r="EM67" i="66"/>
  <c r="EL67" i="66"/>
  <c r="EK67" i="66"/>
  <c r="EJ67" i="66"/>
  <c r="EI67" i="66"/>
  <c r="EH67" i="66"/>
  <c r="EG67" i="66"/>
  <c r="EF67" i="66"/>
  <c r="EE67" i="66"/>
  <c r="ED67" i="66"/>
  <c r="EC67" i="66"/>
  <c r="EB67" i="66"/>
  <c r="EA67" i="66"/>
  <c r="DZ67" i="66"/>
  <c r="DY67" i="66"/>
  <c r="DX67" i="66"/>
  <c r="DW67" i="66"/>
  <c r="DV67" i="66"/>
  <c r="DU67" i="66"/>
  <c r="DT67" i="66"/>
  <c r="DS67" i="66"/>
  <c r="DR67" i="66"/>
  <c r="CS67" i="66"/>
  <c r="DB67" i="66" s="1"/>
  <c r="CJ67" i="66"/>
  <c r="DH67" i="66" s="1"/>
  <c r="CA67" i="66"/>
  <c r="DJ67" i="66" s="1"/>
  <c r="BZ67" i="66"/>
  <c r="BQ67" i="66"/>
  <c r="BP67" i="66"/>
  <c r="BG67" i="66"/>
  <c r="DG67" i="66" s="1"/>
  <c r="AX67" i="66"/>
  <c r="DE67" i="66" s="1"/>
  <c r="AO67" i="66"/>
  <c r="DC67" i="66" s="1"/>
  <c r="AF67" i="66"/>
  <c r="DA67" i="66" s="1"/>
  <c r="S67" i="66"/>
  <c r="U67" i="66" s="1"/>
  <c r="Q67" i="66"/>
  <c r="O67" i="66"/>
  <c r="GL66" i="66"/>
  <c r="GK66" i="66"/>
  <c r="GJ66" i="66"/>
  <c r="GI66" i="66"/>
  <c r="GH66" i="66"/>
  <c r="GG66" i="66"/>
  <c r="GF66" i="66"/>
  <c r="GE66" i="66"/>
  <c r="GD66" i="66"/>
  <c r="GC66" i="66"/>
  <c r="GB66" i="66"/>
  <c r="GA66" i="66"/>
  <c r="FZ66" i="66"/>
  <c r="FY66" i="66"/>
  <c r="FX66" i="66"/>
  <c r="FW66" i="66"/>
  <c r="FV66" i="66"/>
  <c r="FU66" i="66"/>
  <c r="FT66" i="66"/>
  <c r="FS66" i="66"/>
  <c r="FR66" i="66"/>
  <c r="FQ66" i="66"/>
  <c r="FP66" i="66"/>
  <c r="FO66" i="66"/>
  <c r="FM66" i="66"/>
  <c r="FL66" i="66"/>
  <c r="FK66" i="66"/>
  <c r="FJ66" i="66"/>
  <c r="FI66" i="66"/>
  <c r="FH66" i="66"/>
  <c r="FG66" i="66"/>
  <c r="FF66" i="66"/>
  <c r="FE66" i="66"/>
  <c r="FD66" i="66"/>
  <c r="FC66" i="66"/>
  <c r="FB66" i="66"/>
  <c r="FA66" i="66"/>
  <c r="EZ66" i="66"/>
  <c r="EY66" i="66"/>
  <c r="EX66" i="66"/>
  <c r="EW66" i="66"/>
  <c r="EV66" i="66"/>
  <c r="EU66" i="66"/>
  <c r="ET66" i="66"/>
  <c r="ES66" i="66"/>
  <c r="ER66" i="66"/>
  <c r="EQ66" i="66"/>
  <c r="EN66" i="66"/>
  <c r="EM66" i="66"/>
  <c r="EL66" i="66"/>
  <c r="EK66" i="66"/>
  <c r="EJ66" i="66"/>
  <c r="EI66" i="66"/>
  <c r="EH66" i="66"/>
  <c r="EG66" i="66"/>
  <c r="EF66" i="66"/>
  <c r="EE66" i="66"/>
  <c r="ED66" i="66"/>
  <c r="EC66" i="66"/>
  <c r="EB66" i="66"/>
  <c r="EA66" i="66"/>
  <c r="DZ66" i="66"/>
  <c r="DY66" i="66"/>
  <c r="DX66" i="66"/>
  <c r="DW66" i="66"/>
  <c r="DV66" i="66"/>
  <c r="DU66" i="66"/>
  <c r="DT66" i="66"/>
  <c r="DS66" i="66"/>
  <c r="DR66" i="66"/>
  <c r="CS66" i="66"/>
  <c r="DB66" i="66" s="1"/>
  <c r="CJ66" i="66"/>
  <c r="DH66" i="66" s="1"/>
  <c r="CA66" i="66"/>
  <c r="DJ66" i="66" s="1"/>
  <c r="BZ66" i="66"/>
  <c r="BQ66" i="66"/>
  <c r="BP66" i="66"/>
  <c r="BG66" i="66"/>
  <c r="DG66" i="66" s="1"/>
  <c r="AX66" i="66"/>
  <c r="DE66" i="66" s="1"/>
  <c r="AO66" i="66"/>
  <c r="DC66" i="66" s="1"/>
  <c r="AF66" i="66"/>
  <c r="DA66" i="66" s="1"/>
  <c r="S66" i="66"/>
  <c r="U66" i="66" s="1"/>
  <c r="Q66" i="66"/>
  <c r="O66" i="66"/>
  <c r="GL65" i="66"/>
  <c r="GK65" i="66"/>
  <c r="GJ65" i="66"/>
  <c r="GI65" i="66"/>
  <c r="GH65" i="66"/>
  <c r="GG65" i="66"/>
  <c r="GF65" i="66"/>
  <c r="GE65" i="66"/>
  <c r="GD65" i="66"/>
  <c r="GC65" i="66"/>
  <c r="GB65" i="66"/>
  <c r="GA65" i="66"/>
  <c r="FZ65" i="66"/>
  <c r="FY65" i="66"/>
  <c r="FX65" i="66"/>
  <c r="FW65" i="66"/>
  <c r="FV65" i="66"/>
  <c r="FU65" i="66"/>
  <c r="FT65" i="66"/>
  <c r="FS65" i="66"/>
  <c r="FR65" i="66"/>
  <c r="FQ65" i="66"/>
  <c r="FP65" i="66"/>
  <c r="FO65" i="66"/>
  <c r="FM65" i="66"/>
  <c r="FL65" i="66"/>
  <c r="FK65" i="66"/>
  <c r="FJ65" i="66"/>
  <c r="FI65" i="66"/>
  <c r="FH65" i="66"/>
  <c r="FG65" i="66"/>
  <c r="FF65" i="66"/>
  <c r="FE65" i="66"/>
  <c r="FD65" i="66"/>
  <c r="FC65" i="66"/>
  <c r="FB65" i="66"/>
  <c r="FA65" i="66"/>
  <c r="EZ65" i="66"/>
  <c r="EY65" i="66"/>
  <c r="EX65" i="66"/>
  <c r="EW65" i="66"/>
  <c r="EV65" i="66"/>
  <c r="EU65" i="66"/>
  <c r="ET65" i="66"/>
  <c r="ES65" i="66"/>
  <c r="ER65" i="66"/>
  <c r="EQ65" i="66"/>
  <c r="EN65" i="66"/>
  <c r="EM65" i="66"/>
  <c r="EL65" i="66"/>
  <c r="EK65" i="66"/>
  <c r="EJ65" i="66"/>
  <c r="EI65" i="66"/>
  <c r="EH65" i="66"/>
  <c r="EG65" i="66"/>
  <c r="EF65" i="66"/>
  <c r="EE65" i="66"/>
  <c r="ED65" i="66"/>
  <c r="EC65" i="66"/>
  <c r="EB65" i="66"/>
  <c r="EA65" i="66"/>
  <c r="DZ65" i="66"/>
  <c r="DY65" i="66"/>
  <c r="DX65" i="66"/>
  <c r="DW65" i="66"/>
  <c r="DV65" i="66"/>
  <c r="DU65" i="66"/>
  <c r="DT65" i="66"/>
  <c r="DS65" i="66"/>
  <c r="DR65" i="66"/>
  <c r="CS65" i="66"/>
  <c r="DB65" i="66" s="1"/>
  <c r="CJ65" i="66"/>
  <c r="DH65" i="66" s="1"/>
  <c r="CA65" i="66"/>
  <c r="DJ65" i="66" s="1"/>
  <c r="BZ65" i="66"/>
  <c r="BQ65" i="66"/>
  <c r="BP65" i="66"/>
  <c r="BG65" i="66"/>
  <c r="DG65" i="66" s="1"/>
  <c r="AX65" i="66"/>
  <c r="DE65" i="66" s="1"/>
  <c r="AO65" i="66"/>
  <c r="DC65" i="66" s="1"/>
  <c r="AF65" i="66"/>
  <c r="DA65" i="66" s="1"/>
  <c r="S65" i="66"/>
  <c r="U65" i="66" s="1"/>
  <c r="Q65" i="66"/>
  <c r="O65" i="66"/>
  <c r="GL64" i="66"/>
  <c r="GK64" i="66"/>
  <c r="GJ64" i="66"/>
  <c r="GI64" i="66"/>
  <c r="GH64" i="66"/>
  <c r="GG64" i="66"/>
  <c r="GF64" i="66"/>
  <c r="GE64" i="66"/>
  <c r="GD64" i="66"/>
  <c r="GC64" i="66"/>
  <c r="GB64" i="66"/>
  <c r="GA64" i="66"/>
  <c r="FZ64" i="66"/>
  <c r="FY64" i="66"/>
  <c r="FX64" i="66"/>
  <c r="FW64" i="66"/>
  <c r="FV64" i="66"/>
  <c r="FU64" i="66"/>
  <c r="FT64" i="66"/>
  <c r="FS64" i="66"/>
  <c r="FR64" i="66"/>
  <c r="FQ64" i="66"/>
  <c r="FP64" i="66"/>
  <c r="FO64" i="66"/>
  <c r="FM64" i="66"/>
  <c r="FL64" i="66"/>
  <c r="FK64" i="66"/>
  <c r="FJ64" i="66"/>
  <c r="FI64" i="66"/>
  <c r="FH64" i="66"/>
  <c r="FG64" i="66"/>
  <c r="FF64" i="66"/>
  <c r="FE64" i="66"/>
  <c r="FD64" i="66"/>
  <c r="FC64" i="66"/>
  <c r="FB64" i="66"/>
  <c r="FA64" i="66"/>
  <c r="EZ64" i="66"/>
  <c r="EY64" i="66"/>
  <c r="EX64" i="66"/>
  <c r="EW64" i="66"/>
  <c r="EV64" i="66"/>
  <c r="EU64" i="66"/>
  <c r="ET64" i="66"/>
  <c r="ES64" i="66"/>
  <c r="ER64" i="66"/>
  <c r="EQ64" i="66"/>
  <c r="EN64" i="66"/>
  <c r="EM64" i="66"/>
  <c r="EL64" i="66"/>
  <c r="EK64" i="66"/>
  <c r="EJ64" i="66"/>
  <c r="EI64" i="66"/>
  <c r="EH64" i="66"/>
  <c r="EG64" i="66"/>
  <c r="EF64" i="66"/>
  <c r="EE64" i="66"/>
  <c r="ED64" i="66"/>
  <c r="EC64" i="66"/>
  <c r="EB64" i="66"/>
  <c r="EA64" i="66"/>
  <c r="DZ64" i="66"/>
  <c r="DY64" i="66"/>
  <c r="DX64" i="66"/>
  <c r="DW64" i="66"/>
  <c r="DV64" i="66"/>
  <c r="DU64" i="66"/>
  <c r="DT64" i="66"/>
  <c r="DS64" i="66"/>
  <c r="DR64" i="66"/>
  <c r="CS64" i="66"/>
  <c r="DB64" i="66" s="1"/>
  <c r="CJ64" i="66"/>
  <c r="DH64" i="66" s="1"/>
  <c r="CA64" i="66"/>
  <c r="DJ64" i="66" s="1"/>
  <c r="BZ64" i="66"/>
  <c r="BQ64" i="66"/>
  <c r="BP64" i="66"/>
  <c r="BG64" i="66"/>
  <c r="DG64" i="66" s="1"/>
  <c r="AX64" i="66"/>
  <c r="DE64" i="66" s="1"/>
  <c r="AO64" i="66"/>
  <c r="DC64" i="66" s="1"/>
  <c r="AF64" i="66"/>
  <c r="DA64" i="66" s="1"/>
  <c r="S64" i="66"/>
  <c r="U64" i="66" s="1"/>
  <c r="Q64" i="66"/>
  <c r="O64" i="66"/>
  <c r="GL63" i="66"/>
  <c r="GK63" i="66"/>
  <c r="GJ63" i="66"/>
  <c r="GI63" i="66"/>
  <c r="GH63" i="66"/>
  <c r="GG63" i="66"/>
  <c r="GF63" i="66"/>
  <c r="GE63" i="66"/>
  <c r="GD63" i="66"/>
  <c r="GC63" i="66"/>
  <c r="GB63" i="66"/>
  <c r="GA63" i="66"/>
  <c r="FZ63" i="66"/>
  <c r="FY63" i="66"/>
  <c r="FX63" i="66"/>
  <c r="FW63" i="66"/>
  <c r="FV63" i="66"/>
  <c r="FU63" i="66"/>
  <c r="FT63" i="66"/>
  <c r="FS63" i="66"/>
  <c r="FR63" i="66"/>
  <c r="FQ63" i="66"/>
  <c r="FP63" i="66"/>
  <c r="FO63" i="66"/>
  <c r="FM63" i="66"/>
  <c r="FL63" i="66"/>
  <c r="FK63" i="66"/>
  <c r="FJ63" i="66"/>
  <c r="FI63" i="66"/>
  <c r="FH63" i="66"/>
  <c r="FG63" i="66"/>
  <c r="FF63" i="66"/>
  <c r="FE63" i="66"/>
  <c r="FD63" i="66"/>
  <c r="FC63" i="66"/>
  <c r="FB63" i="66"/>
  <c r="FA63" i="66"/>
  <c r="EZ63" i="66"/>
  <c r="EY63" i="66"/>
  <c r="EX63" i="66"/>
  <c r="EW63" i="66"/>
  <c r="EV63" i="66"/>
  <c r="EU63" i="66"/>
  <c r="ET63" i="66"/>
  <c r="ES63" i="66"/>
  <c r="ER63" i="66"/>
  <c r="EQ63" i="66"/>
  <c r="EN63" i="66"/>
  <c r="EM63" i="66"/>
  <c r="EL63" i="66"/>
  <c r="EK63" i="66"/>
  <c r="EJ63" i="66"/>
  <c r="EI63" i="66"/>
  <c r="EH63" i="66"/>
  <c r="EG63" i="66"/>
  <c r="EF63" i="66"/>
  <c r="EE63" i="66"/>
  <c r="ED63" i="66"/>
  <c r="EC63" i="66"/>
  <c r="EB63" i="66"/>
  <c r="EA63" i="66"/>
  <c r="DZ63" i="66"/>
  <c r="DY63" i="66"/>
  <c r="DX63" i="66"/>
  <c r="DW63" i="66"/>
  <c r="DV63" i="66"/>
  <c r="DU63" i="66"/>
  <c r="DT63" i="66"/>
  <c r="DS63" i="66"/>
  <c r="DR63" i="66"/>
  <c r="CS63" i="66"/>
  <c r="DB63" i="66" s="1"/>
  <c r="CJ63" i="66"/>
  <c r="DH63" i="66" s="1"/>
  <c r="CA63" i="66"/>
  <c r="DJ63" i="66" s="1"/>
  <c r="BZ63" i="66"/>
  <c r="BQ63" i="66"/>
  <c r="BP63" i="66"/>
  <c r="BG63" i="66"/>
  <c r="DG63" i="66" s="1"/>
  <c r="AX63" i="66"/>
  <c r="DE63" i="66" s="1"/>
  <c r="AO63" i="66"/>
  <c r="DC63" i="66" s="1"/>
  <c r="AF63" i="66"/>
  <c r="DA63" i="66" s="1"/>
  <c r="S63" i="66"/>
  <c r="U63" i="66" s="1"/>
  <c r="Q63" i="66"/>
  <c r="O63" i="66"/>
  <c r="GL62" i="66"/>
  <c r="GK62" i="66"/>
  <c r="GJ62" i="66"/>
  <c r="GI62" i="66"/>
  <c r="GH62" i="66"/>
  <c r="GG62" i="66"/>
  <c r="GF62" i="66"/>
  <c r="GE62" i="66"/>
  <c r="GD62" i="66"/>
  <c r="GC62" i="66"/>
  <c r="GB62" i="66"/>
  <c r="GA62" i="66"/>
  <c r="FZ62" i="66"/>
  <c r="FY62" i="66"/>
  <c r="FX62" i="66"/>
  <c r="FW62" i="66"/>
  <c r="FV62" i="66"/>
  <c r="FU62" i="66"/>
  <c r="FT62" i="66"/>
  <c r="FS62" i="66"/>
  <c r="FR62" i="66"/>
  <c r="FQ62" i="66"/>
  <c r="FP62" i="66"/>
  <c r="FO62" i="66"/>
  <c r="FM62" i="66"/>
  <c r="FL62" i="66"/>
  <c r="FK62" i="66"/>
  <c r="FJ62" i="66"/>
  <c r="FI62" i="66"/>
  <c r="FH62" i="66"/>
  <c r="FG62" i="66"/>
  <c r="FF62" i="66"/>
  <c r="FE62" i="66"/>
  <c r="FD62" i="66"/>
  <c r="FC62" i="66"/>
  <c r="FB62" i="66"/>
  <c r="FA62" i="66"/>
  <c r="EZ62" i="66"/>
  <c r="EY62" i="66"/>
  <c r="EX62" i="66"/>
  <c r="EW62" i="66"/>
  <c r="EV62" i="66"/>
  <c r="EU62" i="66"/>
  <c r="ET62" i="66"/>
  <c r="ES62" i="66"/>
  <c r="ER62" i="66"/>
  <c r="EQ62" i="66"/>
  <c r="EN62" i="66"/>
  <c r="EM62" i="66"/>
  <c r="EL62" i="66"/>
  <c r="EK62" i="66"/>
  <c r="EJ62" i="66"/>
  <c r="EI62" i="66"/>
  <c r="EH62" i="66"/>
  <c r="EG62" i="66"/>
  <c r="EF62" i="66"/>
  <c r="EE62" i="66"/>
  <c r="ED62" i="66"/>
  <c r="EC62" i="66"/>
  <c r="EB62" i="66"/>
  <c r="EA62" i="66"/>
  <c r="DZ62" i="66"/>
  <c r="DY62" i="66"/>
  <c r="DX62" i="66"/>
  <c r="DW62" i="66"/>
  <c r="DV62" i="66"/>
  <c r="DU62" i="66"/>
  <c r="DT62" i="66"/>
  <c r="DS62" i="66"/>
  <c r="DR62" i="66"/>
  <c r="CS62" i="66"/>
  <c r="DB62" i="66" s="1"/>
  <c r="CJ62" i="66"/>
  <c r="DH62" i="66" s="1"/>
  <c r="CA62" i="66"/>
  <c r="DJ62" i="66" s="1"/>
  <c r="BZ62" i="66"/>
  <c r="BQ62" i="66"/>
  <c r="BP62" i="66"/>
  <c r="BG62" i="66"/>
  <c r="DG62" i="66" s="1"/>
  <c r="AX62" i="66"/>
  <c r="DE62" i="66" s="1"/>
  <c r="AO62" i="66"/>
  <c r="DC62" i="66" s="1"/>
  <c r="AF62" i="66"/>
  <c r="DA62" i="66" s="1"/>
  <c r="S62" i="66"/>
  <c r="U62" i="66" s="1"/>
  <c r="Q62" i="66"/>
  <c r="O62" i="66"/>
  <c r="GL61" i="66"/>
  <c r="GK61" i="66"/>
  <c r="GJ61" i="66"/>
  <c r="GI61" i="66"/>
  <c r="GH61" i="66"/>
  <c r="GG61" i="66"/>
  <c r="GF61" i="66"/>
  <c r="GE61" i="66"/>
  <c r="GD61" i="66"/>
  <c r="GC61" i="66"/>
  <c r="GB61" i="66"/>
  <c r="GA61" i="66"/>
  <c r="FZ61" i="66"/>
  <c r="FY61" i="66"/>
  <c r="FX61" i="66"/>
  <c r="FW61" i="66"/>
  <c r="FV61" i="66"/>
  <c r="FU61" i="66"/>
  <c r="FT61" i="66"/>
  <c r="FS61" i="66"/>
  <c r="FR61" i="66"/>
  <c r="FQ61" i="66"/>
  <c r="FP61" i="66"/>
  <c r="FO61" i="66"/>
  <c r="FM61" i="66"/>
  <c r="FL61" i="66"/>
  <c r="FK61" i="66"/>
  <c r="FJ61" i="66"/>
  <c r="FI61" i="66"/>
  <c r="FH61" i="66"/>
  <c r="FG61" i="66"/>
  <c r="FF61" i="66"/>
  <c r="FE61" i="66"/>
  <c r="FD61" i="66"/>
  <c r="FC61" i="66"/>
  <c r="FB61" i="66"/>
  <c r="FA61" i="66"/>
  <c r="EZ61" i="66"/>
  <c r="EY61" i="66"/>
  <c r="EX61" i="66"/>
  <c r="EW61" i="66"/>
  <c r="EV61" i="66"/>
  <c r="EU61" i="66"/>
  <c r="ET61" i="66"/>
  <c r="ES61" i="66"/>
  <c r="ER61" i="66"/>
  <c r="EQ61" i="66"/>
  <c r="EP61" i="66"/>
  <c r="EN61" i="66"/>
  <c r="EM61" i="66"/>
  <c r="EL61" i="66"/>
  <c r="EK61" i="66"/>
  <c r="EJ61" i="66"/>
  <c r="EI61" i="66"/>
  <c r="EH61" i="66"/>
  <c r="EG61" i="66"/>
  <c r="EF61" i="66"/>
  <c r="EE61" i="66"/>
  <c r="ED61" i="66"/>
  <c r="EC61" i="66"/>
  <c r="EB61" i="66"/>
  <c r="EA61" i="66"/>
  <c r="DZ61" i="66"/>
  <c r="DY61" i="66"/>
  <c r="DX61" i="66"/>
  <c r="DW61" i="66"/>
  <c r="DV61" i="66"/>
  <c r="DU61" i="66"/>
  <c r="DT61" i="66"/>
  <c r="DS61" i="66"/>
  <c r="DR61" i="66"/>
  <c r="DQ61" i="66"/>
  <c r="CS61" i="66"/>
  <c r="DB61" i="66" s="1"/>
  <c r="CJ61" i="66"/>
  <c r="DH61" i="66" s="1"/>
  <c r="CA61" i="66"/>
  <c r="DJ61" i="66" s="1"/>
  <c r="BZ61" i="66"/>
  <c r="BQ61" i="66"/>
  <c r="BP61" i="66"/>
  <c r="BG61" i="66"/>
  <c r="DG61" i="66" s="1"/>
  <c r="AX61" i="66"/>
  <c r="DE61" i="66" s="1"/>
  <c r="AO61" i="66"/>
  <c r="DC61" i="66" s="1"/>
  <c r="AF61" i="66"/>
  <c r="DA61" i="66" s="1"/>
  <c r="S61" i="66"/>
  <c r="U61" i="66" s="1"/>
  <c r="Q61" i="66"/>
  <c r="O61" i="66"/>
  <c r="GL60" i="66"/>
  <c r="GK60" i="66"/>
  <c r="GJ60" i="66"/>
  <c r="GI60" i="66"/>
  <c r="GH60" i="66"/>
  <c r="GG60" i="66"/>
  <c r="GF60" i="66"/>
  <c r="GE60" i="66"/>
  <c r="GD60" i="66"/>
  <c r="GC60" i="66"/>
  <c r="GB60" i="66"/>
  <c r="GA60" i="66"/>
  <c r="FZ60" i="66"/>
  <c r="FY60" i="66"/>
  <c r="FX60" i="66"/>
  <c r="FW60" i="66"/>
  <c r="FV60" i="66"/>
  <c r="FU60" i="66"/>
  <c r="FT60" i="66"/>
  <c r="FS60" i="66"/>
  <c r="FR60" i="66"/>
  <c r="FQ60" i="66"/>
  <c r="FP60" i="66"/>
  <c r="FO60" i="66"/>
  <c r="FM60" i="66"/>
  <c r="FL60" i="66"/>
  <c r="FK60" i="66"/>
  <c r="FJ60" i="66"/>
  <c r="FI60" i="66"/>
  <c r="FH60" i="66"/>
  <c r="FG60" i="66"/>
  <c r="FF60" i="66"/>
  <c r="FE60" i="66"/>
  <c r="FD60" i="66"/>
  <c r="FC60" i="66"/>
  <c r="FB60" i="66"/>
  <c r="FA60" i="66"/>
  <c r="EZ60" i="66"/>
  <c r="EY60" i="66"/>
  <c r="EX60" i="66"/>
  <c r="EW60" i="66"/>
  <c r="EV60" i="66"/>
  <c r="EU60" i="66"/>
  <c r="ET60" i="66"/>
  <c r="ES60" i="66"/>
  <c r="ER60" i="66"/>
  <c r="EQ60" i="66"/>
  <c r="EP60" i="66"/>
  <c r="EN60" i="66"/>
  <c r="EM60" i="66"/>
  <c r="EL60" i="66"/>
  <c r="EK60" i="66"/>
  <c r="EJ60" i="66"/>
  <c r="EI60" i="66"/>
  <c r="EH60" i="66"/>
  <c r="EG60" i="66"/>
  <c r="EF60" i="66"/>
  <c r="EE60" i="66"/>
  <c r="ED60" i="66"/>
  <c r="EC60" i="66"/>
  <c r="EB60" i="66"/>
  <c r="EA60" i="66"/>
  <c r="DZ60" i="66"/>
  <c r="DY60" i="66"/>
  <c r="DX60" i="66"/>
  <c r="DW60" i="66"/>
  <c r="DV60" i="66"/>
  <c r="DU60" i="66"/>
  <c r="DT60" i="66"/>
  <c r="DS60" i="66"/>
  <c r="DR60" i="66"/>
  <c r="DQ60" i="66"/>
  <c r="CS60" i="66"/>
  <c r="DB60" i="66" s="1"/>
  <c r="CJ60" i="66"/>
  <c r="DH60" i="66" s="1"/>
  <c r="CA60" i="66"/>
  <c r="DJ60" i="66" s="1"/>
  <c r="BZ60" i="66"/>
  <c r="BQ60" i="66"/>
  <c r="BP60" i="66"/>
  <c r="BG60" i="66"/>
  <c r="DG60" i="66" s="1"/>
  <c r="AX60" i="66"/>
  <c r="DE60" i="66" s="1"/>
  <c r="AO60" i="66"/>
  <c r="DC60" i="66" s="1"/>
  <c r="AF60" i="66"/>
  <c r="DA60" i="66" s="1"/>
  <c r="S60" i="66"/>
  <c r="U60" i="66" s="1"/>
  <c r="Q60" i="66"/>
  <c r="O60" i="66"/>
  <c r="GL59" i="66"/>
  <c r="GK59" i="66"/>
  <c r="GJ59" i="66"/>
  <c r="GI59" i="66"/>
  <c r="GH59" i="66"/>
  <c r="GG59" i="66"/>
  <c r="GF59" i="66"/>
  <c r="GE59" i="66"/>
  <c r="GD59" i="66"/>
  <c r="GC59" i="66"/>
  <c r="GB59" i="66"/>
  <c r="GA59" i="66"/>
  <c r="FZ59" i="66"/>
  <c r="FY59" i="66"/>
  <c r="FX59" i="66"/>
  <c r="FW59" i="66"/>
  <c r="FV59" i="66"/>
  <c r="FU59" i="66"/>
  <c r="FT59" i="66"/>
  <c r="FS59" i="66"/>
  <c r="FR59" i="66"/>
  <c r="FQ59" i="66"/>
  <c r="FP59" i="66"/>
  <c r="FO59" i="66"/>
  <c r="FM59" i="66"/>
  <c r="FL59" i="66"/>
  <c r="FK59" i="66"/>
  <c r="FJ59" i="66"/>
  <c r="FI59" i="66"/>
  <c r="FH59" i="66"/>
  <c r="FG59" i="66"/>
  <c r="FF59" i="66"/>
  <c r="FE59" i="66"/>
  <c r="FD59" i="66"/>
  <c r="FC59" i="66"/>
  <c r="FB59" i="66"/>
  <c r="FA59" i="66"/>
  <c r="EZ59" i="66"/>
  <c r="EY59" i="66"/>
  <c r="EX59" i="66"/>
  <c r="EW59" i="66"/>
  <c r="EV59" i="66"/>
  <c r="EU59" i="66"/>
  <c r="ET59" i="66"/>
  <c r="ES59" i="66"/>
  <c r="ER59" i="66"/>
  <c r="EQ59" i="66"/>
  <c r="EP59" i="66"/>
  <c r="EN59" i="66"/>
  <c r="EM59" i="66"/>
  <c r="EL59" i="66"/>
  <c r="EK59" i="66"/>
  <c r="EJ59" i="66"/>
  <c r="EI59" i="66"/>
  <c r="EH59" i="66"/>
  <c r="EG59" i="66"/>
  <c r="EF59" i="66"/>
  <c r="EE59" i="66"/>
  <c r="ED59" i="66"/>
  <c r="EC59" i="66"/>
  <c r="EB59" i="66"/>
  <c r="EA59" i="66"/>
  <c r="DZ59" i="66"/>
  <c r="DY59" i="66"/>
  <c r="DX59" i="66"/>
  <c r="DW59" i="66"/>
  <c r="DV59" i="66"/>
  <c r="DU59" i="66"/>
  <c r="DT59" i="66"/>
  <c r="DS59" i="66"/>
  <c r="DR59" i="66"/>
  <c r="DQ59" i="66"/>
  <c r="CS59" i="66"/>
  <c r="DB59" i="66" s="1"/>
  <c r="CJ59" i="66"/>
  <c r="DH59" i="66" s="1"/>
  <c r="CA59" i="66"/>
  <c r="DJ59" i="66" s="1"/>
  <c r="BZ59" i="66"/>
  <c r="BQ59" i="66"/>
  <c r="BP59" i="66"/>
  <c r="BG59" i="66"/>
  <c r="DG59" i="66" s="1"/>
  <c r="AX59" i="66"/>
  <c r="DE59" i="66" s="1"/>
  <c r="AO59" i="66"/>
  <c r="DC59" i="66" s="1"/>
  <c r="AF59" i="66"/>
  <c r="DA59" i="66" s="1"/>
  <c r="S59" i="66"/>
  <c r="U59" i="66" s="1"/>
  <c r="Q59" i="66"/>
  <c r="O59" i="66"/>
  <c r="GL58" i="66"/>
  <c r="GK58" i="66"/>
  <c r="GJ58" i="66"/>
  <c r="GI58" i="66"/>
  <c r="GH58" i="66"/>
  <c r="GG58" i="66"/>
  <c r="GF58" i="66"/>
  <c r="GE58" i="66"/>
  <c r="GD58" i="66"/>
  <c r="GC58" i="66"/>
  <c r="GB58" i="66"/>
  <c r="GA58" i="66"/>
  <c r="FZ58" i="66"/>
  <c r="FY58" i="66"/>
  <c r="FX58" i="66"/>
  <c r="FW58" i="66"/>
  <c r="FV58" i="66"/>
  <c r="FU58" i="66"/>
  <c r="FT58" i="66"/>
  <c r="FS58" i="66"/>
  <c r="FR58" i="66"/>
  <c r="FQ58" i="66"/>
  <c r="FP58" i="66"/>
  <c r="FO58" i="66"/>
  <c r="FM58" i="66"/>
  <c r="FL58" i="66"/>
  <c r="FK58" i="66"/>
  <c r="FJ58" i="66"/>
  <c r="FI58" i="66"/>
  <c r="FH58" i="66"/>
  <c r="FG58" i="66"/>
  <c r="FF58" i="66"/>
  <c r="FE58" i="66"/>
  <c r="FD58" i="66"/>
  <c r="FC58" i="66"/>
  <c r="FB58" i="66"/>
  <c r="FA58" i="66"/>
  <c r="EZ58" i="66"/>
  <c r="EY58" i="66"/>
  <c r="EX58" i="66"/>
  <c r="EW58" i="66"/>
  <c r="EV58" i="66"/>
  <c r="EU58" i="66"/>
  <c r="ES58" i="66"/>
  <c r="ER58" i="66"/>
  <c r="EQ58" i="66"/>
  <c r="EP58" i="66"/>
  <c r="EN58" i="66"/>
  <c r="EM58" i="66"/>
  <c r="EL58" i="66"/>
  <c r="EK58" i="66"/>
  <c r="EJ58" i="66"/>
  <c r="EI58" i="66"/>
  <c r="EH58" i="66"/>
  <c r="EG58" i="66"/>
  <c r="EF58" i="66"/>
  <c r="EE58" i="66"/>
  <c r="ED58" i="66"/>
  <c r="EC58" i="66"/>
  <c r="EB58" i="66"/>
  <c r="EA58" i="66"/>
  <c r="DZ58" i="66"/>
  <c r="DY58" i="66"/>
  <c r="DX58" i="66"/>
  <c r="DW58" i="66"/>
  <c r="DV58" i="66"/>
  <c r="DT58" i="66"/>
  <c r="DS58" i="66"/>
  <c r="DR58" i="66"/>
  <c r="DQ58" i="66"/>
  <c r="CS58" i="66"/>
  <c r="DB58" i="66" s="1"/>
  <c r="CJ58" i="66"/>
  <c r="DH58" i="66" s="1"/>
  <c r="CA58" i="66"/>
  <c r="DJ58" i="66" s="1"/>
  <c r="BZ58" i="66"/>
  <c r="BQ58" i="66"/>
  <c r="BP58" i="66"/>
  <c r="BG58" i="66"/>
  <c r="DG58" i="66" s="1"/>
  <c r="AX58" i="66"/>
  <c r="DE58" i="66" s="1"/>
  <c r="AO58" i="66"/>
  <c r="DC58" i="66" s="1"/>
  <c r="AF58" i="66"/>
  <c r="DA58" i="66" s="1"/>
  <c r="S58" i="66"/>
  <c r="U58" i="66" s="1"/>
  <c r="Q58" i="66"/>
  <c r="O58" i="66"/>
  <c r="GL57" i="66"/>
  <c r="GK57" i="66"/>
  <c r="GJ57" i="66"/>
  <c r="GI57" i="66"/>
  <c r="GH57" i="66"/>
  <c r="GG57" i="66"/>
  <c r="GF57" i="66"/>
  <c r="GE57" i="66"/>
  <c r="GD57" i="66"/>
  <c r="GC57" i="66"/>
  <c r="GB57" i="66"/>
  <c r="GA57" i="66"/>
  <c r="FZ57" i="66"/>
  <c r="FY57" i="66"/>
  <c r="FX57" i="66"/>
  <c r="FW57" i="66"/>
  <c r="FV57" i="66"/>
  <c r="FU57" i="66"/>
  <c r="FT57" i="66"/>
  <c r="FS57" i="66"/>
  <c r="FR57" i="66"/>
  <c r="FQ57" i="66"/>
  <c r="FP57" i="66"/>
  <c r="FO57" i="66"/>
  <c r="FM57" i="66"/>
  <c r="FL57" i="66"/>
  <c r="FK57" i="66"/>
  <c r="FI57" i="66"/>
  <c r="FH57" i="66"/>
  <c r="FG57" i="66"/>
  <c r="FF57" i="66"/>
  <c r="FE57" i="66"/>
  <c r="FD57" i="66"/>
  <c r="FC57" i="66"/>
  <c r="FB57" i="66"/>
  <c r="FA57" i="66"/>
  <c r="EZ57" i="66"/>
  <c r="EY57" i="66"/>
  <c r="EX57" i="66"/>
  <c r="EW57" i="66"/>
  <c r="EV57" i="66"/>
  <c r="EU57" i="66"/>
  <c r="ET57" i="66"/>
  <c r="ES57" i="66"/>
  <c r="ER57" i="66"/>
  <c r="EQ57" i="66"/>
  <c r="EP57" i="66"/>
  <c r="EN57" i="66"/>
  <c r="EM57" i="66"/>
  <c r="EL57" i="66"/>
  <c r="EJ57" i="66"/>
  <c r="EI57" i="66"/>
  <c r="EH57" i="66"/>
  <c r="EG57" i="66"/>
  <c r="EF57" i="66"/>
  <c r="EE57" i="66"/>
  <c r="ED57" i="66"/>
  <c r="EC57" i="66"/>
  <c r="EB57" i="66"/>
  <c r="EA57" i="66"/>
  <c r="DZ57" i="66"/>
  <c r="DY57" i="66"/>
  <c r="DX57" i="66"/>
  <c r="DW57" i="66"/>
  <c r="DV57" i="66"/>
  <c r="DU57" i="66"/>
  <c r="DT57" i="66"/>
  <c r="DS57" i="66"/>
  <c r="DR57" i="66"/>
  <c r="DQ57" i="66"/>
  <c r="CS57" i="66"/>
  <c r="DB57" i="66" s="1"/>
  <c r="CJ57" i="66"/>
  <c r="DH57" i="66" s="1"/>
  <c r="CA57" i="66"/>
  <c r="DJ57" i="66" s="1"/>
  <c r="BZ57" i="66"/>
  <c r="BQ57" i="66"/>
  <c r="BP57" i="66"/>
  <c r="BG57" i="66"/>
  <c r="DG57" i="66" s="1"/>
  <c r="AX57" i="66"/>
  <c r="DE57" i="66" s="1"/>
  <c r="AO57" i="66"/>
  <c r="DC57" i="66" s="1"/>
  <c r="AF57" i="66"/>
  <c r="DA57" i="66" s="1"/>
  <c r="S57" i="66"/>
  <c r="U57" i="66" s="1"/>
  <c r="Q57" i="66"/>
  <c r="O57" i="66"/>
  <c r="GL56" i="66"/>
  <c r="GK56" i="66"/>
  <c r="GJ56" i="66"/>
  <c r="GI56" i="66"/>
  <c r="GH56" i="66"/>
  <c r="GG56" i="66"/>
  <c r="GF56" i="66"/>
  <c r="GE56" i="66"/>
  <c r="GD56" i="66"/>
  <c r="GC56" i="66"/>
  <c r="GB56" i="66"/>
  <c r="GA56" i="66"/>
  <c r="FZ56" i="66"/>
  <c r="FY56" i="66"/>
  <c r="FX56" i="66"/>
  <c r="FW56" i="66"/>
  <c r="FV56" i="66"/>
  <c r="FU56" i="66"/>
  <c r="FT56" i="66"/>
  <c r="FS56" i="66"/>
  <c r="FR56" i="66"/>
  <c r="FQ56" i="66"/>
  <c r="FP56" i="66"/>
  <c r="FO56" i="66"/>
  <c r="FM56" i="66"/>
  <c r="FL56" i="66"/>
  <c r="FK56" i="66"/>
  <c r="FJ56" i="66"/>
  <c r="FI56" i="66"/>
  <c r="FH56" i="66"/>
  <c r="FG56" i="66"/>
  <c r="FF56" i="66"/>
  <c r="FE56" i="66"/>
  <c r="FD56" i="66"/>
  <c r="FC56" i="66"/>
  <c r="FB56" i="66"/>
  <c r="FA56" i="66"/>
  <c r="EZ56" i="66"/>
  <c r="EY56" i="66"/>
  <c r="EX56" i="66"/>
  <c r="EW56" i="66"/>
  <c r="EV56" i="66"/>
  <c r="EU56" i="66"/>
  <c r="ES56" i="66"/>
  <c r="ER56" i="66"/>
  <c r="EQ56" i="66"/>
  <c r="EP56" i="66"/>
  <c r="EN56" i="66"/>
  <c r="EM56" i="66"/>
  <c r="EL56" i="66"/>
  <c r="EK56" i="66"/>
  <c r="EJ56" i="66"/>
  <c r="EI56" i="66"/>
  <c r="EH56" i="66"/>
  <c r="EG56" i="66"/>
  <c r="EF56" i="66"/>
  <c r="EE56" i="66"/>
  <c r="ED56" i="66"/>
  <c r="EC56" i="66"/>
  <c r="EB56" i="66"/>
  <c r="EA56" i="66"/>
  <c r="DZ56" i="66"/>
  <c r="DY56" i="66"/>
  <c r="DX56" i="66"/>
  <c r="DW56" i="66"/>
  <c r="DV56" i="66"/>
  <c r="DT56" i="66"/>
  <c r="DS56" i="66"/>
  <c r="DR56" i="66"/>
  <c r="DQ56" i="66"/>
  <c r="CS56" i="66"/>
  <c r="DB56" i="66" s="1"/>
  <c r="CJ56" i="66"/>
  <c r="DH56" i="66" s="1"/>
  <c r="CA56" i="66"/>
  <c r="DJ56" i="66" s="1"/>
  <c r="BZ56" i="66"/>
  <c r="BQ56" i="66"/>
  <c r="DK56" i="66" s="1"/>
  <c r="BP56" i="66"/>
  <c r="BG56" i="66"/>
  <c r="DG56" i="66" s="1"/>
  <c r="AX56" i="66"/>
  <c r="DD56" i="66" s="1"/>
  <c r="AO56" i="66"/>
  <c r="DC56" i="66" s="1"/>
  <c r="AF56" i="66"/>
  <c r="DA56" i="66" s="1"/>
  <c r="S56" i="66"/>
  <c r="U56" i="66" s="1"/>
  <c r="Q56" i="66"/>
  <c r="O56" i="66"/>
  <c r="GL55" i="66"/>
  <c r="GK55" i="66"/>
  <c r="GJ55" i="66"/>
  <c r="GI55" i="66"/>
  <c r="GH55" i="66"/>
  <c r="GG55" i="66"/>
  <c r="GF55" i="66"/>
  <c r="GE55" i="66"/>
  <c r="GD55" i="66"/>
  <c r="GC55" i="66"/>
  <c r="GB55" i="66"/>
  <c r="GA55" i="66"/>
  <c r="FZ55" i="66"/>
  <c r="FY55" i="66"/>
  <c r="FX55" i="66"/>
  <c r="FW55" i="66"/>
  <c r="FV55" i="66"/>
  <c r="FU55" i="66"/>
  <c r="FT55" i="66"/>
  <c r="FS55" i="66"/>
  <c r="FR55" i="66"/>
  <c r="FQ55" i="66"/>
  <c r="FP55" i="66"/>
  <c r="FO55" i="66"/>
  <c r="FM55" i="66"/>
  <c r="FL55" i="66"/>
  <c r="FK55" i="66"/>
  <c r="FI55" i="66"/>
  <c r="FH55" i="66"/>
  <c r="FG55" i="66"/>
  <c r="FF55" i="66"/>
  <c r="FE55" i="66"/>
  <c r="FD55" i="66"/>
  <c r="FC55" i="66"/>
  <c r="FB55" i="66"/>
  <c r="FA55" i="66"/>
  <c r="EZ55" i="66"/>
  <c r="EY55" i="66"/>
  <c r="EX55" i="66"/>
  <c r="EW55" i="66"/>
  <c r="EV55" i="66"/>
  <c r="EU55" i="66"/>
  <c r="ET55" i="66"/>
  <c r="ES55" i="66"/>
  <c r="ER55" i="66"/>
  <c r="EQ55" i="66"/>
  <c r="EP55" i="66"/>
  <c r="EN55" i="66"/>
  <c r="EM55" i="66"/>
  <c r="EL55" i="66"/>
  <c r="EJ55" i="66"/>
  <c r="EI55" i="66"/>
  <c r="EH55" i="66"/>
  <c r="EG55" i="66"/>
  <c r="EF55" i="66"/>
  <c r="EE55" i="66"/>
  <c r="ED55" i="66"/>
  <c r="EC55" i="66"/>
  <c r="EB55" i="66"/>
  <c r="EA55" i="66"/>
  <c r="DZ55" i="66"/>
  <c r="DY55" i="66"/>
  <c r="DX55" i="66"/>
  <c r="DW55" i="66"/>
  <c r="DV55" i="66"/>
  <c r="DU55" i="66"/>
  <c r="DT55" i="66"/>
  <c r="DS55" i="66"/>
  <c r="DR55" i="66"/>
  <c r="DQ55" i="66"/>
  <c r="CS55" i="66"/>
  <c r="DB55" i="66" s="1"/>
  <c r="CJ55" i="66"/>
  <c r="DH55" i="66" s="1"/>
  <c r="CA55" i="66"/>
  <c r="DJ55" i="66" s="1"/>
  <c r="BZ55" i="66"/>
  <c r="BQ55" i="66"/>
  <c r="DK55" i="66" s="1"/>
  <c r="BP55" i="66"/>
  <c r="BG55" i="66"/>
  <c r="DG55" i="66" s="1"/>
  <c r="AX55" i="66"/>
  <c r="DD55" i="66" s="1"/>
  <c r="AO55" i="66"/>
  <c r="DC55" i="66" s="1"/>
  <c r="AF55" i="66"/>
  <c r="DA55" i="66" s="1"/>
  <c r="S55" i="66"/>
  <c r="U55" i="66" s="1"/>
  <c r="Q55" i="66"/>
  <c r="O55" i="66"/>
  <c r="GL54" i="66"/>
  <c r="GK54" i="66"/>
  <c r="GJ54" i="66"/>
  <c r="GI54" i="66"/>
  <c r="GH54" i="66"/>
  <c r="GG54" i="66"/>
  <c r="GF54" i="66"/>
  <c r="GE54" i="66"/>
  <c r="GD54" i="66"/>
  <c r="GC54" i="66"/>
  <c r="GB54" i="66"/>
  <c r="GA54" i="66"/>
  <c r="FZ54" i="66"/>
  <c r="FY54" i="66"/>
  <c r="FX54" i="66"/>
  <c r="FW54" i="66"/>
  <c r="FV54" i="66"/>
  <c r="FU54" i="66"/>
  <c r="FT54" i="66"/>
  <c r="FS54" i="66"/>
  <c r="FR54" i="66"/>
  <c r="FQ54" i="66"/>
  <c r="FP54" i="66"/>
  <c r="FO54" i="66"/>
  <c r="FM54" i="66"/>
  <c r="FL54" i="66"/>
  <c r="FK54" i="66"/>
  <c r="FJ54" i="66"/>
  <c r="FI54" i="66"/>
  <c r="FH54" i="66"/>
  <c r="FG54" i="66"/>
  <c r="FF54" i="66"/>
  <c r="FE54" i="66"/>
  <c r="FD54" i="66"/>
  <c r="FC54" i="66"/>
  <c r="FB54" i="66"/>
  <c r="FA54" i="66"/>
  <c r="EZ54" i="66"/>
  <c r="EY54" i="66"/>
  <c r="EX54" i="66"/>
  <c r="EW54" i="66"/>
  <c r="EV54" i="66"/>
  <c r="EU54" i="66"/>
  <c r="ES54" i="66"/>
  <c r="ER54" i="66"/>
  <c r="EQ54" i="66"/>
  <c r="EP54" i="66"/>
  <c r="EN54" i="66"/>
  <c r="EM54" i="66"/>
  <c r="EL54" i="66"/>
  <c r="EK54" i="66"/>
  <c r="EJ54" i="66"/>
  <c r="EI54" i="66"/>
  <c r="EH54" i="66"/>
  <c r="EG54" i="66"/>
  <c r="EF54" i="66"/>
  <c r="EE54" i="66"/>
  <c r="ED54" i="66"/>
  <c r="EC54" i="66"/>
  <c r="EB54" i="66"/>
  <c r="EA54" i="66"/>
  <c r="DZ54" i="66"/>
  <c r="DY54" i="66"/>
  <c r="DX54" i="66"/>
  <c r="DW54" i="66"/>
  <c r="DV54" i="66"/>
  <c r="DT54" i="66"/>
  <c r="DS54" i="66"/>
  <c r="DR54" i="66"/>
  <c r="DQ54" i="66"/>
  <c r="DC54" i="66"/>
  <c r="CS54" i="66"/>
  <c r="DB54" i="66" s="1"/>
  <c r="CJ54" i="66"/>
  <c r="DH54" i="66" s="1"/>
  <c r="CA54" i="66"/>
  <c r="DJ54" i="66" s="1"/>
  <c r="DK54" i="66"/>
  <c r="BP54" i="66"/>
  <c r="BG54" i="66"/>
  <c r="DG54" i="66" s="1"/>
  <c r="AX54" i="66"/>
  <c r="DE54" i="66" s="1"/>
  <c r="AF54" i="66"/>
  <c r="DA54" i="66" s="1"/>
  <c r="S54" i="66"/>
  <c r="U54" i="66" s="1"/>
  <c r="Q54" i="66"/>
  <c r="O54" i="66"/>
  <c r="GL53" i="66"/>
  <c r="GK53" i="66"/>
  <c r="GJ53" i="66"/>
  <c r="GI53" i="66"/>
  <c r="GH53" i="66"/>
  <c r="GG53" i="66"/>
  <c r="GF53" i="66"/>
  <c r="GE53" i="66"/>
  <c r="GD53" i="66"/>
  <c r="GC53" i="66"/>
  <c r="GB53" i="66"/>
  <c r="GA53" i="66"/>
  <c r="FZ53" i="66"/>
  <c r="FY53" i="66"/>
  <c r="FX53" i="66"/>
  <c r="FW53" i="66"/>
  <c r="FV53" i="66"/>
  <c r="FU53" i="66"/>
  <c r="FT53" i="66"/>
  <c r="FS53" i="66"/>
  <c r="FR53" i="66"/>
  <c r="FQ53" i="66"/>
  <c r="FP53" i="66"/>
  <c r="FO53" i="66"/>
  <c r="FM53" i="66"/>
  <c r="FL53" i="66"/>
  <c r="FK53" i="66"/>
  <c r="FJ53" i="66"/>
  <c r="FI53" i="66"/>
  <c r="FH53" i="66"/>
  <c r="FG53" i="66"/>
  <c r="FF53" i="66"/>
  <c r="FE53" i="66"/>
  <c r="FD53" i="66"/>
  <c r="FC53" i="66"/>
  <c r="FB53" i="66"/>
  <c r="FA53" i="66"/>
  <c r="EZ53" i="66"/>
  <c r="EY53" i="66"/>
  <c r="EX53" i="66"/>
  <c r="EW53" i="66"/>
  <c r="EV53" i="66"/>
  <c r="EU53" i="66"/>
  <c r="ES53" i="66"/>
  <c r="ER53" i="66"/>
  <c r="EQ53" i="66"/>
  <c r="EP53" i="66"/>
  <c r="EN53" i="66"/>
  <c r="EM53" i="66"/>
  <c r="EL53" i="66"/>
  <c r="EK53" i="66"/>
  <c r="EJ53" i="66"/>
  <c r="EI53" i="66"/>
  <c r="EH53" i="66"/>
  <c r="EG53" i="66"/>
  <c r="EF53" i="66"/>
  <c r="EE53" i="66"/>
  <c r="ED53" i="66"/>
  <c r="EC53" i="66"/>
  <c r="EB53" i="66"/>
  <c r="EA53" i="66"/>
  <c r="DZ53" i="66"/>
  <c r="DY53" i="66"/>
  <c r="DX53" i="66"/>
  <c r="DW53" i="66"/>
  <c r="DV53" i="66"/>
  <c r="DT53" i="66"/>
  <c r="DS53" i="66"/>
  <c r="DR53" i="66"/>
  <c r="DQ53" i="66"/>
  <c r="DE53" i="66"/>
  <c r="DD53" i="66"/>
  <c r="DC53" i="66"/>
  <c r="CS53" i="66"/>
  <c r="DB53" i="66" s="1"/>
  <c r="CJ53" i="66"/>
  <c r="DH53" i="66" s="1"/>
  <c r="CA53" i="66"/>
  <c r="BZ53" i="66"/>
  <c r="BQ53" i="66"/>
  <c r="DK53" i="66" s="1"/>
  <c r="BP53" i="66"/>
  <c r="BG53" i="66"/>
  <c r="DG53" i="66" s="1"/>
  <c r="AF53" i="66"/>
  <c r="DA53" i="66" s="1"/>
  <c r="S53" i="66"/>
  <c r="U53" i="66" s="1"/>
  <c r="Q53" i="66"/>
  <c r="O53" i="66"/>
  <c r="GL52" i="66"/>
  <c r="GK52" i="66"/>
  <c r="GJ52" i="66"/>
  <c r="GI52" i="66"/>
  <c r="GH52" i="66"/>
  <c r="GG52" i="66"/>
  <c r="GF52" i="66"/>
  <c r="GE52" i="66"/>
  <c r="GD52" i="66"/>
  <c r="GC52" i="66"/>
  <c r="GB52" i="66"/>
  <c r="GA52" i="66"/>
  <c r="FZ52" i="66"/>
  <c r="FY52" i="66"/>
  <c r="FX52" i="66"/>
  <c r="FW52" i="66"/>
  <c r="FV52" i="66"/>
  <c r="FU52" i="66"/>
  <c r="FT52" i="66"/>
  <c r="FS52" i="66"/>
  <c r="FR52" i="66"/>
  <c r="FQ52" i="66"/>
  <c r="FP52" i="66"/>
  <c r="FO52" i="66"/>
  <c r="FM52" i="66"/>
  <c r="FL52" i="66"/>
  <c r="FK52" i="66"/>
  <c r="FJ52" i="66"/>
  <c r="FI52" i="66"/>
  <c r="FH52" i="66"/>
  <c r="FG52" i="66"/>
  <c r="FF52" i="66"/>
  <c r="FE52" i="66"/>
  <c r="FD52" i="66"/>
  <c r="FC52" i="66"/>
  <c r="FB52" i="66"/>
  <c r="FA52" i="66"/>
  <c r="EZ52" i="66"/>
  <c r="EY52" i="66"/>
  <c r="EX52" i="66"/>
  <c r="EW52" i="66"/>
  <c r="EV52" i="66"/>
  <c r="EU52" i="66"/>
  <c r="ET52" i="66"/>
  <c r="ES52" i="66"/>
  <c r="ER52" i="66"/>
  <c r="EQ52" i="66"/>
  <c r="EP52" i="66"/>
  <c r="EN52" i="66"/>
  <c r="EM52" i="66"/>
  <c r="EL52" i="66"/>
  <c r="EK52" i="66"/>
  <c r="EJ52" i="66"/>
  <c r="EI52" i="66"/>
  <c r="EH52" i="66"/>
  <c r="EG52" i="66"/>
  <c r="EF52" i="66"/>
  <c r="EE52" i="66"/>
  <c r="ED52" i="66"/>
  <c r="EC52" i="66"/>
  <c r="EB52" i="66"/>
  <c r="EA52" i="66"/>
  <c r="DZ52" i="66"/>
  <c r="DY52" i="66"/>
  <c r="DX52" i="66"/>
  <c r="DW52" i="66"/>
  <c r="DV52" i="66"/>
  <c r="DU52" i="66"/>
  <c r="DT52" i="66"/>
  <c r="DS52" i="66"/>
  <c r="DR52" i="66"/>
  <c r="DQ52" i="66"/>
  <c r="CS52" i="66"/>
  <c r="DB52" i="66" s="1"/>
  <c r="CJ52" i="66"/>
  <c r="DH52" i="66" s="1"/>
  <c r="CA52" i="66"/>
  <c r="DJ52" i="66" s="1"/>
  <c r="BZ52" i="66"/>
  <c r="BQ52" i="66"/>
  <c r="DK52" i="66" s="1"/>
  <c r="BP52" i="66"/>
  <c r="BG52" i="66"/>
  <c r="DG52" i="66" s="1"/>
  <c r="AX52" i="66"/>
  <c r="DD52" i="66" s="1"/>
  <c r="AO52" i="66"/>
  <c r="DC52" i="66" s="1"/>
  <c r="AF52" i="66"/>
  <c r="DA52" i="66" s="1"/>
  <c r="S52" i="66"/>
  <c r="U52" i="66" s="1"/>
  <c r="Q52" i="66"/>
  <c r="O52" i="66"/>
  <c r="GL51" i="66"/>
  <c r="GK51" i="66"/>
  <c r="GJ51" i="66"/>
  <c r="GI51" i="66"/>
  <c r="GH51" i="66"/>
  <c r="GG51" i="66"/>
  <c r="GF51" i="66"/>
  <c r="GE51" i="66"/>
  <c r="GD51" i="66"/>
  <c r="GC51" i="66"/>
  <c r="GB51" i="66"/>
  <c r="GA51" i="66"/>
  <c r="FZ51" i="66"/>
  <c r="FY51" i="66"/>
  <c r="FX51" i="66"/>
  <c r="FW51" i="66"/>
  <c r="FV51" i="66"/>
  <c r="FU51" i="66"/>
  <c r="FT51" i="66"/>
  <c r="FS51" i="66"/>
  <c r="FR51" i="66"/>
  <c r="FQ51" i="66"/>
  <c r="FP51" i="66"/>
  <c r="FO51" i="66"/>
  <c r="FM51" i="66"/>
  <c r="FL51" i="66"/>
  <c r="FK51" i="66"/>
  <c r="FJ51" i="66"/>
  <c r="FI51" i="66"/>
  <c r="FH51" i="66"/>
  <c r="FG51" i="66"/>
  <c r="FF51" i="66"/>
  <c r="FE51" i="66"/>
  <c r="FD51" i="66"/>
  <c r="FC51" i="66"/>
  <c r="FB51" i="66"/>
  <c r="FA51" i="66"/>
  <c r="EZ51" i="66"/>
  <c r="EY51" i="66"/>
  <c r="EX51" i="66"/>
  <c r="EW51" i="66"/>
  <c r="EV51" i="66"/>
  <c r="EU51" i="66"/>
  <c r="ET51" i="66"/>
  <c r="ES51" i="66"/>
  <c r="ER51" i="66"/>
  <c r="EQ51" i="66"/>
  <c r="EP51" i="66"/>
  <c r="EN51" i="66"/>
  <c r="EM51" i="66"/>
  <c r="EL51" i="66"/>
  <c r="EK51" i="66"/>
  <c r="EJ51" i="66"/>
  <c r="EI51" i="66"/>
  <c r="EH51" i="66"/>
  <c r="EG51" i="66"/>
  <c r="EF51" i="66"/>
  <c r="EE51" i="66"/>
  <c r="ED51" i="66"/>
  <c r="EC51" i="66"/>
  <c r="EB51" i="66"/>
  <c r="EA51" i="66"/>
  <c r="DZ51" i="66"/>
  <c r="DY51" i="66"/>
  <c r="DX51" i="66"/>
  <c r="DW51" i="66"/>
  <c r="DV51" i="66"/>
  <c r="DU51" i="66"/>
  <c r="DT51" i="66"/>
  <c r="DS51" i="66"/>
  <c r="DR51" i="66"/>
  <c r="DQ51" i="66"/>
  <c r="CS51" i="66"/>
  <c r="DB51" i="66" s="1"/>
  <c r="CJ51" i="66"/>
  <c r="DH51" i="66" s="1"/>
  <c r="CA51" i="66"/>
  <c r="DJ51" i="66" s="1"/>
  <c r="BZ51" i="66"/>
  <c r="BQ51" i="66"/>
  <c r="DK51" i="66" s="1"/>
  <c r="BP51" i="66"/>
  <c r="BG51" i="66"/>
  <c r="DG51" i="66" s="1"/>
  <c r="AX51" i="66"/>
  <c r="DD51" i="66" s="1"/>
  <c r="AO51" i="66"/>
  <c r="DC51" i="66" s="1"/>
  <c r="AF51" i="66"/>
  <c r="DA51" i="66" s="1"/>
  <c r="S51" i="66"/>
  <c r="U51" i="66" s="1"/>
  <c r="Q51" i="66"/>
  <c r="O51" i="66"/>
  <c r="GL50" i="66"/>
  <c r="GK50" i="66"/>
  <c r="GJ50" i="66"/>
  <c r="GI50" i="66"/>
  <c r="GH50" i="66"/>
  <c r="GG50" i="66"/>
  <c r="GF50" i="66"/>
  <c r="GE50" i="66"/>
  <c r="GD50" i="66"/>
  <c r="GC50" i="66"/>
  <c r="GB50" i="66"/>
  <c r="GA50" i="66"/>
  <c r="FZ50" i="66"/>
  <c r="FY50" i="66"/>
  <c r="FX50" i="66"/>
  <c r="FW50" i="66"/>
  <c r="FV50" i="66"/>
  <c r="FU50" i="66"/>
  <c r="FT50" i="66"/>
  <c r="FS50" i="66"/>
  <c r="FR50" i="66"/>
  <c r="FQ50" i="66"/>
  <c r="FP50" i="66"/>
  <c r="FO50" i="66"/>
  <c r="FM50" i="66"/>
  <c r="FL50" i="66"/>
  <c r="FK50" i="66"/>
  <c r="FJ50" i="66"/>
  <c r="FI50" i="66"/>
  <c r="FH50" i="66"/>
  <c r="FG50" i="66"/>
  <c r="FF50" i="66"/>
  <c r="FE50" i="66"/>
  <c r="FD50" i="66"/>
  <c r="FC50" i="66"/>
  <c r="FB50" i="66"/>
  <c r="FA50" i="66"/>
  <c r="EZ50" i="66"/>
  <c r="EY50" i="66"/>
  <c r="EX50" i="66"/>
  <c r="EW50" i="66"/>
  <c r="EV50" i="66"/>
  <c r="EU50" i="66"/>
  <c r="ET50" i="66"/>
  <c r="ES50" i="66"/>
  <c r="ER50" i="66"/>
  <c r="EQ50" i="66"/>
  <c r="EP50" i="66"/>
  <c r="EN50" i="66"/>
  <c r="EM50" i="66"/>
  <c r="EL50" i="66"/>
  <c r="EK50" i="66"/>
  <c r="EJ50" i="66"/>
  <c r="EI50" i="66"/>
  <c r="EH50" i="66"/>
  <c r="EG50" i="66"/>
  <c r="EF50" i="66"/>
  <c r="EE50" i="66"/>
  <c r="ED50" i="66"/>
  <c r="EC50" i="66"/>
  <c r="EB50" i="66"/>
  <c r="EA50" i="66"/>
  <c r="DZ50" i="66"/>
  <c r="DY50" i="66"/>
  <c r="DX50" i="66"/>
  <c r="DW50" i="66"/>
  <c r="DV50" i="66"/>
  <c r="DU50" i="66"/>
  <c r="DT50" i="66"/>
  <c r="DS50" i="66"/>
  <c r="DR50" i="66"/>
  <c r="DQ50" i="66"/>
  <c r="CS50" i="66"/>
  <c r="DB50" i="66" s="1"/>
  <c r="CJ50" i="66"/>
  <c r="DH50" i="66" s="1"/>
  <c r="CA50" i="66"/>
  <c r="DJ50" i="66" s="1"/>
  <c r="BZ50" i="66"/>
  <c r="BQ50" i="66"/>
  <c r="DK50" i="66" s="1"/>
  <c r="BP50" i="66"/>
  <c r="BG50" i="66"/>
  <c r="DG50" i="66" s="1"/>
  <c r="AX50" i="66"/>
  <c r="DD50" i="66" s="1"/>
  <c r="AO50" i="66"/>
  <c r="DC50" i="66" s="1"/>
  <c r="AF50" i="66"/>
  <c r="DA50" i="66" s="1"/>
  <c r="S50" i="66"/>
  <c r="U50" i="66" s="1"/>
  <c r="Q50" i="66"/>
  <c r="O50" i="66"/>
  <c r="GL49" i="66"/>
  <c r="GK49" i="66"/>
  <c r="GJ49" i="66"/>
  <c r="GI49" i="66"/>
  <c r="GH49" i="66"/>
  <c r="GG49" i="66"/>
  <c r="GF49" i="66"/>
  <c r="GE49" i="66"/>
  <c r="GD49" i="66"/>
  <c r="GC49" i="66"/>
  <c r="GB49" i="66"/>
  <c r="GA49" i="66"/>
  <c r="FZ49" i="66"/>
  <c r="FY49" i="66"/>
  <c r="FX49" i="66"/>
  <c r="FW49" i="66"/>
  <c r="FV49" i="66"/>
  <c r="FU49" i="66"/>
  <c r="FT49" i="66"/>
  <c r="FS49" i="66"/>
  <c r="FR49" i="66"/>
  <c r="FQ49" i="66"/>
  <c r="FP49" i="66"/>
  <c r="FO49" i="66"/>
  <c r="FM49" i="66"/>
  <c r="FL49" i="66"/>
  <c r="FK49" i="66"/>
  <c r="FJ49" i="66"/>
  <c r="FI49" i="66"/>
  <c r="FH49" i="66"/>
  <c r="FG49" i="66"/>
  <c r="FF49" i="66"/>
  <c r="FE49" i="66"/>
  <c r="FD49" i="66"/>
  <c r="FC49" i="66"/>
  <c r="FB49" i="66"/>
  <c r="FA49" i="66"/>
  <c r="EZ49" i="66"/>
  <c r="EY49" i="66"/>
  <c r="EX49" i="66"/>
  <c r="EW49" i="66"/>
  <c r="EV49" i="66"/>
  <c r="EU49" i="66"/>
  <c r="ET49" i="66"/>
  <c r="ES49" i="66"/>
  <c r="ER49" i="66"/>
  <c r="EQ49" i="66"/>
  <c r="EP49" i="66"/>
  <c r="EN49" i="66"/>
  <c r="EM49" i="66"/>
  <c r="EL49" i="66"/>
  <c r="EK49" i="66"/>
  <c r="EJ49" i="66"/>
  <c r="EI49" i="66"/>
  <c r="EH49" i="66"/>
  <c r="EG49" i="66"/>
  <c r="EF49" i="66"/>
  <c r="EE49" i="66"/>
  <c r="ED49" i="66"/>
  <c r="EC49" i="66"/>
  <c r="EB49" i="66"/>
  <c r="EA49" i="66"/>
  <c r="DZ49" i="66"/>
  <c r="DY49" i="66"/>
  <c r="DX49" i="66"/>
  <c r="DW49" i="66"/>
  <c r="DV49" i="66"/>
  <c r="DU49" i="66"/>
  <c r="DT49" i="66"/>
  <c r="DS49" i="66"/>
  <c r="DR49" i="66"/>
  <c r="DQ49" i="66"/>
  <c r="CS49" i="66"/>
  <c r="DB49" i="66" s="1"/>
  <c r="CJ49" i="66"/>
  <c r="DH49" i="66" s="1"/>
  <c r="CA49" i="66"/>
  <c r="DJ49" i="66" s="1"/>
  <c r="BZ49" i="66"/>
  <c r="BQ49" i="66"/>
  <c r="DK49" i="66" s="1"/>
  <c r="BP49" i="66"/>
  <c r="BG49" i="66"/>
  <c r="DG49" i="66" s="1"/>
  <c r="AX49" i="66"/>
  <c r="DD49" i="66" s="1"/>
  <c r="AO49" i="66"/>
  <c r="DC49" i="66" s="1"/>
  <c r="AF49" i="66"/>
  <c r="DA49" i="66" s="1"/>
  <c r="S49" i="66"/>
  <c r="U49" i="66" s="1"/>
  <c r="Q49" i="66"/>
  <c r="O49" i="66"/>
  <c r="GL48" i="66"/>
  <c r="GK48" i="66"/>
  <c r="GJ48" i="66"/>
  <c r="GI48" i="66"/>
  <c r="GH48" i="66"/>
  <c r="GG48" i="66"/>
  <c r="GF48" i="66"/>
  <c r="GE48" i="66"/>
  <c r="GD48" i="66"/>
  <c r="GC48" i="66"/>
  <c r="GB48" i="66"/>
  <c r="GA48" i="66"/>
  <c r="FZ48" i="66"/>
  <c r="FY48" i="66"/>
  <c r="FX48" i="66"/>
  <c r="FW48" i="66"/>
  <c r="FV48" i="66"/>
  <c r="FU48" i="66"/>
  <c r="FT48" i="66"/>
  <c r="FS48" i="66"/>
  <c r="FR48" i="66"/>
  <c r="FQ48" i="66"/>
  <c r="FP48" i="66"/>
  <c r="FO48" i="66"/>
  <c r="FM48" i="66"/>
  <c r="FL48" i="66"/>
  <c r="FK48" i="66"/>
  <c r="FJ48" i="66"/>
  <c r="FI48" i="66"/>
  <c r="FH48" i="66"/>
  <c r="FG48" i="66"/>
  <c r="FF48" i="66"/>
  <c r="FE48" i="66"/>
  <c r="FD48" i="66"/>
  <c r="FC48" i="66"/>
  <c r="FB48" i="66"/>
  <c r="FA48" i="66"/>
  <c r="EZ48" i="66"/>
  <c r="EY48" i="66"/>
  <c r="EX48" i="66"/>
  <c r="EW48" i="66"/>
  <c r="EV48" i="66"/>
  <c r="EU48" i="66"/>
  <c r="ET48" i="66"/>
  <c r="ES48" i="66"/>
  <c r="ER48" i="66"/>
  <c r="EQ48" i="66"/>
  <c r="EP48" i="66"/>
  <c r="EN48" i="66"/>
  <c r="EM48" i="66"/>
  <c r="EL48" i="66"/>
  <c r="EK48" i="66"/>
  <c r="EJ48" i="66"/>
  <c r="EI48" i="66"/>
  <c r="EH48" i="66"/>
  <c r="EG48" i="66"/>
  <c r="EF48" i="66"/>
  <c r="EE48" i="66"/>
  <c r="ED48" i="66"/>
  <c r="EC48" i="66"/>
  <c r="EB48" i="66"/>
  <c r="EA48" i="66"/>
  <c r="DZ48" i="66"/>
  <c r="DY48" i="66"/>
  <c r="DX48" i="66"/>
  <c r="DW48" i="66"/>
  <c r="DV48" i="66"/>
  <c r="DU48" i="66"/>
  <c r="DT48" i="66"/>
  <c r="DS48" i="66"/>
  <c r="DR48" i="66"/>
  <c r="DQ48" i="66"/>
  <c r="CS48" i="66"/>
  <c r="DB48" i="66" s="1"/>
  <c r="CJ48" i="66"/>
  <c r="DH48" i="66" s="1"/>
  <c r="CA48" i="66"/>
  <c r="DJ48" i="66" s="1"/>
  <c r="BZ48" i="66"/>
  <c r="BQ48" i="66"/>
  <c r="DK48" i="66" s="1"/>
  <c r="BP48" i="66"/>
  <c r="BG48" i="66"/>
  <c r="DG48" i="66" s="1"/>
  <c r="AX48" i="66"/>
  <c r="DD48" i="66" s="1"/>
  <c r="AO48" i="66"/>
  <c r="DC48" i="66" s="1"/>
  <c r="AF48" i="66"/>
  <c r="DA48" i="66" s="1"/>
  <c r="S48" i="66"/>
  <c r="U48" i="66" s="1"/>
  <c r="Q48" i="66"/>
  <c r="O48" i="66"/>
  <c r="GL47" i="66"/>
  <c r="GK47" i="66"/>
  <c r="GJ47" i="66"/>
  <c r="GI47" i="66"/>
  <c r="GH47" i="66"/>
  <c r="GG47" i="66"/>
  <c r="GF47" i="66"/>
  <c r="GE47" i="66"/>
  <c r="GD47" i="66"/>
  <c r="GC47" i="66"/>
  <c r="GB47" i="66"/>
  <c r="GA47" i="66"/>
  <c r="FZ47" i="66"/>
  <c r="FY47" i="66"/>
  <c r="FX47" i="66"/>
  <c r="FW47" i="66"/>
  <c r="FV47" i="66"/>
  <c r="FU47" i="66"/>
  <c r="FT47" i="66"/>
  <c r="FS47" i="66"/>
  <c r="FR47" i="66"/>
  <c r="FQ47" i="66"/>
  <c r="FP47" i="66"/>
  <c r="FO47" i="66"/>
  <c r="FM47" i="66"/>
  <c r="FL47" i="66"/>
  <c r="FK47" i="66"/>
  <c r="FJ47" i="66"/>
  <c r="FI47" i="66"/>
  <c r="FH47" i="66"/>
  <c r="FG47" i="66"/>
  <c r="FF47" i="66"/>
  <c r="FE47" i="66"/>
  <c r="FD47" i="66"/>
  <c r="FC47" i="66"/>
  <c r="FB47" i="66"/>
  <c r="FA47" i="66"/>
  <c r="EZ47" i="66"/>
  <c r="EY47" i="66"/>
  <c r="EX47" i="66"/>
  <c r="EW47" i="66"/>
  <c r="EV47" i="66"/>
  <c r="EU47" i="66"/>
  <c r="ET47" i="66"/>
  <c r="ES47" i="66"/>
  <c r="ER47" i="66"/>
  <c r="EQ47" i="66"/>
  <c r="EP47" i="66"/>
  <c r="EN47" i="66"/>
  <c r="EM47" i="66"/>
  <c r="EL47" i="66"/>
  <c r="EK47" i="66"/>
  <c r="EJ47" i="66"/>
  <c r="EI47" i="66"/>
  <c r="EH47" i="66"/>
  <c r="EG47" i="66"/>
  <c r="EF47" i="66"/>
  <c r="EE47" i="66"/>
  <c r="ED47" i="66"/>
  <c r="EC47" i="66"/>
  <c r="EB47" i="66"/>
  <c r="EA47" i="66"/>
  <c r="DZ47" i="66"/>
  <c r="DY47" i="66"/>
  <c r="DX47" i="66"/>
  <c r="DW47" i="66"/>
  <c r="DV47" i="66"/>
  <c r="DU47" i="66"/>
  <c r="DT47" i="66"/>
  <c r="DS47" i="66"/>
  <c r="DR47" i="66"/>
  <c r="DQ47" i="66"/>
  <c r="CS47" i="66"/>
  <c r="DB47" i="66" s="1"/>
  <c r="CJ47" i="66"/>
  <c r="DH47" i="66" s="1"/>
  <c r="CA47" i="66"/>
  <c r="DJ47" i="66" s="1"/>
  <c r="BZ47" i="66"/>
  <c r="BQ47" i="66"/>
  <c r="BP47" i="66"/>
  <c r="BG47" i="66"/>
  <c r="DG47" i="66" s="1"/>
  <c r="AX47" i="66"/>
  <c r="AO47" i="66"/>
  <c r="DC47" i="66" s="1"/>
  <c r="AF47" i="66"/>
  <c r="DA47" i="66" s="1"/>
  <c r="S47" i="66"/>
  <c r="U47" i="66" s="1"/>
  <c r="Q47" i="66"/>
  <c r="O47" i="66"/>
  <c r="GL46" i="66"/>
  <c r="GK46" i="66"/>
  <c r="GJ46" i="66"/>
  <c r="GI46" i="66"/>
  <c r="GH46" i="66"/>
  <c r="GG46" i="66"/>
  <c r="GF46" i="66"/>
  <c r="GE46" i="66"/>
  <c r="GD46" i="66"/>
  <c r="GC46" i="66"/>
  <c r="GB46" i="66"/>
  <c r="GA46" i="66"/>
  <c r="FZ46" i="66"/>
  <c r="FY46" i="66"/>
  <c r="FX46" i="66"/>
  <c r="FW46" i="66"/>
  <c r="FV46" i="66"/>
  <c r="FU46" i="66"/>
  <c r="FT46" i="66"/>
  <c r="FS46" i="66"/>
  <c r="FR46" i="66"/>
  <c r="FQ46" i="66"/>
  <c r="FP46" i="66"/>
  <c r="FO46" i="66"/>
  <c r="FM46" i="66"/>
  <c r="FL46" i="66"/>
  <c r="FK46" i="66"/>
  <c r="FJ46" i="66"/>
  <c r="FI46" i="66"/>
  <c r="FH46" i="66"/>
  <c r="FG46" i="66"/>
  <c r="FF46" i="66"/>
  <c r="FE46" i="66"/>
  <c r="FD46" i="66"/>
  <c r="FC46" i="66"/>
  <c r="FB46" i="66"/>
  <c r="FA46" i="66"/>
  <c r="EZ46" i="66"/>
  <c r="EY46" i="66"/>
  <c r="EX46" i="66"/>
  <c r="EW46" i="66"/>
  <c r="EV46" i="66"/>
  <c r="EU46" i="66"/>
  <c r="ET46" i="66"/>
  <c r="ES46" i="66"/>
  <c r="ER46" i="66"/>
  <c r="EQ46" i="66"/>
  <c r="EP46" i="66"/>
  <c r="EN46" i="66"/>
  <c r="EM46" i="66"/>
  <c r="EL46" i="66"/>
  <c r="EK46" i="66"/>
  <c r="EJ46" i="66"/>
  <c r="EI46" i="66"/>
  <c r="EH46" i="66"/>
  <c r="EG46" i="66"/>
  <c r="EF46" i="66"/>
  <c r="EE46" i="66"/>
  <c r="ED46" i="66"/>
  <c r="EC46" i="66"/>
  <c r="EB46" i="66"/>
  <c r="EA46" i="66"/>
  <c r="DZ46" i="66"/>
  <c r="DY46" i="66"/>
  <c r="DX46" i="66"/>
  <c r="DW46" i="66"/>
  <c r="DV46" i="66"/>
  <c r="DU46" i="66"/>
  <c r="DT46" i="66"/>
  <c r="DS46" i="66"/>
  <c r="DR46" i="66"/>
  <c r="DQ46" i="66"/>
  <c r="CS46" i="66"/>
  <c r="DB46" i="66" s="1"/>
  <c r="CJ46" i="66"/>
  <c r="DH46" i="66" s="1"/>
  <c r="CA46" i="66"/>
  <c r="DJ46" i="66" s="1"/>
  <c r="BZ46" i="66"/>
  <c r="BQ46" i="66"/>
  <c r="DK46" i="66" s="1"/>
  <c r="BP46" i="66"/>
  <c r="BG46" i="66"/>
  <c r="DG46" i="66" s="1"/>
  <c r="AX46" i="66"/>
  <c r="DD46" i="66" s="1"/>
  <c r="AO46" i="66"/>
  <c r="DC46" i="66" s="1"/>
  <c r="AF46" i="66"/>
  <c r="DA46" i="66" s="1"/>
  <c r="S46" i="66"/>
  <c r="U46" i="66" s="1"/>
  <c r="Q46" i="66"/>
  <c r="O46" i="66"/>
  <c r="GL45" i="66"/>
  <c r="GK45" i="66"/>
  <c r="GJ45" i="66"/>
  <c r="GI45" i="66"/>
  <c r="GH45" i="66"/>
  <c r="GG45" i="66"/>
  <c r="GF45" i="66"/>
  <c r="GE45" i="66"/>
  <c r="GD45" i="66"/>
  <c r="GC45" i="66"/>
  <c r="GB45" i="66"/>
  <c r="GA45" i="66"/>
  <c r="FZ45" i="66"/>
  <c r="FY45" i="66"/>
  <c r="FX45" i="66"/>
  <c r="FW45" i="66"/>
  <c r="FV45" i="66"/>
  <c r="FU45" i="66"/>
  <c r="FT45" i="66"/>
  <c r="FS45" i="66"/>
  <c r="FR45" i="66"/>
  <c r="FQ45" i="66"/>
  <c r="FP45" i="66"/>
  <c r="FO45" i="66"/>
  <c r="FM45" i="66"/>
  <c r="FL45" i="66"/>
  <c r="FK45" i="66"/>
  <c r="FJ45" i="66"/>
  <c r="FI45" i="66"/>
  <c r="FH45" i="66"/>
  <c r="FG45" i="66"/>
  <c r="FF45" i="66"/>
  <c r="FE45" i="66"/>
  <c r="FD45" i="66"/>
  <c r="FC45" i="66"/>
  <c r="FB45" i="66"/>
  <c r="FA45" i="66"/>
  <c r="EZ45" i="66"/>
  <c r="EY45" i="66"/>
  <c r="EX45" i="66"/>
  <c r="EW45" i="66"/>
  <c r="EV45" i="66"/>
  <c r="EU45" i="66"/>
  <c r="ET45" i="66"/>
  <c r="ES45" i="66"/>
  <c r="ER45" i="66"/>
  <c r="EQ45" i="66"/>
  <c r="EP45" i="66"/>
  <c r="EN45" i="66"/>
  <c r="EM45" i="66"/>
  <c r="EL45" i="66"/>
  <c r="EK45" i="66"/>
  <c r="EJ45" i="66"/>
  <c r="EI45" i="66"/>
  <c r="EH45" i="66"/>
  <c r="EG45" i="66"/>
  <c r="EF45" i="66"/>
  <c r="EE45" i="66"/>
  <c r="ED45" i="66"/>
  <c r="EC45" i="66"/>
  <c r="EB45" i="66"/>
  <c r="EA45" i="66"/>
  <c r="DZ45" i="66"/>
  <c r="DY45" i="66"/>
  <c r="DX45" i="66"/>
  <c r="DW45" i="66"/>
  <c r="DV45" i="66"/>
  <c r="DU45" i="66"/>
  <c r="DT45" i="66"/>
  <c r="DS45" i="66"/>
  <c r="DR45" i="66"/>
  <c r="DQ45" i="66"/>
  <c r="CS45" i="66"/>
  <c r="DB45" i="66" s="1"/>
  <c r="CJ45" i="66"/>
  <c r="DH45" i="66" s="1"/>
  <c r="CA45" i="66"/>
  <c r="DJ45" i="66" s="1"/>
  <c r="BZ45" i="66"/>
  <c r="BQ45" i="66"/>
  <c r="DK45" i="66" s="1"/>
  <c r="BP45" i="66"/>
  <c r="BG45" i="66"/>
  <c r="DG45" i="66" s="1"/>
  <c r="AX45" i="66"/>
  <c r="DD45" i="66" s="1"/>
  <c r="AO45" i="66"/>
  <c r="DC45" i="66" s="1"/>
  <c r="AF45" i="66"/>
  <c r="DA45" i="66" s="1"/>
  <c r="S45" i="66"/>
  <c r="U45" i="66" s="1"/>
  <c r="Q45" i="66"/>
  <c r="O45" i="66"/>
  <c r="GL44" i="66"/>
  <c r="GK44" i="66"/>
  <c r="GJ44" i="66"/>
  <c r="GI44" i="66"/>
  <c r="GH44" i="66"/>
  <c r="GG44" i="66"/>
  <c r="GF44" i="66"/>
  <c r="GE44" i="66"/>
  <c r="GD44" i="66"/>
  <c r="GC44" i="66"/>
  <c r="GB44" i="66"/>
  <c r="GA44" i="66"/>
  <c r="FZ44" i="66"/>
  <c r="FY44" i="66"/>
  <c r="FX44" i="66"/>
  <c r="FW44" i="66"/>
  <c r="FV44" i="66"/>
  <c r="FU44" i="66"/>
  <c r="FT44" i="66"/>
  <c r="FS44" i="66"/>
  <c r="FR44" i="66"/>
  <c r="FQ44" i="66"/>
  <c r="FP44" i="66"/>
  <c r="FO44" i="66"/>
  <c r="FM44" i="66"/>
  <c r="FL44" i="66"/>
  <c r="FK44" i="66"/>
  <c r="FJ44" i="66"/>
  <c r="FI44" i="66"/>
  <c r="FH44" i="66"/>
  <c r="FG44" i="66"/>
  <c r="FF44" i="66"/>
  <c r="FE44" i="66"/>
  <c r="FD44" i="66"/>
  <c r="FC44" i="66"/>
  <c r="FB44" i="66"/>
  <c r="FA44" i="66"/>
  <c r="EZ44" i="66"/>
  <c r="EY44" i="66"/>
  <c r="EX44" i="66"/>
  <c r="EW44" i="66"/>
  <c r="EV44" i="66"/>
  <c r="EU44" i="66"/>
  <c r="ET44" i="66"/>
  <c r="ES44" i="66"/>
  <c r="ER44" i="66"/>
  <c r="EQ44" i="66"/>
  <c r="EP44" i="66"/>
  <c r="EN44" i="66"/>
  <c r="EM44" i="66"/>
  <c r="EL44" i="66"/>
  <c r="EK44" i="66"/>
  <c r="EJ44" i="66"/>
  <c r="EI44" i="66"/>
  <c r="EH44" i="66"/>
  <c r="EG44" i="66"/>
  <c r="EF44" i="66"/>
  <c r="EE44" i="66"/>
  <c r="ED44" i="66"/>
  <c r="EC44" i="66"/>
  <c r="EB44" i="66"/>
  <c r="EA44" i="66"/>
  <c r="DZ44" i="66"/>
  <c r="DY44" i="66"/>
  <c r="DX44" i="66"/>
  <c r="DW44" i="66"/>
  <c r="DV44" i="66"/>
  <c r="DU44" i="66"/>
  <c r="DT44" i="66"/>
  <c r="DS44" i="66"/>
  <c r="DR44" i="66"/>
  <c r="DQ44" i="66"/>
  <c r="CS44" i="66"/>
  <c r="DB44" i="66" s="1"/>
  <c r="CJ44" i="66"/>
  <c r="DH44" i="66" s="1"/>
  <c r="CA44" i="66"/>
  <c r="DJ44" i="66" s="1"/>
  <c r="BZ44" i="66"/>
  <c r="BQ44" i="66"/>
  <c r="DK44" i="66" s="1"/>
  <c r="BP44" i="66"/>
  <c r="BG44" i="66"/>
  <c r="DG44" i="66" s="1"/>
  <c r="AX44" i="66"/>
  <c r="DD44" i="66" s="1"/>
  <c r="AO44" i="66"/>
  <c r="DC44" i="66" s="1"/>
  <c r="AF44" i="66"/>
  <c r="DA44" i="66" s="1"/>
  <c r="S44" i="66"/>
  <c r="U44" i="66" s="1"/>
  <c r="Q44" i="66"/>
  <c r="O44" i="66"/>
  <c r="GL43" i="66"/>
  <c r="GK43" i="66"/>
  <c r="GJ43" i="66"/>
  <c r="GI43" i="66"/>
  <c r="GH43" i="66"/>
  <c r="GG43" i="66"/>
  <c r="GF43" i="66"/>
  <c r="GE43" i="66"/>
  <c r="GD43" i="66"/>
  <c r="GC43" i="66"/>
  <c r="GB43" i="66"/>
  <c r="GA43" i="66"/>
  <c r="FZ43" i="66"/>
  <c r="FY43" i="66"/>
  <c r="FX43" i="66"/>
  <c r="FW43" i="66"/>
  <c r="FV43" i="66"/>
  <c r="FU43" i="66"/>
  <c r="FT43" i="66"/>
  <c r="FS43" i="66"/>
  <c r="FR43" i="66"/>
  <c r="FQ43" i="66"/>
  <c r="FP43" i="66"/>
  <c r="FO43" i="66"/>
  <c r="FM43" i="66"/>
  <c r="FL43" i="66"/>
  <c r="FK43" i="66"/>
  <c r="FJ43" i="66"/>
  <c r="FI43" i="66"/>
  <c r="FH43" i="66"/>
  <c r="FG43" i="66"/>
  <c r="FF43" i="66"/>
  <c r="FE43" i="66"/>
  <c r="FD43" i="66"/>
  <c r="FC43" i="66"/>
  <c r="FB43" i="66"/>
  <c r="FA43" i="66"/>
  <c r="EZ43" i="66"/>
  <c r="EY43" i="66"/>
  <c r="EX43" i="66"/>
  <c r="EW43" i="66"/>
  <c r="EV43" i="66"/>
  <c r="EU43" i="66"/>
  <c r="ET43" i="66"/>
  <c r="ES43" i="66"/>
  <c r="ER43" i="66"/>
  <c r="EQ43" i="66"/>
  <c r="EP43" i="66"/>
  <c r="EN43" i="66"/>
  <c r="EM43" i="66"/>
  <c r="EL43" i="66"/>
  <c r="EK43" i="66"/>
  <c r="EJ43" i="66"/>
  <c r="EI43" i="66"/>
  <c r="EH43" i="66"/>
  <c r="EG43" i="66"/>
  <c r="EF43" i="66"/>
  <c r="EE43" i="66"/>
  <c r="ED43" i="66"/>
  <c r="EC43" i="66"/>
  <c r="EB43" i="66"/>
  <c r="EA43" i="66"/>
  <c r="DZ43" i="66"/>
  <c r="DY43" i="66"/>
  <c r="DX43" i="66"/>
  <c r="DW43" i="66"/>
  <c r="DV43" i="66"/>
  <c r="DU43" i="66"/>
  <c r="DT43" i="66"/>
  <c r="DS43" i="66"/>
  <c r="DR43" i="66"/>
  <c r="DQ43" i="66"/>
  <c r="CS43" i="66"/>
  <c r="DB43" i="66" s="1"/>
  <c r="CJ43" i="66"/>
  <c r="DH43" i="66" s="1"/>
  <c r="CA43" i="66"/>
  <c r="DJ43" i="66" s="1"/>
  <c r="BZ43" i="66"/>
  <c r="BQ43" i="66"/>
  <c r="BP43" i="66"/>
  <c r="BG43" i="66"/>
  <c r="DG43" i="66" s="1"/>
  <c r="AX43" i="66"/>
  <c r="DD43" i="66" s="1"/>
  <c r="AO43" i="66"/>
  <c r="DC43" i="66" s="1"/>
  <c r="AF43" i="66"/>
  <c r="DA43" i="66" s="1"/>
  <c r="S43" i="66"/>
  <c r="U43" i="66" s="1"/>
  <c r="Q43" i="66"/>
  <c r="O43" i="66"/>
  <c r="GL42" i="66"/>
  <c r="GK42" i="66"/>
  <c r="GJ42" i="66"/>
  <c r="GI42" i="66"/>
  <c r="GH42" i="66"/>
  <c r="GG42" i="66"/>
  <c r="GF42" i="66"/>
  <c r="GE42" i="66"/>
  <c r="GD42" i="66"/>
  <c r="GC42" i="66"/>
  <c r="GB42" i="66"/>
  <c r="GA42" i="66"/>
  <c r="FZ42" i="66"/>
  <c r="FY42" i="66"/>
  <c r="FX42" i="66"/>
  <c r="FW42" i="66"/>
  <c r="FV42" i="66"/>
  <c r="FU42" i="66"/>
  <c r="FT42" i="66"/>
  <c r="FS42" i="66"/>
  <c r="FR42" i="66"/>
  <c r="FQ42" i="66"/>
  <c r="FP42" i="66"/>
  <c r="FO42" i="66"/>
  <c r="FM42" i="66"/>
  <c r="FL42" i="66"/>
  <c r="FK42" i="66"/>
  <c r="FJ42" i="66"/>
  <c r="FI42" i="66"/>
  <c r="FH42" i="66"/>
  <c r="FG42" i="66"/>
  <c r="FF42" i="66"/>
  <c r="FE42" i="66"/>
  <c r="FD42" i="66"/>
  <c r="FC42" i="66"/>
  <c r="FB42" i="66"/>
  <c r="FA42" i="66"/>
  <c r="EZ42" i="66"/>
  <c r="EY42" i="66"/>
  <c r="EX42" i="66"/>
  <c r="EW42" i="66"/>
  <c r="EV42" i="66"/>
  <c r="EU42" i="66"/>
  <c r="ET42" i="66"/>
  <c r="ES42" i="66"/>
  <c r="ER42" i="66"/>
  <c r="EQ42" i="66"/>
  <c r="EP42" i="66"/>
  <c r="EN42" i="66"/>
  <c r="EM42" i="66"/>
  <c r="EL42" i="66"/>
  <c r="EK42" i="66"/>
  <c r="EJ42" i="66"/>
  <c r="EI42" i="66"/>
  <c r="EH42" i="66"/>
  <c r="EG42" i="66"/>
  <c r="EF42" i="66"/>
  <c r="EE42" i="66"/>
  <c r="ED42" i="66"/>
  <c r="EC42" i="66"/>
  <c r="EB42" i="66"/>
  <c r="EA42" i="66"/>
  <c r="DZ42" i="66"/>
  <c r="DY42" i="66"/>
  <c r="DX42" i="66"/>
  <c r="DW42" i="66"/>
  <c r="DV42" i="66"/>
  <c r="DU42" i="66"/>
  <c r="DT42" i="66"/>
  <c r="DS42" i="66"/>
  <c r="DR42" i="66"/>
  <c r="DQ42" i="66"/>
  <c r="CS42" i="66"/>
  <c r="DB42" i="66" s="1"/>
  <c r="CJ42" i="66"/>
  <c r="DH42" i="66" s="1"/>
  <c r="CA42" i="66"/>
  <c r="DJ42" i="66" s="1"/>
  <c r="BZ42" i="66"/>
  <c r="BQ42" i="66"/>
  <c r="DK42" i="66" s="1"/>
  <c r="BP42" i="66"/>
  <c r="BG42" i="66"/>
  <c r="DG42" i="66" s="1"/>
  <c r="AX42" i="66"/>
  <c r="DD42" i="66" s="1"/>
  <c r="AO42" i="66"/>
  <c r="DC42" i="66" s="1"/>
  <c r="AF42" i="66"/>
  <c r="DA42" i="66" s="1"/>
  <c r="S42" i="66"/>
  <c r="U42" i="66" s="1"/>
  <c r="Q42" i="66"/>
  <c r="O42" i="66"/>
  <c r="GL41" i="66"/>
  <c r="GK41" i="66"/>
  <c r="GJ41" i="66"/>
  <c r="GI41" i="66"/>
  <c r="GH41" i="66"/>
  <c r="GG41" i="66"/>
  <c r="GF41" i="66"/>
  <c r="GE41" i="66"/>
  <c r="GD41" i="66"/>
  <c r="GC41" i="66"/>
  <c r="GB41" i="66"/>
  <c r="GA41" i="66"/>
  <c r="FZ41" i="66"/>
  <c r="FY41" i="66"/>
  <c r="FX41" i="66"/>
  <c r="FW41" i="66"/>
  <c r="FV41" i="66"/>
  <c r="FU41" i="66"/>
  <c r="FT41" i="66"/>
  <c r="FS41" i="66"/>
  <c r="FR41" i="66"/>
  <c r="FQ41" i="66"/>
  <c r="FP41" i="66"/>
  <c r="FO41" i="66"/>
  <c r="FM41" i="66"/>
  <c r="FL41" i="66"/>
  <c r="FK41" i="66"/>
  <c r="FJ41" i="66"/>
  <c r="FI41" i="66"/>
  <c r="FH41" i="66"/>
  <c r="FG41" i="66"/>
  <c r="FF41" i="66"/>
  <c r="FE41" i="66"/>
  <c r="FD41" i="66"/>
  <c r="FC41" i="66"/>
  <c r="FB41" i="66"/>
  <c r="FA41" i="66"/>
  <c r="EZ41" i="66"/>
  <c r="EY41" i="66"/>
  <c r="EX41" i="66"/>
  <c r="EW41" i="66"/>
  <c r="EV41" i="66"/>
  <c r="EU41" i="66"/>
  <c r="ET41" i="66"/>
  <c r="ES41" i="66"/>
  <c r="ER41" i="66"/>
  <c r="EQ41" i="66"/>
  <c r="EP41" i="66"/>
  <c r="EN41" i="66"/>
  <c r="EM41" i="66"/>
  <c r="EL41" i="66"/>
  <c r="EK41" i="66"/>
  <c r="EJ41" i="66"/>
  <c r="EI41" i="66"/>
  <c r="EH41" i="66"/>
  <c r="EG41" i="66"/>
  <c r="EF41" i="66"/>
  <c r="EE41" i="66"/>
  <c r="ED41" i="66"/>
  <c r="EC41" i="66"/>
  <c r="EB41" i="66"/>
  <c r="EA41" i="66"/>
  <c r="DZ41" i="66"/>
  <c r="DY41" i="66"/>
  <c r="DX41" i="66"/>
  <c r="DW41" i="66"/>
  <c r="DV41" i="66"/>
  <c r="DU41" i="66"/>
  <c r="DT41" i="66"/>
  <c r="DS41" i="66"/>
  <c r="DR41" i="66"/>
  <c r="DQ41" i="66"/>
  <c r="CS41" i="66"/>
  <c r="DB41" i="66" s="1"/>
  <c r="CJ41" i="66"/>
  <c r="DH41" i="66" s="1"/>
  <c r="CA41" i="66"/>
  <c r="DJ41" i="66" s="1"/>
  <c r="BZ41" i="66"/>
  <c r="BQ41" i="66"/>
  <c r="DK41" i="66" s="1"/>
  <c r="BP41" i="66"/>
  <c r="BG41" i="66"/>
  <c r="DG41" i="66" s="1"/>
  <c r="AX41" i="66"/>
  <c r="DD41" i="66" s="1"/>
  <c r="AO41" i="66"/>
  <c r="DC41" i="66" s="1"/>
  <c r="AF41" i="66"/>
  <c r="DA41" i="66" s="1"/>
  <c r="S41" i="66"/>
  <c r="U41" i="66" s="1"/>
  <c r="Q41" i="66"/>
  <c r="O41" i="66"/>
  <c r="GL40" i="66"/>
  <c r="GK40" i="66"/>
  <c r="GJ40" i="66"/>
  <c r="GI40" i="66"/>
  <c r="GH40" i="66"/>
  <c r="GG40" i="66"/>
  <c r="GF40" i="66"/>
  <c r="GE40" i="66"/>
  <c r="GD40" i="66"/>
  <c r="GC40" i="66"/>
  <c r="GB40" i="66"/>
  <c r="GA40" i="66"/>
  <c r="FZ40" i="66"/>
  <c r="FY40" i="66"/>
  <c r="FX40" i="66"/>
  <c r="FW40" i="66"/>
  <c r="FV40" i="66"/>
  <c r="FU40" i="66"/>
  <c r="FT40" i="66"/>
  <c r="FS40" i="66"/>
  <c r="FR40" i="66"/>
  <c r="FQ40" i="66"/>
  <c r="FP40" i="66"/>
  <c r="FO40" i="66"/>
  <c r="FM40" i="66"/>
  <c r="FL40" i="66"/>
  <c r="FK40" i="66"/>
  <c r="FJ40" i="66"/>
  <c r="FI40" i="66"/>
  <c r="FH40" i="66"/>
  <c r="FG40" i="66"/>
  <c r="FF40" i="66"/>
  <c r="FE40" i="66"/>
  <c r="FD40" i="66"/>
  <c r="FC40" i="66"/>
  <c r="FB40" i="66"/>
  <c r="FA40" i="66"/>
  <c r="EZ40" i="66"/>
  <c r="EY40" i="66"/>
  <c r="EX40" i="66"/>
  <c r="EW40" i="66"/>
  <c r="EV40" i="66"/>
  <c r="EU40" i="66"/>
  <c r="ET40" i="66"/>
  <c r="ES40" i="66"/>
  <c r="ER40" i="66"/>
  <c r="EQ40" i="66"/>
  <c r="EP40" i="66"/>
  <c r="EN40" i="66"/>
  <c r="EM40" i="66"/>
  <c r="EL40" i="66"/>
  <c r="EK40" i="66"/>
  <c r="EJ40" i="66"/>
  <c r="EI40" i="66"/>
  <c r="EH40" i="66"/>
  <c r="EG40" i="66"/>
  <c r="EF40" i="66"/>
  <c r="EE40" i="66"/>
  <c r="ED40" i="66"/>
  <c r="EC40" i="66"/>
  <c r="EB40" i="66"/>
  <c r="EA40" i="66"/>
  <c r="DZ40" i="66"/>
  <c r="DY40" i="66"/>
  <c r="DX40" i="66"/>
  <c r="DW40" i="66"/>
  <c r="DV40" i="66"/>
  <c r="DU40" i="66"/>
  <c r="DT40" i="66"/>
  <c r="DS40" i="66"/>
  <c r="DR40" i="66"/>
  <c r="DQ40" i="66"/>
  <c r="CS40" i="66"/>
  <c r="DB40" i="66" s="1"/>
  <c r="CJ40" i="66"/>
  <c r="DH40" i="66" s="1"/>
  <c r="CA40" i="66"/>
  <c r="DJ40" i="66" s="1"/>
  <c r="BZ40" i="66"/>
  <c r="BQ40" i="66"/>
  <c r="DK40" i="66" s="1"/>
  <c r="BP40" i="66"/>
  <c r="BG40" i="66"/>
  <c r="DG40" i="66" s="1"/>
  <c r="AX40" i="66"/>
  <c r="DD40" i="66" s="1"/>
  <c r="AO40" i="66"/>
  <c r="DC40" i="66" s="1"/>
  <c r="AF40" i="66"/>
  <c r="DA40" i="66" s="1"/>
  <c r="S40" i="66"/>
  <c r="U40" i="66" s="1"/>
  <c r="Q40" i="66"/>
  <c r="O40" i="66"/>
  <c r="GL39" i="66"/>
  <c r="GK39" i="66"/>
  <c r="GJ39" i="66"/>
  <c r="GI39" i="66"/>
  <c r="GH39" i="66"/>
  <c r="GG39" i="66"/>
  <c r="GF39" i="66"/>
  <c r="GE39" i="66"/>
  <c r="GD39" i="66"/>
  <c r="GC39" i="66"/>
  <c r="GB39" i="66"/>
  <c r="GA39" i="66"/>
  <c r="FZ39" i="66"/>
  <c r="FY39" i="66"/>
  <c r="FX39" i="66"/>
  <c r="FW39" i="66"/>
  <c r="FV39" i="66"/>
  <c r="FU39" i="66"/>
  <c r="FT39" i="66"/>
  <c r="FS39" i="66"/>
  <c r="FR39" i="66"/>
  <c r="FQ39" i="66"/>
  <c r="FP39" i="66"/>
  <c r="FO39" i="66"/>
  <c r="FM39" i="66"/>
  <c r="FL39" i="66"/>
  <c r="FK39" i="66"/>
  <c r="FJ39" i="66"/>
  <c r="FI39" i="66"/>
  <c r="FH39" i="66"/>
  <c r="FG39" i="66"/>
  <c r="FF39" i="66"/>
  <c r="FE39" i="66"/>
  <c r="FD39" i="66"/>
  <c r="FC39" i="66"/>
  <c r="FB39" i="66"/>
  <c r="FA39" i="66"/>
  <c r="EZ39" i="66"/>
  <c r="EY39" i="66"/>
  <c r="EX39" i="66"/>
  <c r="EW39" i="66"/>
  <c r="EV39" i="66"/>
  <c r="EU39" i="66"/>
  <c r="ET39" i="66"/>
  <c r="ES39" i="66"/>
  <c r="ER39" i="66"/>
  <c r="EQ39" i="66"/>
  <c r="EP39" i="66"/>
  <c r="EN39" i="66"/>
  <c r="EM39" i="66"/>
  <c r="EL39" i="66"/>
  <c r="EK39" i="66"/>
  <c r="EJ39" i="66"/>
  <c r="EI39" i="66"/>
  <c r="EH39" i="66"/>
  <c r="EG39" i="66"/>
  <c r="EF39" i="66"/>
  <c r="EE39" i="66"/>
  <c r="ED39" i="66"/>
  <c r="EC39" i="66"/>
  <c r="EB39" i="66"/>
  <c r="EA39" i="66"/>
  <c r="DZ39" i="66"/>
  <c r="DY39" i="66"/>
  <c r="DX39" i="66"/>
  <c r="DW39" i="66"/>
  <c r="DV39" i="66"/>
  <c r="DU39" i="66"/>
  <c r="DT39" i="66"/>
  <c r="DS39" i="66"/>
  <c r="DR39" i="66"/>
  <c r="DQ39" i="66"/>
  <c r="CS39" i="66"/>
  <c r="DB39" i="66" s="1"/>
  <c r="CJ39" i="66"/>
  <c r="DH39" i="66" s="1"/>
  <c r="CA39" i="66"/>
  <c r="DJ39" i="66" s="1"/>
  <c r="BZ39" i="66"/>
  <c r="BQ39" i="66"/>
  <c r="BP39" i="66"/>
  <c r="BG39" i="66"/>
  <c r="DG39" i="66" s="1"/>
  <c r="AX39" i="66"/>
  <c r="DD39" i="66" s="1"/>
  <c r="AO39" i="66"/>
  <c r="DC39" i="66" s="1"/>
  <c r="AF39" i="66"/>
  <c r="DA39" i="66" s="1"/>
  <c r="S39" i="66"/>
  <c r="U39" i="66" s="1"/>
  <c r="Q39" i="66"/>
  <c r="O39" i="66"/>
  <c r="GL38" i="66"/>
  <c r="GK38" i="66"/>
  <c r="GJ38" i="66"/>
  <c r="GI38" i="66"/>
  <c r="GH38" i="66"/>
  <c r="GG38" i="66"/>
  <c r="GF38" i="66"/>
  <c r="GE38" i="66"/>
  <c r="GD38" i="66"/>
  <c r="GC38" i="66"/>
  <c r="GB38" i="66"/>
  <c r="GA38" i="66"/>
  <c r="FZ38" i="66"/>
  <c r="FY38" i="66"/>
  <c r="FX38" i="66"/>
  <c r="FW38" i="66"/>
  <c r="FV38" i="66"/>
  <c r="FU38" i="66"/>
  <c r="FT38" i="66"/>
  <c r="FS38" i="66"/>
  <c r="FR38" i="66"/>
  <c r="FQ38" i="66"/>
  <c r="FP38" i="66"/>
  <c r="FO38" i="66"/>
  <c r="FM38" i="66"/>
  <c r="FL38" i="66"/>
  <c r="FK38" i="66"/>
  <c r="FJ38" i="66"/>
  <c r="FI38" i="66"/>
  <c r="FH38" i="66"/>
  <c r="FG38" i="66"/>
  <c r="FF38" i="66"/>
  <c r="FE38" i="66"/>
  <c r="FD38" i="66"/>
  <c r="FC38" i="66"/>
  <c r="FB38" i="66"/>
  <c r="FA38" i="66"/>
  <c r="EZ38" i="66"/>
  <c r="EY38" i="66"/>
  <c r="EX38" i="66"/>
  <c r="EW38" i="66"/>
  <c r="EV38" i="66"/>
  <c r="EU38" i="66"/>
  <c r="ET38" i="66"/>
  <c r="ES38" i="66"/>
  <c r="ER38" i="66"/>
  <c r="EQ38" i="66"/>
  <c r="EP38" i="66"/>
  <c r="EN38" i="66"/>
  <c r="EM38" i="66"/>
  <c r="EL38" i="66"/>
  <c r="EK38" i="66"/>
  <c r="EJ38" i="66"/>
  <c r="EI38" i="66"/>
  <c r="EH38" i="66"/>
  <c r="EG38" i="66"/>
  <c r="EF38" i="66"/>
  <c r="EE38" i="66"/>
  <c r="ED38" i="66"/>
  <c r="EC38" i="66"/>
  <c r="EB38" i="66"/>
  <c r="EA38" i="66"/>
  <c r="DZ38" i="66"/>
  <c r="DY38" i="66"/>
  <c r="DX38" i="66"/>
  <c r="DW38" i="66"/>
  <c r="DV38" i="66"/>
  <c r="DU38" i="66"/>
  <c r="DT38" i="66"/>
  <c r="DS38" i="66"/>
  <c r="DR38" i="66"/>
  <c r="DQ38" i="66"/>
  <c r="CS38" i="66"/>
  <c r="DB38" i="66" s="1"/>
  <c r="CJ38" i="66"/>
  <c r="DH38" i="66" s="1"/>
  <c r="CA38" i="66"/>
  <c r="DJ38" i="66" s="1"/>
  <c r="BZ38" i="66"/>
  <c r="BQ38" i="66"/>
  <c r="DK38" i="66" s="1"/>
  <c r="BP38" i="66"/>
  <c r="BG38" i="66"/>
  <c r="DG38" i="66" s="1"/>
  <c r="AX38" i="66"/>
  <c r="DD38" i="66" s="1"/>
  <c r="AO38" i="66"/>
  <c r="DC38" i="66" s="1"/>
  <c r="AF38" i="66"/>
  <c r="DA38" i="66" s="1"/>
  <c r="S38" i="66"/>
  <c r="U38" i="66" s="1"/>
  <c r="Q38" i="66"/>
  <c r="O38" i="66"/>
  <c r="GL37" i="66"/>
  <c r="GK37" i="66"/>
  <c r="GJ37" i="66"/>
  <c r="GI37" i="66"/>
  <c r="GH37" i="66"/>
  <c r="GG37" i="66"/>
  <c r="GF37" i="66"/>
  <c r="GE37" i="66"/>
  <c r="GD37" i="66"/>
  <c r="GC37" i="66"/>
  <c r="GB37" i="66"/>
  <c r="GA37" i="66"/>
  <c r="FZ37" i="66"/>
  <c r="FY37" i="66"/>
  <c r="FX37" i="66"/>
  <c r="FW37" i="66"/>
  <c r="FV37" i="66"/>
  <c r="FU37" i="66"/>
  <c r="FT37" i="66"/>
  <c r="FS37" i="66"/>
  <c r="FR37" i="66"/>
  <c r="FQ37" i="66"/>
  <c r="FP37" i="66"/>
  <c r="FO37" i="66"/>
  <c r="FM37" i="66"/>
  <c r="FL37" i="66"/>
  <c r="FK37" i="66"/>
  <c r="FJ37" i="66"/>
  <c r="FI37" i="66"/>
  <c r="FH37" i="66"/>
  <c r="FG37" i="66"/>
  <c r="FF37" i="66"/>
  <c r="FE37" i="66"/>
  <c r="FD37" i="66"/>
  <c r="FC37" i="66"/>
  <c r="FB37" i="66"/>
  <c r="FA37" i="66"/>
  <c r="EZ37" i="66"/>
  <c r="EY37" i="66"/>
  <c r="EX37" i="66"/>
  <c r="EW37" i="66"/>
  <c r="EV37" i="66"/>
  <c r="EU37" i="66"/>
  <c r="ET37" i="66"/>
  <c r="ES37" i="66"/>
  <c r="ER37" i="66"/>
  <c r="EQ37" i="66"/>
  <c r="EP37" i="66"/>
  <c r="EN37" i="66"/>
  <c r="EM37" i="66"/>
  <c r="EL37" i="66"/>
  <c r="EK37" i="66"/>
  <c r="EJ37" i="66"/>
  <c r="EI37" i="66"/>
  <c r="EH37" i="66"/>
  <c r="EG37" i="66"/>
  <c r="EF37" i="66"/>
  <c r="EE37" i="66"/>
  <c r="ED37" i="66"/>
  <c r="EC37" i="66"/>
  <c r="EB37" i="66"/>
  <c r="EA37" i="66"/>
  <c r="DZ37" i="66"/>
  <c r="DY37" i="66"/>
  <c r="DX37" i="66"/>
  <c r="DW37" i="66"/>
  <c r="DV37" i="66"/>
  <c r="DU37" i="66"/>
  <c r="DT37" i="66"/>
  <c r="DS37" i="66"/>
  <c r="DR37" i="66"/>
  <c r="DQ37" i="66"/>
  <c r="CS37" i="66"/>
  <c r="DB37" i="66" s="1"/>
  <c r="CJ37" i="66"/>
  <c r="DH37" i="66" s="1"/>
  <c r="CA37" i="66"/>
  <c r="DJ37" i="66" s="1"/>
  <c r="BZ37" i="66"/>
  <c r="BQ37" i="66"/>
  <c r="DK37" i="66" s="1"/>
  <c r="BP37" i="66"/>
  <c r="BG37" i="66"/>
  <c r="DG37" i="66" s="1"/>
  <c r="AX37" i="66"/>
  <c r="AO37" i="66"/>
  <c r="DC37" i="66" s="1"/>
  <c r="AF37" i="66"/>
  <c r="DA37" i="66" s="1"/>
  <c r="S37" i="66"/>
  <c r="U37" i="66" s="1"/>
  <c r="Q37" i="66"/>
  <c r="O37" i="66"/>
  <c r="GL36" i="66"/>
  <c r="GK36" i="66"/>
  <c r="GJ36" i="66"/>
  <c r="GI36" i="66"/>
  <c r="GH36" i="66"/>
  <c r="GG36" i="66"/>
  <c r="GF36" i="66"/>
  <c r="GE36" i="66"/>
  <c r="GD36" i="66"/>
  <c r="GC36" i="66"/>
  <c r="GB36" i="66"/>
  <c r="GA36" i="66"/>
  <c r="FZ36" i="66"/>
  <c r="FY36" i="66"/>
  <c r="FX36" i="66"/>
  <c r="FW36" i="66"/>
  <c r="FV36" i="66"/>
  <c r="FU36" i="66"/>
  <c r="FT36" i="66"/>
  <c r="FS36" i="66"/>
  <c r="FR36" i="66"/>
  <c r="FQ36" i="66"/>
  <c r="FP36" i="66"/>
  <c r="FO36" i="66"/>
  <c r="FM36" i="66"/>
  <c r="FL36" i="66"/>
  <c r="FK36" i="66"/>
  <c r="FJ36" i="66"/>
  <c r="FI36" i="66"/>
  <c r="FH36" i="66"/>
  <c r="FG36" i="66"/>
  <c r="FF36" i="66"/>
  <c r="FE36" i="66"/>
  <c r="FD36" i="66"/>
  <c r="FC36" i="66"/>
  <c r="FB36" i="66"/>
  <c r="FA36" i="66"/>
  <c r="EZ36" i="66"/>
  <c r="EY36" i="66"/>
  <c r="EX36" i="66"/>
  <c r="EW36" i="66"/>
  <c r="EV36" i="66"/>
  <c r="EU36" i="66"/>
  <c r="ET36" i="66"/>
  <c r="ES36" i="66"/>
  <c r="ER36" i="66"/>
  <c r="EQ36" i="66"/>
  <c r="EP36" i="66"/>
  <c r="EN36" i="66"/>
  <c r="EM36" i="66"/>
  <c r="EL36" i="66"/>
  <c r="EK36" i="66"/>
  <c r="EJ36" i="66"/>
  <c r="EI36" i="66"/>
  <c r="EH36" i="66"/>
  <c r="EG36" i="66"/>
  <c r="EF36" i="66"/>
  <c r="EE36" i="66"/>
  <c r="ED36" i="66"/>
  <c r="EC36" i="66"/>
  <c r="EB36" i="66"/>
  <c r="EA36" i="66"/>
  <c r="DZ36" i="66"/>
  <c r="DY36" i="66"/>
  <c r="DX36" i="66"/>
  <c r="DW36" i="66"/>
  <c r="DV36" i="66"/>
  <c r="DU36" i="66"/>
  <c r="DT36" i="66"/>
  <c r="DS36" i="66"/>
  <c r="DR36" i="66"/>
  <c r="DQ36" i="66"/>
  <c r="CS36" i="66"/>
  <c r="DB36" i="66" s="1"/>
  <c r="CJ36" i="66"/>
  <c r="DH36" i="66" s="1"/>
  <c r="CA36" i="66"/>
  <c r="DJ36" i="66" s="1"/>
  <c r="BZ36" i="66"/>
  <c r="BQ36" i="66"/>
  <c r="DK36" i="66" s="1"/>
  <c r="BP36" i="66"/>
  <c r="BG36" i="66"/>
  <c r="DG36" i="66" s="1"/>
  <c r="AX36" i="66"/>
  <c r="DD36" i="66" s="1"/>
  <c r="AO36" i="66"/>
  <c r="DC36" i="66" s="1"/>
  <c r="AF36" i="66"/>
  <c r="DA36" i="66" s="1"/>
  <c r="S36" i="66"/>
  <c r="U36" i="66" s="1"/>
  <c r="Q36" i="66"/>
  <c r="O36" i="66"/>
  <c r="GL35" i="66"/>
  <c r="GK35" i="66"/>
  <c r="GJ35" i="66"/>
  <c r="GI35" i="66"/>
  <c r="GH35" i="66"/>
  <c r="GG35" i="66"/>
  <c r="GF35" i="66"/>
  <c r="GE35" i="66"/>
  <c r="GD35" i="66"/>
  <c r="GC35" i="66"/>
  <c r="GB35" i="66"/>
  <c r="GA35" i="66"/>
  <c r="FZ35" i="66"/>
  <c r="FY35" i="66"/>
  <c r="FX35" i="66"/>
  <c r="FW35" i="66"/>
  <c r="FV35" i="66"/>
  <c r="FU35" i="66"/>
  <c r="FT35" i="66"/>
  <c r="FS35" i="66"/>
  <c r="FR35" i="66"/>
  <c r="FQ35" i="66"/>
  <c r="FP35" i="66"/>
  <c r="FO35" i="66"/>
  <c r="FM35" i="66"/>
  <c r="FL35" i="66"/>
  <c r="FK35" i="66"/>
  <c r="FJ35" i="66"/>
  <c r="FI35" i="66"/>
  <c r="FH35" i="66"/>
  <c r="FG35" i="66"/>
  <c r="FF35" i="66"/>
  <c r="FE35" i="66"/>
  <c r="FD35" i="66"/>
  <c r="FC35" i="66"/>
  <c r="FB35" i="66"/>
  <c r="FA35" i="66"/>
  <c r="EZ35" i="66"/>
  <c r="EY35" i="66"/>
  <c r="EX35" i="66"/>
  <c r="EW35" i="66"/>
  <c r="EV35" i="66"/>
  <c r="EU35" i="66"/>
  <c r="ET35" i="66"/>
  <c r="ES35" i="66"/>
  <c r="ER35" i="66"/>
  <c r="EQ35" i="66"/>
  <c r="EP35" i="66"/>
  <c r="EN35" i="66"/>
  <c r="EM35" i="66"/>
  <c r="EL35" i="66"/>
  <c r="EK35" i="66"/>
  <c r="EJ35" i="66"/>
  <c r="EI35" i="66"/>
  <c r="EH35" i="66"/>
  <c r="EG35" i="66"/>
  <c r="EF35" i="66"/>
  <c r="EE35" i="66"/>
  <c r="ED35" i="66"/>
  <c r="EC35" i="66"/>
  <c r="EB35" i="66"/>
  <c r="EA35" i="66"/>
  <c r="DZ35" i="66"/>
  <c r="DY35" i="66"/>
  <c r="DX35" i="66"/>
  <c r="DW35" i="66"/>
  <c r="DV35" i="66"/>
  <c r="DU35" i="66"/>
  <c r="DT35" i="66"/>
  <c r="DS35" i="66"/>
  <c r="DR35" i="66"/>
  <c r="DQ35" i="66"/>
  <c r="CS35" i="66"/>
  <c r="DB35" i="66" s="1"/>
  <c r="CJ35" i="66"/>
  <c r="DH35" i="66" s="1"/>
  <c r="CA35" i="66"/>
  <c r="DJ35" i="66" s="1"/>
  <c r="BZ35" i="66"/>
  <c r="BQ35" i="66"/>
  <c r="DK35" i="66" s="1"/>
  <c r="BP35" i="66"/>
  <c r="BG35" i="66"/>
  <c r="DG35" i="66" s="1"/>
  <c r="AX35" i="66"/>
  <c r="AO35" i="66"/>
  <c r="DC35" i="66" s="1"/>
  <c r="AF35" i="66"/>
  <c r="DA35" i="66" s="1"/>
  <c r="S35" i="66"/>
  <c r="U35" i="66" s="1"/>
  <c r="Q35" i="66"/>
  <c r="O35" i="66"/>
  <c r="GL34" i="66"/>
  <c r="GK34" i="66"/>
  <c r="GJ34" i="66"/>
  <c r="GI34" i="66"/>
  <c r="GH34" i="66"/>
  <c r="GG34" i="66"/>
  <c r="GF34" i="66"/>
  <c r="GE34" i="66"/>
  <c r="GD34" i="66"/>
  <c r="GC34" i="66"/>
  <c r="GB34" i="66"/>
  <c r="GA34" i="66"/>
  <c r="FZ34" i="66"/>
  <c r="FY34" i="66"/>
  <c r="FX34" i="66"/>
  <c r="FW34" i="66"/>
  <c r="FV34" i="66"/>
  <c r="FU34" i="66"/>
  <c r="FT34" i="66"/>
  <c r="FS34" i="66"/>
  <c r="FR34" i="66"/>
  <c r="FQ34" i="66"/>
  <c r="FP34" i="66"/>
  <c r="FO34" i="66"/>
  <c r="FM34" i="66"/>
  <c r="FL34" i="66"/>
  <c r="FK34" i="66"/>
  <c r="FJ34" i="66"/>
  <c r="FI34" i="66"/>
  <c r="FH34" i="66"/>
  <c r="FG34" i="66"/>
  <c r="FF34" i="66"/>
  <c r="FE34" i="66"/>
  <c r="FD34" i="66"/>
  <c r="FC34" i="66"/>
  <c r="FB34" i="66"/>
  <c r="FA34" i="66"/>
  <c r="EZ34" i="66"/>
  <c r="EY34" i="66"/>
  <c r="EX34" i="66"/>
  <c r="EW34" i="66"/>
  <c r="EV34" i="66"/>
  <c r="EU34" i="66"/>
  <c r="ET34" i="66"/>
  <c r="ES34" i="66"/>
  <c r="ER34" i="66"/>
  <c r="EQ34" i="66"/>
  <c r="EP34" i="66"/>
  <c r="EN34" i="66"/>
  <c r="EM34" i="66"/>
  <c r="EL34" i="66"/>
  <c r="EK34" i="66"/>
  <c r="EJ34" i="66"/>
  <c r="EI34" i="66"/>
  <c r="EH34" i="66"/>
  <c r="EG34" i="66"/>
  <c r="EF34" i="66"/>
  <c r="EE34" i="66"/>
  <c r="ED34" i="66"/>
  <c r="EC34" i="66"/>
  <c r="EB34" i="66"/>
  <c r="EA34" i="66"/>
  <c r="DZ34" i="66"/>
  <c r="DY34" i="66"/>
  <c r="DX34" i="66"/>
  <c r="DW34" i="66"/>
  <c r="DV34" i="66"/>
  <c r="DU34" i="66"/>
  <c r="DT34" i="66"/>
  <c r="DS34" i="66"/>
  <c r="DR34" i="66"/>
  <c r="DQ34" i="66"/>
  <c r="CS34" i="66"/>
  <c r="DB34" i="66" s="1"/>
  <c r="CJ34" i="66"/>
  <c r="DH34" i="66" s="1"/>
  <c r="CA34" i="66"/>
  <c r="DJ34" i="66" s="1"/>
  <c r="BZ34" i="66"/>
  <c r="BQ34" i="66"/>
  <c r="DK34" i="66" s="1"/>
  <c r="BP34" i="66"/>
  <c r="BG34" i="66"/>
  <c r="DG34" i="66" s="1"/>
  <c r="AX34" i="66"/>
  <c r="DD34" i="66" s="1"/>
  <c r="AO34" i="66"/>
  <c r="DC34" i="66" s="1"/>
  <c r="AF34" i="66"/>
  <c r="DA34" i="66" s="1"/>
  <c r="S34" i="66"/>
  <c r="U34" i="66" s="1"/>
  <c r="Q34" i="66"/>
  <c r="O34" i="66"/>
  <c r="GL33" i="66"/>
  <c r="GK33" i="66"/>
  <c r="GJ33" i="66"/>
  <c r="GI33" i="66"/>
  <c r="GH33" i="66"/>
  <c r="GG33" i="66"/>
  <c r="GF33" i="66"/>
  <c r="GE33" i="66"/>
  <c r="GD33" i="66"/>
  <c r="GC33" i="66"/>
  <c r="GB33" i="66"/>
  <c r="GA33" i="66"/>
  <c r="FZ33" i="66"/>
  <c r="FY33" i="66"/>
  <c r="FX33" i="66"/>
  <c r="FW33" i="66"/>
  <c r="FV33" i="66"/>
  <c r="FU33" i="66"/>
  <c r="FT33" i="66"/>
  <c r="FS33" i="66"/>
  <c r="FR33" i="66"/>
  <c r="FQ33" i="66"/>
  <c r="FP33" i="66"/>
  <c r="FO33" i="66"/>
  <c r="FM33" i="66"/>
  <c r="FL33" i="66"/>
  <c r="FK33" i="66"/>
  <c r="FJ33" i="66"/>
  <c r="FI33" i="66"/>
  <c r="FH33" i="66"/>
  <c r="FG33" i="66"/>
  <c r="FF33" i="66"/>
  <c r="FE33" i="66"/>
  <c r="FD33" i="66"/>
  <c r="FC33" i="66"/>
  <c r="FB33" i="66"/>
  <c r="FA33" i="66"/>
  <c r="EZ33" i="66"/>
  <c r="EY33" i="66"/>
  <c r="EX33" i="66"/>
  <c r="EW33" i="66"/>
  <c r="EV33" i="66"/>
  <c r="EU33" i="66"/>
  <c r="ET33" i="66"/>
  <c r="ES33" i="66"/>
  <c r="ER33" i="66"/>
  <c r="EQ33" i="66"/>
  <c r="EP33" i="66"/>
  <c r="EN33" i="66"/>
  <c r="EM33" i="66"/>
  <c r="EL33" i="66"/>
  <c r="EK33" i="66"/>
  <c r="EJ33" i="66"/>
  <c r="EI33" i="66"/>
  <c r="EH33" i="66"/>
  <c r="EG33" i="66"/>
  <c r="EF33" i="66"/>
  <c r="EE33" i="66"/>
  <c r="ED33" i="66"/>
  <c r="EC33" i="66"/>
  <c r="EB33" i="66"/>
  <c r="EA33" i="66"/>
  <c r="DZ33" i="66"/>
  <c r="DY33" i="66"/>
  <c r="DX33" i="66"/>
  <c r="DW33" i="66"/>
  <c r="DV33" i="66"/>
  <c r="DU33" i="66"/>
  <c r="DT33" i="66"/>
  <c r="DS33" i="66"/>
  <c r="DR33" i="66"/>
  <c r="DQ33" i="66"/>
  <c r="CS33" i="66"/>
  <c r="DB33" i="66" s="1"/>
  <c r="CJ33" i="66"/>
  <c r="DH33" i="66" s="1"/>
  <c r="CA33" i="66"/>
  <c r="DJ33" i="66" s="1"/>
  <c r="BZ33" i="66"/>
  <c r="BQ33" i="66"/>
  <c r="DK33" i="66" s="1"/>
  <c r="BP33" i="66"/>
  <c r="BG33" i="66"/>
  <c r="DG33" i="66" s="1"/>
  <c r="AX33" i="66"/>
  <c r="AO33" i="66"/>
  <c r="DC33" i="66" s="1"/>
  <c r="AF33" i="66"/>
  <c r="DA33" i="66" s="1"/>
  <c r="S33" i="66"/>
  <c r="U33" i="66" s="1"/>
  <c r="Q33" i="66"/>
  <c r="O33" i="66"/>
  <c r="GL32" i="66"/>
  <c r="GK32" i="66"/>
  <c r="GJ32" i="66"/>
  <c r="GI32" i="66"/>
  <c r="GH32" i="66"/>
  <c r="GG32" i="66"/>
  <c r="GF32" i="66"/>
  <c r="GE32" i="66"/>
  <c r="GD32" i="66"/>
  <c r="GC32" i="66"/>
  <c r="GB32" i="66"/>
  <c r="GA32" i="66"/>
  <c r="FZ32" i="66"/>
  <c r="FY32" i="66"/>
  <c r="FX32" i="66"/>
  <c r="FW32" i="66"/>
  <c r="FV32" i="66"/>
  <c r="FU32" i="66"/>
  <c r="FT32" i="66"/>
  <c r="FS32" i="66"/>
  <c r="FR32" i="66"/>
  <c r="FQ32" i="66"/>
  <c r="FP32" i="66"/>
  <c r="FO32" i="66"/>
  <c r="FM32" i="66"/>
  <c r="FL32" i="66"/>
  <c r="FK32" i="66"/>
  <c r="FJ32" i="66"/>
  <c r="FI32" i="66"/>
  <c r="FH32" i="66"/>
  <c r="FG32" i="66"/>
  <c r="FF32" i="66"/>
  <c r="FE32" i="66"/>
  <c r="FD32" i="66"/>
  <c r="FC32" i="66"/>
  <c r="FB32" i="66"/>
  <c r="FA32" i="66"/>
  <c r="EZ32" i="66"/>
  <c r="EY32" i="66"/>
  <c r="EX32" i="66"/>
  <c r="EW32" i="66"/>
  <c r="EV32" i="66"/>
  <c r="EU32" i="66"/>
  <c r="ET32" i="66"/>
  <c r="ES32" i="66"/>
  <c r="ER32" i="66"/>
  <c r="EQ32" i="66"/>
  <c r="EP32" i="66"/>
  <c r="EN32" i="66"/>
  <c r="EM32" i="66"/>
  <c r="EL32" i="66"/>
  <c r="EK32" i="66"/>
  <c r="EJ32" i="66"/>
  <c r="EI32" i="66"/>
  <c r="EH32" i="66"/>
  <c r="EG32" i="66"/>
  <c r="EF32" i="66"/>
  <c r="EE32" i="66"/>
  <c r="ED32" i="66"/>
  <c r="EC32" i="66"/>
  <c r="EB32" i="66"/>
  <c r="EA32" i="66"/>
  <c r="DZ32" i="66"/>
  <c r="DY32" i="66"/>
  <c r="DX32" i="66"/>
  <c r="DW32" i="66"/>
  <c r="DV32" i="66"/>
  <c r="DU32" i="66"/>
  <c r="DT32" i="66"/>
  <c r="DS32" i="66"/>
  <c r="DR32" i="66"/>
  <c r="DQ32" i="66"/>
  <c r="CS32" i="66"/>
  <c r="DB32" i="66" s="1"/>
  <c r="CJ32" i="66"/>
  <c r="DH32" i="66" s="1"/>
  <c r="CA32" i="66"/>
  <c r="DJ32" i="66" s="1"/>
  <c r="BZ32" i="66"/>
  <c r="BQ32" i="66"/>
  <c r="DK32" i="66" s="1"/>
  <c r="BP32" i="66"/>
  <c r="BG32" i="66"/>
  <c r="DG32" i="66" s="1"/>
  <c r="AX32" i="66"/>
  <c r="DD32" i="66" s="1"/>
  <c r="AO32" i="66"/>
  <c r="DC32" i="66" s="1"/>
  <c r="AF32" i="66"/>
  <c r="DA32" i="66" s="1"/>
  <c r="S32" i="66"/>
  <c r="U32" i="66" s="1"/>
  <c r="Q32" i="66"/>
  <c r="O32" i="66"/>
  <c r="GL31" i="66"/>
  <c r="GK31" i="66"/>
  <c r="GJ31" i="66"/>
  <c r="GI31" i="66"/>
  <c r="GH31" i="66"/>
  <c r="GG31" i="66"/>
  <c r="GF31" i="66"/>
  <c r="GE31" i="66"/>
  <c r="GD31" i="66"/>
  <c r="GC31" i="66"/>
  <c r="GB31" i="66"/>
  <c r="GA31" i="66"/>
  <c r="FZ31" i="66"/>
  <c r="FY31" i="66"/>
  <c r="FX31" i="66"/>
  <c r="FW31" i="66"/>
  <c r="FV31" i="66"/>
  <c r="FU31" i="66"/>
  <c r="FT31" i="66"/>
  <c r="FS31" i="66"/>
  <c r="FR31" i="66"/>
  <c r="FQ31" i="66"/>
  <c r="FP31" i="66"/>
  <c r="FO31" i="66"/>
  <c r="FM31" i="66"/>
  <c r="FL31" i="66"/>
  <c r="FK31" i="66"/>
  <c r="FJ31" i="66"/>
  <c r="FI31" i="66"/>
  <c r="FH31" i="66"/>
  <c r="FG31" i="66"/>
  <c r="FF31" i="66"/>
  <c r="FE31" i="66"/>
  <c r="FD31" i="66"/>
  <c r="FC31" i="66"/>
  <c r="FB31" i="66"/>
  <c r="FA31" i="66"/>
  <c r="EZ31" i="66"/>
  <c r="EY31" i="66"/>
  <c r="EX31" i="66"/>
  <c r="EW31" i="66"/>
  <c r="EV31" i="66"/>
  <c r="EU31" i="66"/>
  <c r="ET31" i="66"/>
  <c r="ES31" i="66"/>
  <c r="ER31" i="66"/>
  <c r="EQ31" i="66"/>
  <c r="EP31" i="66"/>
  <c r="EN31" i="66"/>
  <c r="EM31" i="66"/>
  <c r="EL31" i="66"/>
  <c r="EK31" i="66"/>
  <c r="EJ31" i="66"/>
  <c r="EI31" i="66"/>
  <c r="EH31" i="66"/>
  <c r="EG31" i="66"/>
  <c r="EF31" i="66"/>
  <c r="EE31" i="66"/>
  <c r="ED31" i="66"/>
  <c r="EC31" i="66"/>
  <c r="EB31" i="66"/>
  <c r="EA31" i="66"/>
  <c r="DZ31" i="66"/>
  <c r="DY31" i="66"/>
  <c r="DX31" i="66"/>
  <c r="DW31" i="66"/>
  <c r="DV31" i="66"/>
  <c r="DU31" i="66"/>
  <c r="DT31" i="66"/>
  <c r="DS31" i="66"/>
  <c r="DR31" i="66"/>
  <c r="DQ31" i="66"/>
  <c r="CS31" i="66"/>
  <c r="DB31" i="66" s="1"/>
  <c r="CJ31" i="66"/>
  <c r="DH31" i="66" s="1"/>
  <c r="CA31" i="66"/>
  <c r="DJ31" i="66" s="1"/>
  <c r="BZ31" i="66"/>
  <c r="BQ31" i="66"/>
  <c r="DK31" i="66" s="1"/>
  <c r="BP31" i="66"/>
  <c r="BG31" i="66"/>
  <c r="DG31" i="66" s="1"/>
  <c r="AX31" i="66"/>
  <c r="DD31" i="66" s="1"/>
  <c r="AO31" i="66"/>
  <c r="DC31" i="66" s="1"/>
  <c r="AF31" i="66"/>
  <c r="DA31" i="66" s="1"/>
  <c r="S31" i="66"/>
  <c r="U31" i="66" s="1"/>
  <c r="Q31" i="66"/>
  <c r="O31" i="66"/>
  <c r="GL30" i="66"/>
  <c r="GK30" i="66"/>
  <c r="GJ30" i="66"/>
  <c r="GI30" i="66"/>
  <c r="GH30" i="66"/>
  <c r="GG30" i="66"/>
  <c r="GF30" i="66"/>
  <c r="GE30" i="66"/>
  <c r="GD30" i="66"/>
  <c r="GC30" i="66"/>
  <c r="GB30" i="66"/>
  <c r="GA30" i="66"/>
  <c r="FZ30" i="66"/>
  <c r="FY30" i="66"/>
  <c r="FX30" i="66"/>
  <c r="FW30" i="66"/>
  <c r="FV30" i="66"/>
  <c r="FU30" i="66"/>
  <c r="FT30" i="66"/>
  <c r="FS30" i="66"/>
  <c r="FR30" i="66"/>
  <c r="FQ30" i="66"/>
  <c r="FP30" i="66"/>
  <c r="FO30" i="66"/>
  <c r="FM30" i="66"/>
  <c r="FL30" i="66"/>
  <c r="FK30" i="66"/>
  <c r="FJ30" i="66"/>
  <c r="FI30" i="66"/>
  <c r="FH30" i="66"/>
  <c r="FG30" i="66"/>
  <c r="FF30" i="66"/>
  <c r="FE30" i="66"/>
  <c r="FD30" i="66"/>
  <c r="FC30" i="66"/>
  <c r="FB30" i="66"/>
  <c r="FA30" i="66"/>
  <c r="EZ30" i="66"/>
  <c r="EY30" i="66"/>
  <c r="EX30" i="66"/>
  <c r="EW30" i="66"/>
  <c r="EV30" i="66"/>
  <c r="EU30" i="66"/>
  <c r="ET30" i="66"/>
  <c r="ES30" i="66"/>
  <c r="ER30" i="66"/>
  <c r="EQ30" i="66"/>
  <c r="EP30" i="66"/>
  <c r="EN30" i="66"/>
  <c r="EM30" i="66"/>
  <c r="EL30" i="66"/>
  <c r="EK30" i="66"/>
  <c r="EJ30" i="66"/>
  <c r="EI30" i="66"/>
  <c r="EH30" i="66"/>
  <c r="EG30" i="66"/>
  <c r="EF30" i="66"/>
  <c r="EE30" i="66"/>
  <c r="ED30" i="66"/>
  <c r="EC30" i="66"/>
  <c r="EB30" i="66"/>
  <c r="EA30" i="66"/>
  <c r="DZ30" i="66"/>
  <c r="DY30" i="66"/>
  <c r="DX30" i="66"/>
  <c r="DW30" i="66"/>
  <c r="DV30" i="66"/>
  <c r="DU30" i="66"/>
  <c r="DT30" i="66"/>
  <c r="DS30" i="66"/>
  <c r="DR30" i="66"/>
  <c r="DQ30" i="66"/>
  <c r="CS30" i="66"/>
  <c r="DB30" i="66" s="1"/>
  <c r="CJ30" i="66"/>
  <c r="DH30" i="66" s="1"/>
  <c r="CA30" i="66"/>
  <c r="DJ30" i="66" s="1"/>
  <c r="BZ30" i="66"/>
  <c r="BQ30" i="66"/>
  <c r="DK30" i="66" s="1"/>
  <c r="BP30" i="66"/>
  <c r="BG30" i="66"/>
  <c r="DG30" i="66" s="1"/>
  <c r="AX30" i="66"/>
  <c r="DD30" i="66" s="1"/>
  <c r="AO30" i="66"/>
  <c r="DC30" i="66" s="1"/>
  <c r="AF30" i="66"/>
  <c r="DA30" i="66" s="1"/>
  <c r="S30" i="66"/>
  <c r="U30" i="66" s="1"/>
  <c r="Q30" i="66"/>
  <c r="O30" i="66"/>
  <c r="GL29" i="66"/>
  <c r="GK29" i="66"/>
  <c r="GJ29" i="66"/>
  <c r="GI29" i="66"/>
  <c r="GH29" i="66"/>
  <c r="GG29" i="66"/>
  <c r="GF29" i="66"/>
  <c r="GE29" i="66"/>
  <c r="GD29" i="66"/>
  <c r="GC29" i="66"/>
  <c r="GB29" i="66"/>
  <c r="GA29" i="66"/>
  <c r="FZ29" i="66"/>
  <c r="FY29" i="66"/>
  <c r="FX29" i="66"/>
  <c r="FW29" i="66"/>
  <c r="FV29" i="66"/>
  <c r="FU29" i="66"/>
  <c r="FT29" i="66"/>
  <c r="FS29" i="66"/>
  <c r="FR29" i="66"/>
  <c r="FQ29" i="66"/>
  <c r="FP29" i="66"/>
  <c r="FO29" i="66"/>
  <c r="FM29" i="66"/>
  <c r="FL29" i="66"/>
  <c r="FK29" i="66"/>
  <c r="FJ29" i="66"/>
  <c r="FI29" i="66"/>
  <c r="FH29" i="66"/>
  <c r="FG29" i="66"/>
  <c r="FF29" i="66"/>
  <c r="FE29" i="66"/>
  <c r="FD29" i="66"/>
  <c r="FC29" i="66"/>
  <c r="FB29" i="66"/>
  <c r="FA29" i="66"/>
  <c r="EZ29" i="66"/>
  <c r="EY29" i="66"/>
  <c r="EX29" i="66"/>
  <c r="EW29" i="66"/>
  <c r="EV29" i="66"/>
  <c r="EU29" i="66"/>
  <c r="ET29" i="66"/>
  <c r="ES29" i="66"/>
  <c r="ER29" i="66"/>
  <c r="EQ29" i="66"/>
  <c r="EP29" i="66"/>
  <c r="EN29" i="66"/>
  <c r="EM29" i="66"/>
  <c r="EL29" i="66"/>
  <c r="EK29" i="66"/>
  <c r="EJ29" i="66"/>
  <c r="EI29" i="66"/>
  <c r="EH29" i="66"/>
  <c r="EG29" i="66"/>
  <c r="EF29" i="66"/>
  <c r="EE29" i="66"/>
  <c r="ED29" i="66"/>
  <c r="EC29" i="66"/>
  <c r="EB29" i="66"/>
  <c r="EA29" i="66"/>
  <c r="DZ29" i="66"/>
  <c r="DY29" i="66"/>
  <c r="DX29" i="66"/>
  <c r="DW29" i="66"/>
  <c r="DV29" i="66"/>
  <c r="DU29" i="66"/>
  <c r="DT29" i="66"/>
  <c r="DS29" i="66"/>
  <c r="DR29" i="66"/>
  <c r="DQ29" i="66"/>
  <c r="CS29" i="66"/>
  <c r="DB29" i="66" s="1"/>
  <c r="CJ29" i="66"/>
  <c r="DH29" i="66" s="1"/>
  <c r="CA29" i="66"/>
  <c r="DJ29" i="66" s="1"/>
  <c r="BZ29" i="66"/>
  <c r="BQ29" i="66"/>
  <c r="DK29" i="66" s="1"/>
  <c r="BP29" i="66"/>
  <c r="BG29" i="66"/>
  <c r="DG29" i="66" s="1"/>
  <c r="AX29" i="66"/>
  <c r="DD29" i="66" s="1"/>
  <c r="AO29" i="66"/>
  <c r="DC29" i="66" s="1"/>
  <c r="AF29" i="66"/>
  <c r="DA29" i="66" s="1"/>
  <c r="S29" i="66"/>
  <c r="U29" i="66" s="1"/>
  <c r="Q29" i="66"/>
  <c r="O29" i="66"/>
  <c r="GL28" i="66"/>
  <c r="GK28" i="66"/>
  <c r="GJ28" i="66"/>
  <c r="GI28" i="66"/>
  <c r="GH28" i="66"/>
  <c r="GG28" i="66"/>
  <c r="GF28" i="66"/>
  <c r="GE28" i="66"/>
  <c r="GD28" i="66"/>
  <c r="GC28" i="66"/>
  <c r="GB28" i="66"/>
  <c r="GA28" i="66"/>
  <c r="FZ28" i="66"/>
  <c r="FY28" i="66"/>
  <c r="FX28" i="66"/>
  <c r="FW28" i="66"/>
  <c r="FV28" i="66"/>
  <c r="FU28" i="66"/>
  <c r="FT28" i="66"/>
  <c r="FS28" i="66"/>
  <c r="FR28" i="66"/>
  <c r="FQ28" i="66"/>
  <c r="FP28" i="66"/>
  <c r="FO28" i="66"/>
  <c r="FM28" i="66"/>
  <c r="FL28" i="66"/>
  <c r="FK28" i="66"/>
  <c r="FJ28" i="66"/>
  <c r="FI28" i="66"/>
  <c r="FH28" i="66"/>
  <c r="FG28" i="66"/>
  <c r="FF28" i="66"/>
  <c r="FE28" i="66"/>
  <c r="FD28" i="66"/>
  <c r="FC28" i="66"/>
  <c r="FB28" i="66"/>
  <c r="FA28" i="66"/>
  <c r="EZ28" i="66"/>
  <c r="EY28" i="66"/>
  <c r="EX28" i="66"/>
  <c r="EW28" i="66"/>
  <c r="EV28" i="66"/>
  <c r="EU28" i="66"/>
  <c r="ET28" i="66"/>
  <c r="ES28" i="66"/>
  <c r="ER28" i="66"/>
  <c r="EQ28" i="66"/>
  <c r="EP28" i="66"/>
  <c r="EN28" i="66"/>
  <c r="EM28" i="66"/>
  <c r="EL28" i="66"/>
  <c r="EK28" i="66"/>
  <c r="EJ28" i="66"/>
  <c r="EI28" i="66"/>
  <c r="EH28" i="66"/>
  <c r="EG28" i="66"/>
  <c r="EF28" i="66"/>
  <c r="EE28" i="66"/>
  <c r="ED28" i="66"/>
  <c r="EC28" i="66"/>
  <c r="EB28" i="66"/>
  <c r="EA28" i="66"/>
  <c r="DZ28" i="66"/>
  <c r="DY28" i="66"/>
  <c r="DX28" i="66"/>
  <c r="DW28" i="66"/>
  <c r="DV28" i="66"/>
  <c r="DU28" i="66"/>
  <c r="DT28" i="66"/>
  <c r="DS28" i="66"/>
  <c r="DR28" i="66"/>
  <c r="DQ28" i="66"/>
  <c r="CS28" i="66"/>
  <c r="DB28" i="66" s="1"/>
  <c r="CJ28" i="66"/>
  <c r="DH28" i="66" s="1"/>
  <c r="CA28" i="66"/>
  <c r="DJ28" i="66" s="1"/>
  <c r="BZ28" i="66"/>
  <c r="BQ28" i="66"/>
  <c r="BP28" i="66"/>
  <c r="BG28" i="66"/>
  <c r="DG28" i="66" s="1"/>
  <c r="AX28" i="66"/>
  <c r="DD28" i="66" s="1"/>
  <c r="AO28" i="66"/>
  <c r="DC28" i="66" s="1"/>
  <c r="AF28" i="66"/>
  <c r="DA28" i="66" s="1"/>
  <c r="S28" i="66"/>
  <c r="U28" i="66" s="1"/>
  <c r="Q28" i="66"/>
  <c r="O28" i="66"/>
  <c r="GL27" i="66"/>
  <c r="GK27" i="66"/>
  <c r="GJ27" i="66"/>
  <c r="GI27" i="66"/>
  <c r="GH27" i="66"/>
  <c r="GG27" i="66"/>
  <c r="GF27" i="66"/>
  <c r="GE27" i="66"/>
  <c r="GD27" i="66"/>
  <c r="GC27" i="66"/>
  <c r="GB27" i="66"/>
  <c r="GA27" i="66"/>
  <c r="FZ27" i="66"/>
  <c r="FY27" i="66"/>
  <c r="FX27" i="66"/>
  <c r="FW27" i="66"/>
  <c r="FV27" i="66"/>
  <c r="FU27" i="66"/>
  <c r="FT27" i="66"/>
  <c r="FS27" i="66"/>
  <c r="FR27" i="66"/>
  <c r="FQ27" i="66"/>
  <c r="FP27" i="66"/>
  <c r="FO27" i="66"/>
  <c r="FM27" i="66"/>
  <c r="FL27" i="66"/>
  <c r="FK27" i="66"/>
  <c r="FJ27" i="66"/>
  <c r="FI27" i="66"/>
  <c r="FH27" i="66"/>
  <c r="FG27" i="66"/>
  <c r="FF27" i="66"/>
  <c r="FE27" i="66"/>
  <c r="FD27" i="66"/>
  <c r="FC27" i="66"/>
  <c r="FB27" i="66"/>
  <c r="FA27" i="66"/>
  <c r="EZ27" i="66"/>
  <c r="EY27" i="66"/>
  <c r="EX27" i="66"/>
  <c r="EW27" i="66"/>
  <c r="EV27" i="66"/>
  <c r="EU27" i="66"/>
  <c r="ET27" i="66"/>
  <c r="ES27" i="66"/>
  <c r="ER27" i="66"/>
  <c r="EQ27" i="66"/>
  <c r="EP27" i="66"/>
  <c r="EN27" i="66"/>
  <c r="EM27" i="66"/>
  <c r="EL27" i="66"/>
  <c r="EK27" i="66"/>
  <c r="EJ27" i="66"/>
  <c r="EI27" i="66"/>
  <c r="EH27" i="66"/>
  <c r="EG27" i="66"/>
  <c r="EF27" i="66"/>
  <c r="EE27" i="66"/>
  <c r="ED27" i="66"/>
  <c r="EC27" i="66"/>
  <c r="EB27" i="66"/>
  <c r="EA27" i="66"/>
  <c r="DZ27" i="66"/>
  <c r="DY27" i="66"/>
  <c r="DX27" i="66"/>
  <c r="DW27" i="66"/>
  <c r="DV27" i="66"/>
  <c r="DU27" i="66"/>
  <c r="DT27" i="66"/>
  <c r="DS27" i="66"/>
  <c r="DR27" i="66"/>
  <c r="DQ27" i="66"/>
  <c r="CS27" i="66"/>
  <c r="DB27" i="66" s="1"/>
  <c r="CJ27" i="66"/>
  <c r="DH27" i="66" s="1"/>
  <c r="CA27" i="66"/>
  <c r="DJ27" i="66" s="1"/>
  <c r="BZ27" i="66"/>
  <c r="BQ27" i="66"/>
  <c r="BP27" i="66"/>
  <c r="BG27" i="66"/>
  <c r="DG27" i="66" s="1"/>
  <c r="AX27" i="66"/>
  <c r="DD27" i="66" s="1"/>
  <c r="AO27" i="66"/>
  <c r="DC27" i="66" s="1"/>
  <c r="AF27" i="66"/>
  <c r="DA27" i="66" s="1"/>
  <c r="U27" i="66"/>
  <c r="S27" i="66"/>
  <c r="Q27" i="66"/>
  <c r="O27" i="66"/>
  <c r="GL26" i="66"/>
  <c r="GK26" i="66"/>
  <c r="GJ26" i="66"/>
  <c r="GI26" i="66"/>
  <c r="GH26" i="66"/>
  <c r="GG26" i="66"/>
  <c r="GF26" i="66"/>
  <c r="GE26" i="66"/>
  <c r="GD26" i="66"/>
  <c r="GC26" i="66"/>
  <c r="GB26" i="66"/>
  <c r="GA26" i="66"/>
  <c r="FZ26" i="66"/>
  <c r="FY26" i="66"/>
  <c r="FX26" i="66"/>
  <c r="FW26" i="66"/>
  <c r="FV26" i="66"/>
  <c r="FU26" i="66"/>
  <c r="FT26" i="66"/>
  <c r="FS26" i="66"/>
  <c r="FR26" i="66"/>
  <c r="FQ26" i="66"/>
  <c r="FP26" i="66"/>
  <c r="FO26" i="66"/>
  <c r="FM26" i="66"/>
  <c r="FL26" i="66"/>
  <c r="FK26" i="66"/>
  <c r="FJ26" i="66"/>
  <c r="FI26" i="66"/>
  <c r="FH26" i="66"/>
  <c r="FG26" i="66"/>
  <c r="FF26" i="66"/>
  <c r="FE26" i="66"/>
  <c r="FD26" i="66"/>
  <c r="FC26" i="66"/>
  <c r="FB26" i="66"/>
  <c r="FA26" i="66"/>
  <c r="EZ26" i="66"/>
  <c r="EY26" i="66"/>
  <c r="EX26" i="66"/>
  <c r="EW26" i="66"/>
  <c r="EV26" i="66"/>
  <c r="EU26" i="66"/>
  <c r="ET26" i="66"/>
  <c r="ES26" i="66"/>
  <c r="ER26" i="66"/>
  <c r="EQ26" i="66"/>
  <c r="EP26" i="66"/>
  <c r="EN26" i="66"/>
  <c r="EM26" i="66"/>
  <c r="EL26" i="66"/>
  <c r="EK26" i="66"/>
  <c r="EJ26" i="66"/>
  <c r="EI26" i="66"/>
  <c r="EH26" i="66"/>
  <c r="EG26" i="66"/>
  <c r="EF26" i="66"/>
  <c r="EE26" i="66"/>
  <c r="ED26" i="66"/>
  <c r="EC26" i="66"/>
  <c r="EB26" i="66"/>
  <c r="EA26" i="66"/>
  <c r="DZ26" i="66"/>
  <c r="DY26" i="66"/>
  <c r="DX26" i="66"/>
  <c r="DW26" i="66"/>
  <c r="DV26" i="66"/>
  <c r="DU26" i="66"/>
  <c r="DT26" i="66"/>
  <c r="DS26" i="66"/>
  <c r="DR26" i="66"/>
  <c r="DQ26" i="66"/>
  <c r="CS26" i="66"/>
  <c r="DB26" i="66" s="1"/>
  <c r="CJ26" i="66"/>
  <c r="DH26" i="66" s="1"/>
  <c r="CA26" i="66"/>
  <c r="DJ26" i="66" s="1"/>
  <c r="BZ26" i="66"/>
  <c r="BQ26" i="66"/>
  <c r="BP26" i="66"/>
  <c r="BG26" i="66"/>
  <c r="DG26" i="66" s="1"/>
  <c r="AX26" i="66"/>
  <c r="DD26" i="66" s="1"/>
  <c r="AO26" i="66"/>
  <c r="DC26" i="66" s="1"/>
  <c r="AF26" i="66"/>
  <c r="DA26" i="66" s="1"/>
  <c r="S26" i="66"/>
  <c r="U26" i="66" s="1"/>
  <c r="Q26" i="66"/>
  <c r="O26" i="66"/>
  <c r="GL25" i="66"/>
  <c r="GK25" i="66"/>
  <c r="GJ25" i="66"/>
  <c r="GI25" i="66"/>
  <c r="GH25" i="66"/>
  <c r="GG25" i="66"/>
  <c r="GF25" i="66"/>
  <c r="GE25" i="66"/>
  <c r="GD25" i="66"/>
  <c r="GC25" i="66"/>
  <c r="GB25" i="66"/>
  <c r="GA25" i="66"/>
  <c r="FZ25" i="66"/>
  <c r="FY25" i="66"/>
  <c r="FX25" i="66"/>
  <c r="FW25" i="66"/>
  <c r="FV25" i="66"/>
  <c r="FU25" i="66"/>
  <c r="FT25" i="66"/>
  <c r="FS25" i="66"/>
  <c r="FR25" i="66"/>
  <c r="FQ25" i="66"/>
  <c r="FP25" i="66"/>
  <c r="FO25" i="66"/>
  <c r="FM25" i="66"/>
  <c r="FL25" i="66"/>
  <c r="FK25" i="66"/>
  <c r="FJ25" i="66"/>
  <c r="FI25" i="66"/>
  <c r="FH25" i="66"/>
  <c r="FG25" i="66"/>
  <c r="FF25" i="66"/>
  <c r="FE25" i="66"/>
  <c r="FD25" i="66"/>
  <c r="FC25" i="66"/>
  <c r="FB25" i="66"/>
  <c r="FA25" i="66"/>
  <c r="EZ25" i="66"/>
  <c r="EY25" i="66"/>
  <c r="EX25" i="66"/>
  <c r="EW25" i="66"/>
  <c r="EV25" i="66"/>
  <c r="EU25" i="66"/>
  <c r="ET25" i="66"/>
  <c r="ES25" i="66"/>
  <c r="ER25" i="66"/>
  <c r="EQ25" i="66"/>
  <c r="EP25" i="66"/>
  <c r="EN25" i="66"/>
  <c r="EM25" i="66"/>
  <c r="EL25" i="66"/>
  <c r="EK25" i="66"/>
  <c r="EJ25" i="66"/>
  <c r="EI25" i="66"/>
  <c r="EH25" i="66"/>
  <c r="EG25" i="66"/>
  <c r="EF25" i="66"/>
  <c r="EE25" i="66"/>
  <c r="ED25" i="66"/>
  <c r="EC25" i="66"/>
  <c r="EB25" i="66"/>
  <c r="EA25" i="66"/>
  <c r="DZ25" i="66"/>
  <c r="DY25" i="66"/>
  <c r="DX25" i="66"/>
  <c r="DW25" i="66"/>
  <c r="DV25" i="66"/>
  <c r="DU25" i="66"/>
  <c r="DT25" i="66"/>
  <c r="DS25" i="66"/>
  <c r="DR25" i="66"/>
  <c r="DQ25" i="66"/>
  <c r="CS25" i="66"/>
  <c r="DB25" i="66" s="1"/>
  <c r="CJ25" i="66"/>
  <c r="DH25" i="66" s="1"/>
  <c r="CA25" i="66"/>
  <c r="DJ25" i="66" s="1"/>
  <c r="BZ25" i="66"/>
  <c r="BQ25" i="66"/>
  <c r="DK25" i="66" s="1"/>
  <c r="BP25" i="66"/>
  <c r="BG25" i="66"/>
  <c r="DG25" i="66" s="1"/>
  <c r="AX25" i="66"/>
  <c r="DD25" i="66" s="1"/>
  <c r="AO25" i="66"/>
  <c r="DC25" i="66" s="1"/>
  <c r="AF25" i="66"/>
  <c r="DA25" i="66" s="1"/>
  <c r="U25" i="66"/>
  <c r="S25" i="66"/>
  <c r="Q25" i="66"/>
  <c r="O25" i="66"/>
  <c r="GL24" i="66"/>
  <c r="GK24" i="66"/>
  <c r="GJ24" i="66"/>
  <c r="GI24" i="66"/>
  <c r="GH24" i="66"/>
  <c r="GG24" i="66"/>
  <c r="GF24" i="66"/>
  <c r="GE24" i="66"/>
  <c r="GD24" i="66"/>
  <c r="GC24" i="66"/>
  <c r="GB24" i="66"/>
  <c r="GA24" i="66"/>
  <c r="FZ24" i="66"/>
  <c r="FY24" i="66"/>
  <c r="FX24" i="66"/>
  <c r="FW24" i="66"/>
  <c r="FV24" i="66"/>
  <c r="FU24" i="66"/>
  <c r="FT24" i="66"/>
  <c r="FS24" i="66"/>
  <c r="FR24" i="66"/>
  <c r="FQ24" i="66"/>
  <c r="FP24" i="66"/>
  <c r="FO24" i="66"/>
  <c r="FM24" i="66"/>
  <c r="FL24" i="66"/>
  <c r="FK24" i="66"/>
  <c r="FJ24" i="66"/>
  <c r="FI24" i="66"/>
  <c r="FH24" i="66"/>
  <c r="FG24" i="66"/>
  <c r="FF24" i="66"/>
  <c r="FE24" i="66"/>
  <c r="FD24" i="66"/>
  <c r="FC24" i="66"/>
  <c r="FB24" i="66"/>
  <c r="FA24" i="66"/>
  <c r="EZ24" i="66"/>
  <c r="EY24" i="66"/>
  <c r="EX24" i="66"/>
  <c r="EW24" i="66"/>
  <c r="EV24" i="66"/>
  <c r="EU24" i="66"/>
  <c r="ET24" i="66"/>
  <c r="ES24" i="66"/>
  <c r="ER24" i="66"/>
  <c r="EQ24" i="66"/>
  <c r="EP24" i="66"/>
  <c r="EN24" i="66"/>
  <c r="EM24" i="66"/>
  <c r="EL24" i="66"/>
  <c r="EK24" i="66"/>
  <c r="EJ24" i="66"/>
  <c r="EI24" i="66"/>
  <c r="EH24" i="66"/>
  <c r="EG24" i="66"/>
  <c r="EF24" i="66"/>
  <c r="EE24" i="66"/>
  <c r="ED24" i="66"/>
  <c r="EC24" i="66"/>
  <c r="EB24" i="66"/>
  <c r="EA24" i="66"/>
  <c r="DZ24" i="66"/>
  <c r="DY24" i="66"/>
  <c r="DX24" i="66"/>
  <c r="DW24" i="66"/>
  <c r="DV24" i="66"/>
  <c r="DU24" i="66"/>
  <c r="DT24" i="66"/>
  <c r="DS24" i="66"/>
  <c r="DR24" i="66"/>
  <c r="DQ24" i="66"/>
  <c r="CS24" i="66"/>
  <c r="DB24" i="66" s="1"/>
  <c r="CJ24" i="66"/>
  <c r="DH24" i="66" s="1"/>
  <c r="CA24" i="66"/>
  <c r="DJ24" i="66" s="1"/>
  <c r="BZ24" i="66"/>
  <c r="BQ24" i="66"/>
  <c r="DK24" i="66" s="1"/>
  <c r="BP24" i="66"/>
  <c r="BG24" i="66"/>
  <c r="DG24" i="66" s="1"/>
  <c r="AX24" i="66"/>
  <c r="DD24" i="66" s="1"/>
  <c r="AO24" i="66"/>
  <c r="DC24" i="66" s="1"/>
  <c r="AF24" i="66"/>
  <c r="DA24" i="66" s="1"/>
  <c r="S24" i="66"/>
  <c r="U24" i="66" s="1"/>
  <c r="Q24" i="66"/>
  <c r="O24" i="66"/>
  <c r="GL23" i="66"/>
  <c r="GK23" i="66"/>
  <c r="GJ23" i="66"/>
  <c r="GI23" i="66"/>
  <c r="GH23" i="66"/>
  <c r="GG23" i="66"/>
  <c r="GF23" i="66"/>
  <c r="GE23" i="66"/>
  <c r="GD23" i="66"/>
  <c r="GC23" i="66"/>
  <c r="GB23" i="66"/>
  <c r="GA23" i="66"/>
  <c r="FZ23" i="66"/>
  <c r="FY23" i="66"/>
  <c r="FX23" i="66"/>
  <c r="FW23" i="66"/>
  <c r="FV23" i="66"/>
  <c r="FU23" i="66"/>
  <c r="FT23" i="66"/>
  <c r="FS23" i="66"/>
  <c r="FR23" i="66"/>
  <c r="FQ23" i="66"/>
  <c r="FP23" i="66"/>
  <c r="FO23" i="66"/>
  <c r="FM23" i="66"/>
  <c r="FL23" i="66"/>
  <c r="FK23" i="66"/>
  <c r="FJ23" i="66"/>
  <c r="FI23" i="66"/>
  <c r="FH23" i="66"/>
  <c r="FG23" i="66"/>
  <c r="FF23" i="66"/>
  <c r="FE23" i="66"/>
  <c r="FD23" i="66"/>
  <c r="FC23" i="66"/>
  <c r="FB23" i="66"/>
  <c r="FA23" i="66"/>
  <c r="EZ23" i="66"/>
  <c r="EY23" i="66"/>
  <c r="EX23" i="66"/>
  <c r="EW23" i="66"/>
  <c r="EV23" i="66"/>
  <c r="EU23" i="66"/>
  <c r="ET23" i="66"/>
  <c r="ES23" i="66"/>
  <c r="ER23" i="66"/>
  <c r="EQ23" i="66"/>
  <c r="EP23" i="66"/>
  <c r="EN23" i="66"/>
  <c r="EM23" i="66"/>
  <c r="EL23" i="66"/>
  <c r="EK23" i="66"/>
  <c r="EJ23" i="66"/>
  <c r="EI23" i="66"/>
  <c r="EH23" i="66"/>
  <c r="EG23" i="66"/>
  <c r="EF23" i="66"/>
  <c r="EE23" i="66"/>
  <c r="ED23" i="66"/>
  <c r="EC23" i="66"/>
  <c r="EB23" i="66"/>
  <c r="EA23" i="66"/>
  <c r="DZ23" i="66"/>
  <c r="DY23" i="66"/>
  <c r="DX23" i="66"/>
  <c r="DW23" i="66"/>
  <c r="DV23" i="66"/>
  <c r="DU23" i="66"/>
  <c r="DT23" i="66"/>
  <c r="DS23" i="66"/>
  <c r="DR23" i="66"/>
  <c r="DQ23" i="66"/>
  <c r="CS23" i="66"/>
  <c r="DB23" i="66" s="1"/>
  <c r="CJ23" i="66"/>
  <c r="DH23" i="66" s="1"/>
  <c r="CA23" i="66"/>
  <c r="BZ23" i="66"/>
  <c r="BQ23" i="66"/>
  <c r="DK23" i="66" s="1"/>
  <c r="BP23" i="66"/>
  <c r="BG23" i="66"/>
  <c r="DG23" i="66" s="1"/>
  <c r="AX23" i="66"/>
  <c r="DE23" i="66" s="1"/>
  <c r="AO23" i="66"/>
  <c r="DC23" i="66" s="1"/>
  <c r="AF23" i="66"/>
  <c r="DA23" i="66" s="1"/>
  <c r="S23" i="66"/>
  <c r="U23" i="66" s="1"/>
  <c r="Q23" i="66"/>
  <c r="O23" i="66"/>
  <c r="GL22" i="66"/>
  <c r="GK22" i="66"/>
  <c r="GJ22" i="66"/>
  <c r="GI22" i="66"/>
  <c r="GH22" i="66"/>
  <c r="GG22" i="66"/>
  <c r="GF22" i="66"/>
  <c r="GE22" i="66"/>
  <c r="GD22" i="66"/>
  <c r="GC22" i="66"/>
  <c r="GB22" i="66"/>
  <c r="GA22" i="66"/>
  <c r="FZ22" i="66"/>
  <c r="FY22" i="66"/>
  <c r="FX22" i="66"/>
  <c r="FW22" i="66"/>
  <c r="FV22" i="66"/>
  <c r="FU22" i="66"/>
  <c r="FT22" i="66"/>
  <c r="FS22" i="66"/>
  <c r="FR22" i="66"/>
  <c r="FQ22" i="66"/>
  <c r="FP22" i="66"/>
  <c r="FO22" i="66"/>
  <c r="FM22" i="66"/>
  <c r="FL22" i="66"/>
  <c r="FK22" i="66"/>
  <c r="FJ22" i="66"/>
  <c r="FI22" i="66"/>
  <c r="FH22" i="66"/>
  <c r="FG22" i="66"/>
  <c r="FF22" i="66"/>
  <c r="FE22" i="66"/>
  <c r="FD22" i="66"/>
  <c r="FC22" i="66"/>
  <c r="FB22" i="66"/>
  <c r="FA22" i="66"/>
  <c r="EZ22" i="66"/>
  <c r="EY22" i="66"/>
  <c r="EX22" i="66"/>
  <c r="EW22" i="66"/>
  <c r="EV22" i="66"/>
  <c r="EU22" i="66"/>
  <c r="ET22" i="66"/>
  <c r="ES22" i="66"/>
  <c r="ER22" i="66"/>
  <c r="EQ22" i="66"/>
  <c r="EP22" i="66"/>
  <c r="EN22" i="66"/>
  <c r="EM22" i="66"/>
  <c r="EL22" i="66"/>
  <c r="EK22" i="66"/>
  <c r="EJ22" i="66"/>
  <c r="EI22" i="66"/>
  <c r="EH22" i="66"/>
  <c r="EG22" i="66"/>
  <c r="EF22" i="66"/>
  <c r="EE22" i="66"/>
  <c r="ED22" i="66"/>
  <c r="EC22" i="66"/>
  <c r="EB22" i="66"/>
  <c r="EA22" i="66"/>
  <c r="DZ22" i="66"/>
  <c r="DY22" i="66"/>
  <c r="DX22" i="66"/>
  <c r="DW22" i="66"/>
  <c r="DV22" i="66"/>
  <c r="DU22" i="66"/>
  <c r="DT22" i="66"/>
  <c r="DS22" i="66"/>
  <c r="DR22" i="66"/>
  <c r="DQ22" i="66"/>
  <c r="CS22" i="66"/>
  <c r="DB22" i="66" s="1"/>
  <c r="CJ22" i="66"/>
  <c r="DH22" i="66" s="1"/>
  <c r="CA22" i="66"/>
  <c r="DJ22" i="66" s="1"/>
  <c r="BZ22" i="66"/>
  <c r="BQ22" i="66"/>
  <c r="DK22" i="66" s="1"/>
  <c r="BP22" i="66"/>
  <c r="BG22" i="66"/>
  <c r="DG22" i="66" s="1"/>
  <c r="AX22" i="66"/>
  <c r="DD22" i="66" s="1"/>
  <c r="AO22" i="66"/>
  <c r="DC22" i="66" s="1"/>
  <c r="AF22" i="66"/>
  <c r="DA22" i="66" s="1"/>
  <c r="U22" i="66"/>
  <c r="S22" i="66"/>
  <c r="Q22" i="66"/>
  <c r="O22" i="66"/>
  <c r="GL21" i="66"/>
  <c r="GK21" i="66"/>
  <c r="GJ21" i="66"/>
  <c r="GI21" i="66"/>
  <c r="GH21" i="66"/>
  <c r="GG21" i="66"/>
  <c r="GF21" i="66"/>
  <c r="GE21" i="66"/>
  <c r="GD21" i="66"/>
  <c r="GC21" i="66"/>
  <c r="GB21" i="66"/>
  <c r="GA21" i="66"/>
  <c r="FZ21" i="66"/>
  <c r="FY21" i="66"/>
  <c r="FX21" i="66"/>
  <c r="FW21" i="66"/>
  <c r="FV21" i="66"/>
  <c r="FU21" i="66"/>
  <c r="FT21" i="66"/>
  <c r="FS21" i="66"/>
  <c r="FR21" i="66"/>
  <c r="FQ21" i="66"/>
  <c r="FP21" i="66"/>
  <c r="FO21" i="66"/>
  <c r="FM21" i="66"/>
  <c r="FL21" i="66"/>
  <c r="FK21" i="66"/>
  <c r="FJ21" i="66"/>
  <c r="FI21" i="66"/>
  <c r="FH21" i="66"/>
  <c r="FG21" i="66"/>
  <c r="FF21" i="66"/>
  <c r="FE21" i="66"/>
  <c r="FD21" i="66"/>
  <c r="FC21" i="66"/>
  <c r="FB21" i="66"/>
  <c r="FA21" i="66"/>
  <c r="EZ21" i="66"/>
  <c r="EY21" i="66"/>
  <c r="EX21" i="66"/>
  <c r="EW21" i="66"/>
  <c r="EV21" i="66"/>
  <c r="EU21" i="66"/>
  <c r="ET21" i="66"/>
  <c r="ES21" i="66"/>
  <c r="ER21" i="66"/>
  <c r="EQ21" i="66"/>
  <c r="EP21" i="66"/>
  <c r="EN21" i="66"/>
  <c r="EM21" i="66"/>
  <c r="EL21" i="66"/>
  <c r="EK21" i="66"/>
  <c r="EJ21" i="66"/>
  <c r="EI21" i="66"/>
  <c r="EH21" i="66"/>
  <c r="EG21" i="66"/>
  <c r="EF21" i="66"/>
  <c r="EE21" i="66"/>
  <c r="ED21" i="66"/>
  <c r="EC21" i="66"/>
  <c r="EB21" i="66"/>
  <c r="EA21" i="66"/>
  <c r="DZ21" i="66"/>
  <c r="DY21" i="66"/>
  <c r="DX21" i="66"/>
  <c r="DW21" i="66"/>
  <c r="DV21" i="66"/>
  <c r="DU21" i="66"/>
  <c r="DT21" i="66"/>
  <c r="DS21" i="66"/>
  <c r="DR21" i="66"/>
  <c r="DQ21" i="66"/>
  <c r="CS21" i="66"/>
  <c r="DB21" i="66" s="1"/>
  <c r="CJ21" i="66"/>
  <c r="DH21" i="66" s="1"/>
  <c r="CA21" i="66"/>
  <c r="DJ21" i="66" s="1"/>
  <c r="BZ21" i="66"/>
  <c r="BQ21" i="66"/>
  <c r="DK21" i="66" s="1"/>
  <c r="BP21" i="66"/>
  <c r="BG21" i="66"/>
  <c r="DG21" i="66" s="1"/>
  <c r="AX21" i="66"/>
  <c r="DE21" i="66" s="1"/>
  <c r="AO21" i="66"/>
  <c r="DC21" i="66" s="1"/>
  <c r="AF21" i="66"/>
  <c r="DA21" i="66" s="1"/>
  <c r="S21" i="66"/>
  <c r="U21" i="66" s="1"/>
  <c r="Q21" i="66"/>
  <c r="O21" i="66"/>
  <c r="GL20" i="66"/>
  <c r="GK20" i="66"/>
  <c r="GJ20" i="66"/>
  <c r="GI20" i="66"/>
  <c r="GH20" i="66"/>
  <c r="GG20" i="66"/>
  <c r="GF20" i="66"/>
  <c r="GE20" i="66"/>
  <c r="GD20" i="66"/>
  <c r="GC20" i="66"/>
  <c r="GB20" i="66"/>
  <c r="GA20" i="66"/>
  <c r="FZ20" i="66"/>
  <c r="FY20" i="66"/>
  <c r="FX20" i="66"/>
  <c r="FW20" i="66"/>
  <c r="FV20" i="66"/>
  <c r="FU20" i="66"/>
  <c r="FT20" i="66"/>
  <c r="FS20" i="66"/>
  <c r="FR20" i="66"/>
  <c r="FQ20" i="66"/>
  <c r="FP20" i="66"/>
  <c r="FO20" i="66"/>
  <c r="FM20" i="66"/>
  <c r="FL20" i="66"/>
  <c r="FK20" i="66"/>
  <c r="FJ20" i="66"/>
  <c r="FI20" i="66"/>
  <c r="FH20" i="66"/>
  <c r="FG20" i="66"/>
  <c r="FF20" i="66"/>
  <c r="FE20" i="66"/>
  <c r="FD20" i="66"/>
  <c r="FC20" i="66"/>
  <c r="FB20" i="66"/>
  <c r="FA20" i="66"/>
  <c r="EZ20" i="66"/>
  <c r="EY20" i="66"/>
  <c r="EX20" i="66"/>
  <c r="EW20" i="66"/>
  <c r="EV20" i="66"/>
  <c r="EU20" i="66"/>
  <c r="ET20" i="66"/>
  <c r="ES20" i="66"/>
  <c r="ER20" i="66"/>
  <c r="EQ20" i="66"/>
  <c r="EP20" i="66"/>
  <c r="EN20" i="66"/>
  <c r="EM20" i="66"/>
  <c r="EL20" i="66"/>
  <c r="EK20" i="66"/>
  <c r="EJ20" i="66"/>
  <c r="EI20" i="66"/>
  <c r="EH20" i="66"/>
  <c r="EG20" i="66"/>
  <c r="EF20" i="66"/>
  <c r="EE20" i="66"/>
  <c r="ED20" i="66"/>
  <c r="EC20" i="66"/>
  <c r="EB20" i="66"/>
  <c r="EA20" i="66"/>
  <c r="DZ20" i="66"/>
  <c r="DY20" i="66"/>
  <c r="DX20" i="66"/>
  <c r="DW20" i="66"/>
  <c r="DV20" i="66"/>
  <c r="DU20" i="66"/>
  <c r="DT20" i="66"/>
  <c r="DS20" i="66"/>
  <c r="DR20" i="66"/>
  <c r="DQ20" i="66"/>
  <c r="CS20" i="66"/>
  <c r="DB20" i="66" s="1"/>
  <c r="CJ20" i="66"/>
  <c r="DH20" i="66" s="1"/>
  <c r="CA20" i="66"/>
  <c r="DJ20" i="66" s="1"/>
  <c r="BZ20" i="66"/>
  <c r="BQ20" i="66"/>
  <c r="DK20" i="66" s="1"/>
  <c r="BP20" i="66"/>
  <c r="BG20" i="66"/>
  <c r="DG20" i="66" s="1"/>
  <c r="AX20" i="66"/>
  <c r="DE20" i="66" s="1"/>
  <c r="AO20" i="66"/>
  <c r="DC20" i="66" s="1"/>
  <c r="AF20" i="66"/>
  <c r="DA20" i="66" s="1"/>
  <c r="S20" i="66"/>
  <c r="U20" i="66" s="1"/>
  <c r="Q20" i="66"/>
  <c r="O20" i="66"/>
  <c r="GL19" i="66"/>
  <c r="GK19" i="66"/>
  <c r="GJ19" i="66"/>
  <c r="GI19" i="66"/>
  <c r="GH19" i="66"/>
  <c r="GG19" i="66"/>
  <c r="GF19" i="66"/>
  <c r="GE19" i="66"/>
  <c r="GD19" i="66"/>
  <c r="GC19" i="66"/>
  <c r="GB19" i="66"/>
  <c r="GA19" i="66"/>
  <c r="FZ19" i="66"/>
  <c r="FY19" i="66"/>
  <c r="FX19" i="66"/>
  <c r="FW19" i="66"/>
  <c r="FV19" i="66"/>
  <c r="FU19" i="66"/>
  <c r="FT19" i="66"/>
  <c r="FS19" i="66"/>
  <c r="FR19" i="66"/>
  <c r="FQ19" i="66"/>
  <c r="FP19" i="66"/>
  <c r="FO19" i="66"/>
  <c r="FM19" i="66"/>
  <c r="FL19" i="66"/>
  <c r="FK19" i="66"/>
  <c r="FJ19" i="66"/>
  <c r="FI19" i="66"/>
  <c r="FH19" i="66"/>
  <c r="FG19" i="66"/>
  <c r="FF19" i="66"/>
  <c r="FE19" i="66"/>
  <c r="FD19" i="66"/>
  <c r="FC19" i="66"/>
  <c r="FB19" i="66"/>
  <c r="FA19" i="66"/>
  <c r="EZ19" i="66"/>
  <c r="EY19" i="66"/>
  <c r="EX19" i="66"/>
  <c r="EW19" i="66"/>
  <c r="EV19" i="66"/>
  <c r="EU19" i="66"/>
  <c r="ET19" i="66"/>
  <c r="ES19" i="66"/>
  <c r="ER19" i="66"/>
  <c r="EQ19" i="66"/>
  <c r="EP19" i="66"/>
  <c r="EN19" i="66"/>
  <c r="EM19" i="66"/>
  <c r="EL19" i="66"/>
  <c r="EK19" i="66"/>
  <c r="EJ19" i="66"/>
  <c r="EI19" i="66"/>
  <c r="EH19" i="66"/>
  <c r="EG19" i="66"/>
  <c r="EF19" i="66"/>
  <c r="EE19" i="66"/>
  <c r="ED19" i="66"/>
  <c r="EC19" i="66"/>
  <c r="EB19" i="66"/>
  <c r="EA19" i="66"/>
  <c r="DZ19" i="66"/>
  <c r="DY19" i="66"/>
  <c r="DX19" i="66"/>
  <c r="DW19" i="66"/>
  <c r="DV19" i="66"/>
  <c r="DU19" i="66"/>
  <c r="DT19" i="66"/>
  <c r="DS19" i="66"/>
  <c r="DR19" i="66"/>
  <c r="DQ19" i="66"/>
  <c r="CS19" i="66"/>
  <c r="DB19" i="66" s="1"/>
  <c r="CJ19" i="66"/>
  <c r="DH19" i="66" s="1"/>
  <c r="CA19" i="66"/>
  <c r="DJ19" i="66" s="1"/>
  <c r="BZ19" i="66"/>
  <c r="BQ19" i="66"/>
  <c r="DK19" i="66" s="1"/>
  <c r="BP19" i="66"/>
  <c r="BG19" i="66"/>
  <c r="DG19" i="66" s="1"/>
  <c r="AX19" i="66"/>
  <c r="DE19" i="66" s="1"/>
  <c r="AO19" i="66"/>
  <c r="DC19" i="66" s="1"/>
  <c r="AF19" i="66"/>
  <c r="DA19" i="66" s="1"/>
  <c r="S19" i="66"/>
  <c r="U19" i="66" s="1"/>
  <c r="Q19" i="66"/>
  <c r="O19" i="66"/>
  <c r="GL18" i="66"/>
  <c r="GK18" i="66"/>
  <c r="GJ18" i="66"/>
  <c r="GI18" i="66"/>
  <c r="GH18" i="66"/>
  <c r="GG18" i="66"/>
  <c r="GF18" i="66"/>
  <c r="GE18" i="66"/>
  <c r="GD18" i="66"/>
  <c r="GC18" i="66"/>
  <c r="GB18" i="66"/>
  <c r="GA18" i="66"/>
  <c r="FZ18" i="66"/>
  <c r="FY18" i="66"/>
  <c r="FX18" i="66"/>
  <c r="FW18" i="66"/>
  <c r="FV18" i="66"/>
  <c r="FU18" i="66"/>
  <c r="FT18" i="66"/>
  <c r="FS18" i="66"/>
  <c r="FR18" i="66"/>
  <c r="FQ18" i="66"/>
  <c r="FP18" i="66"/>
  <c r="FO18" i="66"/>
  <c r="FM18" i="66"/>
  <c r="FL18" i="66"/>
  <c r="FK18" i="66"/>
  <c r="FJ18" i="66"/>
  <c r="FI18" i="66"/>
  <c r="FH18" i="66"/>
  <c r="FG18" i="66"/>
  <c r="FF18" i="66"/>
  <c r="FE18" i="66"/>
  <c r="FD18" i="66"/>
  <c r="FC18" i="66"/>
  <c r="FB18" i="66"/>
  <c r="FA18" i="66"/>
  <c r="EZ18" i="66"/>
  <c r="EY18" i="66"/>
  <c r="EX18" i="66"/>
  <c r="EW18" i="66"/>
  <c r="EV18" i="66"/>
  <c r="EU18" i="66"/>
  <c r="ET18" i="66"/>
  <c r="ES18" i="66"/>
  <c r="ER18" i="66"/>
  <c r="EQ18" i="66"/>
  <c r="EP18" i="66"/>
  <c r="EN18" i="66"/>
  <c r="EM18" i="66"/>
  <c r="EL18" i="66"/>
  <c r="EK18" i="66"/>
  <c r="EJ18" i="66"/>
  <c r="EI18" i="66"/>
  <c r="EH18" i="66"/>
  <c r="EG18" i="66"/>
  <c r="EF18" i="66"/>
  <c r="EE18" i="66"/>
  <c r="ED18" i="66"/>
  <c r="EC18" i="66"/>
  <c r="EB18" i="66"/>
  <c r="EA18" i="66"/>
  <c r="DZ18" i="66"/>
  <c r="DY18" i="66"/>
  <c r="DX18" i="66"/>
  <c r="DW18" i="66"/>
  <c r="DV18" i="66"/>
  <c r="DU18" i="66"/>
  <c r="DT18" i="66"/>
  <c r="DS18" i="66"/>
  <c r="DR18" i="66"/>
  <c r="DQ18" i="66"/>
  <c r="CS18" i="66"/>
  <c r="DB18" i="66" s="1"/>
  <c r="CJ18" i="66"/>
  <c r="DH18" i="66" s="1"/>
  <c r="CA18" i="66"/>
  <c r="DJ18" i="66" s="1"/>
  <c r="BZ18" i="66"/>
  <c r="BQ18" i="66"/>
  <c r="DK18" i="66" s="1"/>
  <c r="BP18" i="66"/>
  <c r="BG18" i="66"/>
  <c r="DG18" i="66" s="1"/>
  <c r="AX18" i="66"/>
  <c r="DE18" i="66" s="1"/>
  <c r="AO18" i="66"/>
  <c r="DC18" i="66" s="1"/>
  <c r="AF18" i="66"/>
  <c r="DA18" i="66" s="1"/>
  <c r="S18" i="66"/>
  <c r="U18" i="66" s="1"/>
  <c r="Q18" i="66"/>
  <c r="O18" i="66"/>
  <c r="GL17" i="66"/>
  <c r="GK17" i="66"/>
  <c r="GJ17" i="66"/>
  <c r="GI17" i="66"/>
  <c r="GH17" i="66"/>
  <c r="GG17" i="66"/>
  <c r="GF17" i="66"/>
  <c r="GE17" i="66"/>
  <c r="GD17" i="66"/>
  <c r="GC17" i="66"/>
  <c r="GB17" i="66"/>
  <c r="GA17" i="66"/>
  <c r="FZ17" i="66"/>
  <c r="FY17" i="66"/>
  <c r="FX17" i="66"/>
  <c r="FW17" i="66"/>
  <c r="FV17" i="66"/>
  <c r="FU17" i="66"/>
  <c r="FT17" i="66"/>
  <c r="FS17" i="66"/>
  <c r="FR17" i="66"/>
  <c r="FQ17" i="66"/>
  <c r="FP17" i="66"/>
  <c r="FO17" i="66"/>
  <c r="FM17" i="66"/>
  <c r="FL17" i="66"/>
  <c r="FK17" i="66"/>
  <c r="FJ17" i="66"/>
  <c r="FI17" i="66"/>
  <c r="FH17" i="66"/>
  <c r="FG17" i="66"/>
  <c r="FF17" i="66"/>
  <c r="FE17" i="66"/>
  <c r="FD17" i="66"/>
  <c r="FC17" i="66"/>
  <c r="FB17" i="66"/>
  <c r="FA17" i="66"/>
  <c r="EZ17" i="66"/>
  <c r="EY17" i="66"/>
  <c r="EX17" i="66"/>
  <c r="EW17" i="66"/>
  <c r="EV17" i="66"/>
  <c r="EU17" i="66"/>
  <c r="ET17" i="66"/>
  <c r="ES17" i="66"/>
  <c r="ER17" i="66"/>
  <c r="EQ17" i="66"/>
  <c r="EP17" i="66"/>
  <c r="EN17" i="66"/>
  <c r="EM17" i="66"/>
  <c r="EL17" i="66"/>
  <c r="EK17" i="66"/>
  <c r="EJ17" i="66"/>
  <c r="EI17" i="66"/>
  <c r="EH17" i="66"/>
  <c r="EG17" i="66"/>
  <c r="EF17" i="66"/>
  <c r="EE17" i="66"/>
  <c r="ED17" i="66"/>
  <c r="EC17" i="66"/>
  <c r="EB17" i="66"/>
  <c r="EA17" i="66"/>
  <c r="DZ17" i="66"/>
  <c r="DY17" i="66"/>
  <c r="DX17" i="66"/>
  <c r="DW17" i="66"/>
  <c r="DV17" i="66"/>
  <c r="DU17" i="66"/>
  <c r="DT17" i="66"/>
  <c r="DS17" i="66"/>
  <c r="DR17" i="66"/>
  <c r="DQ17" i="66"/>
  <c r="CS17" i="66"/>
  <c r="DB17" i="66" s="1"/>
  <c r="CJ17" i="66"/>
  <c r="DH17" i="66" s="1"/>
  <c r="CA17" i="66"/>
  <c r="DJ17" i="66" s="1"/>
  <c r="BZ17" i="66"/>
  <c r="BQ17" i="66"/>
  <c r="DK17" i="66" s="1"/>
  <c r="BP17" i="66"/>
  <c r="BG17" i="66"/>
  <c r="DG17" i="66" s="1"/>
  <c r="AX17" i="66"/>
  <c r="DE17" i="66" s="1"/>
  <c r="AO17" i="66"/>
  <c r="DC17" i="66" s="1"/>
  <c r="AF17" i="66"/>
  <c r="DA17" i="66" s="1"/>
  <c r="S17" i="66"/>
  <c r="U17" i="66" s="1"/>
  <c r="Q17" i="66"/>
  <c r="O17" i="66"/>
  <c r="GL16" i="66"/>
  <c r="GK16" i="66"/>
  <c r="GJ16" i="66"/>
  <c r="GI16" i="66"/>
  <c r="GH16" i="66"/>
  <c r="GG16" i="66"/>
  <c r="GF16" i="66"/>
  <c r="GE16" i="66"/>
  <c r="GD16" i="66"/>
  <c r="GC16" i="66"/>
  <c r="GB16" i="66"/>
  <c r="GA16" i="66"/>
  <c r="FZ16" i="66"/>
  <c r="FY16" i="66"/>
  <c r="FX16" i="66"/>
  <c r="FW16" i="66"/>
  <c r="FV16" i="66"/>
  <c r="FU16" i="66"/>
  <c r="FT16" i="66"/>
  <c r="FS16" i="66"/>
  <c r="FR16" i="66"/>
  <c r="FQ16" i="66"/>
  <c r="FP16" i="66"/>
  <c r="FO16" i="66"/>
  <c r="FM16" i="66"/>
  <c r="FL16" i="66"/>
  <c r="FK16" i="66"/>
  <c r="FJ16" i="66"/>
  <c r="FI16" i="66"/>
  <c r="FH16" i="66"/>
  <c r="FG16" i="66"/>
  <c r="FF16" i="66"/>
  <c r="FE16" i="66"/>
  <c r="FD16" i="66"/>
  <c r="FC16" i="66"/>
  <c r="FB16" i="66"/>
  <c r="FA16" i="66"/>
  <c r="EZ16" i="66"/>
  <c r="EY16" i="66"/>
  <c r="EX16" i="66"/>
  <c r="EW16" i="66"/>
  <c r="EV16" i="66"/>
  <c r="EU16" i="66"/>
  <c r="ET16" i="66"/>
  <c r="ES16" i="66"/>
  <c r="ER16" i="66"/>
  <c r="EQ16" i="66"/>
  <c r="EP16" i="66"/>
  <c r="EN16" i="66"/>
  <c r="EM16" i="66"/>
  <c r="EL16" i="66"/>
  <c r="EK16" i="66"/>
  <c r="EJ16" i="66"/>
  <c r="EI16" i="66"/>
  <c r="EH16" i="66"/>
  <c r="EG16" i="66"/>
  <c r="EF16" i="66"/>
  <c r="EE16" i="66"/>
  <c r="ED16" i="66"/>
  <c r="EC16" i="66"/>
  <c r="EB16" i="66"/>
  <c r="EA16" i="66"/>
  <c r="DZ16" i="66"/>
  <c r="DY16" i="66"/>
  <c r="DX16" i="66"/>
  <c r="DW16" i="66"/>
  <c r="DV16" i="66"/>
  <c r="DU16" i="66"/>
  <c r="DT16" i="66"/>
  <c r="DS16" i="66"/>
  <c r="DR16" i="66"/>
  <c r="DQ16" i="66"/>
  <c r="CS16" i="66"/>
  <c r="DB16" i="66" s="1"/>
  <c r="CJ16" i="66"/>
  <c r="DH16" i="66" s="1"/>
  <c r="CA16" i="66"/>
  <c r="DJ16" i="66" s="1"/>
  <c r="BZ16" i="66"/>
  <c r="BQ16" i="66"/>
  <c r="DK16" i="66" s="1"/>
  <c r="BP16" i="66"/>
  <c r="BG16" i="66"/>
  <c r="DG16" i="66" s="1"/>
  <c r="AX16" i="66"/>
  <c r="DE16" i="66" s="1"/>
  <c r="AO16" i="66"/>
  <c r="DC16" i="66" s="1"/>
  <c r="AF16" i="66"/>
  <c r="DA16" i="66" s="1"/>
  <c r="S16" i="66"/>
  <c r="U16" i="66" s="1"/>
  <c r="Q16" i="66"/>
  <c r="O16" i="66"/>
  <c r="GL15" i="66"/>
  <c r="GK15" i="66"/>
  <c r="GJ15" i="66"/>
  <c r="GI15" i="66"/>
  <c r="GH15" i="66"/>
  <c r="GG15" i="66"/>
  <c r="GF15" i="66"/>
  <c r="GE15" i="66"/>
  <c r="GD15" i="66"/>
  <c r="GC15" i="66"/>
  <c r="GB15" i="66"/>
  <c r="GA15" i="66"/>
  <c r="FZ15" i="66"/>
  <c r="FY15" i="66"/>
  <c r="FX15" i="66"/>
  <c r="FW15" i="66"/>
  <c r="FV15" i="66"/>
  <c r="FU15" i="66"/>
  <c r="FT15" i="66"/>
  <c r="FS15" i="66"/>
  <c r="FR15" i="66"/>
  <c r="FQ15" i="66"/>
  <c r="FP15" i="66"/>
  <c r="FO15" i="66"/>
  <c r="FM15" i="66"/>
  <c r="FL15" i="66"/>
  <c r="FK15" i="66"/>
  <c r="FJ15" i="66"/>
  <c r="FI15" i="66"/>
  <c r="FH15" i="66"/>
  <c r="FG15" i="66"/>
  <c r="FF15" i="66"/>
  <c r="FE15" i="66"/>
  <c r="FD15" i="66"/>
  <c r="FC15" i="66"/>
  <c r="FB15" i="66"/>
  <c r="FA15" i="66"/>
  <c r="EZ15" i="66"/>
  <c r="EY15" i="66"/>
  <c r="EX15" i="66"/>
  <c r="EW15" i="66"/>
  <c r="EV15" i="66"/>
  <c r="EU15" i="66"/>
  <c r="ET15" i="66"/>
  <c r="ES15" i="66"/>
  <c r="ER15" i="66"/>
  <c r="EQ15" i="66"/>
  <c r="EP15" i="66"/>
  <c r="EN15" i="66"/>
  <c r="EM15" i="66"/>
  <c r="EL15" i="66"/>
  <c r="EK15" i="66"/>
  <c r="EJ15" i="66"/>
  <c r="EI15" i="66"/>
  <c r="EH15" i="66"/>
  <c r="EG15" i="66"/>
  <c r="EF15" i="66"/>
  <c r="EE15" i="66"/>
  <c r="ED15" i="66"/>
  <c r="EC15" i="66"/>
  <c r="EB15" i="66"/>
  <c r="EA15" i="66"/>
  <c r="DZ15" i="66"/>
  <c r="DY15" i="66"/>
  <c r="DX15" i="66"/>
  <c r="DW15" i="66"/>
  <c r="DV15" i="66"/>
  <c r="DU15" i="66"/>
  <c r="DT15" i="66"/>
  <c r="DS15" i="66"/>
  <c r="DR15" i="66"/>
  <c r="DQ15" i="66"/>
  <c r="CS15" i="66"/>
  <c r="DB15" i="66" s="1"/>
  <c r="CJ15" i="66"/>
  <c r="DH15" i="66" s="1"/>
  <c r="CA15" i="66"/>
  <c r="DJ15" i="66" s="1"/>
  <c r="BZ15" i="66"/>
  <c r="BQ15" i="66"/>
  <c r="DK15" i="66" s="1"/>
  <c r="BP15" i="66"/>
  <c r="BG15" i="66"/>
  <c r="DG15" i="66" s="1"/>
  <c r="AX15" i="66"/>
  <c r="DE15" i="66" s="1"/>
  <c r="AO15" i="66"/>
  <c r="DC15" i="66" s="1"/>
  <c r="AF15" i="66"/>
  <c r="DA15" i="66" s="1"/>
  <c r="S15" i="66"/>
  <c r="U15" i="66" s="1"/>
  <c r="Q15" i="66"/>
  <c r="O15" i="66"/>
  <c r="GL14" i="66"/>
  <c r="GK14" i="66"/>
  <c r="GJ14" i="66"/>
  <c r="GI14" i="66"/>
  <c r="GH14" i="66"/>
  <c r="GG14" i="66"/>
  <c r="GF14" i="66"/>
  <c r="GE14" i="66"/>
  <c r="GD14" i="66"/>
  <c r="GC14" i="66"/>
  <c r="GB14" i="66"/>
  <c r="GA14" i="66"/>
  <c r="FZ14" i="66"/>
  <c r="FY14" i="66"/>
  <c r="FX14" i="66"/>
  <c r="FW14" i="66"/>
  <c r="FV14" i="66"/>
  <c r="FU14" i="66"/>
  <c r="FT14" i="66"/>
  <c r="FS14" i="66"/>
  <c r="FR14" i="66"/>
  <c r="FQ14" i="66"/>
  <c r="FP14" i="66"/>
  <c r="FO14" i="66"/>
  <c r="FM14" i="66"/>
  <c r="FL14" i="66"/>
  <c r="FK14" i="66"/>
  <c r="FJ14" i="66"/>
  <c r="FI14" i="66"/>
  <c r="FH14" i="66"/>
  <c r="FG14" i="66"/>
  <c r="FF14" i="66"/>
  <c r="FE14" i="66"/>
  <c r="FD14" i="66"/>
  <c r="FC14" i="66"/>
  <c r="FB14" i="66"/>
  <c r="FA14" i="66"/>
  <c r="EZ14" i="66"/>
  <c r="EY14" i="66"/>
  <c r="EX14" i="66"/>
  <c r="EW14" i="66"/>
  <c r="EV14" i="66"/>
  <c r="EU14" i="66"/>
  <c r="ET14" i="66"/>
  <c r="ES14" i="66"/>
  <c r="ER14" i="66"/>
  <c r="EQ14" i="66"/>
  <c r="EP14" i="66"/>
  <c r="EN14" i="66"/>
  <c r="EM14" i="66"/>
  <c r="EL14" i="66"/>
  <c r="EK14" i="66"/>
  <c r="EJ14" i="66"/>
  <c r="EI14" i="66"/>
  <c r="EH14" i="66"/>
  <c r="EG14" i="66"/>
  <c r="EF14" i="66"/>
  <c r="EE14" i="66"/>
  <c r="ED14" i="66"/>
  <c r="EC14" i="66"/>
  <c r="EB14" i="66"/>
  <c r="EA14" i="66"/>
  <c r="DZ14" i="66"/>
  <c r="DY14" i="66"/>
  <c r="DX14" i="66"/>
  <c r="DW14" i="66"/>
  <c r="DV14" i="66"/>
  <c r="DU14" i="66"/>
  <c r="DT14" i="66"/>
  <c r="DS14" i="66"/>
  <c r="DR14" i="66"/>
  <c r="DQ14" i="66"/>
  <c r="CS14" i="66"/>
  <c r="DB14" i="66" s="1"/>
  <c r="CJ14" i="66"/>
  <c r="DH14" i="66" s="1"/>
  <c r="CA14" i="66"/>
  <c r="DJ14" i="66" s="1"/>
  <c r="BZ14" i="66"/>
  <c r="BQ14" i="66"/>
  <c r="DK14" i="66" s="1"/>
  <c r="BP14" i="66"/>
  <c r="BG14" i="66"/>
  <c r="DG14" i="66" s="1"/>
  <c r="AX14" i="66"/>
  <c r="DE14" i="66" s="1"/>
  <c r="AO14" i="66"/>
  <c r="DC14" i="66" s="1"/>
  <c r="AF14" i="66"/>
  <c r="DA14" i="66" s="1"/>
  <c r="S14" i="66"/>
  <c r="U14" i="66" s="1"/>
  <c r="Q14" i="66"/>
  <c r="O14" i="66"/>
  <c r="GL13" i="66"/>
  <c r="GK13" i="66"/>
  <c r="GJ13" i="66"/>
  <c r="GI13" i="66"/>
  <c r="GH13" i="66"/>
  <c r="GG13" i="66"/>
  <c r="GF13" i="66"/>
  <c r="GE13" i="66"/>
  <c r="GD13" i="66"/>
  <c r="GC13" i="66"/>
  <c r="GB13" i="66"/>
  <c r="GA13" i="66"/>
  <c r="FZ13" i="66"/>
  <c r="FY13" i="66"/>
  <c r="FX13" i="66"/>
  <c r="FW13" i="66"/>
  <c r="FV13" i="66"/>
  <c r="FU13" i="66"/>
  <c r="FT13" i="66"/>
  <c r="FS13" i="66"/>
  <c r="FR13" i="66"/>
  <c r="FQ13" i="66"/>
  <c r="FP13" i="66"/>
  <c r="FO13" i="66"/>
  <c r="FM13" i="66"/>
  <c r="FL13" i="66"/>
  <c r="FK13" i="66"/>
  <c r="FJ13" i="66"/>
  <c r="FI13" i="66"/>
  <c r="FH13" i="66"/>
  <c r="FG13" i="66"/>
  <c r="FF13" i="66"/>
  <c r="FE13" i="66"/>
  <c r="FD13" i="66"/>
  <c r="FC13" i="66"/>
  <c r="FB13" i="66"/>
  <c r="FA13" i="66"/>
  <c r="EZ13" i="66"/>
  <c r="EY13" i="66"/>
  <c r="EX13" i="66"/>
  <c r="EW13" i="66"/>
  <c r="EV13" i="66"/>
  <c r="EU13" i="66"/>
  <c r="ET13" i="66"/>
  <c r="ES13" i="66"/>
  <c r="ER13" i="66"/>
  <c r="EQ13" i="66"/>
  <c r="EP13" i="66"/>
  <c r="EN13" i="66"/>
  <c r="EM13" i="66"/>
  <c r="EL13" i="66"/>
  <c r="EK13" i="66"/>
  <c r="EJ13" i="66"/>
  <c r="EI13" i="66"/>
  <c r="EH13" i="66"/>
  <c r="EG13" i="66"/>
  <c r="EF13" i="66"/>
  <c r="EE13" i="66"/>
  <c r="ED13" i="66"/>
  <c r="EC13" i="66"/>
  <c r="EB13" i="66"/>
  <c r="EA13" i="66"/>
  <c r="DZ13" i="66"/>
  <c r="DY13" i="66"/>
  <c r="DX13" i="66"/>
  <c r="DW13" i="66"/>
  <c r="DV13" i="66"/>
  <c r="DU13" i="66"/>
  <c r="DT13" i="66"/>
  <c r="DS13" i="66"/>
  <c r="DR13" i="66"/>
  <c r="DQ13" i="66"/>
  <c r="CS13" i="66"/>
  <c r="DB13" i="66" s="1"/>
  <c r="CJ13" i="66"/>
  <c r="DH13" i="66" s="1"/>
  <c r="CA13" i="66"/>
  <c r="DJ13" i="66" s="1"/>
  <c r="BZ13" i="66"/>
  <c r="BQ13" i="66"/>
  <c r="DK13" i="66" s="1"/>
  <c r="BP13" i="66"/>
  <c r="BG13" i="66"/>
  <c r="DG13" i="66" s="1"/>
  <c r="AX13" i="66"/>
  <c r="DE13" i="66" s="1"/>
  <c r="AO13" i="66"/>
  <c r="DC13" i="66" s="1"/>
  <c r="AF13" i="66"/>
  <c r="DA13" i="66" s="1"/>
  <c r="S13" i="66"/>
  <c r="U13" i="66" s="1"/>
  <c r="Q13" i="66"/>
  <c r="O13" i="66"/>
  <c r="GL12" i="66"/>
  <c r="GK12" i="66"/>
  <c r="GJ12" i="66"/>
  <c r="GI12" i="66"/>
  <c r="GH12" i="66"/>
  <c r="GG12" i="66"/>
  <c r="GF12" i="66"/>
  <c r="GE12" i="66"/>
  <c r="GD12" i="66"/>
  <c r="GC12" i="66"/>
  <c r="GB12" i="66"/>
  <c r="GA12" i="66"/>
  <c r="FZ12" i="66"/>
  <c r="FY12" i="66"/>
  <c r="FX12" i="66"/>
  <c r="FW12" i="66"/>
  <c r="FV12" i="66"/>
  <c r="FU12" i="66"/>
  <c r="FT12" i="66"/>
  <c r="FS12" i="66"/>
  <c r="FR12" i="66"/>
  <c r="FQ12" i="66"/>
  <c r="FP12" i="66"/>
  <c r="FO12" i="66"/>
  <c r="FM12" i="66"/>
  <c r="FL12" i="66"/>
  <c r="FK12" i="66"/>
  <c r="FJ12" i="66"/>
  <c r="FI12" i="66"/>
  <c r="FH12" i="66"/>
  <c r="FG12" i="66"/>
  <c r="FF12" i="66"/>
  <c r="FE12" i="66"/>
  <c r="FD12" i="66"/>
  <c r="FC12" i="66"/>
  <c r="FB12" i="66"/>
  <c r="FA12" i="66"/>
  <c r="EZ12" i="66"/>
  <c r="EY12" i="66"/>
  <c r="EX12" i="66"/>
  <c r="EW12" i="66"/>
  <c r="EV12" i="66"/>
  <c r="EU12" i="66"/>
  <c r="ET12" i="66"/>
  <c r="ES12" i="66"/>
  <c r="ER12" i="66"/>
  <c r="EQ12" i="66"/>
  <c r="EP12" i="66"/>
  <c r="EN12" i="66"/>
  <c r="EM12" i="66"/>
  <c r="EL12" i="66"/>
  <c r="EK12" i="66"/>
  <c r="EJ12" i="66"/>
  <c r="EI12" i="66"/>
  <c r="EH12" i="66"/>
  <c r="EG12" i="66"/>
  <c r="EF12" i="66"/>
  <c r="EE12" i="66"/>
  <c r="ED12" i="66"/>
  <c r="EC12" i="66"/>
  <c r="EB12" i="66"/>
  <c r="EA12" i="66"/>
  <c r="DZ12" i="66"/>
  <c r="DY12" i="66"/>
  <c r="DX12" i="66"/>
  <c r="DW12" i="66"/>
  <c r="DV12" i="66"/>
  <c r="DU12" i="66"/>
  <c r="DT12" i="66"/>
  <c r="DS12" i="66"/>
  <c r="DR12" i="66"/>
  <c r="DQ12" i="66"/>
  <c r="CS12" i="66"/>
  <c r="DB12" i="66" s="1"/>
  <c r="CJ12" i="66"/>
  <c r="DH12" i="66" s="1"/>
  <c r="CA12" i="66"/>
  <c r="DJ12" i="66" s="1"/>
  <c r="BZ12" i="66"/>
  <c r="BQ12" i="66"/>
  <c r="DK12" i="66" s="1"/>
  <c r="BP12" i="66"/>
  <c r="BG12" i="66"/>
  <c r="DG12" i="66" s="1"/>
  <c r="AX12" i="66"/>
  <c r="DE12" i="66" s="1"/>
  <c r="AO12" i="66"/>
  <c r="DC12" i="66" s="1"/>
  <c r="AF12" i="66"/>
  <c r="DA12" i="66" s="1"/>
  <c r="S12" i="66"/>
  <c r="U12" i="66" s="1"/>
  <c r="Q12" i="66"/>
  <c r="O12" i="66"/>
  <c r="GL11" i="66"/>
  <c r="GK11" i="66"/>
  <c r="GJ11" i="66"/>
  <c r="GI11" i="66"/>
  <c r="GH11" i="66"/>
  <c r="GG11" i="66"/>
  <c r="GF11" i="66"/>
  <c r="GE11" i="66"/>
  <c r="GD11" i="66"/>
  <c r="GC11" i="66"/>
  <c r="GB11" i="66"/>
  <c r="GA11" i="66"/>
  <c r="FZ11" i="66"/>
  <c r="FY11" i="66"/>
  <c r="FX11" i="66"/>
  <c r="FW11" i="66"/>
  <c r="FV11" i="66"/>
  <c r="FU11" i="66"/>
  <c r="FT11" i="66"/>
  <c r="FS11" i="66"/>
  <c r="FR11" i="66"/>
  <c r="FQ11" i="66"/>
  <c r="FP11" i="66"/>
  <c r="FO11" i="66"/>
  <c r="FM11" i="66"/>
  <c r="FL11" i="66"/>
  <c r="FK11" i="66"/>
  <c r="FJ11" i="66"/>
  <c r="FI11" i="66"/>
  <c r="FH11" i="66"/>
  <c r="FG11" i="66"/>
  <c r="FF11" i="66"/>
  <c r="FE11" i="66"/>
  <c r="FD11" i="66"/>
  <c r="FC11" i="66"/>
  <c r="FB11" i="66"/>
  <c r="FA11" i="66"/>
  <c r="EZ11" i="66"/>
  <c r="EY11" i="66"/>
  <c r="EX11" i="66"/>
  <c r="EW11" i="66"/>
  <c r="EV11" i="66"/>
  <c r="EU11" i="66"/>
  <c r="ET11" i="66"/>
  <c r="ES11" i="66"/>
  <c r="ER11" i="66"/>
  <c r="EQ11" i="66"/>
  <c r="EP11" i="66"/>
  <c r="EN11" i="66"/>
  <c r="EM11" i="66"/>
  <c r="EL11" i="66"/>
  <c r="EK11" i="66"/>
  <c r="EJ11" i="66"/>
  <c r="EI11" i="66"/>
  <c r="EH11" i="66"/>
  <c r="EG11" i="66"/>
  <c r="EF11" i="66"/>
  <c r="EE11" i="66"/>
  <c r="ED11" i="66"/>
  <c r="EC11" i="66"/>
  <c r="EB11" i="66"/>
  <c r="EA11" i="66"/>
  <c r="DZ11" i="66"/>
  <c r="DY11" i="66"/>
  <c r="DX11" i="66"/>
  <c r="DW11" i="66"/>
  <c r="DV11" i="66"/>
  <c r="DU11" i="66"/>
  <c r="DT11" i="66"/>
  <c r="DS11" i="66"/>
  <c r="DR11" i="66"/>
  <c r="DQ11" i="66"/>
  <c r="CS11" i="66"/>
  <c r="DB11" i="66" s="1"/>
  <c r="CJ11" i="66"/>
  <c r="DH11" i="66" s="1"/>
  <c r="CA11" i="66"/>
  <c r="DJ11" i="66" s="1"/>
  <c r="BZ11" i="66"/>
  <c r="BQ11" i="66"/>
  <c r="DK11" i="66" s="1"/>
  <c r="BP11" i="66"/>
  <c r="BG11" i="66"/>
  <c r="DG11" i="66" s="1"/>
  <c r="AX11" i="66"/>
  <c r="DE11" i="66" s="1"/>
  <c r="AO11" i="66"/>
  <c r="DC11" i="66" s="1"/>
  <c r="AF11" i="66"/>
  <c r="DA11" i="66" s="1"/>
  <c r="S11" i="66"/>
  <c r="U11" i="66" s="1"/>
  <c r="Q11" i="66"/>
  <c r="O11" i="66"/>
  <c r="GL10" i="66"/>
  <c r="GK10" i="66"/>
  <c r="GJ10" i="66"/>
  <c r="GI10" i="66"/>
  <c r="GH10" i="66"/>
  <c r="GG10" i="66"/>
  <c r="GF10" i="66"/>
  <c r="GE10" i="66"/>
  <c r="GD10" i="66"/>
  <c r="GC10" i="66"/>
  <c r="GB10" i="66"/>
  <c r="GA10" i="66"/>
  <c r="FZ10" i="66"/>
  <c r="FY10" i="66"/>
  <c r="FX10" i="66"/>
  <c r="FW10" i="66"/>
  <c r="FV10" i="66"/>
  <c r="FU10" i="66"/>
  <c r="FT10" i="66"/>
  <c r="FS10" i="66"/>
  <c r="FR10" i="66"/>
  <c r="FQ10" i="66"/>
  <c r="FP10" i="66"/>
  <c r="FO10" i="66"/>
  <c r="FM10" i="66"/>
  <c r="FL10" i="66"/>
  <c r="FK10" i="66"/>
  <c r="FJ10" i="66"/>
  <c r="FI10" i="66"/>
  <c r="FH10" i="66"/>
  <c r="FG10" i="66"/>
  <c r="FF10" i="66"/>
  <c r="FE10" i="66"/>
  <c r="FD10" i="66"/>
  <c r="FC10" i="66"/>
  <c r="FB10" i="66"/>
  <c r="FA10" i="66"/>
  <c r="EZ10" i="66"/>
  <c r="EY10" i="66"/>
  <c r="EX10" i="66"/>
  <c r="EW10" i="66"/>
  <c r="EV10" i="66"/>
  <c r="EU10" i="66"/>
  <c r="ET10" i="66"/>
  <c r="ES10" i="66"/>
  <c r="ER10" i="66"/>
  <c r="EQ10" i="66"/>
  <c r="EP10" i="66"/>
  <c r="EN10" i="66"/>
  <c r="EM10" i="66"/>
  <c r="EL10" i="66"/>
  <c r="EK10" i="66"/>
  <c r="EJ10" i="66"/>
  <c r="EI10" i="66"/>
  <c r="EH10" i="66"/>
  <c r="EG10" i="66"/>
  <c r="EF10" i="66"/>
  <c r="EE10" i="66"/>
  <c r="ED10" i="66"/>
  <c r="EC10" i="66"/>
  <c r="EB10" i="66"/>
  <c r="EA10" i="66"/>
  <c r="DZ10" i="66"/>
  <c r="DY10" i="66"/>
  <c r="DX10" i="66"/>
  <c r="DW10" i="66"/>
  <c r="DV10" i="66"/>
  <c r="DU10" i="66"/>
  <c r="DT10" i="66"/>
  <c r="DS10" i="66"/>
  <c r="DR10" i="66"/>
  <c r="DQ10" i="66"/>
  <c r="CS10" i="66"/>
  <c r="DB10" i="66" s="1"/>
  <c r="CJ10" i="66"/>
  <c r="DH10" i="66" s="1"/>
  <c r="CA10" i="66"/>
  <c r="DJ10" i="66" s="1"/>
  <c r="BZ10" i="66"/>
  <c r="BQ10" i="66"/>
  <c r="DK10" i="66" s="1"/>
  <c r="BP10" i="66"/>
  <c r="BG10" i="66"/>
  <c r="DG10" i="66" s="1"/>
  <c r="AX10" i="66"/>
  <c r="DE10" i="66" s="1"/>
  <c r="AO10" i="66"/>
  <c r="DC10" i="66" s="1"/>
  <c r="AF10" i="66"/>
  <c r="DA10" i="66" s="1"/>
  <c r="S10" i="66"/>
  <c r="U10" i="66" s="1"/>
  <c r="Q10" i="66"/>
  <c r="O10" i="66"/>
  <c r="GL9" i="66"/>
  <c r="GK9" i="66"/>
  <c r="GJ9" i="66"/>
  <c r="GI9" i="66"/>
  <c r="GH9" i="66"/>
  <c r="GG9" i="66"/>
  <c r="GF9" i="66"/>
  <c r="GE9" i="66"/>
  <c r="GD9" i="66"/>
  <c r="GC9" i="66"/>
  <c r="GB9" i="66"/>
  <c r="GA9" i="66"/>
  <c r="FZ9" i="66"/>
  <c r="FY9" i="66"/>
  <c r="FX9" i="66"/>
  <c r="FW9" i="66"/>
  <c r="FV9" i="66"/>
  <c r="FU9" i="66"/>
  <c r="FT9" i="66"/>
  <c r="FS9" i="66"/>
  <c r="FR9" i="66"/>
  <c r="FQ9" i="66"/>
  <c r="FP9" i="66"/>
  <c r="FO9" i="66"/>
  <c r="FM9" i="66"/>
  <c r="FL9" i="66"/>
  <c r="FK9" i="66"/>
  <c r="FJ9" i="66"/>
  <c r="FI9" i="66"/>
  <c r="FH9" i="66"/>
  <c r="FG9" i="66"/>
  <c r="FF9" i="66"/>
  <c r="FE9" i="66"/>
  <c r="FD9" i="66"/>
  <c r="FC9" i="66"/>
  <c r="FB9" i="66"/>
  <c r="FA9" i="66"/>
  <c r="EZ9" i="66"/>
  <c r="EY9" i="66"/>
  <c r="EX9" i="66"/>
  <c r="EW9" i="66"/>
  <c r="EV9" i="66"/>
  <c r="EU9" i="66"/>
  <c r="ET9" i="66"/>
  <c r="ES9" i="66"/>
  <c r="ER9" i="66"/>
  <c r="EQ9" i="66"/>
  <c r="EP9" i="66"/>
  <c r="EN9" i="66"/>
  <c r="EM9" i="66"/>
  <c r="EL9" i="66"/>
  <c r="EK9" i="66"/>
  <c r="EJ9" i="66"/>
  <c r="EI9" i="66"/>
  <c r="EH9" i="66"/>
  <c r="EG9" i="66"/>
  <c r="EF9" i="66"/>
  <c r="EE9" i="66"/>
  <c r="ED9" i="66"/>
  <c r="EC9" i="66"/>
  <c r="EB9" i="66"/>
  <c r="EA9" i="66"/>
  <c r="DZ9" i="66"/>
  <c r="DY9" i="66"/>
  <c r="DX9" i="66"/>
  <c r="DW9" i="66"/>
  <c r="DV9" i="66"/>
  <c r="DU9" i="66"/>
  <c r="DT9" i="66"/>
  <c r="DS9" i="66"/>
  <c r="DR9" i="66"/>
  <c r="DQ9" i="66"/>
  <c r="CS9" i="66"/>
  <c r="DB9" i="66" s="1"/>
  <c r="CJ9" i="66"/>
  <c r="DH9" i="66" s="1"/>
  <c r="CA9" i="66"/>
  <c r="DJ9" i="66" s="1"/>
  <c r="BZ9" i="66"/>
  <c r="BQ9" i="66"/>
  <c r="DK9" i="66" s="1"/>
  <c r="BP9" i="66"/>
  <c r="BG9" i="66"/>
  <c r="DG9" i="66" s="1"/>
  <c r="AX9" i="66"/>
  <c r="DE9" i="66" s="1"/>
  <c r="AO9" i="66"/>
  <c r="DC9" i="66" s="1"/>
  <c r="AF9" i="66"/>
  <c r="DA9" i="66" s="1"/>
  <c r="S9" i="66"/>
  <c r="U9" i="66" s="1"/>
  <c r="Q9" i="66"/>
  <c r="O9" i="66"/>
  <c r="GL8" i="66"/>
  <c r="GK8" i="66"/>
  <c r="GJ8" i="66"/>
  <c r="GI8" i="66"/>
  <c r="GH8" i="66"/>
  <c r="GG8" i="66"/>
  <c r="GF8" i="66"/>
  <c r="GE8" i="66"/>
  <c r="GD8" i="66"/>
  <c r="GC8" i="66"/>
  <c r="GB8" i="66"/>
  <c r="GA8" i="66"/>
  <c r="FZ8" i="66"/>
  <c r="FY8" i="66"/>
  <c r="FX8" i="66"/>
  <c r="FW8" i="66"/>
  <c r="FV8" i="66"/>
  <c r="FU8" i="66"/>
  <c r="FT8" i="66"/>
  <c r="FS8" i="66"/>
  <c r="FR8" i="66"/>
  <c r="FQ8" i="66"/>
  <c r="FP8" i="66"/>
  <c r="FO8" i="66"/>
  <c r="FM8" i="66"/>
  <c r="FL8" i="66"/>
  <c r="FK8" i="66"/>
  <c r="FJ8" i="66"/>
  <c r="FI8" i="66"/>
  <c r="FH8" i="66"/>
  <c r="FG8" i="66"/>
  <c r="FF8" i="66"/>
  <c r="FE8" i="66"/>
  <c r="FD8" i="66"/>
  <c r="FC8" i="66"/>
  <c r="FB8" i="66"/>
  <c r="FA8" i="66"/>
  <c r="EZ8" i="66"/>
  <c r="EY8" i="66"/>
  <c r="EX8" i="66"/>
  <c r="EW8" i="66"/>
  <c r="EV8" i="66"/>
  <c r="EU8" i="66"/>
  <c r="ET8" i="66"/>
  <c r="ES8" i="66"/>
  <c r="ER8" i="66"/>
  <c r="EQ8" i="66"/>
  <c r="EP8" i="66"/>
  <c r="EN8" i="66"/>
  <c r="EM8" i="66"/>
  <c r="EL8" i="66"/>
  <c r="EK8" i="66"/>
  <c r="EJ8" i="66"/>
  <c r="EI8" i="66"/>
  <c r="EH8" i="66"/>
  <c r="EG8" i="66"/>
  <c r="EF8" i="66"/>
  <c r="EE8" i="66"/>
  <c r="ED8" i="66"/>
  <c r="EC8" i="66"/>
  <c r="EB8" i="66"/>
  <c r="EA8" i="66"/>
  <c r="DZ8" i="66"/>
  <c r="DY8" i="66"/>
  <c r="DX8" i="66"/>
  <c r="DW8" i="66"/>
  <c r="DV8" i="66"/>
  <c r="DU8" i="66"/>
  <c r="DT8" i="66"/>
  <c r="DS8" i="66"/>
  <c r="DR8" i="66"/>
  <c r="DQ8" i="66"/>
  <c r="CS8" i="66"/>
  <c r="DB8" i="66" s="1"/>
  <c r="CJ8" i="66"/>
  <c r="DH8" i="66" s="1"/>
  <c r="CA8" i="66"/>
  <c r="DJ8" i="66" s="1"/>
  <c r="BZ8" i="66"/>
  <c r="BQ8" i="66"/>
  <c r="DK8" i="66" s="1"/>
  <c r="BP8" i="66"/>
  <c r="BG8" i="66"/>
  <c r="DG8" i="66" s="1"/>
  <c r="AX8" i="66"/>
  <c r="DE8" i="66" s="1"/>
  <c r="AO8" i="66"/>
  <c r="DC8" i="66" s="1"/>
  <c r="AF8" i="66"/>
  <c r="DA8" i="66" s="1"/>
  <c r="S8" i="66"/>
  <c r="U8" i="66" s="1"/>
  <c r="Q8" i="66"/>
  <c r="O8" i="66"/>
  <c r="GL7" i="66"/>
  <c r="GK7" i="66"/>
  <c r="GJ7" i="66"/>
  <c r="GI7" i="66"/>
  <c r="GH7" i="66"/>
  <c r="GG7" i="66"/>
  <c r="GF7" i="66"/>
  <c r="GE7" i="66"/>
  <c r="GD7" i="66"/>
  <c r="GC7" i="66"/>
  <c r="GB7" i="66"/>
  <c r="GA7" i="66"/>
  <c r="FZ7" i="66"/>
  <c r="FY7" i="66"/>
  <c r="FX7" i="66"/>
  <c r="FW7" i="66"/>
  <c r="FV7" i="66"/>
  <c r="FU7" i="66"/>
  <c r="FT7" i="66"/>
  <c r="FS7" i="66"/>
  <c r="FR7" i="66"/>
  <c r="FQ7" i="66"/>
  <c r="FP7" i="66"/>
  <c r="FO7" i="66"/>
  <c r="FM7" i="66"/>
  <c r="FL7" i="66"/>
  <c r="FK7" i="66"/>
  <c r="FJ7" i="66"/>
  <c r="FI7" i="66"/>
  <c r="FH7" i="66"/>
  <c r="FG7" i="66"/>
  <c r="FF7" i="66"/>
  <c r="FE7" i="66"/>
  <c r="FD7" i="66"/>
  <c r="FC7" i="66"/>
  <c r="FB7" i="66"/>
  <c r="FA7" i="66"/>
  <c r="EZ7" i="66"/>
  <c r="EY7" i="66"/>
  <c r="EX7" i="66"/>
  <c r="EW7" i="66"/>
  <c r="EV7" i="66"/>
  <c r="EU7" i="66"/>
  <c r="ET7" i="66"/>
  <c r="ES7" i="66"/>
  <c r="ER7" i="66"/>
  <c r="EQ7" i="66"/>
  <c r="EP7" i="66"/>
  <c r="EN7" i="66"/>
  <c r="EM7" i="66"/>
  <c r="EL7" i="66"/>
  <c r="EK7" i="66"/>
  <c r="EJ7" i="66"/>
  <c r="EI7" i="66"/>
  <c r="EH7" i="66"/>
  <c r="EG7" i="66"/>
  <c r="EF7" i="66"/>
  <c r="EE7" i="66"/>
  <c r="ED7" i="66"/>
  <c r="EC7" i="66"/>
  <c r="EB7" i="66"/>
  <c r="EA7" i="66"/>
  <c r="DZ7" i="66"/>
  <c r="DY7" i="66"/>
  <c r="DX7" i="66"/>
  <c r="DW7" i="66"/>
  <c r="DV7" i="66"/>
  <c r="DU7" i="66"/>
  <c r="DT7" i="66"/>
  <c r="DS7" i="66"/>
  <c r="DR7" i="66"/>
  <c r="DQ7" i="66"/>
  <c r="CS7" i="66"/>
  <c r="DB7" i="66" s="1"/>
  <c r="CJ7" i="66"/>
  <c r="DH7" i="66" s="1"/>
  <c r="CA7" i="66"/>
  <c r="DJ7" i="66" s="1"/>
  <c r="BZ7" i="66"/>
  <c r="BV7" i="66"/>
  <c r="BQ7" i="66"/>
  <c r="DK7" i="66" s="1"/>
  <c r="BP7" i="66"/>
  <c r="BG7" i="66"/>
  <c r="DG7" i="66" s="1"/>
  <c r="AX7" i="66"/>
  <c r="DE7" i="66" s="1"/>
  <c r="AO7" i="66"/>
  <c r="DC7" i="66" s="1"/>
  <c r="AF7" i="66"/>
  <c r="DA7" i="66" s="1"/>
  <c r="S7" i="66"/>
  <c r="U7" i="66" s="1"/>
  <c r="Q7" i="66"/>
  <c r="O7" i="66"/>
  <c r="GL6" i="66"/>
  <c r="GK6" i="66"/>
  <c r="GJ6" i="66"/>
  <c r="GI6" i="66"/>
  <c r="GH6" i="66"/>
  <c r="GG6" i="66"/>
  <c r="GF6" i="66"/>
  <c r="GE6" i="66"/>
  <c r="GD6" i="66"/>
  <c r="GC6" i="66"/>
  <c r="GB6" i="66"/>
  <c r="GA6" i="66"/>
  <c r="FZ6" i="66"/>
  <c r="FY6" i="66"/>
  <c r="FX6" i="66"/>
  <c r="FW6" i="66"/>
  <c r="FV6" i="66"/>
  <c r="FU6" i="66"/>
  <c r="FT6" i="66"/>
  <c r="FS6" i="66"/>
  <c r="FR6" i="66"/>
  <c r="FQ6" i="66"/>
  <c r="FP6" i="66"/>
  <c r="FO6" i="66"/>
  <c r="FM6" i="66"/>
  <c r="FL6" i="66"/>
  <c r="FK6" i="66"/>
  <c r="FJ6" i="66"/>
  <c r="FI6" i="66"/>
  <c r="FH6" i="66"/>
  <c r="FG6" i="66"/>
  <c r="FF6" i="66"/>
  <c r="FE6" i="66"/>
  <c r="FD6" i="66"/>
  <c r="FC6" i="66"/>
  <c r="FB6" i="66"/>
  <c r="FA6" i="66"/>
  <c r="EZ6" i="66"/>
  <c r="EY6" i="66"/>
  <c r="EX6" i="66"/>
  <c r="EW6" i="66"/>
  <c r="EV6" i="66"/>
  <c r="EU6" i="66"/>
  <c r="ET6" i="66"/>
  <c r="ES6" i="66"/>
  <c r="ER6" i="66"/>
  <c r="EQ6" i="66"/>
  <c r="EP6" i="66"/>
  <c r="EN6" i="66"/>
  <c r="EM6" i="66"/>
  <c r="EL6" i="66"/>
  <c r="EK6" i="66"/>
  <c r="EJ6" i="66"/>
  <c r="EI6" i="66"/>
  <c r="EH6" i="66"/>
  <c r="EG6" i="66"/>
  <c r="EF6" i="66"/>
  <c r="EE6" i="66"/>
  <c r="ED6" i="66"/>
  <c r="EC6" i="66"/>
  <c r="EB6" i="66"/>
  <c r="EA6" i="66"/>
  <c r="DZ6" i="66"/>
  <c r="DY6" i="66"/>
  <c r="DX6" i="66"/>
  <c r="DW6" i="66"/>
  <c r="DV6" i="66"/>
  <c r="DU6" i="66"/>
  <c r="DT6" i="66"/>
  <c r="DS6" i="66"/>
  <c r="DR6" i="66"/>
  <c r="DQ6" i="66"/>
  <c r="CS6" i="66"/>
  <c r="DB6" i="66" s="1"/>
  <c r="CJ6" i="66"/>
  <c r="DH6" i="66" s="1"/>
  <c r="CA6" i="66"/>
  <c r="BZ6" i="66"/>
  <c r="BV6" i="66"/>
  <c r="BQ6" i="66"/>
  <c r="DK6" i="66" s="1"/>
  <c r="BP6" i="66"/>
  <c r="BG6" i="66"/>
  <c r="DG6" i="66" s="1"/>
  <c r="AX6" i="66"/>
  <c r="DE6" i="66" s="1"/>
  <c r="AO6" i="66"/>
  <c r="DC6" i="66" s="1"/>
  <c r="AF6" i="66"/>
  <c r="DA6" i="66" s="1"/>
  <c r="S6" i="66"/>
  <c r="U6" i="66" s="1"/>
  <c r="Q6" i="66"/>
  <c r="O6" i="66"/>
  <c r="GL5" i="66"/>
  <c r="GK5" i="66"/>
  <c r="GJ5" i="66"/>
  <c r="GI5" i="66"/>
  <c r="GH5" i="66"/>
  <c r="GG5" i="66"/>
  <c r="GF5" i="66"/>
  <c r="GE5" i="66"/>
  <c r="GD5" i="66"/>
  <c r="GC5" i="66"/>
  <c r="GB5" i="66"/>
  <c r="GA5" i="66"/>
  <c r="FZ5" i="66"/>
  <c r="FY5" i="66"/>
  <c r="FX5" i="66"/>
  <c r="FW5" i="66"/>
  <c r="FV5" i="66"/>
  <c r="FU5" i="66"/>
  <c r="FT5" i="66"/>
  <c r="FS5" i="66"/>
  <c r="FR5" i="66"/>
  <c r="FQ5" i="66"/>
  <c r="FP5" i="66"/>
  <c r="FO5" i="66"/>
  <c r="FM5" i="66"/>
  <c r="FL5" i="66"/>
  <c r="FK5" i="66"/>
  <c r="FJ5" i="66"/>
  <c r="FI5" i="66"/>
  <c r="FH5" i="66"/>
  <c r="FG5" i="66"/>
  <c r="FF5" i="66"/>
  <c r="FE5" i="66"/>
  <c r="FD5" i="66"/>
  <c r="FC5" i="66"/>
  <c r="FB5" i="66"/>
  <c r="FA5" i="66"/>
  <c r="EZ5" i="66"/>
  <c r="EY5" i="66"/>
  <c r="EX5" i="66"/>
  <c r="EW5" i="66"/>
  <c r="EV5" i="66"/>
  <c r="EU5" i="66"/>
  <c r="ET5" i="66"/>
  <c r="ES5" i="66"/>
  <c r="ER5" i="66"/>
  <c r="EQ5" i="66"/>
  <c r="EP5" i="66"/>
  <c r="EN5" i="66"/>
  <c r="EM5" i="66"/>
  <c r="EL5" i="66"/>
  <c r="EK5" i="66"/>
  <c r="EJ5" i="66"/>
  <c r="EI5" i="66"/>
  <c r="EH5" i="66"/>
  <c r="EG5" i="66"/>
  <c r="EF5" i="66"/>
  <c r="EE5" i="66"/>
  <c r="ED5" i="66"/>
  <c r="EC5" i="66"/>
  <c r="EB5" i="66"/>
  <c r="EA5" i="66"/>
  <c r="DZ5" i="66"/>
  <c r="DY5" i="66"/>
  <c r="DX5" i="66"/>
  <c r="DW5" i="66"/>
  <c r="DV5" i="66"/>
  <c r="DU5" i="66"/>
  <c r="DT5" i="66"/>
  <c r="DS5" i="66"/>
  <c r="DR5" i="66"/>
  <c r="DQ5" i="66"/>
  <c r="DB5" i="66"/>
  <c r="CJ5" i="66"/>
  <c r="DH5" i="66" s="1"/>
  <c r="CA5" i="66"/>
  <c r="BZ5" i="66"/>
  <c r="BQ5" i="66"/>
  <c r="BP5" i="66"/>
  <c r="BG5" i="66"/>
  <c r="AX5" i="66"/>
  <c r="DE5" i="66" s="1"/>
  <c r="AO5" i="66"/>
  <c r="AF5" i="66"/>
  <c r="S5" i="66"/>
  <c r="U5" i="66" s="1"/>
  <c r="Q5" i="66"/>
  <c r="O5" i="66"/>
  <c r="D1" i="66"/>
  <c r="C6" i="65"/>
  <c r="DI269" i="66" l="1"/>
  <c r="R270" i="66"/>
  <c r="Y270" i="66" s="1"/>
  <c r="R298" i="66"/>
  <c r="Y298" i="66" s="1"/>
  <c r="DL183" i="66"/>
  <c r="X268" i="66"/>
  <c r="CZ268" i="66" s="1"/>
  <c r="R101" i="66"/>
  <c r="Y101" i="66" s="1"/>
  <c r="DK205" i="66"/>
  <c r="BQ330" i="66"/>
  <c r="DE306" i="66"/>
  <c r="DB330" i="66"/>
  <c r="L340" i="66" s="1"/>
  <c r="DL92" i="66"/>
  <c r="CK93" i="66"/>
  <c r="DI85" i="66"/>
  <c r="DI89" i="66"/>
  <c r="DJ129" i="66"/>
  <c r="X63" i="66"/>
  <c r="DQ63" i="66" s="1"/>
  <c r="DI22" i="66"/>
  <c r="DI25" i="66"/>
  <c r="DI39" i="66"/>
  <c r="R39" i="66"/>
  <c r="Y39" i="66" s="1"/>
  <c r="DI83" i="66"/>
  <c r="DL25" i="66"/>
  <c r="R118" i="66"/>
  <c r="Y118" i="66" s="1"/>
  <c r="R153" i="66"/>
  <c r="Y153" i="66" s="1"/>
  <c r="R92" i="66"/>
  <c r="Y92" i="66" s="1"/>
  <c r="X11" i="66"/>
  <c r="CZ11" i="66" s="1"/>
  <c r="X31" i="66"/>
  <c r="CZ31" i="66" s="1"/>
  <c r="X83" i="66"/>
  <c r="CZ83" i="66" s="1"/>
  <c r="DE83" i="66"/>
  <c r="CK87" i="66"/>
  <c r="CL87" i="66" s="1"/>
  <c r="DI236" i="66"/>
  <c r="DD81" i="66"/>
  <c r="DF81" i="66" s="1"/>
  <c r="DI31" i="66"/>
  <c r="DI36" i="66"/>
  <c r="R49" i="66"/>
  <c r="Y49" i="66" s="1"/>
  <c r="DI51" i="66"/>
  <c r="DL76" i="66"/>
  <c r="CK79" i="66"/>
  <c r="CL79" i="66" s="1"/>
  <c r="CK82" i="66"/>
  <c r="CL82" i="66" s="1"/>
  <c r="R98" i="66"/>
  <c r="Y98" i="66" s="1"/>
  <c r="DE118" i="66"/>
  <c r="DF118" i="66" s="1"/>
  <c r="R120" i="66"/>
  <c r="Y120" i="66" s="1"/>
  <c r="DI125" i="66"/>
  <c r="R143" i="66"/>
  <c r="Y143" i="66" s="1"/>
  <c r="R149" i="66"/>
  <c r="Y149" i="66" s="1"/>
  <c r="DE183" i="66"/>
  <c r="DF183" i="66" s="1"/>
  <c r="DL184" i="66"/>
  <c r="DI33" i="66"/>
  <c r="DL33" i="66"/>
  <c r="R42" i="66"/>
  <c r="Y42" i="66" s="1"/>
  <c r="DI52" i="66"/>
  <c r="DI55" i="66"/>
  <c r="R80" i="66"/>
  <c r="Y80" i="66" s="1"/>
  <c r="CK103" i="66"/>
  <c r="CL103" i="66" s="1"/>
  <c r="DI139" i="66"/>
  <c r="R151" i="66"/>
  <c r="Y151" i="66" s="1"/>
  <c r="E1" i="66"/>
  <c r="F1" i="66" s="1"/>
  <c r="G1" i="66" s="1"/>
  <c r="X19" i="66"/>
  <c r="CZ19" i="66" s="1"/>
  <c r="R121" i="66"/>
  <c r="Y121" i="66" s="1"/>
  <c r="R126" i="66"/>
  <c r="Y126" i="66" s="1"/>
  <c r="DL328" i="66"/>
  <c r="X6" i="66"/>
  <c r="CZ6" i="66" s="1"/>
  <c r="DF53" i="66"/>
  <c r="DI117" i="66"/>
  <c r="DD200" i="66"/>
  <c r="X267" i="66"/>
  <c r="CZ267" i="66" s="1"/>
  <c r="CK292" i="66"/>
  <c r="DI302" i="66"/>
  <c r="R5" i="66"/>
  <c r="Y5" i="66" s="1"/>
  <c r="CK6" i="66"/>
  <c r="CL6" i="66" s="1"/>
  <c r="DI27" i="66"/>
  <c r="DL30" i="66"/>
  <c r="DI35" i="66"/>
  <c r="DI45" i="66"/>
  <c r="CK72" i="66"/>
  <c r="CL72" i="66" s="1"/>
  <c r="DI94" i="66"/>
  <c r="DI96" i="66"/>
  <c r="DI98" i="66"/>
  <c r="R105" i="66"/>
  <c r="Y105" i="66" s="1"/>
  <c r="R127" i="66"/>
  <c r="Y127" i="66" s="1"/>
  <c r="R130" i="66"/>
  <c r="Y130" i="66" s="1"/>
  <c r="DI136" i="66"/>
  <c r="R137" i="66"/>
  <c r="Y137" i="66" s="1"/>
  <c r="DI202" i="66"/>
  <c r="DL237" i="66"/>
  <c r="DE289" i="66"/>
  <c r="DF289" i="66" s="1"/>
  <c r="DD297" i="66"/>
  <c r="DF297" i="66" s="1"/>
  <c r="DE298" i="66"/>
  <c r="DF298" i="66" s="1"/>
  <c r="DL299" i="66"/>
  <c r="CK300" i="66"/>
  <c r="R305" i="66"/>
  <c r="Y305" i="66" s="1"/>
  <c r="DI315" i="66"/>
  <c r="X17" i="66"/>
  <c r="CZ17" i="66" s="1"/>
  <c r="X29" i="66"/>
  <c r="CZ29" i="66" s="1"/>
  <c r="X73" i="66"/>
  <c r="DQ73" i="66" s="1"/>
  <c r="X74" i="66"/>
  <c r="CZ74" i="66" s="1"/>
  <c r="DD74" i="66"/>
  <c r="DE117" i="66"/>
  <c r="DF117" i="66" s="1"/>
  <c r="DD182" i="66"/>
  <c r="DF182" i="66" s="1"/>
  <c r="DD194" i="66"/>
  <c r="DF194" i="66" s="1"/>
  <c r="DD204" i="66"/>
  <c r="DL208" i="66"/>
  <c r="DI218" i="66"/>
  <c r="DD237" i="66"/>
  <c r="DF237" i="66" s="1"/>
  <c r="X239" i="66"/>
  <c r="CZ239" i="66" s="1"/>
  <c r="DL249" i="66"/>
  <c r="CK260" i="66"/>
  <c r="CL260" i="66" s="1"/>
  <c r="DD267" i="66"/>
  <c r="DE42" i="66"/>
  <c r="DF42" i="66" s="1"/>
  <c r="G17" i="65"/>
  <c r="X27" i="66"/>
  <c r="CZ27" i="66" s="1"/>
  <c r="X67" i="66"/>
  <c r="DQ67" i="66" s="1"/>
  <c r="CK71" i="66"/>
  <c r="X84" i="66"/>
  <c r="CZ84" i="66" s="1"/>
  <c r="R85" i="66"/>
  <c r="Y85" i="66" s="1"/>
  <c r="DL85" i="66"/>
  <c r="DI114" i="66"/>
  <c r="R115" i="66"/>
  <c r="Y115" i="66" s="1"/>
  <c r="DI169" i="66"/>
  <c r="DI179" i="66"/>
  <c r="DI200" i="66"/>
  <c r="DI259" i="66"/>
  <c r="X9" i="66"/>
  <c r="CZ9" i="66" s="1"/>
  <c r="X34" i="66"/>
  <c r="CZ34" i="66" s="1"/>
  <c r="X36" i="66"/>
  <c r="CZ36" i="66" s="1"/>
  <c r="DE44" i="66"/>
  <c r="DF44" i="66" s="1"/>
  <c r="X15" i="66"/>
  <c r="CZ15" i="66" s="1"/>
  <c r="X13" i="66"/>
  <c r="CZ13" i="66" s="1"/>
  <c r="X21" i="66"/>
  <c r="CZ21" i="66" s="1"/>
  <c r="DE22" i="66"/>
  <c r="DF22" i="66" s="1"/>
  <c r="X25" i="66"/>
  <c r="CZ25" i="66" s="1"/>
  <c r="DI29" i="66"/>
  <c r="DL29" i="66"/>
  <c r="X33" i="66"/>
  <c r="CZ33" i="66" s="1"/>
  <c r="X35" i="66"/>
  <c r="CZ35" i="66" s="1"/>
  <c r="CK39" i="66"/>
  <c r="CL39" i="66" s="1"/>
  <c r="R41" i="66"/>
  <c r="Y41" i="66" s="1"/>
  <c r="X52" i="66"/>
  <c r="CZ52" i="66" s="1"/>
  <c r="CK61" i="66"/>
  <c r="CL61" i="66" s="1"/>
  <c r="CK63" i="66"/>
  <c r="CL63" i="66" s="1"/>
  <c r="CK64" i="66"/>
  <c r="CL64" i="66" s="1"/>
  <c r="X65" i="66"/>
  <c r="DQ65" i="66" s="1"/>
  <c r="X82" i="66"/>
  <c r="CZ82" i="66" s="1"/>
  <c r="DD85" i="66"/>
  <c r="DF85" i="66" s="1"/>
  <c r="DI91" i="66"/>
  <c r="CK98" i="66"/>
  <c r="CL98" i="66" s="1"/>
  <c r="R100" i="66"/>
  <c r="Y100" i="66" s="1"/>
  <c r="DI109" i="66"/>
  <c r="R117" i="66"/>
  <c r="Y117" i="66" s="1"/>
  <c r="DI123" i="66"/>
  <c r="DI131" i="66"/>
  <c r="CK131" i="66"/>
  <c r="CL131" i="66" s="1"/>
  <c r="DI134" i="66"/>
  <c r="DL134" i="66"/>
  <c r="R135" i="66"/>
  <c r="Y135" i="66" s="1"/>
  <c r="DD140" i="66"/>
  <c r="DF140" i="66" s="1"/>
  <c r="R155" i="66"/>
  <c r="Y155" i="66" s="1"/>
  <c r="DI189" i="66"/>
  <c r="DE190" i="66"/>
  <c r="DF190" i="66" s="1"/>
  <c r="DL200" i="66"/>
  <c r="R201" i="66"/>
  <c r="Y201" i="66" s="1"/>
  <c r="X203" i="66"/>
  <c r="CZ203" i="66" s="1"/>
  <c r="CK203" i="66"/>
  <c r="CL203" i="66" s="1"/>
  <c r="DL220" i="66"/>
  <c r="DL234" i="66"/>
  <c r="DD259" i="66"/>
  <c r="DF259" i="66" s="1"/>
  <c r="DI252" i="66"/>
  <c r="DL245" i="66"/>
  <c r="DI256" i="66"/>
  <c r="DI258" i="66"/>
  <c r="R284" i="66"/>
  <c r="Y284" i="66" s="1"/>
  <c r="R287" i="66"/>
  <c r="Y287" i="66" s="1"/>
  <c r="R290" i="66"/>
  <c r="Y290" i="66" s="1"/>
  <c r="R275" i="66"/>
  <c r="Y275" i="66" s="1"/>
  <c r="DD290" i="66"/>
  <c r="DF290" i="66" s="1"/>
  <c r="X319" i="66"/>
  <c r="CZ319" i="66" s="1"/>
  <c r="X302" i="66"/>
  <c r="CZ302" i="66" s="1"/>
  <c r="DE312" i="66"/>
  <c r="DF312" i="66" s="1"/>
  <c r="DD323" i="66"/>
  <c r="DF323" i="66" s="1"/>
  <c r="DD205" i="66"/>
  <c r="X214" i="66"/>
  <c r="CZ214" i="66" s="1"/>
  <c r="DL215" i="66"/>
  <c r="CK219" i="66"/>
  <c r="CL219" i="66" s="1"/>
  <c r="F21" i="65"/>
  <c r="DI203" i="66"/>
  <c r="DJ203" i="66"/>
  <c r="DL203" i="66" s="1"/>
  <c r="DI204" i="66"/>
  <c r="CK206" i="66"/>
  <c r="CL206" i="66" s="1"/>
  <c r="DI183" i="66"/>
  <c r="DI184" i="66"/>
  <c r="DD184" i="66"/>
  <c r="DF184" i="66" s="1"/>
  <c r="DD192" i="66"/>
  <c r="DF192" i="66" s="1"/>
  <c r="X142" i="66"/>
  <c r="CZ142" i="66" s="1"/>
  <c r="DE142" i="66"/>
  <c r="CK145" i="66"/>
  <c r="CL145" i="66" s="1"/>
  <c r="DI151" i="66"/>
  <c r="R152" i="66"/>
  <c r="Y152" i="66" s="1"/>
  <c r="DE155" i="66"/>
  <c r="DF155" i="66" s="1"/>
  <c r="DI152" i="66"/>
  <c r="DI155" i="66"/>
  <c r="R156" i="66"/>
  <c r="Y156" i="66" s="1"/>
  <c r="DE151" i="66"/>
  <c r="DF151" i="66" s="1"/>
  <c r="G18" i="65"/>
  <c r="X77" i="66"/>
  <c r="CZ77" i="66" s="1"/>
  <c r="X71" i="66"/>
  <c r="DQ71" i="66" s="1"/>
  <c r="X69" i="66"/>
  <c r="DQ69" i="66" s="1"/>
  <c r="DI80" i="66"/>
  <c r="DL54" i="66"/>
  <c r="F19" i="65"/>
  <c r="E81" i="65" s="1"/>
  <c r="F18" i="65"/>
  <c r="E77" i="65" s="1"/>
  <c r="F23" i="65"/>
  <c r="DE169" i="66"/>
  <c r="DF169" i="66" s="1"/>
  <c r="DD175" i="66"/>
  <c r="R195" i="66"/>
  <c r="Y195" i="66" s="1"/>
  <c r="F22" i="65"/>
  <c r="X238" i="66"/>
  <c r="CZ238" i="66" s="1"/>
  <c r="CK254" i="66"/>
  <c r="DD255" i="66"/>
  <c r="DF255" i="66" s="1"/>
  <c r="G23" i="65"/>
  <c r="DE273" i="66"/>
  <c r="DF273" i="66" s="1"/>
  <c r="DE285" i="66"/>
  <c r="X293" i="66"/>
  <c r="CZ293" i="66" s="1"/>
  <c r="F24" i="65"/>
  <c r="DD301" i="66"/>
  <c r="DF301" i="66" s="1"/>
  <c r="DI306" i="66"/>
  <c r="DD321" i="66"/>
  <c r="DF321" i="66" s="1"/>
  <c r="X325" i="66"/>
  <c r="CZ325" i="66" s="1"/>
  <c r="R164" i="66"/>
  <c r="Y164" i="66" s="1"/>
  <c r="FB164" i="66" s="1"/>
  <c r="FB329" i="66" s="1"/>
  <c r="K427" i="66" s="1"/>
  <c r="F20" i="65"/>
  <c r="DD167" i="66"/>
  <c r="DF167" i="66" s="1"/>
  <c r="R170" i="66"/>
  <c r="Y170" i="66" s="1"/>
  <c r="X173" i="66"/>
  <c r="CZ173" i="66" s="1"/>
  <c r="R182" i="66"/>
  <c r="Y182" i="66" s="1"/>
  <c r="DD188" i="66"/>
  <c r="DF188" i="66" s="1"/>
  <c r="G21" i="65"/>
  <c r="DL207" i="66"/>
  <c r="CK215" i="66"/>
  <c r="DI238" i="66"/>
  <c r="DI240" i="66"/>
  <c r="DI245" i="66"/>
  <c r="R247" i="66"/>
  <c r="Y247" i="66" s="1"/>
  <c r="DD270" i="66"/>
  <c r="DF270" i="66" s="1"/>
  <c r="DI271" i="66"/>
  <c r="DD272" i="66"/>
  <c r="DF272" i="66" s="1"/>
  <c r="X277" i="66"/>
  <c r="CZ277" i="66" s="1"/>
  <c r="DL304" i="66"/>
  <c r="X312" i="66"/>
  <c r="CZ312" i="66" s="1"/>
  <c r="DD313" i="66"/>
  <c r="DF313" i="66" s="1"/>
  <c r="X315" i="66"/>
  <c r="CZ315" i="66" s="1"/>
  <c r="R317" i="66"/>
  <c r="Y317" i="66" s="1"/>
  <c r="X324" i="66"/>
  <c r="CZ324" i="66" s="1"/>
  <c r="DD326" i="66"/>
  <c r="X328" i="66"/>
  <c r="CZ328" i="66" s="1"/>
  <c r="G20" i="65"/>
  <c r="DI166" i="66"/>
  <c r="DI194" i="66"/>
  <c r="CK198" i="66"/>
  <c r="DI206" i="66"/>
  <c r="DL211" i="66"/>
  <c r="DI221" i="66"/>
  <c r="DL228" i="66"/>
  <c r="DL230" i="66"/>
  <c r="G22" i="65"/>
  <c r="R241" i="66"/>
  <c r="Y241" i="66" s="1"/>
  <c r="X245" i="66"/>
  <c r="CZ245" i="66" s="1"/>
  <c r="CK245" i="66"/>
  <c r="CL245" i="66" s="1"/>
  <c r="CK249" i="66"/>
  <c r="CL249" i="66" s="1"/>
  <c r="DL254" i="66"/>
  <c r="DI260" i="66"/>
  <c r="R272" i="66"/>
  <c r="Y272" i="66" s="1"/>
  <c r="DI272" i="66"/>
  <c r="DI273" i="66"/>
  <c r="R274" i="66"/>
  <c r="Y274" i="66" s="1"/>
  <c r="DI288" i="66"/>
  <c r="G24" i="65"/>
  <c r="R309" i="66"/>
  <c r="Y309" i="66" s="1"/>
  <c r="DI310" i="66"/>
  <c r="DI311" i="66"/>
  <c r="DI312" i="66"/>
  <c r="R321" i="66"/>
  <c r="Y321" i="66" s="1"/>
  <c r="DI325" i="66"/>
  <c r="R181" i="66"/>
  <c r="Y181" i="66" s="1"/>
  <c r="R198" i="66"/>
  <c r="Y198" i="66" s="1"/>
  <c r="R218" i="66"/>
  <c r="Y218" i="66" s="1"/>
  <c r="R219" i="66"/>
  <c r="Y219" i="66" s="1"/>
  <c r="R233" i="66"/>
  <c r="Y233" i="66" s="1"/>
  <c r="EP233" i="66" s="1"/>
  <c r="R172" i="66"/>
  <c r="Y172" i="66" s="1"/>
  <c r="X176" i="66"/>
  <c r="CZ176" i="66" s="1"/>
  <c r="X179" i="66"/>
  <c r="CZ179" i="66" s="1"/>
  <c r="X184" i="66"/>
  <c r="CZ184" i="66" s="1"/>
  <c r="X178" i="66"/>
  <c r="CZ178" i="66" s="1"/>
  <c r="X189" i="66"/>
  <c r="CZ189" i="66" s="1"/>
  <c r="X198" i="66"/>
  <c r="CZ198" i="66" s="1"/>
  <c r="X206" i="66"/>
  <c r="CZ206" i="66" s="1"/>
  <c r="R215" i="66"/>
  <c r="Y215" i="66" s="1"/>
  <c r="R180" i="66"/>
  <c r="Y180" i="66" s="1"/>
  <c r="R192" i="66"/>
  <c r="Y192" i="66" s="1"/>
  <c r="X195" i="66"/>
  <c r="CZ195" i="66" s="1"/>
  <c r="X196" i="66"/>
  <c r="CZ196" i="66" s="1"/>
  <c r="R231" i="66"/>
  <c r="Y231" i="66" s="1"/>
  <c r="X232" i="66"/>
  <c r="CZ232" i="66" s="1"/>
  <c r="R235" i="66"/>
  <c r="Y235" i="66" s="1"/>
  <c r="EW235" i="66" s="1"/>
  <c r="G19" i="65"/>
  <c r="E84" i="65" s="1"/>
  <c r="DE28" i="66"/>
  <c r="DF28" i="66" s="1"/>
  <c r="DE32" i="66"/>
  <c r="DF32" i="66" s="1"/>
  <c r="DD47" i="66"/>
  <c r="DE47" i="66"/>
  <c r="DD62" i="66"/>
  <c r="DD70" i="66"/>
  <c r="DF70" i="66" s="1"/>
  <c r="X5" i="66"/>
  <c r="CZ5" i="66" s="1"/>
  <c r="DI7" i="66"/>
  <c r="X10" i="66"/>
  <c r="CZ10" i="66" s="1"/>
  <c r="X14" i="66"/>
  <c r="CZ14" i="66" s="1"/>
  <c r="X18" i="66"/>
  <c r="CZ18" i="66" s="1"/>
  <c r="R22" i="66"/>
  <c r="Y22" i="66" s="1"/>
  <c r="DI24" i="66"/>
  <c r="DL24" i="66"/>
  <c r="X26" i="66"/>
  <c r="CZ26" i="66" s="1"/>
  <c r="DE27" i="66"/>
  <c r="DF27" i="66" s="1"/>
  <c r="DI28" i="66"/>
  <c r="X30" i="66"/>
  <c r="CZ30" i="66" s="1"/>
  <c r="DE31" i="66"/>
  <c r="DF31" i="66" s="1"/>
  <c r="DI32" i="66"/>
  <c r="DL32" i="66"/>
  <c r="X44" i="66"/>
  <c r="CZ44" i="66" s="1"/>
  <c r="R46" i="66"/>
  <c r="Y46" i="66" s="1"/>
  <c r="X50" i="66"/>
  <c r="CZ50" i="66" s="1"/>
  <c r="DE50" i="66"/>
  <c r="DF50" i="66" s="1"/>
  <c r="X91" i="66"/>
  <c r="CZ91" i="66" s="1"/>
  <c r="CK102" i="66"/>
  <c r="CL102" i="66" s="1"/>
  <c r="DK102" i="66"/>
  <c r="DL102" i="66" s="1"/>
  <c r="DE154" i="66"/>
  <c r="DF154" i="66" s="1"/>
  <c r="DJ177" i="66"/>
  <c r="CK177" i="66"/>
  <c r="CL177" i="66" s="1"/>
  <c r="DJ186" i="66"/>
  <c r="DL186" i="66" s="1"/>
  <c r="CK186" i="66"/>
  <c r="CL186" i="66" s="1"/>
  <c r="DE24" i="66"/>
  <c r="DE26" i="66"/>
  <c r="DF26" i="66" s="1"/>
  <c r="DD37" i="66"/>
  <c r="DE37" i="66"/>
  <c r="DE150" i="66"/>
  <c r="DJ165" i="66"/>
  <c r="DL165" i="66" s="1"/>
  <c r="CK165" i="66"/>
  <c r="CL165" i="66" s="1"/>
  <c r="DE30" i="66"/>
  <c r="DL31" i="66"/>
  <c r="DD35" i="66"/>
  <c r="DE35" i="66"/>
  <c r="CK43" i="66"/>
  <c r="CL43" i="66" s="1"/>
  <c r="DK43" i="66"/>
  <c r="DL43" i="66" s="1"/>
  <c r="DD57" i="66"/>
  <c r="DF57" i="66" s="1"/>
  <c r="DD58" i="66"/>
  <c r="DF58" i="66" s="1"/>
  <c r="R7" i="66"/>
  <c r="Y7" i="66" s="1"/>
  <c r="X8" i="66"/>
  <c r="CZ8" i="66" s="1"/>
  <c r="X12" i="66"/>
  <c r="CZ12" i="66" s="1"/>
  <c r="X16" i="66"/>
  <c r="CZ16" i="66" s="1"/>
  <c r="X20" i="66"/>
  <c r="CZ20" i="66" s="1"/>
  <c r="DI23" i="66"/>
  <c r="X24" i="66"/>
  <c r="CZ24" i="66" s="1"/>
  <c r="DE25" i="66"/>
  <c r="DF25" i="66" s="1"/>
  <c r="DI26" i="66"/>
  <c r="X28" i="66"/>
  <c r="CZ28" i="66" s="1"/>
  <c r="DE29" i="66"/>
  <c r="DF29" i="66" s="1"/>
  <c r="DI30" i="66"/>
  <c r="X32" i="66"/>
  <c r="CZ32" i="66" s="1"/>
  <c r="DD33" i="66"/>
  <c r="DE33" i="66"/>
  <c r="R43" i="66"/>
  <c r="Y43" i="66" s="1"/>
  <c r="DE43" i="66"/>
  <c r="DF43" i="66" s="1"/>
  <c r="DE49" i="66"/>
  <c r="DF49" i="66" s="1"/>
  <c r="DE52" i="66"/>
  <c r="DF52" i="66" s="1"/>
  <c r="X59" i="66"/>
  <c r="CZ59" i="66" s="1"/>
  <c r="DD68" i="66"/>
  <c r="DF68" i="66" s="1"/>
  <c r="R75" i="66"/>
  <c r="Y75" i="66" s="1"/>
  <c r="EP75" i="66" s="1"/>
  <c r="DD77" i="66"/>
  <c r="DF77" i="66" s="1"/>
  <c r="DE93" i="66"/>
  <c r="DD93" i="66"/>
  <c r="DI212" i="66"/>
  <c r="DJ231" i="66"/>
  <c r="DL231" i="66" s="1"/>
  <c r="CK231" i="66"/>
  <c r="CL231" i="66" s="1"/>
  <c r="DE239" i="66"/>
  <c r="DD239" i="66"/>
  <c r="DE242" i="66"/>
  <c r="DD242" i="66"/>
  <c r="X271" i="66"/>
  <c r="CZ271" i="66" s="1"/>
  <c r="R271" i="66"/>
  <c r="Y271" i="66" s="1"/>
  <c r="DD276" i="66"/>
  <c r="DE276" i="66"/>
  <c r="DD305" i="66"/>
  <c r="DE305" i="66"/>
  <c r="DD310" i="66"/>
  <c r="DE310" i="66"/>
  <c r="R314" i="66"/>
  <c r="Y314" i="66" s="1"/>
  <c r="X314" i="66"/>
  <c r="CZ314" i="66" s="1"/>
  <c r="DE316" i="66"/>
  <c r="DD316" i="66"/>
  <c r="X95" i="66"/>
  <c r="CZ95" i="66" s="1"/>
  <c r="R102" i="66"/>
  <c r="Y102" i="66" s="1"/>
  <c r="DE102" i="66"/>
  <c r="DF102" i="66" s="1"/>
  <c r="X103" i="66"/>
  <c r="CZ103" i="66" s="1"/>
  <c r="DD109" i="66"/>
  <c r="DF109" i="66" s="1"/>
  <c r="DE120" i="66"/>
  <c r="DF120" i="66" s="1"/>
  <c r="X147" i="66"/>
  <c r="CZ147" i="66" s="1"/>
  <c r="DD170" i="66"/>
  <c r="DF170" i="66" s="1"/>
  <c r="R173" i="66"/>
  <c r="Y173" i="66" s="1"/>
  <c r="X181" i="66"/>
  <c r="CZ181" i="66" s="1"/>
  <c r="X182" i="66"/>
  <c r="CZ182" i="66" s="1"/>
  <c r="R186" i="66"/>
  <c r="Y186" i="66" s="1"/>
  <c r="X190" i="66"/>
  <c r="CZ190" i="66" s="1"/>
  <c r="X191" i="66"/>
  <c r="CZ191" i="66" s="1"/>
  <c r="CK193" i="66"/>
  <c r="CL193" i="66" s="1"/>
  <c r="DD197" i="66"/>
  <c r="DF197" i="66" s="1"/>
  <c r="X199" i="66"/>
  <c r="CZ199" i="66" s="1"/>
  <c r="R200" i="66"/>
  <c r="Y200" i="66" s="1"/>
  <c r="DL204" i="66"/>
  <c r="R205" i="66"/>
  <c r="Y205" i="66" s="1"/>
  <c r="R207" i="66"/>
  <c r="Y207" i="66" s="1"/>
  <c r="CK207" i="66"/>
  <c r="CL207" i="66" s="1"/>
  <c r="DI210" i="66"/>
  <c r="DI211" i="66"/>
  <c r="X212" i="66"/>
  <c r="CZ212" i="66" s="1"/>
  <c r="DD213" i="66"/>
  <c r="DF213" i="66" s="1"/>
  <c r="DD223" i="66"/>
  <c r="DE223" i="66"/>
  <c r="DE232" i="66"/>
  <c r="DD232" i="66"/>
  <c r="DJ236" i="66"/>
  <c r="DL236" i="66" s="1"/>
  <c r="CK236" i="66"/>
  <c r="CL236" i="66" s="1"/>
  <c r="DE278" i="66"/>
  <c r="DD278" i="66"/>
  <c r="DE282" i="66"/>
  <c r="DD282" i="66"/>
  <c r="DE34" i="66"/>
  <c r="DF34" i="66" s="1"/>
  <c r="DL35" i="66"/>
  <c r="DI37" i="66"/>
  <c r="X42" i="66"/>
  <c r="CZ42" i="66" s="1"/>
  <c r="DI47" i="66"/>
  <c r="DI50" i="66"/>
  <c r="R51" i="66"/>
  <c r="Y51" i="66" s="1"/>
  <c r="CK54" i="66"/>
  <c r="CL54" i="66" s="1"/>
  <c r="CK60" i="66"/>
  <c r="CL60" i="66" s="1"/>
  <c r="X61" i="66"/>
  <c r="CZ61" i="66" s="1"/>
  <c r="DD64" i="66"/>
  <c r="DF64" i="66" s="1"/>
  <c r="CK67" i="66"/>
  <c r="CL67" i="66" s="1"/>
  <c r="DD72" i="66"/>
  <c r="DF72" i="66" s="1"/>
  <c r="R87" i="66"/>
  <c r="Y87" i="66" s="1"/>
  <c r="X89" i="66"/>
  <c r="CZ89" i="66" s="1"/>
  <c r="R90" i="66"/>
  <c r="Y90" i="66" s="1"/>
  <c r="X93" i="66"/>
  <c r="CZ93" i="66" s="1"/>
  <c r="X94" i="66"/>
  <c r="CZ94" i="66" s="1"/>
  <c r="DE95" i="66"/>
  <c r="DF95" i="66" s="1"/>
  <c r="DE96" i="66"/>
  <c r="DF96" i="66" s="1"/>
  <c r="X101" i="66"/>
  <c r="CZ101" i="66" s="1"/>
  <c r="DE106" i="66"/>
  <c r="DF106" i="66" s="1"/>
  <c r="X116" i="66"/>
  <c r="CZ116" i="66" s="1"/>
  <c r="X119" i="66"/>
  <c r="CZ119" i="66" s="1"/>
  <c r="DE119" i="66"/>
  <c r="DF119" i="66" s="1"/>
  <c r="X123" i="66"/>
  <c r="CZ123" i="66" s="1"/>
  <c r="DL123" i="66"/>
  <c r="DE123" i="66"/>
  <c r="CK127" i="66"/>
  <c r="CL127" i="66" s="1"/>
  <c r="CK133" i="66"/>
  <c r="CL133" i="66" s="1"/>
  <c r="DD156" i="66"/>
  <c r="DF156" i="66" s="1"/>
  <c r="X158" i="66"/>
  <c r="CZ158" i="66" s="1"/>
  <c r="R165" i="66"/>
  <c r="Y165" i="66" s="1"/>
  <c r="DI170" i="66"/>
  <c r="R174" i="66"/>
  <c r="Y174" i="66" s="1"/>
  <c r="DI175" i="66"/>
  <c r="DL176" i="66"/>
  <c r="DI185" i="66"/>
  <c r="DI192" i="66"/>
  <c r="DI207" i="66"/>
  <c r="CK214" i="66"/>
  <c r="CL214" i="66" s="1"/>
  <c r="DL216" i="66"/>
  <c r="R220" i="66"/>
  <c r="Y220" i="66" s="1"/>
  <c r="DL235" i="66"/>
  <c r="DE238" i="66"/>
  <c r="DF238" i="66" s="1"/>
  <c r="X241" i="66"/>
  <c r="CZ241" i="66" s="1"/>
  <c r="X243" i="66"/>
  <c r="CZ243" i="66" s="1"/>
  <c r="DE243" i="66"/>
  <c r="DD243" i="66"/>
  <c r="R248" i="66"/>
  <c r="Y248" i="66" s="1"/>
  <c r="DJ258" i="66"/>
  <c r="DL258" i="66" s="1"/>
  <c r="CK258" i="66"/>
  <c r="DE263" i="66"/>
  <c r="DD263" i="66"/>
  <c r="DI34" i="66"/>
  <c r="DL34" i="66"/>
  <c r="R38" i="66"/>
  <c r="Y38" i="66" s="1"/>
  <c r="R40" i="66"/>
  <c r="Y40" i="66" s="1"/>
  <c r="DI41" i="66"/>
  <c r="DI42" i="66"/>
  <c r="DI44" i="66"/>
  <c r="R47" i="66"/>
  <c r="Y47" i="66" s="1"/>
  <c r="R48" i="66"/>
  <c r="Y48" i="66" s="1"/>
  <c r="CK58" i="66"/>
  <c r="CL58" i="66" s="1"/>
  <c r="DD60" i="66"/>
  <c r="DF60" i="66" s="1"/>
  <c r="DD66" i="66"/>
  <c r="DF66" i="66" s="1"/>
  <c r="CK68" i="66"/>
  <c r="CL68" i="66" s="1"/>
  <c r="CK77" i="66"/>
  <c r="CL77" i="66" s="1"/>
  <c r="DI82" i="66"/>
  <c r="CK83" i="66"/>
  <c r="CL83" i="66" s="1"/>
  <c r="R86" i="66"/>
  <c r="Y86" i="66" s="1"/>
  <c r="CK86" i="66"/>
  <c r="R88" i="66"/>
  <c r="Y88" i="66" s="1"/>
  <c r="DI95" i="66"/>
  <c r="R97" i="66"/>
  <c r="Y97" i="66" s="1"/>
  <c r="R99" i="66"/>
  <c r="Y99" i="66" s="1"/>
  <c r="DI101" i="66"/>
  <c r="DE101" i="66"/>
  <c r="DF101" i="66" s="1"/>
  <c r="DI103" i="66"/>
  <c r="DE103" i="66"/>
  <c r="R106" i="66"/>
  <c r="Y106" i="66" s="1"/>
  <c r="R107" i="66"/>
  <c r="Y107" i="66" s="1"/>
  <c r="CK107" i="66"/>
  <c r="R113" i="66"/>
  <c r="Y113" i="66" s="1"/>
  <c r="R128" i="66"/>
  <c r="Y128" i="66" s="1"/>
  <c r="X132" i="66"/>
  <c r="CZ132" i="66" s="1"/>
  <c r="R140" i="66"/>
  <c r="Y140" i="66" s="1"/>
  <c r="DL157" i="66"/>
  <c r="CK181" i="66"/>
  <c r="CL181" i="66" s="1"/>
  <c r="DI181" i="66"/>
  <c r="DL185" i="66"/>
  <c r="DL192" i="66"/>
  <c r="DL201" i="66"/>
  <c r="R210" i="66"/>
  <c r="Y210" i="66" s="1"/>
  <c r="R213" i="66"/>
  <c r="Y213" i="66" s="1"/>
  <c r="DE226" i="66"/>
  <c r="DD226" i="66"/>
  <c r="DD240" i="66"/>
  <c r="DE240" i="66"/>
  <c r="DL250" i="66"/>
  <c r="DE251" i="66"/>
  <c r="DD251" i="66"/>
  <c r="R295" i="66"/>
  <c r="Y295" i="66" s="1"/>
  <c r="DI324" i="66"/>
  <c r="DI223" i="66"/>
  <c r="DI227" i="66"/>
  <c r="R234" i="66"/>
  <c r="Y234" i="66" s="1"/>
  <c r="EP234" i="66" s="1"/>
  <c r="R236" i="66"/>
  <c r="Y236" i="66" s="1"/>
  <c r="EP236" i="66" s="1"/>
  <c r="X237" i="66"/>
  <c r="CZ237" i="66" s="1"/>
  <c r="CK240" i="66"/>
  <c r="CL240" i="66" s="1"/>
  <c r="DI242" i="66"/>
  <c r="R246" i="66"/>
  <c r="Y246" i="66" s="1"/>
  <c r="DL246" i="66"/>
  <c r="DI249" i="66"/>
  <c r="CK256" i="66"/>
  <c r="CL256" i="66" s="1"/>
  <c r="X257" i="66"/>
  <c r="CZ257" i="66" s="1"/>
  <c r="R258" i="66"/>
  <c r="Y258" i="66" s="1"/>
  <c r="R260" i="66"/>
  <c r="Y260" i="66" s="1"/>
  <c r="R265" i="66"/>
  <c r="Y265" i="66" s="1"/>
  <c r="DD265" i="66"/>
  <c r="DF265" i="66" s="1"/>
  <c r="DI267" i="66"/>
  <c r="X288" i="66"/>
  <c r="CZ288" i="66" s="1"/>
  <c r="DE293" i="66"/>
  <c r="DI300" i="66"/>
  <c r="X301" i="66"/>
  <c r="CZ301" i="66" s="1"/>
  <c r="DI301" i="66"/>
  <c r="X321" i="66"/>
  <c r="CZ321" i="66" s="1"/>
  <c r="R222" i="66"/>
  <c r="Y222" i="66" s="1"/>
  <c r="CK222" i="66"/>
  <c r="CL222" i="66" s="1"/>
  <c r="CK223" i="66"/>
  <c r="CL223" i="66" s="1"/>
  <c r="DL224" i="66"/>
  <c r="R225" i="66"/>
  <c r="Y225" i="66" s="1"/>
  <c r="R226" i="66"/>
  <c r="Y226" i="66" s="1"/>
  <c r="DL226" i="66"/>
  <c r="DL227" i="66"/>
  <c r="DI232" i="66"/>
  <c r="DD233" i="66"/>
  <c r="DF233" i="66" s="1"/>
  <c r="R239" i="66"/>
  <c r="Y239" i="66" s="1"/>
  <c r="R240" i="66"/>
  <c r="Y240" i="66" s="1"/>
  <c r="CK241" i="66"/>
  <c r="CL241" i="66" s="1"/>
  <c r="X249" i="66"/>
  <c r="CZ249" i="66" s="1"/>
  <c r="DI250" i="66"/>
  <c r="CK252" i="66"/>
  <c r="CL252" i="66" s="1"/>
  <c r="X253" i="66"/>
  <c r="CZ253" i="66" s="1"/>
  <c r="R254" i="66"/>
  <c r="Y254" i="66" s="1"/>
  <c r="R255" i="66"/>
  <c r="Y255" i="66" s="1"/>
  <c r="R259" i="66"/>
  <c r="Y259" i="66" s="1"/>
  <c r="DI264" i="66"/>
  <c r="DI275" i="66"/>
  <c r="R276" i="66"/>
  <c r="Y276" i="66" s="1"/>
  <c r="CK276" i="66"/>
  <c r="CL276" i="66" s="1"/>
  <c r="R278" i="66"/>
  <c r="Y278" i="66" s="1"/>
  <c r="CK279" i="66"/>
  <c r="CL279" i="66" s="1"/>
  <c r="DI280" i="66"/>
  <c r="DI284" i="66"/>
  <c r="DI293" i="66"/>
  <c r="DI295" i="66"/>
  <c r="DL300" i="66"/>
  <c r="DE309" i="66"/>
  <c r="DF309" i="66" s="1"/>
  <c r="DL310" i="66"/>
  <c r="R312" i="66"/>
  <c r="Y312" i="66" s="1"/>
  <c r="DI313" i="66"/>
  <c r="DI314" i="66"/>
  <c r="R320" i="66"/>
  <c r="Y320" i="66" s="1"/>
  <c r="DI323" i="66"/>
  <c r="R326" i="66"/>
  <c r="Y326" i="66" s="1"/>
  <c r="R250" i="66"/>
  <c r="Y250" i="66" s="1"/>
  <c r="R251" i="66"/>
  <c r="Y251" i="66" s="1"/>
  <c r="R263" i="66"/>
  <c r="Y263" i="66" s="1"/>
  <c r="R264" i="66"/>
  <c r="Y264" i="66" s="1"/>
  <c r="CK264" i="66"/>
  <c r="CL264" i="66" s="1"/>
  <c r="DL270" i="66"/>
  <c r="DL272" i="66"/>
  <c r="DL273" i="66"/>
  <c r="CK275" i="66"/>
  <c r="CL275" i="66" s="1"/>
  <c r="R279" i="66"/>
  <c r="Y279" i="66" s="1"/>
  <c r="DL281" i="66"/>
  <c r="R282" i="66"/>
  <c r="Y282" i="66" s="1"/>
  <c r="DL285" i="66"/>
  <c r="CK287" i="66"/>
  <c r="CK288" i="66"/>
  <c r="CL288" i="66" s="1"/>
  <c r="DL289" i="66"/>
  <c r="R292" i="66"/>
  <c r="Y292" i="66" s="1"/>
  <c r="CK295" i="66"/>
  <c r="R296" i="66"/>
  <c r="Y296" i="66" s="1"/>
  <c r="X300" i="66"/>
  <c r="CZ300" i="66" s="1"/>
  <c r="DL306" i="66"/>
  <c r="R310" i="66"/>
  <c r="Y310" i="66" s="1"/>
  <c r="R313" i="66"/>
  <c r="Y313" i="66" s="1"/>
  <c r="CK314" i="66"/>
  <c r="R316" i="66"/>
  <c r="Y316" i="66" s="1"/>
  <c r="DI317" i="66"/>
  <c r="R328" i="66"/>
  <c r="Y328" i="66" s="1"/>
  <c r="CK121" i="66"/>
  <c r="CL121" i="66" s="1"/>
  <c r="CK112" i="66"/>
  <c r="CL112" i="66" s="1"/>
  <c r="DF74" i="66"/>
  <c r="X7" i="66"/>
  <c r="CZ7" i="66" s="1"/>
  <c r="DL7" i="66"/>
  <c r="DD7" i="66"/>
  <c r="DD8" i="66"/>
  <c r="DF8" i="66" s="1"/>
  <c r="DD9" i="66"/>
  <c r="DF9" i="66" s="1"/>
  <c r="DD10" i="66"/>
  <c r="DF10" i="66" s="1"/>
  <c r="DD11" i="66"/>
  <c r="DD12" i="66"/>
  <c r="DD13" i="66"/>
  <c r="DF13" i="66" s="1"/>
  <c r="DD14" i="66"/>
  <c r="DF14" i="66" s="1"/>
  <c r="DD15" i="66"/>
  <c r="DD16" i="66"/>
  <c r="DF16" i="66" s="1"/>
  <c r="DD17" i="66"/>
  <c r="DF17" i="66" s="1"/>
  <c r="DD18" i="66"/>
  <c r="DD19" i="66"/>
  <c r="DD20" i="66"/>
  <c r="DD21" i="66"/>
  <c r="DF21" i="66" s="1"/>
  <c r="X22" i="66"/>
  <c r="CZ22" i="66" s="1"/>
  <c r="X23" i="66"/>
  <c r="CZ23" i="66" s="1"/>
  <c r="R24" i="66"/>
  <c r="Y24" i="66" s="1"/>
  <c r="R25" i="66"/>
  <c r="Y25" i="66" s="1"/>
  <c r="R26" i="66"/>
  <c r="Y26" i="66" s="1"/>
  <c r="R27" i="66"/>
  <c r="Y27" i="66" s="1"/>
  <c r="R28" i="66"/>
  <c r="Y28" i="66" s="1"/>
  <c r="R29" i="66"/>
  <c r="Y29" i="66" s="1"/>
  <c r="R30" i="66"/>
  <c r="Y30" i="66" s="1"/>
  <c r="R31" i="66"/>
  <c r="Y31" i="66" s="1"/>
  <c r="R32" i="66"/>
  <c r="Y32" i="66" s="1"/>
  <c r="R33" i="66"/>
  <c r="Y33" i="66" s="1"/>
  <c r="R34" i="66"/>
  <c r="Y34" i="66" s="1"/>
  <c r="R35" i="66"/>
  <c r="Y35" i="66" s="1"/>
  <c r="R37" i="66"/>
  <c r="Y37" i="66" s="1"/>
  <c r="X38" i="66"/>
  <c r="CZ38" i="66" s="1"/>
  <c r="DI38" i="66"/>
  <c r="DE38" i="66"/>
  <c r="DF38" i="66" s="1"/>
  <c r="DK39" i="66"/>
  <c r="DL39" i="66" s="1"/>
  <c r="DI40" i="66"/>
  <c r="DE40" i="66"/>
  <c r="DF40" i="66" s="1"/>
  <c r="DI43" i="66"/>
  <c r="X48" i="66"/>
  <c r="CZ48" i="66" s="1"/>
  <c r="DI49" i="66"/>
  <c r="R50" i="66"/>
  <c r="Y50" i="66" s="1"/>
  <c r="R52" i="66"/>
  <c r="Y52" i="66" s="1"/>
  <c r="DE55" i="66"/>
  <c r="DF55" i="66" s="1"/>
  <c r="X57" i="66"/>
  <c r="CZ57" i="66" s="1"/>
  <c r="DI59" i="66"/>
  <c r="DD59" i="66"/>
  <c r="DF59" i="66" s="1"/>
  <c r="X60" i="66"/>
  <c r="CZ60" i="66" s="1"/>
  <c r="X64" i="66"/>
  <c r="DQ64" i="66" s="1"/>
  <c r="DI65" i="66"/>
  <c r="DD65" i="66"/>
  <c r="DF65" i="66" s="1"/>
  <c r="X68" i="66"/>
  <c r="DQ68" i="66" s="1"/>
  <c r="DI69" i="66"/>
  <c r="DD69" i="66"/>
  <c r="DF69" i="66" s="1"/>
  <c r="CL71" i="66"/>
  <c r="X72" i="66"/>
  <c r="DQ72" i="66" s="1"/>
  <c r="DI73" i="66"/>
  <c r="R76" i="66"/>
  <c r="Y76" i="66" s="1"/>
  <c r="EP76" i="66" s="1"/>
  <c r="DI76" i="66"/>
  <c r="DD76" i="66"/>
  <c r="DF76" i="66" s="1"/>
  <c r="R77" i="66"/>
  <c r="Y77" i="66" s="1"/>
  <c r="EP77" i="66" s="1"/>
  <c r="X78" i="66"/>
  <c r="CZ78" i="66" s="1"/>
  <c r="DI78" i="66"/>
  <c r="DE78" i="66"/>
  <c r="DF78" i="66" s="1"/>
  <c r="X79" i="66"/>
  <c r="CZ79" i="66" s="1"/>
  <c r="X80" i="66"/>
  <c r="CZ80" i="66" s="1"/>
  <c r="R82" i="66"/>
  <c r="Y82" i="66" s="1"/>
  <c r="DD87" i="66"/>
  <c r="DE87" i="66"/>
  <c r="DD6" i="66"/>
  <c r="DF6" i="66" s="1"/>
  <c r="CK23" i="66"/>
  <c r="CL23" i="66" s="1"/>
  <c r="DF24" i="66"/>
  <c r="CK26" i="66"/>
  <c r="CL26" i="66" s="1"/>
  <c r="CK27" i="66"/>
  <c r="CL27" i="66" s="1"/>
  <c r="CK28" i="66"/>
  <c r="CL28" i="66" s="1"/>
  <c r="DF30" i="66"/>
  <c r="DE41" i="66"/>
  <c r="DF41" i="66" s="1"/>
  <c r="CK47" i="66"/>
  <c r="CL47" i="66" s="1"/>
  <c r="DE51" i="66"/>
  <c r="DF51" i="66" s="1"/>
  <c r="CK53" i="66"/>
  <c r="CL53" i="66" s="1"/>
  <c r="DI58" i="66"/>
  <c r="DI60" i="66"/>
  <c r="DF62" i="66"/>
  <c r="CK62" i="66"/>
  <c r="CL62" i="66" s="1"/>
  <c r="DI64" i="66"/>
  <c r="CK66" i="66"/>
  <c r="CL66" i="66" s="1"/>
  <c r="DI68" i="66"/>
  <c r="CK70" i="66"/>
  <c r="CL70" i="66" s="1"/>
  <c r="DI72" i="66"/>
  <c r="CK80" i="66"/>
  <c r="CL80" i="66" s="1"/>
  <c r="DD5" i="66"/>
  <c r="R6" i="66"/>
  <c r="Y6" i="66" s="1"/>
  <c r="DJ6" i="66"/>
  <c r="DL6" i="66" s="1"/>
  <c r="R8" i="66"/>
  <c r="Y8" i="66" s="1"/>
  <c r="DL8" i="66"/>
  <c r="R9" i="66"/>
  <c r="Y9" i="66" s="1"/>
  <c r="DL9" i="66"/>
  <c r="R10" i="66"/>
  <c r="Y10" i="66" s="1"/>
  <c r="DL10" i="66"/>
  <c r="R11" i="66"/>
  <c r="Y11" i="66" s="1"/>
  <c r="DL11" i="66"/>
  <c r="R12" i="66"/>
  <c r="Y12" i="66" s="1"/>
  <c r="DL12" i="66"/>
  <c r="R13" i="66"/>
  <c r="Y13" i="66" s="1"/>
  <c r="DL13" i="66"/>
  <c r="R14" i="66"/>
  <c r="Y14" i="66" s="1"/>
  <c r="DL14" i="66"/>
  <c r="R15" i="66"/>
  <c r="Y15" i="66" s="1"/>
  <c r="DL15" i="66"/>
  <c r="R16" i="66"/>
  <c r="Y16" i="66" s="1"/>
  <c r="DL16" i="66"/>
  <c r="R17" i="66"/>
  <c r="Y17" i="66" s="1"/>
  <c r="DL17" i="66"/>
  <c r="R18" i="66"/>
  <c r="Y18" i="66" s="1"/>
  <c r="DL18" i="66"/>
  <c r="R19" i="66"/>
  <c r="Y19" i="66" s="1"/>
  <c r="DL19" i="66"/>
  <c r="R20" i="66"/>
  <c r="Y20" i="66" s="1"/>
  <c r="DL20" i="66"/>
  <c r="R21" i="66"/>
  <c r="Y21" i="66" s="1"/>
  <c r="DL21" i="66"/>
  <c r="DJ23" i="66"/>
  <c r="DL23" i="66" s="1"/>
  <c r="R36" i="66"/>
  <c r="Y36" i="66" s="1"/>
  <c r="DE36" i="66"/>
  <c r="DF36" i="66" s="1"/>
  <c r="DE39" i="66"/>
  <c r="DF39" i="66" s="1"/>
  <c r="X40" i="66"/>
  <c r="CZ40" i="66" s="1"/>
  <c r="R44" i="66"/>
  <c r="Y44" i="66" s="1"/>
  <c r="R45" i="66"/>
  <c r="Y45" i="66" s="1"/>
  <c r="DE45" i="66"/>
  <c r="DF45" i="66" s="1"/>
  <c r="X46" i="66"/>
  <c r="CZ46" i="66" s="1"/>
  <c r="DI46" i="66"/>
  <c r="DE46" i="66"/>
  <c r="DF46" i="66" s="1"/>
  <c r="DK47" i="66"/>
  <c r="DL47" i="66" s="1"/>
  <c r="DI48" i="66"/>
  <c r="DE48" i="66"/>
  <c r="DF48" i="66" s="1"/>
  <c r="CK51" i="66"/>
  <c r="CL51" i="66" s="1"/>
  <c r="DJ53" i="66"/>
  <c r="DL53" i="66" s="1"/>
  <c r="DE56" i="66"/>
  <c r="CK59" i="66"/>
  <c r="CL59" i="66" s="1"/>
  <c r="DI61" i="66"/>
  <c r="DD61" i="66"/>
  <c r="DF61" i="66" s="1"/>
  <c r="X62" i="66"/>
  <c r="DQ62" i="66" s="1"/>
  <c r="DI63" i="66"/>
  <c r="DD63" i="66"/>
  <c r="DF63" i="66" s="1"/>
  <c r="CK65" i="66"/>
  <c r="CL65" i="66" s="1"/>
  <c r="X66" i="66"/>
  <c r="DQ66" i="66" s="1"/>
  <c r="DI67" i="66"/>
  <c r="DD67" i="66"/>
  <c r="DF67" i="66" s="1"/>
  <c r="CK69" i="66"/>
  <c r="CL69" i="66" s="1"/>
  <c r="X70" i="66"/>
  <c r="DQ70" i="66" s="1"/>
  <c r="DI71" i="66"/>
  <c r="DD71" i="66"/>
  <c r="DF71" i="66" s="1"/>
  <c r="CK73" i="66"/>
  <c r="CL73" i="66" s="1"/>
  <c r="DI74" i="66"/>
  <c r="DD75" i="66"/>
  <c r="DF75" i="66" s="1"/>
  <c r="CK78" i="66"/>
  <c r="CL78" i="66" s="1"/>
  <c r="DI79" i="66"/>
  <c r="DE79" i="66"/>
  <c r="DF79" i="66" s="1"/>
  <c r="R81" i="66"/>
  <c r="Y81" i="66" s="1"/>
  <c r="DI81" i="66"/>
  <c r="DL81" i="66"/>
  <c r="DD82" i="66"/>
  <c r="R84" i="66"/>
  <c r="Y84" i="66" s="1"/>
  <c r="DD86" i="66"/>
  <c r="DF86" i="66" s="1"/>
  <c r="DL88" i="66"/>
  <c r="CK90" i="66"/>
  <c r="DJ90" i="66"/>
  <c r="DL90" i="66" s="1"/>
  <c r="DD94" i="66"/>
  <c r="DE94" i="66"/>
  <c r="DD97" i="66"/>
  <c r="DE97" i="66"/>
  <c r="DL22" i="66"/>
  <c r="DI56" i="66"/>
  <c r="DI62" i="66"/>
  <c r="DI66" i="66"/>
  <c r="DI70" i="66"/>
  <c r="DL75" i="66"/>
  <c r="DL80" i="66"/>
  <c r="R83" i="66"/>
  <c r="Y83" i="66" s="1"/>
  <c r="DI84" i="66"/>
  <c r="CK84" i="66"/>
  <c r="CL84" i="66" s="1"/>
  <c r="DI86" i="66"/>
  <c r="X87" i="66"/>
  <c r="CZ87" i="66" s="1"/>
  <c r="DI87" i="66"/>
  <c r="DE89" i="66"/>
  <c r="X90" i="66"/>
  <c r="CZ90" i="66" s="1"/>
  <c r="DE91" i="66"/>
  <c r="X92" i="66"/>
  <c r="CZ92" i="66" s="1"/>
  <c r="CK94" i="66"/>
  <c r="CL94" i="66" s="1"/>
  <c r="DE98" i="66"/>
  <c r="DF98" i="66" s="1"/>
  <c r="X99" i="66"/>
  <c r="CZ99" i="66" s="1"/>
  <c r="CK99" i="66"/>
  <c r="CL99" i="66" s="1"/>
  <c r="R103" i="66"/>
  <c r="Y103" i="66" s="1"/>
  <c r="R104" i="66"/>
  <c r="Y104" i="66" s="1"/>
  <c r="DE104" i="66"/>
  <c r="DF104" i="66" s="1"/>
  <c r="X105" i="66"/>
  <c r="CZ105" i="66" s="1"/>
  <c r="DI105" i="66"/>
  <c r="DE105" i="66"/>
  <c r="DF105" i="66" s="1"/>
  <c r="DI107" i="66"/>
  <c r="DE107" i="66"/>
  <c r="DF107" i="66" s="1"/>
  <c r="DI108" i="66"/>
  <c r="CK113" i="66"/>
  <c r="CL113" i="66" s="1"/>
  <c r="DJ113" i="66"/>
  <c r="DL113" i="66" s="1"/>
  <c r="X115" i="66"/>
  <c r="CZ115" i="66" s="1"/>
  <c r="DI115" i="66"/>
  <c r="DL115" i="66"/>
  <c r="X118" i="66"/>
  <c r="CZ118" i="66" s="1"/>
  <c r="DI118" i="66"/>
  <c r="X120" i="66"/>
  <c r="CZ120" i="66" s="1"/>
  <c r="DI120" i="66"/>
  <c r="X121" i="66"/>
  <c r="CZ121" i="66" s="1"/>
  <c r="DD121" i="66"/>
  <c r="DF121" i="66" s="1"/>
  <c r="DD144" i="66"/>
  <c r="DE144" i="66"/>
  <c r="DD152" i="66"/>
  <c r="DE152" i="66"/>
  <c r="R166" i="66"/>
  <c r="Y166" i="66" s="1"/>
  <c r="X166" i="66"/>
  <c r="CZ166" i="66" s="1"/>
  <c r="R168" i="66"/>
  <c r="Y168" i="66" s="1"/>
  <c r="X168" i="66"/>
  <c r="CZ168" i="66" s="1"/>
  <c r="DE180" i="66"/>
  <c r="DD180" i="66"/>
  <c r="R189" i="66"/>
  <c r="Y189" i="66" s="1"/>
  <c r="DE191" i="66"/>
  <c r="DD191" i="66"/>
  <c r="DI196" i="66"/>
  <c r="R194" i="66"/>
  <c r="Y194" i="66" s="1"/>
  <c r="X194" i="66"/>
  <c r="CZ194" i="66" s="1"/>
  <c r="DL84" i="66"/>
  <c r="X86" i="66"/>
  <c r="CZ86" i="66" s="1"/>
  <c r="CL86" i="66"/>
  <c r="X88" i="66"/>
  <c r="CZ88" i="66" s="1"/>
  <c r="CL93" i="66"/>
  <c r="DJ93" i="66"/>
  <c r="DL93" i="66" s="1"/>
  <c r="R95" i="66"/>
  <c r="Y95" i="66" s="1"/>
  <c r="R96" i="66"/>
  <c r="Y96" i="66" s="1"/>
  <c r="X97" i="66"/>
  <c r="CZ97" i="66" s="1"/>
  <c r="DI97" i="66"/>
  <c r="DK98" i="66"/>
  <c r="DL98" i="66" s="1"/>
  <c r="DI99" i="66"/>
  <c r="DE99" i="66"/>
  <c r="DF99" i="66" s="1"/>
  <c r="DI102" i="66"/>
  <c r="X107" i="66"/>
  <c r="CZ107" i="66" s="1"/>
  <c r="CL107" i="66"/>
  <c r="DJ112" i="66"/>
  <c r="DL112" i="66" s="1"/>
  <c r="R116" i="66"/>
  <c r="Y116" i="66" s="1"/>
  <c r="R119" i="66"/>
  <c r="Y119" i="66" s="1"/>
  <c r="DE132" i="66"/>
  <c r="DD132" i="66"/>
  <c r="DJ169" i="66"/>
  <c r="DL169" i="66" s="1"/>
  <c r="CK169" i="66"/>
  <c r="CL169" i="66" s="1"/>
  <c r="DE176" i="66"/>
  <c r="DD176" i="66"/>
  <c r="DI186" i="66"/>
  <c r="DI187" i="66"/>
  <c r="CK92" i="66"/>
  <c r="CL92" i="66" s="1"/>
  <c r="CK95" i="66"/>
  <c r="CL95" i="66" s="1"/>
  <c r="DE100" i="66"/>
  <c r="DF100" i="66" s="1"/>
  <c r="CK106" i="66"/>
  <c r="CL106" i="66" s="1"/>
  <c r="DD108" i="66"/>
  <c r="DF108" i="66" s="1"/>
  <c r="CK110" i="66"/>
  <c r="CL110" i="66" s="1"/>
  <c r="DJ110" i="66"/>
  <c r="DL110" i="66" s="1"/>
  <c r="DD115" i="66"/>
  <c r="DF115" i="66" s="1"/>
  <c r="X117" i="66"/>
  <c r="CZ117" i="66" s="1"/>
  <c r="X122" i="66"/>
  <c r="CZ122" i="66" s="1"/>
  <c r="DE133" i="66"/>
  <c r="DD133" i="66"/>
  <c r="DD148" i="66"/>
  <c r="DE148" i="66"/>
  <c r="R150" i="66"/>
  <c r="Y150" i="66" s="1"/>
  <c r="R154" i="66"/>
  <c r="Y154" i="66" s="1"/>
  <c r="DD158" i="66"/>
  <c r="DJ166" i="66"/>
  <c r="DL166" i="66" s="1"/>
  <c r="CK166" i="66"/>
  <c r="CL166" i="66" s="1"/>
  <c r="DL178" i="66"/>
  <c r="R184" i="66"/>
  <c r="Y184" i="66" s="1"/>
  <c r="R188" i="66"/>
  <c r="Y188" i="66" s="1"/>
  <c r="DJ189" i="66"/>
  <c r="DL189" i="66" s="1"/>
  <c r="CK189" i="66"/>
  <c r="CL189" i="66" s="1"/>
  <c r="DI195" i="66"/>
  <c r="R129" i="66"/>
  <c r="Y129" i="66" s="1"/>
  <c r="CL129" i="66"/>
  <c r="R134" i="66"/>
  <c r="Y134" i="66" s="1"/>
  <c r="DI140" i="66"/>
  <c r="DI142" i="66"/>
  <c r="DI146" i="66"/>
  <c r="DI150" i="66"/>
  <c r="DI154" i="66"/>
  <c r="DI164" i="66"/>
  <c r="R167" i="66"/>
  <c r="Y167" i="66" s="1"/>
  <c r="CK167" i="66"/>
  <c r="CL167" i="66" s="1"/>
  <c r="DL168" i="66"/>
  <c r="DI168" i="66"/>
  <c r="R176" i="66"/>
  <c r="Y176" i="66" s="1"/>
  <c r="R190" i="66"/>
  <c r="Y190" i="66" s="1"/>
  <c r="DI191" i="66"/>
  <c r="DL195" i="66"/>
  <c r="R197" i="66"/>
  <c r="Y197" i="66" s="1"/>
  <c r="DI198" i="66"/>
  <c r="DE199" i="66"/>
  <c r="DF199" i="66" s="1"/>
  <c r="CL215" i="66"/>
  <c r="DI225" i="66"/>
  <c r="DI226" i="66"/>
  <c r="X252" i="66"/>
  <c r="CZ252" i="66" s="1"/>
  <c r="R252" i="66"/>
  <c r="Y252" i="66" s="1"/>
  <c r="DE268" i="66"/>
  <c r="DD268" i="66"/>
  <c r="CK280" i="66"/>
  <c r="CL280" i="66" s="1"/>
  <c r="DJ280" i="66"/>
  <c r="DL280" i="66" s="1"/>
  <c r="X283" i="66"/>
  <c r="CZ283" i="66" s="1"/>
  <c r="R283" i="66"/>
  <c r="Y283" i="66" s="1"/>
  <c r="DD201" i="66"/>
  <c r="R206" i="66"/>
  <c r="Y206" i="66" s="1"/>
  <c r="R211" i="66"/>
  <c r="Y211" i="66" s="1"/>
  <c r="CK212" i="66"/>
  <c r="CL212" i="66" s="1"/>
  <c r="R214" i="66"/>
  <c r="Y214" i="66" s="1"/>
  <c r="CK220" i="66"/>
  <c r="CL220" i="66" s="1"/>
  <c r="X222" i="66"/>
  <c r="CZ222" i="66" s="1"/>
  <c r="DI222" i="66"/>
  <c r="R224" i="66"/>
  <c r="Y224" i="66" s="1"/>
  <c r="R227" i="66"/>
  <c r="Y227" i="66" s="1"/>
  <c r="X231" i="66"/>
  <c r="CZ231" i="66" s="1"/>
  <c r="CK234" i="66"/>
  <c r="CL234" i="66" s="1"/>
  <c r="X236" i="66"/>
  <c r="CZ236" i="66" s="1"/>
  <c r="R237" i="66"/>
  <c r="Y237" i="66" s="1"/>
  <c r="X240" i="66"/>
  <c r="CZ240" i="66" s="1"/>
  <c r="DJ240" i="66"/>
  <c r="DL240" i="66" s="1"/>
  <c r="DJ241" i="66"/>
  <c r="DL241" i="66" s="1"/>
  <c r="DI247" i="66"/>
  <c r="DI248" i="66"/>
  <c r="DK257" i="66"/>
  <c r="DL257" i="66" s="1"/>
  <c r="CK257" i="66"/>
  <c r="CL257" i="66" s="1"/>
  <c r="DJ261" i="66"/>
  <c r="DL261" i="66" s="1"/>
  <c r="CK261" i="66"/>
  <c r="CL261" i="66" s="1"/>
  <c r="X266" i="66"/>
  <c r="CZ266" i="66" s="1"/>
  <c r="R266" i="66"/>
  <c r="Y266" i="66" s="1"/>
  <c r="DI277" i="66"/>
  <c r="DD281" i="66"/>
  <c r="DE281" i="66"/>
  <c r="CK326" i="66"/>
  <c r="CL326" i="66" s="1"/>
  <c r="DJ326" i="66"/>
  <c r="DL326" i="66" s="1"/>
  <c r="CK128" i="66"/>
  <c r="CL128" i="66" s="1"/>
  <c r="R138" i="66"/>
  <c r="Y138" i="66" s="1"/>
  <c r="DD141" i="66"/>
  <c r="DI145" i="66"/>
  <c r="CK146" i="66"/>
  <c r="CL146" i="66" s="1"/>
  <c r="CK147" i="66"/>
  <c r="CL147" i="66" s="1"/>
  <c r="DI148" i="66"/>
  <c r="DF150" i="66"/>
  <c r="DJ167" i="66"/>
  <c r="DL167" i="66" s="1"/>
  <c r="X169" i="66"/>
  <c r="CZ169" i="66" s="1"/>
  <c r="X171" i="66"/>
  <c r="CZ171" i="66" s="1"/>
  <c r="DD172" i="66"/>
  <c r="DF172" i="66" s="1"/>
  <c r="CK178" i="66"/>
  <c r="CL178" i="66" s="1"/>
  <c r="DE185" i="66"/>
  <c r="DF185" i="66" s="1"/>
  <c r="X186" i="66"/>
  <c r="CZ186" i="66" s="1"/>
  <c r="X187" i="66"/>
  <c r="CZ187" i="66" s="1"/>
  <c r="X192" i="66"/>
  <c r="CZ192" i="66" s="1"/>
  <c r="DI193" i="66"/>
  <c r="CK195" i="66"/>
  <c r="CL195" i="66" s="1"/>
  <c r="CK196" i="66"/>
  <c r="CL196" i="66" s="1"/>
  <c r="R199" i="66"/>
  <c r="Y199" i="66" s="1"/>
  <c r="X201" i="66"/>
  <c r="CZ201" i="66" s="1"/>
  <c r="R203" i="66"/>
  <c r="Y203" i="66" s="1"/>
  <c r="X204" i="66"/>
  <c r="CZ204" i="66" s="1"/>
  <c r="X208" i="66"/>
  <c r="CZ208" i="66" s="1"/>
  <c r="DI208" i="66"/>
  <c r="DD209" i="66"/>
  <c r="DF209" i="66" s="1"/>
  <c r="X210" i="66"/>
  <c r="CZ210" i="66" s="1"/>
  <c r="CK210" i="66"/>
  <c r="CL210" i="66" s="1"/>
  <c r="CK211" i="66"/>
  <c r="CL211" i="66" s="1"/>
  <c r="X216" i="66"/>
  <c r="CZ216" i="66" s="1"/>
  <c r="DI216" i="66"/>
  <c r="DD217" i="66"/>
  <c r="DF217" i="66" s="1"/>
  <c r="X218" i="66"/>
  <c r="CZ218" i="66" s="1"/>
  <c r="DD218" i="66"/>
  <c r="DF218" i="66" s="1"/>
  <c r="DE219" i="66"/>
  <c r="DF219" i="66" s="1"/>
  <c r="X220" i="66"/>
  <c r="CZ220" i="66" s="1"/>
  <c r="DI220" i="66"/>
  <c r="DD220" i="66"/>
  <c r="DF220" i="66" s="1"/>
  <c r="DD221" i="66"/>
  <c r="DF221" i="66" s="1"/>
  <c r="DD222" i="66"/>
  <c r="DF222" i="66" s="1"/>
  <c r="X223" i="66"/>
  <c r="CZ223" i="66" s="1"/>
  <c r="CK224" i="66"/>
  <c r="CL224" i="66" s="1"/>
  <c r="DL225" i="66"/>
  <c r="CK227" i="66"/>
  <c r="CL227" i="66" s="1"/>
  <c r="X228" i="66"/>
  <c r="CZ228" i="66" s="1"/>
  <c r="DI228" i="66"/>
  <c r="X229" i="66"/>
  <c r="CZ229" i="66" s="1"/>
  <c r="DL229" i="66"/>
  <c r="DD230" i="66"/>
  <c r="DF230" i="66" s="1"/>
  <c r="X234" i="66"/>
  <c r="CZ234" i="66" s="1"/>
  <c r="DI234" i="66"/>
  <c r="DD234" i="66"/>
  <c r="DF234" i="66" s="1"/>
  <c r="DI237" i="66"/>
  <c r="DI244" i="66"/>
  <c r="DK253" i="66"/>
  <c r="DL253" i="66" s="1"/>
  <c r="CK253" i="66"/>
  <c r="CL253" i="66" s="1"/>
  <c r="DK262" i="66"/>
  <c r="DL262" i="66" s="1"/>
  <c r="CK262" i="66"/>
  <c r="CL262" i="66" s="1"/>
  <c r="DI262" i="66"/>
  <c r="X280" i="66"/>
  <c r="CZ280" i="66" s="1"/>
  <c r="R280" i="66"/>
  <c r="Y280" i="66" s="1"/>
  <c r="CL287" i="66"/>
  <c r="DD292" i="66"/>
  <c r="DE292" i="66"/>
  <c r="CL292" i="66"/>
  <c r="DE299" i="66"/>
  <c r="DD299" i="66"/>
  <c r="R124" i="66"/>
  <c r="Y124" i="66" s="1"/>
  <c r="R139" i="66"/>
  <c r="Y139" i="66" s="1"/>
  <c r="R141" i="66"/>
  <c r="Y141" i="66" s="1"/>
  <c r="R146" i="66"/>
  <c r="Y146" i="66" s="1"/>
  <c r="DI149" i="66"/>
  <c r="DE149" i="66"/>
  <c r="DF149" i="66" s="1"/>
  <c r="DI153" i="66"/>
  <c r="DE153" i="66"/>
  <c r="DF153" i="66" s="1"/>
  <c r="X163" i="66"/>
  <c r="CZ163" i="66" s="1"/>
  <c r="DI171" i="66"/>
  <c r="DE174" i="66"/>
  <c r="DF174" i="66" s="1"/>
  <c r="DL177" i="66"/>
  <c r="DI178" i="66"/>
  <c r="R191" i="66"/>
  <c r="Y191" i="66" s="1"/>
  <c r="DL193" i="66"/>
  <c r="DL198" i="66"/>
  <c r="CK202" i="66"/>
  <c r="CL202" i="66" s="1"/>
  <c r="CK204" i="66"/>
  <c r="CL204" i="66" s="1"/>
  <c r="CK208" i="66"/>
  <c r="CL208" i="66" s="1"/>
  <c r="R209" i="66"/>
  <c r="Y209" i="66" s="1"/>
  <c r="DL212" i="66"/>
  <c r="DI214" i="66"/>
  <c r="DI215" i="66"/>
  <c r="CK216" i="66"/>
  <c r="CL216" i="66" s="1"/>
  <c r="R217" i="66"/>
  <c r="Y217" i="66" s="1"/>
  <c r="X219" i="66"/>
  <c r="CZ219" i="66" s="1"/>
  <c r="X221" i="66"/>
  <c r="CZ221" i="66" s="1"/>
  <c r="CK225" i="66"/>
  <c r="CL225" i="66" s="1"/>
  <c r="X227" i="66"/>
  <c r="CZ227" i="66" s="1"/>
  <c r="CK228" i="66"/>
  <c r="CL228" i="66" s="1"/>
  <c r="R230" i="66"/>
  <c r="Y230" i="66" s="1"/>
  <c r="R232" i="66"/>
  <c r="Y232" i="66" s="1"/>
  <c r="DI233" i="66"/>
  <c r="DD235" i="66"/>
  <c r="DF235" i="66" s="1"/>
  <c r="DD241" i="66"/>
  <c r="DF241" i="66" s="1"/>
  <c r="R242" i="66"/>
  <c r="Y242" i="66" s="1"/>
  <c r="DL242" i="66"/>
  <c r="R243" i="66"/>
  <c r="Y243" i="66" s="1"/>
  <c r="CK243" i="66"/>
  <c r="CL243" i="66" s="1"/>
  <c r="DJ243" i="66"/>
  <c r="DL243" i="66" s="1"/>
  <c r="X256" i="66"/>
  <c r="CZ256" i="66" s="1"/>
  <c r="R256" i="66"/>
  <c r="Y256" i="66" s="1"/>
  <c r="R261" i="66"/>
  <c r="Y261" i="66" s="1"/>
  <c r="X261" i="66"/>
  <c r="CZ261" i="66" s="1"/>
  <c r="CK266" i="66"/>
  <c r="CL266" i="66" s="1"/>
  <c r="DJ266" i="66"/>
  <c r="DL266" i="66" s="1"/>
  <c r="DK271" i="66"/>
  <c r="DL271" i="66" s="1"/>
  <c r="CK271" i="66"/>
  <c r="CL271" i="66" s="1"/>
  <c r="DE274" i="66"/>
  <c r="DD274" i="66"/>
  <c r="DK284" i="66"/>
  <c r="DL284" i="66" s="1"/>
  <c r="CK284" i="66"/>
  <c r="CL284" i="66" s="1"/>
  <c r="X291" i="66"/>
  <c r="CZ291" i="66" s="1"/>
  <c r="R291" i="66"/>
  <c r="Y291" i="66" s="1"/>
  <c r="DJ298" i="66"/>
  <c r="DL298" i="66" s="1"/>
  <c r="CK298" i="66"/>
  <c r="CL298" i="66" s="1"/>
  <c r="X247" i="66"/>
  <c r="CZ247" i="66" s="1"/>
  <c r="DI251" i="66"/>
  <c r="DI255" i="66"/>
  <c r="X260" i="66"/>
  <c r="CZ260" i="66" s="1"/>
  <c r="X264" i="66"/>
  <c r="CZ264" i="66" s="1"/>
  <c r="X272" i="66"/>
  <c r="CZ272" i="66" s="1"/>
  <c r="X273" i="66"/>
  <c r="CZ273" i="66" s="1"/>
  <c r="X276" i="66"/>
  <c r="CZ276" i="66" s="1"/>
  <c r="X279" i="66"/>
  <c r="CZ279" i="66" s="1"/>
  <c r="CL295" i="66"/>
  <c r="X308" i="66"/>
  <c r="CZ308" i="66" s="1"/>
  <c r="R308" i="66"/>
  <c r="Y308" i="66" s="1"/>
  <c r="DK318" i="66"/>
  <c r="DL318" i="66" s="1"/>
  <c r="CK318" i="66"/>
  <c r="R245" i="66"/>
  <c r="Y245" i="66" s="1"/>
  <c r="DI246" i="66"/>
  <c r="R249" i="66"/>
  <c r="Y249" i="66" s="1"/>
  <c r="X251" i="66"/>
  <c r="CZ251" i="66" s="1"/>
  <c r="DI253" i="66"/>
  <c r="X255" i="66"/>
  <c r="CZ255" i="66" s="1"/>
  <c r="DI257" i="66"/>
  <c r="DJ264" i="66"/>
  <c r="DL264" i="66" s="1"/>
  <c r="X265" i="66"/>
  <c r="CZ265" i="66" s="1"/>
  <c r="DI265" i="66"/>
  <c r="X269" i="66"/>
  <c r="CZ269" i="66" s="1"/>
  <c r="X275" i="66"/>
  <c r="CZ275" i="66" s="1"/>
  <c r="DI276" i="66"/>
  <c r="DJ276" i="66"/>
  <c r="DI283" i="66"/>
  <c r="DE284" i="66"/>
  <c r="DF284" i="66" s="1"/>
  <c r="X285" i="66"/>
  <c r="CZ285" i="66" s="1"/>
  <c r="DI285" i="66"/>
  <c r="DI291" i="66"/>
  <c r="X296" i="66"/>
  <c r="CZ296" i="66" s="1"/>
  <c r="X304" i="66"/>
  <c r="CZ304" i="66" s="1"/>
  <c r="R304" i="66"/>
  <c r="Y304" i="66" s="1"/>
  <c r="DK309" i="66"/>
  <c r="CK309" i="66"/>
  <c r="CL309" i="66" s="1"/>
  <c r="DI327" i="66"/>
  <c r="DI243" i="66"/>
  <c r="CK244" i="66"/>
  <c r="CL244" i="66" s="1"/>
  <c r="CK246" i="66"/>
  <c r="CL246" i="66" s="1"/>
  <c r="DD247" i="66"/>
  <c r="DF247" i="66" s="1"/>
  <c r="X248" i="66"/>
  <c r="CZ248" i="66" s="1"/>
  <c r="CK248" i="66"/>
  <c r="CL248" i="66" s="1"/>
  <c r="CK250" i="66"/>
  <c r="CL250" i="66" s="1"/>
  <c r="R253" i="66"/>
  <c r="Y253" i="66" s="1"/>
  <c r="DI254" i="66"/>
  <c r="R257" i="66"/>
  <c r="Y257" i="66" s="1"/>
  <c r="X259" i="66"/>
  <c r="CZ259" i="66" s="1"/>
  <c r="DI261" i="66"/>
  <c r="R262" i="66"/>
  <c r="Y262" i="66" s="1"/>
  <c r="X263" i="66"/>
  <c r="CZ263" i="66" s="1"/>
  <c r="DI266" i="66"/>
  <c r="R267" i="66"/>
  <c r="Y267" i="66" s="1"/>
  <c r="R268" i="66"/>
  <c r="Y268" i="66" s="1"/>
  <c r="DL277" i="66"/>
  <c r="DE277" i="66"/>
  <c r="DF277" i="66" s="1"/>
  <c r="DI279" i="66"/>
  <c r="DE280" i="66"/>
  <c r="DF280" i="66" s="1"/>
  <c r="X281" i="66"/>
  <c r="CZ281" i="66" s="1"/>
  <c r="DI281" i="66"/>
  <c r="CK283" i="66"/>
  <c r="CL283" i="66" s="1"/>
  <c r="X284" i="66"/>
  <c r="CZ284" i="66" s="1"/>
  <c r="R286" i="66"/>
  <c r="Y286" i="66" s="1"/>
  <c r="DD286" i="66"/>
  <c r="DF286" i="66" s="1"/>
  <c r="X287" i="66"/>
  <c r="CZ287" i="66" s="1"/>
  <c r="R288" i="66"/>
  <c r="Y288" i="66" s="1"/>
  <c r="DD288" i="66"/>
  <c r="DE288" i="66"/>
  <c r="DI292" i="66"/>
  <c r="DL293" i="66"/>
  <c r="DE294" i="66"/>
  <c r="DD294" i="66"/>
  <c r="CK296" i="66"/>
  <c r="CL296" i="66" s="1"/>
  <c r="DE296" i="66"/>
  <c r="DF296" i="66" s="1"/>
  <c r="DD302" i="66"/>
  <c r="DE302" i="66"/>
  <c r="DK305" i="66"/>
  <c r="CK305" i="66"/>
  <c r="CL305" i="66" s="1"/>
  <c r="DL308" i="66"/>
  <c r="DL315" i="66"/>
  <c r="DI318" i="66"/>
  <c r="R297" i="66"/>
  <c r="Y297" i="66" s="1"/>
  <c r="X298" i="66"/>
  <c r="CZ298" i="66" s="1"/>
  <c r="X313" i="66"/>
  <c r="CZ313" i="66" s="1"/>
  <c r="CK313" i="66"/>
  <c r="CL313" i="66" s="1"/>
  <c r="DJ314" i="66"/>
  <c r="DL314" i="66" s="1"/>
  <c r="DE315" i="66"/>
  <c r="X317" i="66"/>
  <c r="CZ317" i="66" s="1"/>
  <c r="DD317" i="66"/>
  <c r="DF317" i="66" s="1"/>
  <c r="DD319" i="66"/>
  <c r="DF319" i="66" s="1"/>
  <c r="X320" i="66"/>
  <c r="CZ320" i="66" s="1"/>
  <c r="DL322" i="66"/>
  <c r="R323" i="66"/>
  <c r="Y323" i="66" s="1"/>
  <c r="R324" i="66"/>
  <c r="Y324" i="66" s="1"/>
  <c r="R325" i="66"/>
  <c r="Y325" i="66" s="1"/>
  <c r="R327" i="66"/>
  <c r="Y327" i="66" s="1"/>
  <c r="DL301" i="66"/>
  <c r="DI304" i="66"/>
  <c r="DI305" i="66"/>
  <c r="DI308" i="66"/>
  <c r="DI309" i="66"/>
  <c r="DI319" i="66"/>
  <c r="DI322" i="66"/>
  <c r="DI328" i="66"/>
  <c r="DI287" i="66"/>
  <c r="X289" i="66"/>
  <c r="CZ289" i="66" s="1"/>
  <c r="DI289" i="66"/>
  <c r="CK291" i="66"/>
  <c r="CL291" i="66" s="1"/>
  <c r="X292" i="66"/>
  <c r="CZ292" i="66" s="1"/>
  <c r="R294" i="66"/>
  <c r="Y294" i="66" s="1"/>
  <c r="X295" i="66"/>
  <c r="CZ295" i="66" s="1"/>
  <c r="DI296" i="66"/>
  <c r="DI298" i="66"/>
  <c r="R299" i="66"/>
  <c r="Y299" i="66" s="1"/>
  <c r="R300" i="66"/>
  <c r="Y300" i="66" s="1"/>
  <c r="R301" i="66"/>
  <c r="Y301" i="66" s="1"/>
  <c r="R303" i="66"/>
  <c r="Y303" i="66" s="1"/>
  <c r="DD303" i="66"/>
  <c r="DF303" i="66" s="1"/>
  <c r="CK304" i="66"/>
  <c r="CL304" i="66" s="1"/>
  <c r="X305" i="66"/>
  <c r="CZ305" i="66" s="1"/>
  <c r="R307" i="66"/>
  <c r="Y307" i="66" s="1"/>
  <c r="DD307" i="66"/>
  <c r="DF307" i="66" s="1"/>
  <c r="CK308" i="66"/>
  <c r="CL308" i="66" s="1"/>
  <c r="X309" i="66"/>
  <c r="CZ309" i="66" s="1"/>
  <c r="R311" i="66"/>
  <c r="Y311" i="66" s="1"/>
  <c r="DD311" i="66"/>
  <c r="DF311" i="66" s="1"/>
  <c r="R319" i="66"/>
  <c r="Y319" i="66" s="1"/>
  <c r="CK321" i="66"/>
  <c r="CL321" i="66" s="1"/>
  <c r="CK322" i="66"/>
  <c r="CK328" i="66"/>
  <c r="CL328" i="66" s="1"/>
  <c r="CK111" i="66"/>
  <c r="CL111" i="66" s="1"/>
  <c r="X110" i="66"/>
  <c r="CZ110" i="66" s="1"/>
  <c r="R111" i="66"/>
  <c r="Y111" i="66" s="1"/>
  <c r="X113" i="66"/>
  <c r="CZ113" i="66" s="1"/>
  <c r="R110" i="66"/>
  <c r="Y110" i="66" s="1"/>
  <c r="R114" i="66"/>
  <c r="Y114" i="66" s="1"/>
  <c r="FE114" i="66" s="1"/>
  <c r="R112" i="66"/>
  <c r="Y112" i="66" s="1"/>
  <c r="X109" i="66"/>
  <c r="R109" i="66"/>
  <c r="Y109" i="66" s="1"/>
  <c r="FE109" i="66" s="1"/>
  <c r="X108" i="66"/>
  <c r="EM108" i="66" s="1"/>
  <c r="ED108" i="66"/>
  <c r="J428" i="66" s="1"/>
  <c r="R57" i="66"/>
  <c r="Y57" i="66" s="1"/>
  <c r="FJ57" i="66" s="1"/>
  <c r="X58" i="66"/>
  <c r="CZ58" i="66" s="1"/>
  <c r="EK57" i="66"/>
  <c r="R56" i="66"/>
  <c r="Y56" i="66" s="1"/>
  <c r="ET56" i="66" s="1"/>
  <c r="X55" i="66"/>
  <c r="CZ55" i="66" s="1"/>
  <c r="R55" i="66"/>
  <c r="Y55" i="66" s="1"/>
  <c r="FJ55" i="66" s="1"/>
  <c r="R54" i="66"/>
  <c r="Y54" i="66" s="1"/>
  <c r="ET54" i="66" s="1"/>
  <c r="X53" i="66"/>
  <c r="CZ53" i="66" s="1"/>
  <c r="X75" i="66"/>
  <c r="R72" i="66"/>
  <c r="Y72" i="66" s="1"/>
  <c r="EP72" i="66" s="1"/>
  <c r="R73" i="66"/>
  <c r="Y73" i="66" s="1"/>
  <c r="EP73" i="66" s="1"/>
  <c r="R74" i="66"/>
  <c r="Y74" i="66" s="1"/>
  <c r="EP74" i="66" s="1"/>
  <c r="R78" i="66"/>
  <c r="Y78" i="66" s="1"/>
  <c r="EW78" i="66" s="1"/>
  <c r="R79" i="66"/>
  <c r="Y79" i="66" s="1"/>
  <c r="DE122" i="66"/>
  <c r="DD122" i="66"/>
  <c r="DE137" i="66"/>
  <c r="DD137" i="66"/>
  <c r="X145" i="66"/>
  <c r="CZ145" i="66" s="1"/>
  <c r="R145" i="66"/>
  <c r="Y145" i="66" s="1"/>
  <c r="DE136" i="66"/>
  <c r="DD136" i="66"/>
  <c r="CK143" i="66"/>
  <c r="CL143" i="66" s="1"/>
  <c r="DJ143" i="66"/>
  <c r="DL143" i="66" s="1"/>
  <c r="CK135" i="66"/>
  <c r="CL135" i="66" s="1"/>
  <c r="DJ135" i="66"/>
  <c r="DL135" i="66" s="1"/>
  <c r="X133" i="66"/>
  <c r="CZ133" i="66" s="1"/>
  <c r="R133" i="66"/>
  <c r="Y133" i="66" s="1"/>
  <c r="DD134" i="66"/>
  <c r="DE134" i="66"/>
  <c r="DE125" i="66"/>
  <c r="DD125" i="66"/>
  <c r="DE126" i="66"/>
  <c r="DD126" i="66"/>
  <c r="CA330" i="66"/>
  <c r="DI106" i="66"/>
  <c r="DL108" i="66"/>
  <c r="R125" i="66"/>
  <c r="Y125" i="66" s="1"/>
  <c r="X127" i="66"/>
  <c r="CZ127" i="66" s="1"/>
  <c r="X128" i="66"/>
  <c r="CZ128" i="66" s="1"/>
  <c r="X134" i="66"/>
  <c r="CZ134" i="66" s="1"/>
  <c r="R136" i="66"/>
  <c r="Y136" i="66" s="1"/>
  <c r="DI137" i="66"/>
  <c r="DL139" i="66"/>
  <c r="X141" i="66"/>
  <c r="CZ141" i="66" s="1"/>
  <c r="R144" i="66"/>
  <c r="Y144" i="66" s="1"/>
  <c r="X157" i="66"/>
  <c r="CZ157" i="66" s="1"/>
  <c r="DI163" i="66"/>
  <c r="DD163" i="66"/>
  <c r="DF163" i="66" s="1"/>
  <c r="DL171" i="66"/>
  <c r="DI172" i="66"/>
  <c r="DI173" i="66"/>
  <c r="FM329" i="66"/>
  <c r="K438" i="66" s="1"/>
  <c r="DI100" i="66"/>
  <c r="DI116" i="66"/>
  <c r="DL124" i="66"/>
  <c r="X126" i="66"/>
  <c r="CZ126" i="66" s="1"/>
  <c r="DD127" i="66"/>
  <c r="DF127" i="66" s="1"/>
  <c r="DD128" i="66"/>
  <c r="DF128" i="66" s="1"/>
  <c r="X129" i="66"/>
  <c r="CZ129" i="66" s="1"/>
  <c r="X130" i="66"/>
  <c r="CZ130" i="66" s="1"/>
  <c r="DE130" i="66"/>
  <c r="DF130" i="66" s="1"/>
  <c r="R132" i="66"/>
  <c r="Y132" i="66" s="1"/>
  <c r="CK139" i="66"/>
  <c r="CL139" i="66" s="1"/>
  <c r="CK141" i="66"/>
  <c r="CL141" i="66" s="1"/>
  <c r="DF142" i="66"/>
  <c r="X146" i="66"/>
  <c r="CZ146" i="66" s="1"/>
  <c r="DE146" i="66"/>
  <c r="DF146" i="66" s="1"/>
  <c r="R148" i="66"/>
  <c r="Y148" i="66" s="1"/>
  <c r="DL148" i="66"/>
  <c r="DL149" i="66"/>
  <c r="DL150" i="66"/>
  <c r="DL151" i="66"/>
  <c r="DL152" i="66"/>
  <c r="DL153" i="66"/>
  <c r="DL154" i="66"/>
  <c r="DL155" i="66"/>
  <c r="DL156" i="66"/>
  <c r="DI157" i="66"/>
  <c r="DD157" i="66"/>
  <c r="DF157" i="66" s="1"/>
  <c r="DF158" i="66"/>
  <c r="DL158" i="66"/>
  <c r="DD164" i="66"/>
  <c r="DF164" i="66" s="1"/>
  <c r="DI165" i="66"/>
  <c r="DI158" i="66"/>
  <c r="BG330" i="66"/>
  <c r="ES329" i="66"/>
  <c r="K418" i="66" s="1"/>
  <c r="FA329" i="66"/>
  <c r="K426" i="66" s="1"/>
  <c r="FI329" i="66"/>
  <c r="K434" i="66" s="1"/>
  <c r="DF103" i="66"/>
  <c r="DI104" i="66"/>
  <c r="DL111" i="66"/>
  <c r="DI119" i="66"/>
  <c r="R122" i="66"/>
  <c r="Y122" i="66" s="1"/>
  <c r="CK122" i="66"/>
  <c r="CL122" i="66" s="1"/>
  <c r="R123" i="66"/>
  <c r="Y123" i="66" s="1"/>
  <c r="DI124" i="66"/>
  <c r="CK124" i="66"/>
  <c r="CL124" i="66" s="1"/>
  <c r="CK126" i="66"/>
  <c r="CL126" i="66" s="1"/>
  <c r="DD129" i="66"/>
  <c r="DI130" i="66"/>
  <c r="R131" i="66"/>
  <c r="Y131" i="66" s="1"/>
  <c r="DJ131" i="66"/>
  <c r="DL131" i="66" s="1"/>
  <c r="DI132" i="66"/>
  <c r="X135" i="66"/>
  <c r="CZ135" i="66" s="1"/>
  <c r="X137" i="66"/>
  <c r="CZ137" i="66" s="1"/>
  <c r="CK137" i="66"/>
  <c r="CL137" i="66" s="1"/>
  <c r="X138" i="66"/>
  <c r="CZ138" i="66" s="1"/>
  <c r="DI138" i="66"/>
  <c r="DL138" i="66"/>
  <c r="DE138" i="66"/>
  <c r="R142" i="66"/>
  <c r="Y142" i="66" s="1"/>
  <c r="X143" i="66"/>
  <c r="CZ143" i="66" s="1"/>
  <c r="X144" i="66"/>
  <c r="CZ144" i="66" s="1"/>
  <c r="DD145" i="66"/>
  <c r="DF145" i="66" s="1"/>
  <c r="R147" i="66"/>
  <c r="Y147" i="66" s="1"/>
  <c r="DJ147" i="66"/>
  <c r="DL147" i="66" s="1"/>
  <c r="X149" i="66"/>
  <c r="CZ149" i="66" s="1"/>
  <c r="X150" i="66"/>
  <c r="CZ150" i="66" s="1"/>
  <c r="X151" i="66"/>
  <c r="CZ151" i="66" s="1"/>
  <c r="X152" i="66"/>
  <c r="CZ152" i="66" s="1"/>
  <c r="X153" i="66"/>
  <c r="CZ153" i="66" s="1"/>
  <c r="X154" i="66"/>
  <c r="CZ154" i="66" s="1"/>
  <c r="X155" i="66"/>
  <c r="CZ155" i="66" s="1"/>
  <c r="DL163" i="66"/>
  <c r="DL170" i="66"/>
  <c r="DL173" i="66"/>
  <c r="DI176" i="66"/>
  <c r="DI177" i="66"/>
  <c r="DI6" i="66"/>
  <c r="DF7" i="66"/>
  <c r="DI8" i="66"/>
  <c r="DI9" i="66"/>
  <c r="DI10" i="66"/>
  <c r="DI11" i="66"/>
  <c r="DI12" i="66"/>
  <c r="DI13" i="66"/>
  <c r="DI14" i="66"/>
  <c r="DI15" i="66"/>
  <c r="DI16" i="66"/>
  <c r="DI17" i="66"/>
  <c r="DI18" i="66"/>
  <c r="DI19" i="66"/>
  <c r="DI20" i="66"/>
  <c r="DI21" i="66"/>
  <c r="DL36" i="66"/>
  <c r="DF11" i="66"/>
  <c r="DF12" i="66"/>
  <c r="DF15" i="66"/>
  <c r="DF18" i="66"/>
  <c r="DF19" i="66"/>
  <c r="DF20" i="66"/>
  <c r="DH330" i="66"/>
  <c r="J418" i="66"/>
  <c r="DT329" i="66"/>
  <c r="J438" i="66"/>
  <c r="EN329" i="66"/>
  <c r="FV329" i="66"/>
  <c r="L422" i="66"/>
  <c r="GH329" i="66"/>
  <c r="L434" i="66"/>
  <c r="CK24" i="66"/>
  <c r="CL24" i="66" s="1"/>
  <c r="CK33" i="66"/>
  <c r="CL33" i="66" s="1"/>
  <c r="CK44" i="66"/>
  <c r="CL44" i="66" s="1"/>
  <c r="DL46" i="66"/>
  <c r="DL50" i="66"/>
  <c r="DI57" i="66"/>
  <c r="CZ71" i="66"/>
  <c r="DQ77" i="66"/>
  <c r="AF330" i="66"/>
  <c r="J339" i="66" s="1"/>
  <c r="CJ330" i="66"/>
  <c r="DA5" i="66"/>
  <c r="DY329" i="66"/>
  <c r="J423" i="66"/>
  <c r="EG329" i="66"/>
  <c r="J431" i="66"/>
  <c r="EX329" i="66"/>
  <c r="K423" i="66" s="1"/>
  <c r="FF329" i="66"/>
  <c r="K431" i="66" s="1"/>
  <c r="L415" i="66"/>
  <c r="FO329" i="66"/>
  <c r="L419" i="66"/>
  <c r="FS329" i="66"/>
  <c r="L423" i="66"/>
  <c r="FW329" i="66"/>
  <c r="L427" i="66"/>
  <c r="GA329" i="66"/>
  <c r="L431" i="66"/>
  <c r="GE329" i="66"/>
  <c r="L435" i="66"/>
  <c r="GI329" i="66"/>
  <c r="CS330" i="66"/>
  <c r="J340" i="66" s="1"/>
  <c r="CK7" i="66"/>
  <c r="CL7" i="66" s="1"/>
  <c r="CK8" i="66"/>
  <c r="CL8" i="66" s="1"/>
  <c r="CK9" i="66"/>
  <c r="CL9" i="66" s="1"/>
  <c r="CK10" i="66"/>
  <c r="CL10" i="66" s="1"/>
  <c r="CK11" i="66"/>
  <c r="CL11" i="66" s="1"/>
  <c r="CK12" i="66"/>
  <c r="CL12" i="66" s="1"/>
  <c r="CK13" i="66"/>
  <c r="CL13" i="66" s="1"/>
  <c r="CK14" i="66"/>
  <c r="CL14" i="66" s="1"/>
  <c r="CK15" i="66"/>
  <c r="CL15" i="66" s="1"/>
  <c r="CK16" i="66"/>
  <c r="CL16" i="66" s="1"/>
  <c r="CK17" i="66"/>
  <c r="CL17" i="66" s="1"/>
  <c r="CK18" i="66"/>
  <c r="CL18" i="66" s="1"/>
  <c r="CK19" i="66"/>
  <c r="CL19" i="66" s="1"/>
  <c r="CK20" i="66"/>
  <c r="CL20" i="66" s="1"/>
  <c r="CK21" i="66"/>
  <c r="CL21" i="66" s="1"/>
  <c r="R23" i="66"/>
  <c r="Y23" i="66" s="1"/>
  <c r="X37" i="66"/>
  <c r="CZ37" i="66" s="1"/>
  <c r="DL37" i="66"/>
  <c r="X41" i="66"/>
  <c r="CZ41" i="66" s="1"/>
  <c r="DL41" i="66"/>
  <c r="X45" i="66"/>
  <c r="CZ45" i="66" s="1"/>
  <c r="DL45" i="66"/>
  <c r="X49" i="66"/>
  <c r="CZ49" i="66" s="1"/>
  <c r="DL49" i="66"/>
  <c r="R53" i="66"/>
  <c r="Y53" i="66" s="1"/>
  <c r="ET53" i="66" s="1"/>
  <c r="X54" i="66"/>
  <c r="X56" i="66"/>
  <c r="DL56" i="66"/>
  <c r="R58" i="66"/>
  <c r="Y58" i="66" s="1"/>
  <c r="ET58" i="66" s="1"/>
  <c r="R60" i="66"/>
  <c r="Y60" i="66" s="1"/>
  <c r="R62" i="66"/>
  <c r="Y62" i="66" s="1"/>
  <c r="EP62" i="66" s="1"/>
  <c r="R63" i="66"/>
  <c r="Y63" i="66" s="1"/>
  <c r="EP63" i="66" s="1"/>
  <c r="R64" i="66"/>
  <c r="Y64" i="66" s="1"/>
  <c r="EP64" i="66" s="1"/>
  <c r="R65" i="66"/>
  <c r="Y65" i="66" s="1"/>
  <c r="EP65" i="66" s="1"/>
  <c r="R66" i="66"/>
  <c r="Y66" i="66" s="1"/>
  <c r="EP66" i="66" s="1"/>
  <c r="R67" i="66"/>
  <c r="Y67" i="66" s="1"/>
  <c r="EP67" i="66" s="1"/>
  <c r="R68" i="66"/>
  <c r="Y68" i="66" s="1"/>
  <c r="EP68" i="66" s="1"/>
  <c r="R69" i="66"/>
  <c r="Y69" i="66" s="1"/>
  <c r="EP69" i="66" s="1"/>
  <c r="R70" i="66"/>
  <c r="Y70" i="66" s="1"/>
  <c r="EP70" i="66" s="1"/>
  <c r="R71" i="66"/>
  <c r="Y71" i="66" s="1"/>
  <c r="EP71" i="66" s="1"/>
  <c r="CK74" i="66"/>
  <c r="CL74" i="66" s="1"/>
  <c r="CK76" i="66"/>
  <c r="CL76" i="66" s="1"/>
  <c r="FZ329" i="66"/>
  <c r="L426" i="66"/>
  <c r="GL329" i="66"/>
  <c r="L438" i="66"/>
  <c r="CK25" i="66"/>
  <c r="CL25" i="66" s="1"/>
  <c r="CK29" i="66"/>
  <c r="CL29" i="66" s="1"/>
  <c r="CK30" i="66"/>
  <c r="CL30" i="66" s="1"/>
  <c r="CK31" i="66"/>
  <c r="CL31" i="66" s="1"/>
  <c r="CK32" i="66"/>
  <c r="CL32" i="66" s="1"/>
  <c r="CK34" i="66"/>
  <c r="CL34" i="66" s="1"/>
  <c r="CK35" i="66"/>
  <c r="CL35" i="66" s="1"/>
  <c r="CK36" i="66"/>
  <c r="CL36" i="66" s="1"/>
  <c r="DL38" i="66"/>
  <c r="CK40" i="66"/>
  <c r="CL40" i="66" s="1"/>
  <c r="CK52" i="66"/>
  <c r="CL52" i="66" s="1"/>
  <c r="CZ63" i="66"/>
  <c r="CK5" i="66"/>
  <c r="J424" i="66"/>
  <c r="DZ329" i="66"/>
  <c r="J432" i="66"/>
  <c r="EH329" i="66"/>
  <c r="EU329" i="66"/>
  <c r="K420" i="66" s="1"/>
  <c r="FK329" i="66"/>
  <c r="K436" i="66" s="1"/>
  <c r="L420" i="66"/>
  <c r="FT329" i="66"/>
  <c r="L428" i="66"/>
  <c r="GB329" i="66"/>
  <c r="L436" i="66"/>
  <c r="GJ329" i="66"/>
  <c r="CK22" i="66"/>
  <c r="CL22" i="66" s="1"/>
  <c r="DD23" i="66"/>
  <c r="DF23" i="66" s="1"/>
  <c r="DK26" i="66"/>
  <c r="DL26" i="66" s="1"/>
  <c r="DK27" i="66"/>
  <c r="DL27" i="66" s="1"/>
  <c r="DK28" i="66"/>
  <c r="DL28" i="66" s="1"/>
  <c r="CK38" i="66"/>
  <c r="CL38" i="66" s="1"/>
  <c r="DL40" i="66"/>
  <c r="CK42" i="66"/>
  <c r="CL42" i="66" s="1"/>
  <c r="DL44" i="66"/>
  <c r="CK46" i="66"/>
  <c r="CL46" i="66" s="1"/>
  <c r="DL48" i="66"/>
  <c r="CK50" i="66"/>
  <c r="CL50" i="66" s="1"/>
  <c r="DL52" i="66"/>
  <c r="DI53" i="66"/>
  <c r="DL55" i="66"/>
  <c r="DF56" i="66"/>
  <c r="CK57" i="66"/>
  <c r="CL57" i="66" s="1"/>
  <c r="DK57" i="66"/>
  <c r="DL57" i="66" s="1"/>
  <c r="DD73" i="66"/>
  <c r="DF73" i="66" s="1"/>
  <c r="DQ74" i="66"/>
  <c r="DI75" i="66"/>
  <c r="DI77" i="66"/>
  <c r="J426" i="66"/>
  <c r="EB329" i="66"/>
  <c r="J434" i="66"/>
  <c r="EJ329" i="66"/>
  <c r="FR329" i="66"/>
  <c r="L418" i="66"/>
  <c r="GD329" i="66"/>
  <c r="L430" i="66"/>
  <c r="DL42" i="66"/>
  <c r="CK48" i="66"/>
  <c r="CL48" i="66" s="1"/>
  <c r="DI54" i="66"/>
  <c r="CK55" i="66"/>
  <c r="CL55" i="66" s="1"/>
  <c r="CZ62" i="66"/>
  <c r="CZ64" i="66"/>
  <c r="DX78" i="66"/>
  <c r="AO330" i="66"/>
  <c r="DJ5" i="66"/>
  <c r="J420" i="66"/>
  <c r="DV329" i="66"/>
  <c r="ED329" i="66"/>
  <c r="J436" i="66"/>
  <c r="EL329" i="66"/>
  <c r="EY329" i="66"/>
  <c r="K424" i="66" s="1"/>
  <c r="FG329" i="66"/>
  <c r="K432" i="66" s="1"/>
  <c r="L416" i="66"/>
  <c r="FP329" i="66"/>
  <c r="L424" i="66"/>
  <c r="FX329" i="66"/>
  <c r="L432" i="66"/>
  <c r="GF329" i="66"/>
  <c r="AX330" i="66"/>
  <c r="DC5" i="66"/>
  <c r="DG5" i="66"/>
  <c r="DK5" i="66"/>
  <c r="J421" i="66"/>
  <c r="DW329" i="66"/>
  <c r="J425" i="66"/>
  <c r="EA329" i="66"/>
  <c r="J433" i="66"/>
  <c r="EI329" i="66"/>
  <c r="EV329" i="66"/>
  <c r="K421" i="66" s="1"/>
  <c r="EZ329" i="66"/>
  <c r="K425" i="66" s="1"/>
  <c r="FH329" i="66"/>
  <c r="K433" i="66" s="1"/>
  <c r="FQ329" i="66"/>
  <c r="L417" i="66"/>
  <c r="FU329" i="66"/>
  <c r="L421" i="66"/>
  <c r="FY329" i="66"/>
  <c r="L425" i="66"/>
  <c r="GC329" i="66"/>
  <c r="L429" i="66"/>
  <c r="GG329" i="66"/>
  <c r="L433" i="66"/>
  <c r="GK329" i="66"/>
  <c r="L437" i="66"/>
  <c r="CK37" i="66"/>
  <c r="CL37" i="66" s="1"/>
  <c r="X39" i="66"/>
  <c r="CZ39" i="66" s="1"/>
  <c r="CK41" i="66"/>
  <c r="CL41" i="66" s="1"/>
  <c r="X43" i="66"/>
  <c r="CZ43" i="66" s="1"/>
  <c r="CK45" i="66"/>
  <c r="CL45" i="66" s="1"/>
  <c r="X47" i="66"/>
  <c r="CZ47" i="66" s="1"/>
  <c r="CK49" i="66"/>
  <c r="CL49" i="66" s="1"/>
  <c r="X51" i="66"/>
  <c r="CZ51" i="66" s="1"/>
  <c r="DL51" i="66"/>
  <c r="DD54" i="66"/>
  <c r="DF54" i="66" s="1"/>
  <c r="CK56" i="66"/>
  <c r="CL56" i="66" s="1"/>
  <c r="R59" i="66"/>
  <c r="Y59" i="66" s="1"/>
  <c r="R61" i="66"/>
  <c r="Y61" i="66" s="1"/>
  <c r="DL74" i="66"/>
  <c r="DF82" i="66"/>
  <c r="DF83" i="66"/>
  <c r="DK78" i="66"/>
  <c r="DL78" i="66" s="1"/>
  <c r="DK79" i="66"/>
  <c r="DL79" i="66" s="1"/>
  <c r="DD80" i="66"/>
  <c r="DF80" i="66" s="1"/>
  <c r="CK81" i="66"/>
  <c r="CL81" i="66" s="1"/>
  <c r="DK83" i="66"/>
  <c r="DL83" i="66" s="1"/>
  <c r="DD84" i="66"/>
  <c r="DF84" i="66" s="1"/>
  <c r="CK85" i="66"/>
  <c r="CL85" i="66" s="1"/>
  <c r="DK87" i="66"/>
  <c r="DL87" i="66" s="1"/>
  <c r="DD88" i="66"/>
  <c r="DF88" i="66" s="1"/>
  <c r="DF89" i="66"/>
  <c r="DD90" i="66"/>
  <c r="DF90" i="66" s="1"/>
  <c r="DF91" i="66"/>
  <c r="DD92" i="66"/>
  <c r="DF92" i="66" s="1"/>
  <c r="CK97" i="66"/>
  <c r="CL97" i="66" s="1"/>
  <c r="CK101" i="66"/>
  <c r="CL101" i="66" s="1"/>
  <c r="CK105" i="66"/>
  <c r="CL105" i="66" s="1"/>
  <c r="CK109" i="66"/>
  <c r="CL109" i="66" s="1"/>
  <c r="DD111" i="66"/>
  <c r="DF111" i="66" s="1"/>
  <c r="DD112" i="66"/>
  <c r="DF112" i="66" s="1"/>
  <c r="CK115" i="66"/>
  <c r="CL115" i="66" s="1"/>
  <c r="DJ118" i="66"/>
  <c r="DL118" i="66" s="1"/>
  <c r="CK118" i="66"/>
  <c r="CL118" i="66" s="1"/>
  <c r="DJ120" i="66"/>
  <c r="DL120" i="66" s="1"/>
  <c r="CK120" i="66"/>
  <c r="CL120" i="66" s="1"/>
  <c r="DJ125" i="66"/>
  <c r="DL125" i="66" s="1"/>
  <c r="CK125" i="66"/>
  <c r="CL125" i="66" s="1"/>
  <c r="DI128" i="66"/>
  <c r="CK134" i="66"/>
  <c r="CL134" i="66" s="1"/>
  <c r="X136" i="66"/>
  <c r="CZ136" i="66" s="1"/>
  <c r="DJ140" i="66"/>
  <c r="DL140" i="66" s="1"/>
  <c r="CK140" i="66"/>
  <c r="CL140" i="66" s="1"/>
  <c r="DL142" i="66"/>
  <c r="DE143" i="66"/>
  <c r="DD143" i="66"/>
  <c r="DI144" i="66"/>
  <c r="DK58" i="66"/>
  <c r="DL58" i="66" s="1"/>
  <c r="DK59" i="66"/>
  <c r="DL59" i="66" s="1"/>
  <c r="DK60" i="66"/>
  <c r="DL60" i="66" s="1"/>
  <c r="DK61" i="66"/>
  <c r="DL61" i="66" s="1"/>
  <c r="DK62" i="66"/>
  <c r="DL62" i="66" s="1"/>
  <c r="DK63" i="66"/>
  <c r="DL63" i="66" s="1"/>
  <c r="DK64" i="66"/>
  <c r="DL64" i="66" s="1"/>
  <c r="DK65" i="66"/>
  <c r="DL65" i="66" s="1"/>
  <c r="DK66" i="66"/>
  <c r="DL66" i="66" s="1"/>
  <c r="DK67" i="66"/>
  <c r="DL67" i="66" s="1"/>
  <c r="DK68" i="66"/>
  <c r="DL68" i="66" s="1"/>
  <c r="DK69" i="66"/>
  <c r="DL69" i="66" s="1"/>
  <c r="DK70" i="66"/>
  <c r="DL70" i="66" s="1"/>
  <c r="DK71" i="66"/>
  <c r="DL71" i="66" s="1"/>
  <c r="DK72" i="66"/>
  <c r="DL72" i="66" s="1"/>
  <c r="DK73" i="66"/>
  <c r="DL73" i="66" s="1"/>
  <c r="CK75" i="66"/>
  <c r="CL75" i="66" s="1"/>
  <c r="DK77" i="66"/>
  <c r="DL77" i="66" s="1"/>
  <c r="DK82" i="66"/>
  <c r="DL82" i="66" s="1"/>
  <c r="DK86" i="66"/>
  <c r="DL86" i="66" s="1"/>
  <c r="CK88" i="66"/>
  <c r="CL88" i="66" s="1"/>
  <c r="R89" i="66"/>
  <c r="Y89" i="66" s="1"/>
  <c r="CK89" i="66"/>
  <c r="CL89" i="66" s="1"/>
  <c r="DI90" i="66"/>
  <c r="R91" i="66"/>
  <c r="Y91" i="66" s="1"/>
  <c r="CK91" i="66"/>
  <c r="CL91" i="66" s="1"/>
  <c r="DI92" i="66"/>
  <c r="R93" i="66"/>
  <c r="Y93" i="66" s="1"/>
  <c r="DL94" i="66"/>
  <c r="DK95" i="66"/>
  <c r="DL95" i="66" s="1"/>
  <c r="CK96" i="66"/>
  <c r="CL96" i="66" s="1"/>
  <c r="X98" i="66"/>
  <c r="CZ98" i="66" s="1"/>
  <c r="DK99" i="66"/>
  <c r="DL99" i="66" s="1"/>
  <c r="CK100" i="66"/>
  <c r="CL100" i="66" s="1"/>
  <c r="X102" i="66"/>
  <c r="CZ102" i="66" s="1"/>
  <c r="DK103" i="66"/>
  <c r="DL103" i="66" s="1"/>
  <c r="CK104" i="66"/>
  <c r="CL104" i="66" s="1"/>
  <c r="X106" i="66"/>
  <c r="CZ106" i="66" s="1"/>
  <c r="DL106" i="66"/>
  <c r="DK107" i="66"/>
  <c r="DL107" i="66" s="1"/>
  <c r="X111" i="66"/>
  <c r="EE111" i="66" s="1"/>
  <c r="DI111" i="66"/>
  <c r="X112" i="66"/>
  <c r="DS112" i="66" s="1"/>
  <c r="J417" i="66" s="1"/>
  <c r="DI112" i="66"/>
  <c r="DD113" i="66"/>
  <c r="DF113" i="66" s="1"/>
  <c r="X114" i="66"/>
  <c r="DL114" i="66"/>
  <c r="DE116" i="66"/>
  <c r="DF116" i="66" s="1"/>
  <c r="DI121" i="66"/>
  <c r="DI122" i="66"/>
  <c r="DF123" i="66"/>
  <c r="CK123" i="66"/>
  <c r="CL123" i="66" s="1"/>
  <c r="X125" i="66"/>
  <c r="CZ125" i="66" s="1"/>
  <c r="DI126" i="66"/>
  <c r="DI127" i="66"/>
  <c r="DF129" i="66"/>
  <c r="DL130" i="66"/>
  <c r="X131" i="66"/>
  <c r="CZ131" i="66" s="1"/>
  <c r="DE131" i="66"/>
  <c r="DD131" i="66"/>
  <c r="DF138" i="66"/>
  <c r="CK138" i="66"/>
  <c r="CL138" i="66" s="1"/>
  <c r="X140" i="66"/>
  <c r="CZ140" i="66" s="1"/>
  <c r="DI141" i="66"/>
  <c r="DI143" i="66"/>
  <c r="DJ144" i="66"/>
  <c r="DL144" i="66" s="1"/>
  <c r="CK144" i="66"/>
  <c r="CL144" i="66" s="1"/>
  <c r="DI147" i="66"/>
  <c r="X76" i="66"/>
  <c r="X81" i="66"/>
  <c r="CZ81" i="66" s="1"/>
  <c r="X85" i="66"/>
  <c r="CZ85" i="66" s="1"/>
  <c r="DL97" i="66"/>
  <c r="DL101" i="66"/>
  <c r="DL105" i="66"/>
  <c r="EF109" i="66"/>
  <c r="CZ109" i="66"/>
  <c r="DL109" i="66"/>
  <c r="DD110" i="66"/>
  <c r="DF110" i="66" s="1"/>
  <c r="DJ117" i="66"/>
  <c r="DL117" i="66" s="1"/>
  <c r="CK117" i="66"/>
  <c r="CL117" i="66" s="1"/>
  <c r="DJ119" i="66"/>
  <c r="DL119" i="66" s="1"/>
  <c r="CK119" i="66"/>
  <c r="CL119" i="66" s="1"/>
  <c r="DJ132" i="66"/>
  <c r="DL132" i="66" s="1"/>
  <c r="CK132" i="66"/>
  <c r="CL132" i="66" s="1"/>
  <c r="DE135" i="66"/>
  <c r="DD135" i="66"/>
  <c r="CK142" i="66"/>
  <c r="CL142" i="66" s="1"/>
  <c r="DI88" i="66"/>
  <c r="DL89" i="66"/>
  <c r="CL90" i="66"/>
  <c r="DL91" i="66"/>
  <c r="DI93" i="66"/>
  <c r="R94" i="66"/>
  <c r="Y94" i="66" s="1"/>
  <c r="X96" i="66"/>
  <c r="CZ96" i="66" s="1"/>
  <c r="DL96" i="66"/>
  <c r="X100" i="66"/>
  <c r="CZ100" i="66" s="1"/>
  <c r="DL100" i="66"/>
  <c r="X104" i="66"/>
  <c r="CZ104" i="66" s="1"/>
  <c r="DL104" i="66"/>
  <c r="R108" i="66"/>
  <c r="Y108" i="66" s="1"/>
  <c r="DI110" i="66"/>
  <c r="DI113" i="66"/>
  <c r="DE114" i="66"/>
  <c r="DF114" i="66" s="1"/>
  <c r="DL116" i="66"/>
  <c r="X124" i="66"/>
  <c r="CZ124" i="66" s="1"/>
  <c r="DE124" i="66"/>
  <c r="DD124" i="66"/>
  <c r="DI129" i="66"/>
  <c r="CK130" i="66"/>
  <c r="CL130" i="66" s="1"/>
  <c r="DI133" i="66"/>
  <c r="DI135" i="66"/>
  <c r="DJ136" i="66"/>
  <c r="DL136" i="66" s="1"/>
  <c r="CK136" i="66"/>
  <c r="CL136" i="66" s="1"/>
  <c r="X139" i="66"/>
  <c r="CZ139" i="66" s="1"/>
  <c r="DE139" i="66"/>
  <c r="DD139" i="66"/>
  <c r="DF141" i="66"/>
  <c r="DK146" i="66"/>
  <c r="DL146" i="66" s="1"/>
  <c r="DD147" i="66"/>
  <c r="DF147" i="66" s="1"/>
  <c r="CK148" i="66"/>
  <c r="CL148" i="66" s="1"/>
  <c r="CK149" i="66"/>
  <c r="CL149" i="66" s="1"/>
  <c r="CK150" i="66"/>
  <c r="CL150" i="66" s="1"/>
  <c r="CK151" i="66"/>
  <c r="CL151" i="66" s="1"/>
  <c r="CK152" i="66"/>
  <c r="CL152" i="66" s="1"/>
  <c r="CK153" i="66"/>
  <c r="CL153" i="66" s="1"/>
  <c r="CK154" i="66"/>
  <c r="CL154" i="66" s="1"/>
  <c r="CK155" i="66"/>
  <c r="CL155" i="66" s="1"/>
  <c r="X156" i="66"/>
  <c r="CZ156" i="66" s="1"/>
  <c r="DI156" i="66"/>
  <c r="X165" i="66"/>
  <c r="CZ165" i="66" s="1"/>
  <c r="CK171" i="66"/>
  <c r="CL171" i="66" s="1"/>
  <c r="DE171" i="66"/>
  <c r="DF171" i="66" s="1"/>
  <c r="CK173" i="66"/>
  <c r="CL173" i="66" s="1"/>
  <c r="DE173" i="66"/>
  <c r="DF173" i="66" s="1"/>
  <c r="DD178" i="66"/>
  <c r="DF178" i="66" s="1"/>
  <c r="CK180" i="66"/>
  <c r="CL180" i="66" s="1"/>
  <c r="DJ180" i="66"/>
  <c r="DL180" i="66" s="1"/>
  <c r="DI182" i="66"/>
  <c r="DK190" i="66"/>
  <c r="DL190" i="66" s="1"/>
  <c r="CK190" i="66"/>
  <c r="CL190" i="66" s="1"/>
  <c r="CK108" i="66"/>
  <c r="CL108" i="66" s="1"/>
  <c r="CK116" i="66"/>
  <c r="CL116" i="66" s="1"/>
  <c r="DK121" i="66"/>
  <c r="DL121" i="66" s="1"/>
  <c r="DK122" i="66"/>
  <c r="DL122" i="66" s="1"/>
  <c r="DK126" i="66"/>
  <c r="DL126" i="66" s="1"/>
  <c r="DK127" i="66"/>
  <c r="DL127" i="66" s="1"/>
  <c r="DK133" i="66"/>
  <c r="DL133" i="66" s="1"/>
  <c r="DK137" i="66"/>
  <c r="DL137" i="66" s="1"/>
  <c r="DK141" i="66"/>
  <c r="DL141" i="66" s="1"/>
  <c r="DK145" i="66"/>
  <c r="DL145" i="66" s="1"/>
  <c r="R157" i="66"/>
  <c r="Y157" i="66" s="1"/>
  <c r="R163" i="66"/>
  <c r="Y163" i="66" s="1"/>
  <c r="X164" i="66"/>
  <c r="DL164" i="66"/>
  <c r="CK168" i="66"/>
  <c r="CL168" i="66" s="1"/>
  <c r="DE168" i="66"/>
  <c r="DF168" i="66" s="1"/>
  <c r="R183" i="66"/>
  <c r="Y183" i="66" s="1"/>
  <c r="X183" i="66"/>
  <c r="CZ183" i="66" s="1"/>
  <c r="X148" i="66"/>
  <c r="CZ148" i="66" s="1"/>
  <c r="CK156" i="66"/>
  <c r="CL156" i="66" s="1"/>
  <c r="DE166" i="66"/>
  <c r="DF166" i="66" s="1"/>
  <c r="CK114" i="66"/>
  <c r="CL114" i="66" s="1"/>
  <c r="R158" i="66"/>
  <c r="Y158" i="66" s="1"/>
  <c r="CK164" i="66"/>
  <c r="CL164" i="66" s="1"/>
  <c r="DE165" i="66"/>
  <c r="DF165" i="66" s="1"/>
  <c r="X167" i="66"/>
  <c r="CZ167" i="66" s="1"/>
  <c r="DI167" i="66"/>
  <c r="R175" i="66"/>
  <c r="Y175" i="66" s="1"/>
  <c r="X175" i="66"/>
  <c r="CZ175" i="66" s="1"/>
  <c r="CK188" i="66"/>
  <c r="CL188" i="66" s="1"/>
  <c r="DJ188" i="66"/>
  <c r="DL188" i="66" s="1"/>
  <c r="CK157" i="66"/>
  <c r="CL157" i="66" s="1"/>
  <c r="CK158" i="66"/>
  <c r="CL158" i="66" s="1"/>
  <c r="CK163" i="66"/>
  <c r="CL163" i="66" s="1"/>
  <c r="CK172" i="66"/>
  <c r="CL172" i="66" s="1"/>
  <c r="DJ172" i="66"/>
  <c r="DL172" i="66" s="1"/>
  <c r="DK174" i="66"/>
  <c r="DL174" i="66" s="1"/>
  <c r="CK174" i="66"/>
  <c r="CL174" i="66" s="1"/>
  <c r="R178" i="66"/>
  <c r="Y178" i="66" s="1"/>
  <c r="DL179" i="66"/>
  <c r="DJ181" i="66"/>
  <c r="DL181" i="66" s="1"/>
  <c r="DL187" i="66"/>
  <c r="DE189" i="66"/>
  <c r="DF189" i="66" s="1"/>
  <c r="DL196" i="66"/>
  <c r="DF200" i="66"/>
  <c r="DI205" i="66"/>
  <c r="DK182" i="66"/>
  <c r="DL182" i="66" s="1"/>
  <c r="CK182" i="66"/>
  <c r="CL182" i="66" s="1"/>
  <c r="DI190" i="66"/>
  <c r="CK191" i="66"/>
  <c r="CL191" i="66" s="1"/>
  <c r="DK191" i="66"/>
  <c r="DL191" i="66" s="1"/>
  <c r="X193" i="66"/>
  <c r="CZ193" i="66" s="1"/>
  <c r="R193" i="66"/>
  <c r="Y193" i="66" s="1"/>
  <c r="CK194" i="66"/>
  <c r="CL194" i="66" s="1"/>
  <c r="DK194" i="66"/>
  <c r="DL194" i="66" s="1"/>
  <c r="DK199" i="66"/>
  <c r="DL199" i="66" s="1"/>
  <c r="CK199" i="66"/>
  <c r="CL199" i="66" s="1"/>
  <c r="R169" i="66"/>
  <c r="Y169" i="66" s="1"/>
  <c r="X170" i="66"/>
  <c r="CZ170" i="66" s="1"/>
  <c r="X174" i="66"/>
  <c r="CZ174" i="66" s="1"/>
  <c r="DI174" i="66"/>
  <c r="DF175" i="66"/>
  <c r="CK175" i="66"/>
  <c r="CL175" i="66" s="1"/>
  <c r="DK175" i="66"/>
  <c r="DL175" i="66" s="1"/>
  <c r="X177" i="66"/>
  <c r="CZ177" i="66" s="1"/>
  <c r="R177" i="66"/>
  <c r="Y177" i="66" s="1"/>
  <c r="CK179" i="66"/>
  <c r="CL179" i="66" s="1"/>
  <c r="DE179" i="66"/>
  <c r="DF179" i="66" s="1"/>
  <c r="DE181" i="66"/>
  <c r="DF181" i="66" s="1"/>
  <c r="R185" i="66"/>
  <c r="Y185" i="66" s="1"/>
  <c r="X185" i="66"/>
  <c r="CZ185" i="66" s="1"/>
  <c r="DD186" i="66"/>
  <c r="DF186" i="66" s="1"/>
  <c r="CK187" i="66"/>
  <c r="CL187" i="66" s="1"/>
  <c r="DE187" i="66"/>
  <c r="DF187" i="66" s="1"/>
  <c r="DI188" i="66"/>
  <c r="DE196" i="66"/>
  <c r="DF196" i="66" s="1"/>
  <c r="CL198" i="66"/>
  <c r="DE198" i="66"/>
  <c r="DF198" i="66" s="1"/>
  <c r="X200" i="66"/>
  <c r="CZ200" i="66" s="1"/>
  <c r="DF201" i="66"/>
  <c r="DI201" i="66"/>
  <c r="R202" i="66"/>
  <c r="Y202" i="66" s="1"/>
  <c r="X202" i="66"/>
  <c r="CZ202" i="66" s="1"/>
  <c r="DD203" i="66"/>
  <c r="DE203" i="66"/>
  <c r="DE195" i="66"/>
  <c r="DF195" i="66" s="1"/>
  <c r="CK197" i="66"/>
  <c r="CL197" i="66" s="1"/>
  <c r="DJ197" i="66"/>
  <c r="DL197" i="66" s="1"/>
  <c r="DI199" i="66"/>
  <c r="DJ205" i="66"/>
  <c r="DL205" i="66" s="1"/>
  <c r="CK205" i="66"/>
  <c r="CL205" i="66" s="1"/>
  <c r="DF205" i="66"/>
  <c r="DJ209" i="66"/>
  <c r="DL209" i="66" s="1"/>
  <c r="CK209" i="66"/>
  <c r="CL209" i="66" s="1"/>
  <c r="DJ213" i="66"/>
  <c r="DL213" i="66" s="1"/>
  <c r="CK213" i="66"/>
  <c r="CL213" i="66" s="1"/>
  <c r="DJ217" i="66"/>
  <c r="DL217" i="66" s="1"/>
  <c r="CK217" i="66"/>
  <c r="CL217" i="66" s="1"/>
  <c r="DJ221" i="66"/>
  <c r="DL221" i="66" s="1"/>
  <c r="CK221" i="66"/>
  <c r="CL221" i="66" s="1"/>
  <c r="DL233" i="66"/>
  <c r="DJ238" i="66"/>
  <c r="DL238" i="66" s="1"/>
  <c r="CK238" i="66"/>
  <c r="CL238" i="66" s="1"/>
  <c r="CK239" i="66"/>
  <c r="CL239" i="66" s="1"/>
  <c r="DJ239" i="66"/>
  <c r="DL239" i="66" s="1"/>
  <c r="CL258" i="66"/>
  <c r="CK317" i="66"/>
  <c r="CL317" i="66" s="1"/>
  <c r="DJ317" i="66"/>
  <c r="DL317" i="66" s="1"/>
  <c r="CK170" i="66"/>
  <c r="CL170" i="66" s="1"/>
  <c r="CK176" i="66"/>
  <c r="CL176" i="66" s="1"/>
  <c r="DE177" i="66"/>
  <c r="DF177" i="66" s="1"/>
  <c r="R179" i="66"/>
  <c r="Y179" i="66" s="1"/>
  <c r="X180" i="66"/>
  <c r="CZ180" i="66" s="1"/>
  <c r="CK183" i="66"/>
  <c r="CL183" i="66" s="1"/>
  <c r="CK185" i="66"/>
  <c r="CL185" i="66" s="1"/>
  <c r="CK192" i="66"/>
  <c r="CL192" i="66" s="1"/>
  <c r="DE193" i="66"/>
  <c r="DF193" i="66" s="1"/>
  <c r="R196" i="66"/>
  <c r="Y196" i="66" s="1"/>
  <c r="X197" i="66"/>
  <c r="CZ197" i="66" s="1"/>
  <c r="CK200" i="66"/>
  <c r="CL200" i="66" s="1"/>
  <c r="DF204" i="66"/>
  <c r="X205" i="66"/>
  <c r="CZ205" i="66" s="1"/>
  <c r="X209" i="66"/>
  <c r="CZ209" i="66" s="1"/>
  <c r="X213" i="66"/>
  <c r="CZ213" i="66" s="1"/>
  <c r="X217" i="66"/>
  <c r="CZ217" i="66" s="1"/>
  <c r="DJ222" i="66"/>
  <c r="DL222" i="66" s="1"/>
  <c r="R223" i="66"/>
  <c r="Y223" i="66" s="1"/>
  <c r="DE229" i="66"/>
  <c r="DD229" i="66"/>
  <c r="CK229" i="66"/>
  <c r="CL229" i="66" s="1"/>
  <c r="DI229" i="66"/>
  <c r="DD231" i="66"/>
  <c r="DE231" i="66"/>
  <c r="X233" i="66"/>
  <c r="DI235" i="66"/>
  <c r="DI241" i="66"/>
  <c r="X242" i="66"/>
  <c r="CZ242" i="66" s="1"/>
  <c r="DD246" i="66"/>
  <c r="DF246" i="66" s="1"/>
  <c r="DD249" i="66"/>
  <c r="DE249" i="66"/>
  <c r="DD254" i="66"/>
  <c r="DF254" i="66" s="1"/>
  <c r="DD257" i="66"/>
  <c r="DE257" i="66"/>
  <c r="DD262" i="66"/>
  <c r="DF262" i="66" s="1"/>
  <c r="DK265" i="66"/>
  <c r="DL265" i="66" s="1"/>
  <c r="CK265" i="66"/>
  <c r="CL265" i="66" s="1"/>
  <c r="X207" i="66"/>
  <c r="CZ207" i="66" s="1"/>
  <c r="DD208" i="66"/>
  <c r="DF208" i="66" s="1"/>
  <c r="DI209" i="66"/>
  <c r="X211" i="66"/>
  <c r="CZ211" i="66" s="1"/>
  <c r="DD212" i="66"/>
  <c r="DF212" i="66" s="1"/>
  <c r="DI213" i="66"/>
  <c r="X215" i="66"/>
  <c r="CZ215" i="66" s="1"/>
  <c r="DD216" i="66"/>
  <c r="DF216" i="66" s="1"/>
  <c r="DI217" i="66"/>
  <c r="CK218" i="66"/>
  <c r="CL218" i="66" s="1"/>
  <c r="DJ218" i="66"/>
  <c r="DL218" i="66" s="1"/>
  <c r="X224" i="66"/>
  <c r="CZ224" i="66" s="1"/>
  <c r="DE224" i="66"/>
  <c r="DD224" i="66"/>
  <c r="DD225" i="66"/>
  <c r="DF225" i="66" s="1"/>
  <c r="DD227" i="66"/>
  <c r="DE227" i="66"/>
  <c r="DK232" i="66"/>
  <c r="DL232" i="66" s="1"/>
  <c r="CK232" i="66"/>
  <c r="CL232" i="66" s="1"/>
  <c r="CL254" i="66"/>
  <c r="R171" i="66"/>
  <c r="Y171" i="66" s="1"/>
  <c r="X172" i="66"/>
  <c r="CZ172" i="66" s="1"/>
  <c r="DI180" i="66"/>
  <c r="CK184" i="66"/>
  <c r="CL184" i="66" s="1"/>
  <c r="R187" i="66"/>
  <c r="Y187" i="66" s="1"/>
  <c r="X188" i="66"/>
  <c r="CZ188" i="66" s="1"/>
  <c r="DI197" i="66"/>
  <c r="CK201" i="66"/>
  <c r="CL201" i="66" s="1"/>
  <c r="DJ202" i="66"/>
  <c r="DL202" i="66" s="1"/>
  <c r="R204" i="66"/>
  <c r="Y204" i="66" s="1"/>
  <c r="DJ206" i="66"/>
  <c r="DL206" i="66" s="1"/>
  <c r="DE207" i="66"/>
  <c r="DF207" i="66" s="1"/>
  <c r="R208" i="66"/>
  <c r="Y208" i="66" s="1"/>
  <c r="DJ210" i="66"/>
  <c r="DL210" i="66" s="1"/>
  <c r="DE211" i="66"/>
  <c r="DF211" i="66" s="1"/>
  <c r="R212" i="66"/>
  <c r="Y212" i="66" s="1"/>
  <c r="DJ214" i="66"/>
  <c r="DL214" i="66" s="1"/>
  <c r="DE215" i="66"/>
  <c r="DF215" i="66" s="1"/>
  <c r="R216" i="66"/>
  <c r="Y216" i="66" s="1"/>
  <c r="DI219" i="66"/>
  <c r="DJ219" i="66"/>
  <c r="DL219" i="66" s="1"/>
  <c r="R221" i="66"/>
  <c r="Y221" i="66" s="1"/>
  <c r="DJ223" i="66"/>
  <c r="DL223" i="66" s="1"/>
  <c r="DI224" i="66"/>
  <c r="X225" i="66"/>
  <c r="CZ225" i="66" s="1"/>
  <c r="X226" i="66"/>
  <c r="CZ226" i="66" s="1"/>
  <c r="R228" i="66"/>
  <c r="Y228" i="66" s="1"/>
  <c r="DE228" i="66"/>
  <c r="DF228" i="66" s="1"/>
  <c r="DI230" i="66"/>
  <c r="DI231" i="66"/>
  <c r="X244" i="66"/>
  <c r="CZ244" i="66" s="1"/>
  <c r="R244" i="66"/>
  <c r="Y244" i="66" s="1"/>
  <c r="DD245" i="66"/>
  <c r="DE245" i="66"/>
  <c r="DD250" i="66"/>
  <c r="DF250" i="66" s="1"/>
  <c r="DD253" i="66"/>
  <c r="DE253" i="66"/>
  <c r="DD258" i="66"/>
  <c r="DF258" i="66" s="1"/>
  <c r="DD261" i="66"/>
  <c r="DE261" i="66"/>
  <c r="DI239" i="66"/>
  <c r="DJ244" i="66"/>
  <c r="DL244" i="66" s="1"/>
  <c r="X246" i="66"/>
  <c r="CZ246" i="66" s="1"/>
  <c r="DJ248" i="66"/>
  <c r="DL248" i="66" s="1"/>
  <c r="X250" i="66"/>
  <c r="CZ250" i="66" s="1"/>
  <c r="DJ252" i="66"/>
  <c r="DL252" i="66" s="1"/>
  <c r="X254" i="66"/>
  <c r="CZ254" i="66" s="1"/>
  <c r="DJ256" i="66"/>
  <c r="DL256" i="66" s="1"/>
  <c r="X258" i="66"/>
  <c r="CZ258" i="66" s="1"/>
  <c r="DJ260" i="66"/>
  <c r="DL260" i="66" s="1"/>
  <c r="X262" i="66"/>
  <c r="CZ262" i="66" s="1"/>
  <c r="DJ263" i="66"/>
  <c r="DL263" i="66" s="1"/>
  <c r="CK263" i="66"/>
  <c r="CL263" i="66" s="1"/>
  <c r="DK269" i="66"/>
  <c r="DL269" i="66" s="1"/>
  <c r="CK269" i="66"/>
  <c r="CL269" i="66" s="1"/>
  <c r="DJ297" i="66"/>
  <c r="DL297" i="66" s="1"/>
  <c r="CK297" i="66"/>
  <c r="CL297" i="66" s="1"/>
  <c r="DD202" i="66"/>
  <c r="DF202" i="66" s="1"/>
  <c r="DD206" i="66"/>
  <c r="DF206" i="66" s="1"/>
  <c r="DD210" i="66"/>
  <c r="DF210" i="66" s="1"/>
  <c r="DD214" i="66"/>
  <c r="DF214" i="66" s="1"/>
  <c r="CK226" i="66"/>
  <c r="CL226" i="66" s="1"/>
  <c r="R229" i="66"/>
  <c r="Y229" i="66" s="1"/>
  <c r="X230" i="66"/>
  <c r="CZ230" i="66" s="1"/>
  <c r="CK233" i="66"/>
  <c r="CL233" i="66" s="1"/>
  <c r="X235" i="66"/>
  <c r="CK237" i="66"/>
  <c r="CL237" i="66" s="1"/>
  <c r="DJ247" i="66"/>
  <c r="DL247" i="66" s="1"/>
  <c r="CK247" i="66"/>
  <c r="CL247" i="66" s="1"/>
  <c r="DJ251" i="66"/>
  <c r="DL251" i="66" s="1"/>
  <c r="CK251" i="66"/>
  <c r="CL251" i="66" s="1"/>
  <c r="DJ255" i="66"/>
  <c r="DL255" i="66" s="1"/>
  <c r="CK255" i="66"/>
  <c r="CL255" i="66" s="1"/>
  <c r="DJ259" i="66"/>
  <c r="DL259" i="66" s="1"/>
  <c r="CK259" i="66"/>
  <c r="CL259" i="66" s="1"/>
  <c r="DI263" i="66"/>
  <c r="DJ268" i="66"/>
  <c r="DL268" i="66" s="1"/>
  <c r="CK268" i="66"/>
  <c r="CL268" i="66" s="1"/>
  <c r="DI270" i="66"/>
  <c r="CK230" i="66"/>
  <c r="CL230" i="66" s="1"/>
  <c r="CK235" i="66"/>
  <c r="CL235" i="66" s="1"/>
  <c r="DE236" i="66"/>
  <c r="DF236" i="66" s="1"/>
  <c r="R238" i="66"/>
  <c r="Y238" i="66" s="1"/>
  <c r="CK242" i="66"/>
  <c r="CL242" i="66" s="1"/>
  <c r="DE244" i="66"/>
  <c r="DD244" i="66"/>
  <c r="DF267" i="66"/>
  <c r="DK267" i="66"/>
  <c r="DL267" i="66" s="1"/>
  <c r="CK267" i="66"/>
  <c r="CL267" i="66" s="1"/>
  <c r="DI268" i="66"/>
  <c r="DJ274" i="66"/>
  <c r="DL274" i="66" s="1"/>
  <c r="CK274" i="66"/>
  <c r="CL274" i="66" s="1"/>
  <c r="DJ278" i="66"/>
  <c r="DL278" i="66" s="1"/>
  <c r="CK278" i="66"/>
  <c r="CL278" i="66" s="1"/>
  <c r="DJ282" i="66"/>
  <c r="DL282" i="66" s="1"/>
  <c r="CK282" i="66"/>
  <c r="CL282" i="66" s="1"/>
  <c r="DJ286" i="66"/>
  <c r="DL286" i="66" s="1"/>
  <c r="CK286" i="66"/>
  <c r="CL286" i="66" s="1"/>
  <c r="DJ290" i="66"/>
  <c r="DL290" i="66" s="1"/>
  <c r="CK290" i="66"/>
  <c r="CL290" i="66" s="1"/>
  <c r="DJ294" i="66"/>
  <c r="DL294" i="66" s="1"/>
  <c r="CK294" i="66"/>
  <c r="CL294" i="66" s="1"/>
  <c r="X310" i="66"/>
  <c r="CZ310" i="66" s="1"/>
  <c r="X274" i="66"/>
  <c r="CZ274" i="66" s="1"/>
  <c r="X278" i="66"/>
  <c r="CZ278" i="66" s="1"/>
  <c r="X282" i="66"/>
  <c r="CZ282" i="66" s="1"/>
  <c r="DF285" i="66"/>
  <c r="X286" i="66"/>
  <c r="CZ286" i="66" s="1"/>
  <c r="X290" i="66"/>
  <c r="CZ290" i="66" s="1"/>
  <c r="DF293" i="66"/>
  <c r="X294" i="66"/>
  <c r="CZ294" i="66" s="1"/>
  <c r="X297" i="66"/>
  <c r="CZ297" i="66" s="1"/>
  <c r="DI299" i="66"/>
  <c r="X306" i="66"/>
  <c r="CZ306" i="66" s="1"/>
  <c r="DD248" i="66"/>
  <c r="DF248" i="66" s="1"/>
  <c r="DD252" i="66"/>
  <c r="DF252" i="66" s="1"/>
  <c r="DD256" i="66"/>
  <c r="DF256" i="66" s="1"/>
  <c r="DD260" i="66"/>
  <c r="DF260" i="66" s="1"/>
  <c r="DD264" i="66"/>
  <c r="DF264" i="66" s="1"/>
  <c r="DD266" i="66"/>
  <c r="DF266" i="66" s="1"/>
  <c r="R269" i="66"/>
  <c r="Y269" i="66" s="1"/>
  <c r="DD269" i="66"/>
  <c r="DF269" i="66" s="1"/>
  <c r="X270" i="66"/>
  <c r="CZ270" i="66" s="1"/>
  <c r="CK272" i="66"/>
  <c r="CL272" i="66" s="1"/>
  <c r="CK273" i="66"/>
  <c r="CL273" i="66" s="1"/>
  <c r="DI274" i="66"/>
  <c r="DL276" i="66"/>
  <c r="CK277" i="66"/>
  <c r="CL277" i="66" s="1"/>
  <c r="DI278" i="66"/>
  <c r="CK281" i="66"/>
  <c r="CL281" i="66" s="1"/>
  <c r="DI282" i="66"/>
  <c r="CK285" i="66"/>
  <c r="CL285" i="66" s="1"/>
  <c r="DI286" i="66"/>
  <c r="DL288" i="66"/>
  <c r="CK289" i="66"/>
  <c r="CL289" i="66" s="1"/>
  <c r="DI290" i="66"/>
  <c r="DL292" i="66"/>
  <c r="CK293" i="66"/>
  <c r="CL293" i="66" s="1"/>
  <c r="DI294" i="66"/>
  <c r="DL296" i="66"/>
  <c r="DI297" i="66"/>
  <c r="CK270" i="66"/>
  <c r="CL270" i="66" s="1"/>
  <c r="DE271" i="66"/>
  <c r="DF271" i="66" s="1"/>
  <c r="R273" i="66"/>
  <c r="Y273" i="66" s="1"/>
  <c r="DJ275" i="66"/>
  <c r="DL275" i="66" s="1"/>
  <c r="R277" i="66"/>
  <c r="Y277" i="66" s="1"/>
  <c r="DJ279" i="66"/>
  <c r="DL279" i="66" s="1"/>
  <c r="R281" i="66"/>
  <c r="Y281" i="66" s="1"/>
  <c r="DJ283" i="66"/>
  <c r="DL283" i="66" s="1"/>
  <c r="R285" i="66"/>
  <c r="Y285" i="66" s="1"/>
  <c r="DJ287" i="66"/>
  <c r="DL287" i="66" s="1"/>
  <c r="R289" i="66"/>
  <c r="Y289" i="66" s="1"/>
  <c r="DJ291" i="66"/>
  <c r="DL291" i="66" s="1"/>
  <c r="R293" i="66"/>
  <c r="Y293" i="66" s="1"/>
  <c r="DJ295" i="66"/>
  <c r="DL295" i="66" s="1"/>
  <c r="DD300" i="66"/>
  <c r="DE300" i="66"/>
  <c r="CL300" i="66"/>
  <c r="DJ302" i="66"/>
  <c r="DL302" i="66" s="1"/>
  <c r="CK302" i="66"/>
  <c r="CL302" i="66" s="1"/>
  <c r="R322" i="66"/>
  <c r="Y322" i="66" s="1"/>
  <c r="X322" i="66"/>
  <c r="CZ322" i="66" s="1"/>
  <c r="DJ303" i="66"/>
  <c r="DL303" i="66" s="1"/>
  <c r="CK303" i="66"/>
  <c r="CL303" i="66" s="1"/>
  <c r="DJ307" i="66"/>
  <c r="DL307" i="66" s="1"/>
  <c r="CK307" i="66"/>
  <c r="CL307" i="66" s="1"/>
  <c r="DJ311" i="66"/>
  <c r="DL311" i="66" s="1"/>
  <c r="CK311" i="66"/>
  <c r="CL311" i="66" s="1"/>
  <c r="DJ312" i="66"/>
  <c r="DL312" i="66" s="1"/>
  <c r="CK312" i="66"/>
  <c r="CL312" i="66" s="1"/>
  <c r="X318" i="66"/>
  <c r="CZ318" i="66" s="1"/>
  <c r="R318" i="66"/>
  <c r="Y318" i="66" s="1"/>
  <c r="DD275" i="66"/>
  <c r="DF275" i="66" s="1"/>
  <c r="DD279" i="66"/>
  <c r="DF279" i="66" s="1"/>
  <c r="DD283" i="66"/>
  <c r="DF283" i="66" s="1"/>
  <c r="DD287" i="66"/>
  <c r="DF287" i="66" s="1"/>
  <c r="DD291" i="66"/>
  <c r="DF291" i="66" s="1"/>
  <c r="DD295" i="66"/>
  <c r="DF295" i="66" s="1"/>
  <c r="X299" i="66"/>
  <c r="CZ299" i="66" s="1"/>
  <c r="CK301" i="66"/>
  <c r="CL301" i="66" s="1"/>
  <c r="X303" i="66"/>
  <c r="CZ303" i="66" s="1"/>
  <c r="DF306" i="66"/>
  <c r="X307" i="66"/>
  <c r="CZ307" i="66" s="1"/>
  <c r="X311" i="66"/>
  <c r="CZ311" i="66" s="1"/>
  <c r="DD314" i="66"/>
  <c r="DE314" i="66"/>
  <c r="CL314" i="66"/>
  <c r="CK299" i="66"/>
  <c r="CL299" i="66" s="1"/>
  <c r="R302" i="66"/>
  <c r="Y302" i="66" s="1"/>
  <c r="DI303" i="66"/>
  <c r="DL305" i="66"/>
  <c r="CK306" i="66"/>
  <c r="CL306" i="66" s="1"/>
  <c r="DI307" i="66"/>
  <c r="DL309" i="66"/>
  <c r="CK310" i="66"/>
  <c r="CL310" i="66" s="1"/>
  <c r="DF315" i="66"/>
  <c r="DJ316" i="66"/>
  <c r="DL316" i="66" s="1"/>
  <c r="CK316" i="66"/>
  <c r="CL316" i="66" s="1"/>
  <c r="CL322" i="66"/>
  <c r="DE322" i="66"/>
  <c r="DF322" i="66" s="1"/>
  <c r="DD304" i="66"/>
  <c r="DF304" i="66" s="1"/>
  <c r="DD308" i="66"/>
  <c r="DF308" i="66" s="1"/>
  <c r="DJ313" i="66"/>
  <c r="DL313" i="66" s="1"/>
  <c r="CK315" i="66"/>
  <c r="CL315" i="66" s="1"/>
  <c r="X316" i="66"/>
  <c r="CZ316" i="66" s="1"/>
  <c r="DI321" i="66"/>
  <c r="DL321" i="66"/>
  <c r="X323" i="66"/>
  <c r="CZ323" i="66" s="1"/>
  <c r="DK323" i="66"/>
  <c r="DL323" i="66" s="1"/>
  <c r="CK323" i="66"/>
  <c r="CL323" i="66" s="1"/>
  <c r="DJ324" i="66"/>
  <c r="DL324" i="66" s="1"/>
  <c r="CK324" i="66"/>
  <c r="CL324" i="66" s="1"/>
  <c r="DJ325" i="66"/>
  <c r="DL325" i="66" s="1"/>
  <c r="CK325" i="66"/>
  <c r="CL325" i="66" s="1"/>
  <c r="R315" i="66"/>
  <c r="Y315" i="66" s="1"/>
  <c r="DI316" i="66"/>
  <c r="CL318" i="66"/>
  <c r="DE318" i="66"/>
  <c r="DF318" i="66" s="1"/>
  <c r="DK319" i="66"/>
  <c r="DL319" i="66" s="1"/>
  <c r="CK319" i="66"/>
  <c r="CL319" i="66" s="1"/>
  <c r="DJ320" i="66"/>
  <c r="DL320" i="66" s="1"/>
  <c r="CK320" i="66"/>
  <c r="CL320" i="66" s="1"/>
  <c r="DI320" i="66"/>
  <c r="DD320" i="66"/>
  <c r="DF320" i="66" s="1"/>
  <c r="DD324" i="66"/>
  <c r="DF324" i="66" s="1"/>
  <c r="DI326" i="66"/>
  <c r="DE325" i="66"/>
  <c r="DF325" i="66" s="1"/>
  <c r="DJ327" i="66"/>
  <c r="DL327" i="66" s="1"/>
  <c r="CK327" i="66"/>
  <c r="CL327" i="66" s="1"/>
  <c r="X326" i="66"/>
  <c r="CZ326" i="66" s="1"/>
  <c r="DF326" i="66"/>
  <c r="DD327" i="66"/>
  <c r="DF327" i="66" s="1"/>
  <c r="X327" i="66"/>
  <c r="CZ327" i="66" s="1"/>
  <c r="DD328" i="66"/>
  <c r="DF328" i="66" s="1"/>
  <c r="C7" i="65"/>
  <c r="DF305" i="66" l="1"/>
  <c r="CZ69" i="66"/>
  <c r="CZ65" i="66"/>
  <c r="DF93" i="66"/>
  <c r="CZ108" i="66"/>
  <c r="DF227" i="66"/>
  <c r="CZ66" i="66"/>
  <c r="DF278" i="66"/>
  <c r="DF232" i="66"/>
  <c r="DF239" i="66"/>
  <c r="DF152" i="66"/>
  <c r="DF242" i="66"/>
  <c r="CZ67" i="66"/>
  <c r="DF35" i="66"/>
  <c r="DF33" i="66"/>
  <c r="DF139" i="66"/>
  <c r="FJ329" i="66"/>
  <c r="K435" i="66" s="1"/>
  <c r="R435" i="66" s="1"/>
  <c r="DF87" i="66"/>
  <c r="DF47" i="66"/>
  <c r="DF144" i="66"/>
  <c r="DF299" i="66"/>
  <c r="DF131" i="66"/>
  <c r="DF282" i="66"/>
  <c r="DF37" i="66"/>
  <c r="CZ73" i="66"/>
  <c r="DF281" i="66"/>
  <c r="DF268" i="66"/>
  <c r="H1" i="66"/>
  <c r="I1" i="66" s="1"/>
  <c r="J1" i="66" s="1"/>
  <c r="K1" i="66" s="1"/>
  <c r="L1" i="66" s="1"/>
  <c r="M1" i="66" s="1"/>
  <c r="O1" i="66" s="1"/>
  <c r="P1" i="66" s="1"/>
  <c r="R1" i="66" s="1"/>
  <c r="S1" i="66" s="1"/>
  <c r="T1" i="66" s="1"/>
  <c r="U1" i="66" s="1"/>
  <c r="V1" i="66" s="1"/>
  <c r="W1" i="66" s="1"/>
  <c r="X1" i="66" s="1"/>
  <c r="Z1" i="66" s="1"/>
  <c r="AA1" i="66" s="1"/>
  <c r="AB1" i="66" s="1"/>
  <c r="AC1" i="66" s="1"/>
  <c r="AD1" i="66" s="1"/>
  <c r="AE1" i="66" s="1"/>
  <c r="AF1" i="66" s="1"/>
  <c r="AG1" i="66" s="1"/>
  <c r="AH1" i="66" s="1"/>
  <c r="AI1" i="66" s="1"/>
  <c r="AJ1" i="66" s="1"/>
  <c r="AK1" i="66" s="1"/>
  <c r="AL1" i="66" s="1"/>
  <c r="AM1" i="66" s="1"/>
  <c r="AN1" i="66" s="1"/>
  <c r="AO1" i="66" s="1"/>
  <c r="AP1" i="66" s="1"/>
  <c r="AQ1" i="66" s="1"/>
  <c r="AR1" i="66" s="1"/>
  <c r="AS1" i="66" s="1"/>
  <c r="AT1" i="66" s="1"/>
  <c r="AU1" i="66" s="1"/>
  <c r="AV1" i="66" s="1"/>
  <c r="AW1" i="66" s="1"/>
  <c r="AX1" i="66" s="1"/>
  <c r="AY1" i="66" s="1"/>
  <c r="AZ1" i="66" s="1"/>
  <c r="BA1" i="66" s="1"/>
  <c r="BB1" i="66" s="1"/>
  <c r="BC1" i="66" s="1"/>
  <c r="BD1" i="66" s="1"/>
  <c r="BE1" i="66" s="1"/>
  <c r="BF1" i="66" s="1"/>
  <c r="BG1" i="66" s="1"/>
  <c r="BH1" i="66" s="1"/>
  <c r="BI1" i="66" s="1"/>
  <c r="BJ1" i="66" s="1"/>
  <c r="BK1" i="66" s="1"/>
  <c r="BL1" i="66" s="1"/>
  <c r="BM1" i="66" s="1"/>
  <c r="BN1" i="66" s="1"/>
  <c r="BP1" i="66" s="1"/>
  <c r="BQ1" i="66" s="1"/>
  <c r="BR1" i="66" s="1"/>
  <c r="BS1" i="66" s="1"/>
  <c r="BT1" i="66" s="1"/>
  <c r="BU1" i="66" s="1"/>
  <c r="BV1" i="66" s="1"/>
  <c r="BW1" i="66" s="1"/>
  <c r="BX1" i="66" s="1"/>
  <c r="BY1" i="66" s="1"/>
  <c r="BZ1" i="66" s="1"/>
  <c r="CA1" i="66" s="1"/>
  <c r="CB1" i="66" s="1"/>
  <c r="CC1" i="66" s="1"/>
  <c r="CD1" i="66" s="1"/>
  <c r="CE1" i="66" s="1"/>
  <c r="CF1" i="66" s="1"/>
  <c r="CG1" i="66" s="1"/>
  <c r="CH1" i="66" s="1"/>
  <c r="CI1" i="66" s="1"/>
  <c r="CJ1" i="66" s="1"/>
  <c r="CK1" i="66" s="1"/>
  <c r="CL1" i="66" s="1"/>
  <c r="CM1" i="66" s="1"/>
  <c r="CN1" i="66" s="1"/>
  <c r="CO1" i="66" s="1"/>
  <c r="CP1" i="66" s="1"/>
  <c r="CQ1" i="66" s="1"/>
  <c r="CS1" i="66" s="1"/>
  <c r="CT1" i="66" s="1"/>
  <c r="CU1" i="66" s="1"/>
  <c r="CV1" i="66" s="1"/>
  <c r="CW1" i="66" s="1"/>
  <c r="CX1" i="66" s="1"/>
  <c r="CY1" i="66" s="1"/>
  <c r="CZ1" i="66" s="1"/>
  <c r="DF249" i="66"/>
  <c r="DF124" i="66"/>
  <c r="DF126" i="66"/>
  <c r="DF134" i="66"/>
  <c r="DF122" i="66"/>
  <c r="DF97" i="66"/>
  <c r="E17" i="65"/>
  <c r="DA330" i="66"/>
  <c r="L339" i="66" s="1"/>
  <c r="F17" i="65"/>
  <c r="F25" i="65" s="1"/>
  <c r="DF125" i="66"/>
  <c r="DF137" i="66"/>
  <c r="DF133" i="66"/>
  <c r="DF132" i="66"/>
  <c r="DF94" i="66"/>
  <c r="DS329" i="66"/>
  <c r="FD112" i="66"/>
  <c r="ER112" i="66"/>
  <c r="ER329" i="66" s="1"/>
  <c r="K417" i="66" s="1"/>
  <c r="R417" i="66" s="1"/>
  <c r="DF251" i="66"/>
  <c r="DF243" i="66"/>
  <c r="J342" i="66"/>
  <c r="DF276" i="66"/>
  <c r="DF226" i="66"/>
  <c r="DF191" i="66"/>
  <c r="I19" i="65"/>
  <c r="E82" i="65" s="1"/>
  <c r="DF148" i="66"/>
  <c r="I18" i="65"/>
  <c r="J19" i="65"/>
  <c r="E83" i="65" s="1"/>
  <c r="J24" i="65"/>
  <c r="J23" i="65"/>
  <c r="J22" i="65"/>
  <c r="E23" i="65"/>
  <c r="I21" i="65"/>
  <c r="E24" i="65"/>
  <c r="DF261" i="66"/>
  <c r="J20" i="65"/>
  <c r="DF302" i="66"/>
  <c r="DF292" i="66"/>
  <c r="DF176" i="66"/>
  <c r="DF180" i="66"/>
  <c r="DF223" i="66"/>
  <c r="DF316" i="66"/>
  <c r="DF310" i="66"/>
  <c r="G25" i="65"/>
  <c r="I24" i="65"/>
  <c r="J21" i="65"/>
  <c r="EW329" i="66"/>
  <c r="K422" i="66" s="1"/>
  <c r="R422" i="66" s="1"/>
  <c r="I23" i="65"/>
  <c r="DF274" i="66"/>
  <c r="I22" i="65"/>
  <c r="I20" i="65"/>
  <c r="DF263" i="66"/>
  <c r="E21" i="65"/>
  <c r="J18" i="65"/>
  <c r="E79" i="65" s="1"/>
  <c r="DQ236" i="66"/>
  <c r="DF253" i="66"/>
  <c r="DF136" i="66"/>
  <c r="DF288" i="66"/>
  <c r="CZ72" i="66"/>
  <c r="EK55" i="66"/>
  <c r="DF257" i="66"/>
  <c r="DF231" i="66"/>
  <c r="DF229" i="66"/>
  <c r="DQ234" i="66"/>
  <c r="CZ70" i="66"/>
  <c r="CZ68" i="66"/>
  <c r="DU53" i="66"/>
  <c r="DU58" i="66"/>
  <c r="DF294" i="66"/>
  <c r="DF240" i="66"/>
  <c r="J343" i="66"/>
  <c r="DF300" i="66"/>
  <c r="DF245" i="66"/>
  <c r="DF203" i="66"/>
  <c r="FE111" i="66"/>
  <c r="FE329" i="66" s="1"/>
  <c r="K430" i="66" s="1"/>
  <c r="Q430" i="66" s="1"/>
  <c r="FD111" i="66"/>
  <c r="FD110" i="66"/>
  <c r="EQ110" i="66"/>
  <c r="EQ329" i="66" s="1"/>
  <c r="K416" i="66" s="1"/>
  <c r="R416" i="66" s="1"/>
  <c r="EE110" i="66"/>
  <c r="DR110" i="66"/>
  <c r="R418" i="66"/>
  <c r="EM329" i="66"/>
  <c r="J437" i="66"/>
  <c r="FC108" i="66"/>
  <c r="FC329" i="66" s="1"/>
  <c r="K428" i="66" s="1"/>
  <c r="Q428" i="66" s="1"/>
  <c r="FL108" i="66"/>
  <c r="FL329" i="66" s="1"/>
  <c r="K437" i="66" s="1"/>
  <c r="Q437" i="66" s="1"/>
  <c r="R438" i="66"/>
  <c r="ET329" i="66"/>
  <c r="K419" i="66" s="1"/>
  <c r="R419" i="66" s="1"/>
  <c r="CZ56" i="66"/>
  <c r="DU56" i="66"/>
  <c r="CZ54" i="66"/>
  <c r="DU54" i="66"/>
  <c r="Q426" i="66"/>
  <c r="Q434" i="66"/>
  <c r="EP329" i="66"/>
  <c r="K415" i="66" s="1"/>
  <c r="R415" i="66" s="1"/>
  <c r="R426" i="66"/>
  <c r="DQ75" i="66"/>
  <c r="CZ75" i="66"/>
  <c r="J341" i="66"/>
  <c r="DE330" i="66"/>
  <c r="DF135" i="66"/>
  <c r="DF143" i="66"/>
  <c r="EF111" i="66"/>
  <c r="CZ111" i="66"/>
  <c r="R425" i="66"/>
  <c r="Q425" i="66"/>
  <c r="DD330" i="66"/>
  <c r="DF314" i="66"/>
  <c r="DF244" i="66"/>
  <c r="CZ164" i="66"/>
  <c r="E20" i="65" s="1"/>
  <c r="EC164" i="66"/>
  <c r="R421" i="66"/>
  <c r="Q421" i="66"/>
  <c r="DC330" i="66"/>
  <c r="DF5" i="66"/>
  <c r="R432" i="66"/>
  <c r="Q432" i="66"/>
  <c r="Q438" i="66"/>
  <c r="R434" i="66"/>
  <c r="DG330" i="66"/>
  <c r="DI5" i="66"/>
  <c r="Q423" i="66"/>
  <c r="R423" i="66"/>
  <c r="EE112" i="66"/>
  <c r="CZ112" i="66"/>
  <c r="R433" i="66"/>
  <c r="Q433" i="66"/>
  <c r="R424" i="66"/>
  <c r="Q424" i="66"/>
  <c r="DJ330" i="66"/>
  <c r="DL5" i="66"/>
  <c r="Q418" i="66"/>
  <c r="R436" i="66"/>
  <c r="Q436" i="66"/>
  <c r="Q431" i="66"/>
  <c r="R431" i="66"/>
  <c r="R420" i="66"/>
  <c r="Q420" i="66"/>
  <c r="CZ235" i="66"/>
  <c r="DX235" i="66"/>
  <c r="J422" i="66" s="1"/>
  <c r="DF224" i="66"/>
  <c r="DQ233" i="66"/>
  <c r="CZ233" i="66"/>
  <c r="CZ76" i="66"/>
  <c r="DQ76" i="66"/>
  <c r="EF114" i="66"/>
  <c r="CZ114" i="66"/>
  <c r="DK330" i="66"/>
  <c r="CK330" i="66"/>
  <c r="CL5" i="66"/>
  <c r="CL330" i="66" s="1"/>
  <c r="Q427" i="66"/>
  <c r="R427" i="66"/>
  <c r="X330" i="66"/>
  <c r="J338" i="66" s="1"/>
  <c r="C8" i="65"/>
  <c r="E22" i="65" l="1"/>
  <c r="H18" i="65"/>
  <c r="E78" i="65" s="1"/>
  <c r="Q435" i="66"/>
  <c r="H17" i="65"/>
  <c r="DA1" i="66"/>
  <c r="H19" i="65"/>
  <c r="H22" i="65"/>
  <c r="H21" i="65"/>
  <c r="K21" i="65" s="1"/>
  <c r="DI330" i="66"/>
  <c r="L342" i="66" s="1"/>
  <c r="I17" i="65"/>
  <c r="I25" i="65" s="1"/>
  <c r="DL330" i="66"/>
  <c r="L343" i="66" s="1"/>
  <c r="J17" i="65"/>
  <c r="J25" i="65" s="1"/>
  <c r="H23" i="65"/>
  <c r="K23" i="65" s="1"/>
  <c r="Q417" i="66"/>
  <c r="H24" i="65"/>
  <c r="K24" i="65" s="1"/>
  <c r="H20" i="65"/>
  <c r="E18" i="65"/>
  <c r="Q422" i="66"/>
  <c r="Q416" i="66"/>
  <c r="E19" i="65"/>
  <c r="E80" i="65" s="1"/>
  <c r="FD329" i="66"/>
  <c r="K429" i="66" s="1"/>
  <c r="DQ329" i="66"/>
  <c r="EK329" i="66"/>
  <c r="J435" i="66"/>
  <c r="R430" i="66"/>
  <c r="DX329" i="66"/>
  <c r="DF330" i="66"/>
  <c r="L341" i="66" s="1"/>
  <c r="J416" i="66"/>
  <c r="DR329" i="66"/>
  <c r="R428" i="66"/>
  <c r="R437" i="66"/>
  <c r="Q419" i="66"/>
  <c r="DU329" i="66"/>
  <c r="J419" i="66"/>
  <c r="Q415" i="66"/>
  <c r="EF329" i="66"/>
  <c r="CZ330" i="66"/>
  <c r="L338" i="66" s="1"/>
  <c r="J344" i="66"/>
  <c r="K338" i="66" s="1"/>
  <c r="J415" i="66"/>
  <c r="J427" i="66"/>
  <c r="EC329" i="66"/>
  <c r="J430" i="66"/>
  <c r="EE329" i="66"/>
  <c r="J429" i="66"/>
  <c r="C9" i="65"/>
  <c r="K22" i="65" l="1"/>
  <c r="K18" i="65"/>
  <c r="E76" i="65"/>
  <c r="E85" i="65" s="1"/>
  <c r="E87" i="65" s="1"/>
  <c r="DB1" i="66"/>
  <c r="K17" i="65"/>
  <c r="H25" i="65"/>
  <c r="K20" i="65"/>
  <c r="L344" i="66"/>
  <c r="M338" i="66" s="1"/>
  <c r="E25" i="65"/>
  <c r="K19" i="65"/>
  <c r="K343" i="66"/>
  <c r="R429" i="66"/>
  <c r="Q429" i="66"/>
  <c r="K342" i="66"/>
  <c r="K341" i="66"/>
  <c r="K340" i="66"/>
  <c r="K339" i="66"/>
  <c r="C10" i="65"/>
  <c r="DC1" i="66" l="1"/>
  <c r="DD1" i="66" s="1"/>
  <c r="DE1" i="66" s="1"/>
  <c r="DF1" i="66" s="1"/>
  <c r="K25" i="65"/>
  <c r="L22" i="65" s="1"/>
  <c r="B109" i="66"/>
  <c r="B266" i="66"/>
  <c r="M340" i="66"/>
  <c r="B6" i="66"/>
  <c r="M343" i="66"/>
  <c r="B54" i="66"/>
  <c r="M341" i="66"/>
  <c r="M339" i="66"/>
  <c r="B23" i="66"/>
  <c r="B195" i="66"/>
  <c r="M342" i="66"/>
  <c r="B165" i="66"/>
  <c r="B234" i="66"/>
  <c r="B298" i="66"/>
  <c r="C11" i="65"/>
  <c r="DG1" i="66" l="1"/>
  <c r="DH1" i="66" s="1"/>
  <c r="DI1" i="66" s="1"/>
  <c r="L20" i="65"/>
  <c r="E26" i="65"/>
  <c r="L19" i="65"/>
  <c r="H26" i="65"/>
  <c r="G26" i="65"/>
  <c r="L24" i="65"/>
  <c r="L25" i="65"/>
  <c r="L23" i="65"/>
  <c r="J26" i="65"/>
  <c r="F26" i="65"/>
  <c r="K26" i="65"/>
  <c r="L17" i="65"/>
  <c r="L18" i="65"/>
  <c r="I26" i="65"/>
  <c r="L21" i="65"/>
  <c r="M344" i="66"/>
  <c r="B124" i="18"/>
  <c r="C12" i="65"/>
  <c r="DJ1" i="66" l="1"/>
  <c r="DK1" i="66" s="1"/>
  <c r="DL1" i="66" s="1"/>
  <c r="C13" i="65"/>
  <c r="V50" i="63" l="1"/>
  <c r="U50" i="63"/>
  <c r="T50" i="63"/>
  <c r="V49" i="63"/>
  <c r="U49" i="63"/>
  <c r="T49" i="63"/>
  <c r="V48" i="63"/>
  <c r="U48" i="63"/>
  <c r="T48" i="63"/>
  <c r="V47" i="63"/>
  <c r="U47" i="63"/>
  <c r="T47" i="63"/>
  <c r="V46" i="63"/>
  <c r="U46" i="63"/>
  <c r="T46" i="63"/>
  <c r="V45" i="63"/>
  <c r="U45" i="63"/>
  <c r="T45" i="63"/>
  <c r="V44" i="63"/>
  <c r="U44" i="63"/>
  <c r="T44" i="63"/>
  <c r="V43" i="63"/>
  <c r="U43" i="63"/>
  <c r="T43" i="63"/>
  <c r="V42" i="63"/>
  <c r="U42" i="63"/>
  <c r="T42" i="63"/>
  <c r="R42" i="63"/>
  <c r="V41" i="63"/>
  <c r="U41" i="63"/>
  <c r="T41" i="63"/>
  <c r="S41" i="63"/>
  <c r="R41" i="63"/>
  <c r="D109" i="18"/>
  <c r="D108" i="18"/>
  <c r="D107" i="18"/>
  <c r="D106" i="18"/>
  <c r="D105" i="18"/>
  <c r="D104" i="18"/>
  <c r="D103" i="18"/>
  <c r="D102" i="18"/>
  <c r="P21" i="60"/>
  <c r="P20" i="60"/>
  <c r="S19" i="60"/>
  <c r="R19" i="60"/>
  <c r="Q19" i="60"/>
  <c r="P19" i="60"/>
  <c r="D114" i="18" l="1"/>
  <c r="H159" i="18" l="1"/>
  <c r="E159" i="18"/>
  <c r="J2" i="63" l="1"/>
  <c r="O2" i="63" l="1"/>
  <c r="O1" i="63"/>
  <c r="N2" i="63"/>
  <c r="N1" i="63"/>
  <c r="M1" i="63"/>
  <c r="S19" i="63" s="1"/>
  <c r="M2" i="63"/>
  <c r="S42" i="63"/>
  <c r="S43" i="63"/>
  <c r="S44" i="63"/>
  <c r="S45" i="63"/>
  <c r="S46" i="63"/>
  <c r="S47" i="63"/>
  <c r="S48" i="63"/>
  <c r="S49" i="63"/>
  <c r="S50" i="63"/>
  <c r="L35" i="63"/>
  <c r="K35" i="63"/>
  <c r="J35" i="63"/>
  <c r="I35" i="63"/>
  <c r="H35" i="63"/>
  <c r="G35" i="63"/>
  <c r="F35" i="63"/>
  <c r="L34" i="63"/>
  <c r="K34" i="63"/>
  <c r="J34" i="63"/>
  <c r="I34" i="63"/>
  <c r="H34" i="63"/>
  <c r="G34" i="63"/>
  <c r="F34" i="63"/>
  <c r="L33" i="63"/>
  <c r="K33" i="63"/>
  <c r="J33" i="63"/>
  <c r="I33" i="63"/>
  <c r="H33" i="63"/>
  <c r="G33" i="63"/>
  <c r="F33" i="63"/>
  <c r="L32" i="63"/>
  <c r="K32" i="63"/>
  <c r="J32" i="63"/>
  <c r="I32" i="63"/>
  <c r="H32" i="63"/>
  <c r="G32" i="63"/>
  <c r="F32" i="63"/>
  <c r="L31" i="63"/>
  <c r="K31" i="63"/>
  <c r="J31" i="63"/>
  <c r="I31" i="63"/>
  <c r="H31" i="63"/>
  <c r="G31" i="63"/>
  <c r="F31" i="63"/>
  <c r="L30" i="63"/>
  <c r="K30" i="63"/>
  <c r="J30" i="63"/>
  <c r="I30" i="63"/>
  <c r="H30" i="63"/>
  <c r="G30" i="63"/>
  <c r="F30" i="63"/>
  <c r="L29" i="63"/>
  <c r="K29" i="63"/>
  <c r="J29" i="63"/>
  <c r="I29" i="63"/>
  <c r="H29" i="63"/>
  <c r="G29" i="63"/>
  <c r="F29" i="63"/>
  <c r="L28" i="63"/>
  <c r="K28" i="63"/>
  <c r="J28" i="63"/>
  <c r="I28" i="63"/>
  <c r="H28" i="63"/>
  <c r="G28" i="63"/>
  <c r="F28" i="63"/>
  <c r="L27" i="63"/>
  <c r="K27" i="63"/>
  <c r="J27" i="63"/>
  <c r="I27" i="63"/>
  <c r="H27" i="63"/>
  <c r="G27" i="63"/>
  <c r="F27" i="63"/>
  <c r="Y26" i="63"/>
  <c r="AQ7" i="63" s="1"/>
  <c r="X26" i="63"/>
  <c r="AP8" i="63" s="1"/>
  <c r="W26" i="63"/>
  <c r="AO7" i="63" s="1"/>
  <c r="V26" i="63"/>
  <c r="AN8" i="63" s="1"/>
  <c r="U26" i="63"/>
  <c r="AM7" i="63" s="1"/>
  <c r="T26" i="63"/>
  <c r="AL7" i="63" s="1"/>
  <c r="S26" i="63"/>
  <c r="AK8" i="63" s="1"/>
  <c r="R26" i="63"/>
  <c r="AJ8" i="63" s="1"/>
  <c r="Q26" i="63"/>
  <c r="AI7" i="63" s="1"/>
  <c r="P26" i="63"/>
  <c r="AH8" i="63" s="1"/>
  <c r="L26" i="63"/>
  <c r="K26" i="63"/>
  <c r="J26" i="63"/>
  <c r="I26" i="63"/>
  <c r="H26" i="63"/>
  <c r="G26" i="63"/>
  <c r="F26" i="63"/>
  <c r="Y25" i="63"/>
  <c r="X25" i="63"/>
  <c r="AP5" i="63" s="1"/>
  <c r="W25" i="63"/>
  <c r="AO3" i="63" s="1"/>
  <c r="V25" i="63"/>
  <c r="AN5" i="63" s="1"/>
  <c r="U25" i="63"/>
  <c r="AM3" i="63" s="1"/>
  <c r="T25" i="63"/>
  <c r="AL3" i="63" s="1"/>
  <c r="S25" i="63"/>
  <c r="AK5" i="63" s="1"/>
  <c r="R25" i="63"/>
  <c r="AJ3" i="63" s="1"/>
  <c r="Q25" i="63"/>
  <c r="P25" i="63"/>
  <c r="AH5" i="63" s="1"/>
  <c r="L25" i="63"/>
  <c r="K25" i="63"/>
  <c r="J25" i="63"/>
  <c r="I25" i="63"/>
  <c r="H25" i="63"/>
  <c r="G25" i="63"/>
  <c r="F25" i="63"/>
  <c r="Y24" i="63"/>
  <c r="Y31" i="63" s="1"/>
  <c r="X24" i="63"/>
  <c r="AZ1" i="63" s="1"/>
  <c r="W24" i="63"/>
  <c r="AY2" i="63" s="1"/>
  <c r="AY5" i="63" s="1"/>
  <c r="AY8" i="63" s="1"/>
  <c r="V24" i="63"/>
  <c r="AX2" i="63" s="1"/>
  <c r="AX5" i="63" s="1"/>
  <c r="AX8" i="63" s="1"/>
  <c r="U24" i="63"/>
  <c r="AW2" i="63" s="1"/>
  <c r="AW5" i="63" s="1"/>
  <c r="AW8" i="63" s="1"/>
  <c r="T24" i="63"/>
  <c r="AV1" i="63" s="1"/>
  <c r="S24" i="63"/>
  <c r="S31" i="63" s="1"/>
  <c r="S32" i="63" s="1"/>
  <c r="R24" i="63"/>
  <c r="AJ2" i="63" s="1"/>
  <c r="Q24" i="63"/>
  <c r="AI2" i="63" s="1"/>
  <c r="P24" i="63"/>
  <c r="AH2" i="63" s="1"/>
  <c r="L24" i="63"/>
  <c r="K24" i="63"/>
  <c r="J24" i="63"/>
  <c r="I24" i="63"/>
  <c r="H24" i="63"/>
  <c r="G24" i="63"/>
  <c r="F24" i="63"/>
  <c r="N35" i="63"/>
  <c r="M35" i="63"/>
  <c r="N34" i="63"/>
  <c r="M34" i="63"/>
  <c r="N33" i="63"/>
  <c r="M33" i="63"/>
  <c r="N32" i="63"/>
  <c r="M32" i="63"/>
  <c r="N31" i="63"/>
  <c r="M31" i="63"/>
  <c r="N30" i="63"/>
  <c r="M30" i="63"/>
  <c r="N29" i="63"/>
  <c r="M29" i="63"/>
  <c r="N28" i="63"/>
  <c r="M28" i="63"/>
  <c r="N27" i="63"/>
  <c r="M27" i="63"/>
  <c r="N26" i="63"/>
  <c r="M26" i="63"/>
  <c r="N25" i="63"/>
  <c r="M25" i="63"/>
  <c r="N24" i="63"/>
  <c r="M24" i="63"/>
  <c r="I3" i="63"/>
  <c r="H3" i="63"/>
  <c r="G3" i="63"/>
  <c r="F3" i="63"/>
  <c r="E3" i="63"/>
  <c r="D3" i="63"/>
  <c r="AT2" i="63"/>
  <c r="AT5" i="63" s="1"/>
  <c r="AT8" i="63" s="1"/>
  <c r="L2" i="63"/>
  <c r="K2" i="63"/>
  <c r="L1" i="63"/>
  <c r="R18" i="63" s="1"/>
  <c r="K1" i="63"/>
  <c r="Q9" i="63" s="1"/>
  <c r="J1" i="63"/>
  <c r="AS1" i="63" l="1"/>
  <c r="AS27" i="63" s="1"/>
  <c r="AS63" i="63" s="1"/>
  <c r="AT1" i="63"/>
  <c r="AT32" i="63" s="1"/>
  <c r="AT68" i="63" s="1"/>
  <c r="AO49" i="63"/>
  <c r="AO85" i="63" s="1"/>
  <c r="AO8" i="63"/>
  <c r="Q8" i="63"/>
  <c r="AO2" i="63"/>
  <c r="T9" i="63"/>
  <c r="Q14" i="63"/>
  <c r="AH3" i="63"/>
  <c r="AH38" i="63" s="1"/>
  <c r="AH74" i="63" s="1"/>
  <c r="Q10" i="63"/>
  <c r="BA1" i="63"/>
  <c r="AN2" i="63"/>
  <c r="U9" i="63"/>
  <c r="T12" i="63"/>
  <c r="T16" i="63"/>
  <c r="Q12" i="63"/>
  <c r="AH43" i="63"/>
  <c r="AH79" i="63" s="1"/>
  <c r="U11" i="63"/>
  <c r="S15" i="63"/>
  <c r="U13" i="63"/>
  <c r="U18" i="63"/>
  <c r="T14" i="63"/>
  <c r="T11" i="63"/>
  <c r="S9" i="63"/>
  <c r="AP7" i="63"/>
  <c r="AP58" i="63" s="1"/>
  <c r="AP94" i="63" s="1"/>
  <c r="U19" i="63"/>
  <c r="T17" i="63"/>
  <c r="T13" i="63"/>
  <c r="S11" i="63"/>
  <c r="U8" i="63"/>
  <c r="T19" i="63"/>
  <c r="S17" i="63"/>
  <c r="S12" i="63"/>
  <c r="U10" i="63"/>
  <c r="T8" i="63"/>
  <c r="U14" i="63"/>
  <c r="Q13" i="63"/>
  <c r="U16" i="63"/>
  <c r="S14" i="63"/>
  <c r="AP3" i="63"/>
  <c r="AP42" i="63" s="1"/>
  <c r="AP78" i="63" s="1"/>
  <c r="Q18" i="63"/>
  <c r="S16" i="63"/>
  <c r="S8" i="63"/>
  <c r="AH41" i="63"/>
  <c r="AH77" i="63" s="1"/>
  <c r="Q17" i="63"/>
  <c r="T18" i="63"/>
  <c r="U15" i="63"/>
  <c r="S13" i="63"/>
  <c r="T10" i="63"/>
  <c r="Q16" i="63"/>
  <c r="S18" i="63"/>
  <c r="T15" i="63"/>
  <c r="U12" i="63"/>
  <c r="S10" i="63"/>
  <c r="AN3" i="63"/>
  <c r="AN46" i="63" s="1"/>
  <c r="AN82" i="63" s="1"/>
  <c r="P17" i="63"/>
  <c r="P13" i="63"/>
  <c r="AL8" i="63"/>
  <c r="AL57" i="63" s="1"/>
  <c r="AL93" i="63" s="1"/>
  <c r="AM8" i="63"/>
  <c r="AM57" i="63" s="1"/>
  <c r="AM93" i="63" s="1"/>
  <c r="U17" i="63"/>
  <c r="AP2" i="63"/>
  <c r="AJ5" i="63"/>
  <c r="AJ41" i="63" s="1"/>
  <c r="AJ77" i="63" s="1"/>
  <c r="AQ2" i="63"/>
  <c r="AJ7" i="63"/>
  <c r="AJ51" i="63" s="1"/>
  <c r="AJ87" i="63" s="1"/>
  <c r="AQ8" i="63"/>
  <c r="AQ53" i="63" s="1"/>
  <c r="AQ89" i="63" s="1"/>
  <c r="AI8" i="63"/>
  <c r="AI53" i="63" s="1"/>
  <c r="AI89" i="63" s="1"/>
  <c r="AL52" i="63"/>
  <c r="AL88" i="63" s="1"/>
  <c r="AH7" i="63"/>
  <c r="AH54" i="63" s="1"/>
  <c r="AH90" i="63" s="1"/>
  <c r="AN7" i="63"/>
  <c r="AN48" i="63" s="1"/>
  <c r="AN84" i="63" s="1"/>
  <c r="AJ44" i="63"/>
  <c r="AJ80" i="63" s="1"/>
  <c r="Q11" i="63"/>
  <c r="Q15" i="63"/>
  <c r="Q19" i="63"/>
  <c r="AU1" i="63"/>
  <c r="AU26" i="63" s="1"/>
  <c r="AU62" i="63" s="1"/>
  <c r="AW1" i="63"/>
  <c r="AW31" i="63" s="1"/>
  <c r="AW67" i="63" s="1"/>
  <c r="AX1" i="63"/>
  <c r="AX28" i="63" s="1"/>
  <c r="AX64" i="63" s="1"/>
  <c r="AK1" i="63"/>
  <c r="AK27" i="63" s="1"/>
  <c r="AK63" i="63" s="1"/>
  <c r="AY1" i="63"/>
  <c r="AY3" i="63" s="1"/>
  <c r="AK2" i="63"/>
  <c r="AU2" i="63"/>
  <c r="AU5" i="63" s="1"/>
  <c r="AU8" i="63" s="1"/>
  <c r="AM1" i="63"/>
  <c r="AM27" i="63" s="1"/>
  <c r="AM63" i="63" s="1"/>
  <c r="AL2" i="63"/>
  <c r="AO1" i="63"/>
  <c r="AM2" i="63"/>
  <c r="AZ3" i="63"/>
  <c r="Y32" i="63"/>
  <c r="S33" i="63"/>
  <c r="AU97" i="63" s="1"/>
  <c r="AM49" i="63"/>
  <c r="AM85" i="63" s="1"/>
  <c r="AM48" i="63"/>
  <c r="AM84" i="63" s="1"/>
  <c r="AV3" i="63"/>
  <c r="AI52" i="63"/>
  <c r="AI88" i="63" s="1"/>
  <c r="AI50" i="63"/>
  <c r="AI86" i="63" s="1"/>
  <c r="AI59" i="63"/>
  <c r="AI95" i="63" s="1"/>
  <c r="AQ54" i="63"/>
  <c r="AQ90" i="63" s="1"/>
  <c r="AQ52" i="63"/>
  <c r="AQ88" i="63" s="1"/>
  <c r="AQ48" i="63"/>
  <c r="AQ84" i="63" s="1"/>
  <c r="AQ49" i="63"/>
  <c r="AQ85" i="63" s="1"/>
  <c r="AQ51" i="63"/>
  <c r="AQ87" i="63" s="1"/>
  <c r="AQ59" i="63"/>
  <c r="AQ95" i="63" s="1"/>
  <c r="AM46" i="63"/>
  <c r="AM82" i="63" s="1"/>
  <c r="AV2" i="63"/>
  <c r="AV5" i="63" s="1"/>
  <c r="AV8" i="63" s="1"/>
  <c r="AL48" i="63"/>
  <c r="AL84" i="63" s="1"/>
  <c r="AL59" i="63"/>
  <c r="AL95" i="63" s="1"/>
  <c r="AL51" i="63"/>
  <c r="AL87" i="63" s="1"/>
  <c r="P9" i="63"/>
  <c r="AN97" i="63"/>
  <c r="V31" i="63"/>
  <c r="AN1" i="63"/>
  <c r="AI5" i="63"/>
  <c r="AQ5" i="63"/>
  <c r="R8" i="63"/>
  <c r="P12" i="63"/>
  <c r="R13" i="63"/>
  <c r="P16" i="63"/>
  <c r="R17" i="63"/>
  <c r="AO97" i="63"/>
  <c r="W31" i="63"/>
  <c r="R9" i="63"/>
  <c r="AP1" i="63"/>
  <c r="AO46" i="63"/>
  <c r="AO82" i="63" s="1"/>
  <c r="AO45" i="63"/>
  <c r="AO81" i="63" s="1"/>
  <c r="AH97" i="63"/>
  <c r="P31" i="63"/>
  <c r="AH1" i="63"/>
  <c r="AO58" i="63"/>
  <c r="AO94" i="63" s="1"/>
  <c r="AO56" i="63"/>
  <c r="AO92" i="63" s="1"/>
  <c r="AO54" i="63"/>
  <c r="AO90" i="63" s="1"/>
  <c r="AO52" i="63"/>
  <c r="AO88" i="63" s="1"/>
  <c r="AO50" i="63"/>
  <c r="AO86" i="63" s="1"/>
  <c r="AO48" i="63"/>
  <c r="AO84" i="63" s="1"/>
  <c r="AO59" i="63"/>
  <c r="AO95" i="63" s="1"/>
  <c r="AO51" i="63"/>
  <c r="AO87" i="63" s="1"/>
  <c r="AO53" i="63"/>
  <c r="AO89" i="63" s="1"/>
  <c r="AO55" i="63"/>
  <c r="AO91" i="63" s="1"/>
  <c r="P11" i="63"/>
  <c r="R12" i="63"/>
  <c r="P15" i="63"/>
  <c r="R16" i="63"/>
  <c r="P19" i="63"/>
  <c r="AI97" i="63"/>
  <c r="AQ97" i="63"/>
  <c r="AI1" i="63"/>
  <c r="AR2" i="63"/>
  <c r="AR5" i="63" s="1"/>
  <c r="AR8" i="63" s="1"/>
  <c r="AL5" i="63"/>
  <c r="AL36" i="63" s="1"/>
  <c r="AL72" i="63" s="1"/>
  <c r="AQ1" i="63"/>
  <c r="AZ2" i="63"/>
  <c r="AZ5" i="63" s="1"/>
  <c r="AZ8" i="63" s="1"/>
  <c r="R31" i="63"/>
  <c r="AJ97" i="63"/>
  <c r="AJ1" i="63"/>
  <c r="AR1" i="63"/>
  <c r="AS2" i="63"/>
  <c r="AS5" i="63" s="1"/>
  <c r="AS8" i="63" s="1"/>
  <c r="BA2" i="63"/>
  <c r="BA5" i="63" s="1"/>
  <c r="BA8" i="63" s="1"/>
  <c r="AI3" i="63"/>
  <c r="AQ3" i="63"/>
  <c r="AM5" i="63"/>
  <c r="AM41" i="63" s="1"/>
  <c r="AM77" i="63" s="1"/>
  <c r="P10" i="63"/>
  <c r="R11" i="63"/>
  <c r="P14" i="63"/>
  <c r="R15" i="63"/>
  <c r="P18" i="63"/>
  <c r="R19" i="63"/>
  <c r="AK97" i="63"/>
  <c r="Q31" i="63"/>
  <c r="AL44" i="63"/>
  <c r="AL80" i="63" s="1"/>
  <c r="AP97" i="63"/>
  <c r="X31" i="63"/>
  <c r="AN49" i="63"/>
  <c r="AN85" i="63" s="1"/>
  <c r="AL97" i="63"/>
  <c r="AS28" i="63"/>
  <c r="AS64" i="63" s="1"/>
  <c r="AO57" i="63"/>
  <c r="AO93" i="63" s="1"/>
  <c r="AL1" i="63"/>
  <c r="AK3" i="63"/>
  <c r="AO5" i="63"/>
  <c r="AO44" i="63" s="1"/>
  <c r="AO80" i="63" s="1"/>
  <c r="AK7" i="63"/>
  <c r="P8" i="63"/>
  <c r="R10" i="63"/>
  <c r="R14" i="63"/>
  <c r="AM97" i="63"/>
  <c r="U31" i="63"/>
  <c r="T31" i="63"/>
  <c r="AJ38" i="63"/>
  <c r="AJ74" i="63" s="1"/>
  <c r="AS34" i="63" l="1"/>
  <c r="AS70" i="63" s="1"/>
  <c r="AS24" i="63"/>
  <c r="AS60" i="63" s="1"/>
  <c r="AS3" i="63"/>
  <c r="AN38" i="63"/>
  <c r="AN74" i="63" s="1"/>
  <c r="AT30" i="63"/>
  <c r="AT66" i="63" s="1"/>
  <c r="AH36" i="63"/>
  <c r="AH72" i="63" s="1"/>
  <c r="AT29" i="63"/>
  <c r="AT65" i="63" s="1"/>
  <c r="AH40" i="63"/>
  <c r="AH76" i="63" s="1"/>
  <c r="AQ58" i="63"/>
  <c r="AQ94" i="63" s="1"/>
  <c r="AP38" i="63"/>
  <c r="AP74" i="63" s="1"/>
  <c r="AV35" i="63"/>
  <c r="AV71" i="63" s="1"/>
  <c r="AT34" i="63"/>
  <c r="AT70" i="63" s="1"/>
  <c r="AT27" i="63"/>
  <c r="AT63" i="63" s="1"/>
  <c r="AQ50" i="63"/>
  <c r="AQ86" i="63" s="1"/>
  <c r="AH48" i="63"/>
  <c r="AH84" i="63" s="1"/>
  <c r="AJ48" i="63"/>
  <c r="AJ84" i="63" s="1"/>
  <c r="AH56" i="63"/>
  <c r="AH92" i="63" s="1"/>
  <c r="AH49" i="63"/>
  <c r="AH85" i="63" s="1"/>
  <c r="AV25" i="63"/>
  <c r="AV61" i="63" s="1"/>
  <c r="AH57" i="63"/>
  <c r="AH93" i="63" s="1"/>
  <c r="AH55" i="63"/>
  <c r="AH91" i="63" s="1"/>
  <c r="AO36" i="63"/>
  <c r="AO72" i="63" s="1"/>
  <c r="AJ54" i="63"/>
  <c r="AJ90" i="63" s="1"/>
  <c r="AP54" i="63"/>
  <c r="AP90" i="63" s="1"/>
  <c r="AH50" i="63"/>
  <c r="AH86" i="63" s="1"/>
  <c r="AH53" i="63"/>
  <c r="AH89" i="63" s="1"/>
  <c r="AH46" i="63"/>
  <c r="AH82" i="63" s="1"/>
  <c r="AL40" i="63"/>
  <c r="AL76" i="63" s="1"/>
  <c r="AM39" i="63"/>
  <c r="AM75" i="63" s="1"/>
  <c r="AJ47" i="63"/>
  <c r="AJ83" i="63" s="1"/>
  <c r="AO41" i="63"/>
  <c r="AO77" i="63" s="1"/>
  <c r="AO38" i="63"/>
  <c r="AO74" i="63" s="1"/>
  <c r="AM38" i="63"/>
  <c r="AM74" i="63" s="1"/>
  <c r="AJ37" i="63"/>
  <c r="AJ73" i="63" s="1"/>
  <c r="AL47" i="63"/>
  <c r="AL83" i="63" s="1"/>
  <c r="AO47" i="63"/>
  <c r="AO83" i="63" s="1"/>
  <c r="AO40" i="63"/>
  <c r="AO76" i="63" s="1"/>
  <c r="AL46" i="63"/>
  <c r="AL82" i="63" s="1"/>
  <c r="AM40" i="63"/>
  <c r="AM76" i="63" s="1"/>
  <c r="AO37" i="63"/>
  <c r="AO73" i="63" s="1"/>
  <c r="AO39" i="63"/>
  <c r="AO75" i="63" s="1"/>
  <c r="AZ26" i="63"/>
  <c r="AZ62" i="63" s="1"/>
  <c r="AZ27" i="63"/>
  <c r="AZ63" i="63" s="1"/>
  <c r="AZ34" i="63"/>
  <c r="AZ70" i="63" s="1"/>
  <c r="AZ29" i="63"/>
  <c r="AZ65" i="63" s="1"/>
  <c r="BA25" i="63"/>
  <c r="BA61" i="63" s="1"/>
  <c r="BA24" i="63"/>
  <c r="BA60" i="63" s="1"/>
  <c r="AV26" i="63"/>
  <c r="AV62" i="63" s="1"/>
  <c r="AV34" i="63"/>
  <c r="AV70" i="63" s="1"/>
  <c r="AZ25" i="63"/>
  <c r="AZ61" i="63" s="1"/>
  <c r="AZ24" i="63"/>
  <c r="AZ60" i="63" s="1"/>
  <c r="AS26" i="63"/>
  <c r="AS62" i="63" s="1"/>
  <c r="AH52" i="63"/>
  <c r="AH88" i="63" s="1"/>
  <c r="AN42" i="63"/>
  <c r="AN78" i="63" s="1"/>
  <c r="AH44" i="63"/>
  <c r="AH80" i="63" s="1"/>
  <c r="AN37" i="63"/>
  <c r="AN73" i="63" s="1"/>
  <c r="AN47" i="63"/>
  <c r="AN83" i="63" s="1"/>
  <c r="BA31" i="63"/>
  <c r="BA67" i="63" s="1"/>
  <c r="AH58" i="63"/>
  <c r="AH94" i="63" s="1"/>
  <c r="AL49" i="63"/>
  <c r="AL85" i="63" s="1"/>
  <c r="AI51" i="63"/>
  <c r="AI87" i="63" s="1"/>
  <c r="AJ39" i="63"/>
  <c r="AJ75" i="63" s="1"/>
  <c r="AJ40" i="63"/>
  <c r="AJ76" i="63" s="1"/>
  <c r="AJ43" i="63"/>
  <c r="AJ79" i="63" s="1"/>
  <c r="AJ46" i="63"/>
  <c r="AJ82" i="63" s="1"/>
  <c r="AH39" i="63"/>
  <c r="AH75" i="63" s="1"/>
  <c r="AJ42" i="63"/>
  <c r="AJ78" i="63" s="1"/>
  <c r="AJ36" i="63"/>
  <c r="AJ72" i="63" s="1"/>
  <c r="AM47" i="63"/>
  <c r="AM83" i="63" s="1"/>
  <c r="AJ45" i="63"/>
  <c r="AJ81" i="63" s="1"/>
  <c r="BA3" i="63"/>
  <c r="BA45" i="63" s="1"/>
  <c r="BA81" i="63" s="1"/>
  <c r="BA27" i="63"/>
  <c r="BA63" i="63" s="1"/>
  <c r="AZ32" i="63"/>
  <c r="AZ68" i="63" s="1"/>
  <c r="AY33" i="63"/>
  <c r="AY69" i="63" s="1"/>
  <c r="AY35" i="63"/>
  <c r="AY71" i="63" s="1"/>
  <c r="AT28" i="63"/>
  <c r="AT64" i="63" s="1"/>
  <c r="BA33" i="63"/>
  <c r="BA69" i="63" s="1"/>
  <c r="AS35" i="63"/>
  <c r="AS71" i="63" s="1"/>
  <c r="AT24" i="63"/>
  <c r="AT60" i="63" s="1"/>
  <c r="BA26" i="63"/>
  <c r="BA62" i="63" s="1"/>
  <c r="BA32" i="63"/>
  <c r="BA68" i="63" s="1"/>
  <c r="BA34" i="63"/>
  <c r="BA70" i="63" s="1"/>
  <c r="BA30" i="63"/>
  <c r="BA66" i="63" s="1"/>
  <c r="AM37" i="63"/>
  <c r="AM73" i="63" s="1"/>
  <c r="AL39" i="63"/>
  <c r="AL75" i="63" s="1"/>
  <c r="AM36" i="63"/>
  <c r="AM72" i="63" s="1"/>
  <c r="AP59" i="63"/>
  <c r="AP95" i="63" s="1"/>
  <c r="AP47" i="63"/>
  <c r="AP83" i="63" s="1"/>
  <c r="AP36" i="63"/>
  <c r="AP72" i="63" s="1"/>
  <c r="AN45" i="63"/>
  <c r="AN81" i="63" s="1"/>
  <c r="AH37" i="63"/>
  <c r="AH73" i="63" s="1"/>
  <c r="AH47" i="63"/>
  <c r="AH83" i="63" s="1"/>
  <c r="AH45" i="63"/>
  <c r="AH81" i="63" s="1"/>
  <c r="AN36" i="63"/>
  <c r="AN72" i="63" s="1"/>
  <c r="AH42" i="63"/>
  <c r="AH78" i="63" s="1"/>
  <c r="AN41" i="63"/>
  <c r="AN77" i="63" s="1"/>
  <c r="AT35" i="63"/>
  <c r="AT71" i="63" s="1"/>
  <c r="AT26" i="63"/>
  <c r="AT62" i="63" s="1"/>
  <c r="AT33" i="63"/>
  <c r="AT69" i="63" s="1"/>
  <c r="BA28" i="63"/>
  <c r="BA64" i="63" s="1"/>
  <c r="BA35" i="63"/>
  <c r="BA71" i="63" s="1"/>
  <c r="AT25" i="63"/>
  <c r="AT61" i="63" s="1"/>
  <c r="AT31" i="63"/>
  <c r="AT67" i="63" s="1"/>
  <c r="AT3" i="63"/>
  <c r="AT47" i="63" s="1"/>
  <c r="AT83" i="63" s="1"/>
  <c r="AC8" i="63"/>
  <c r="AP57" i="63"/>
  <c r="AP93" i="63" s="1"/>
  <c r="AP53" i="63"/>
  <c r="AP89" i="63" s="1"/>
  <c r="AM52" i="63"/>
  <c r="AM88" i="63" s="1"/>
  <c r="AM51" i="63"/>
  <c r="AM87" i="63" s="1"/>
  <c r="AP49" i="63"/>
  <c r="AP85" i="63" s="1"/>
  <c r="AP50" i="63"/>
  <c r="AP86" i="63" s="1"/>
  <c r="AP48" i="63"/>
  <c r="AP84" i="63" s="1"/>
  <c r="AP52" i="63"/>
  <c r="AP88" i="63" s="1"/>
  <c r="AL50" i="63"/>
  <c r="AL86" i="63" s="1"/>
  <c r="AI49" i="63"/>
  <c r="AI85" i="63" s="1"/>
  <c r="AI58" i="63"/>
  <c r="AI94" i="63" s="1"/>
  <c r="AM50" i="63"/>
  <c r="AM86" i="63" s="1"/>
  <c r="AM59" i="63"/>
  <c r="AM95" i="63" s="1"/>
  <c r="AP56" i="63"/>
  <c r="AP92" i="63" s="1"/>
  <c r="AP51" i="63"/>
  <c r="AP87" i="63" s="1"/>
  <c r="AP55" i="63"/>
  <c r="AP91" i="63" s="1"/>
  <c r="AL53" i="63"/>
  <c r="AL89" i="63" s="1"/>
  <c r="AL58" i="63"/>
  <c r="AL94" i="63" s="1"/>
  <c r="AI48" i="63"/>
  <c r="AI84" i="63" s="1"/>
  <c r="AM58" i="63"/>
  <c r="AM94" i="63" s="1"/>
  <c r="AY32" i="63"/>
  <c r="AY68" i="63" s="1"/>
  <c r="AX31" i="63"/>
  <c r="AX67" i="63" s="1"/>
  <c r="AK24" i="63"/>
  <c r="AK60" i="63" s="1"/>
  <c r="AK34" i="63"/>
  <c r="AK70" i="63" s="1"/>
  <c r="AV27" i="63"/>
  <c r="AV63" i="63" s="1"/>
  <c r="AZ28" i="63"/>
  <c r="AZ64" i="63" s="1"/>
  <c r="AZ33" i="63"/>
  <c r="AZ69" i="63" s="1"/>
  <c r="AO29" i="63"/>
  <c r="AO65" i="63" s="1"/>
  <c r="AK31" i="63"/>
  <c r="AK67" i="63" s="1"/>
  <c r="AU25" i="63"/>
  <c r="AU61" i="63" s="1"/>
  <c r="AK28" i="63"/>
  <c r="AK64" i="63" s="1"/>
  <c r="AX27" i="63"/>
  <c r="AX63" i="63" s="1"/>
  <c r="AX24" i="63"/>
  <c r="AX60" i="63" s="1"/>
  <c r="BA29" i="63"/>
  <c r="BA65" i="63" s="1"/>
  <c r="AV28" i="63"/>
  <c r="AV64" i="63" s="1"/>
  <c r="AV24" i="63"/>
  <c r="AV60" i="63" s="1"/>
  <c r="AZ35" i="63"/>
  <c r="AZ71" i="63" s="1"/>
  <c r="AS25" i="63"/>
  <c r="AS61" i="63" s="1"/>
  <c r="AB8" i="63"/>
  <c r="AI55" i="63"/>
  <c r="AI91" i="63" s="1"/>
  <c r="AJ50" i="63"/>
  <c r="AJ86" i="63" s="1"/>
  <c r="AL56" i="63"/>
  <c r="AL92" i="63" s="1"/>
  <c r="AL55" i="63"/>
  <c r="AL91" i="63" s="1"/>
  <c r="AN59" i="63"/>
  <c r="AN95" i="63" s="1"/>
  <c r="AI57" i="63"/>
  <c r="AI93" i="63" s="1"/>
  <c r="AN40" i="63"/>
  <c r="AN76" i="63" s="1"/>
  <c r="AP44" i="63"/>
  <c r="AP80" i="63" s="1"/>
  <c r="AN43" i="63"/>
  <c r="AN79" i="63" s="1"/>
  <c r="AP41" i="63"/>
  <c r="AP77" i="63" s="1"/>
  <c r="AP46" i="63"/>
  <c r="AP82" i="63" s="1"/>
  <c r="AN44" i="63"/>
  <c r="AN80" i="63" s="1"/>
  <c r="AN39" i="63"/>
  <c r="AN75" i="63" s="1"/>
  <c r="AK30" i="63"/>
  <c r="AK66" i="63" s="1"/>
  <c r="AU29" i="63"/>
  <c r="AU65" i="63" s="1"/>
  <c r="AM45" i="63"/>
  <c r="AM81" i="63" s="1"/>
  <c r="AJ49" i="63"/>
  <c r="AJ85" i="63" s="1"/>
  <c r="AU32" i="63"/>
  <c r="AU68" i="63" s="1"/>
  <c r="AZ30" i="63"/>
  <c r="AZ66" i="63" s="1"/>
  <c r="AJ53" i="63"/>
  <c r="AJ89" i="63" s="1"/>
  <c r="AJ56" i="63"/>
  <c r="AJ92" i="63" s="1"/>
  <c r="AN51" i="63"/>
  <c r="AN87" i="63" s="1"/>
  <c r="AN50" i="63"/>
  <c r="AN86" i="63" s="1"/>
  <c r="AL54" i="63"/>
  <c r="AL90" i="63" s="1"/>
  <c r="AJ58" i="63"/>
  <c r="AJ94" i="63" s="1"/>
  <c r="AJ59" i="63"/>
  <c r="AJ95" i="63" s="1"/>
  <c r="AK32" i="63"/>
  <c r="AK68" i="63" s="1"/>
  <c r="AW26" i="63"/>
  <c r="AW62" i="63" s="1"/>
  <c r="AJ55" i="63"/>
  <c r="AJ91" i="63" s="1"/>
  <c r="AN54" i="63"/>
  <c r="AN90" i="63" s="1"/>
  <c r="AJ57" i="63"/>
  <c r="AJ93" i="63" s="1"/>
  <c r="AN52" i="63"/>
  <c r="AN88" i="63" s="1"/>
  <c r="AN57" i="63"/>
  <c r="AN93" i="63" s="1"/>
  <c r="AJ52" i="63"/>
  <c r="AJ88" i="63" s="1"/>
  <c r="AK33" i="63"/>
  <c r="AK69" i="63" s="1"/>
  <c r="AM30" i="63"/>
  <c r="AM66" i="63" s="1"/>
  <c r="AS31" i="63"/>
  <c r="AS67" i="63" s="1"/>
  <c r="AP37" i="63"/>
  <c r="AP73" i="63" s="1"/>
  <c r="AP43" i="63"/>
  <c r="AP79" i="63" s="1"/>
  <c r="AO43" i="63"/>
  <c r="AO79" i="63" s="1"/>
  <c r="AM28" i="63"/>
  <c r="AM64" i="63" s="1"/>
  <c r="AM44" i="63"/>
  <c r="AM80" i="63" s="1"/>
  <c r="AQ56" i="63"/>
  <c r="AQ92" i="63" s="1"/>
  <c r="AV30" i="63"/>
  <c r="AV66" i="63" s="1"/>
  <c r="AP39" i="63"/>
  <c r="AP75" i="63" s="1"/>
  <c r="AS32" i="63"/>
  <c r="AS68" i="63" s="1"/>
  <c r="AL45" i="63"/>
  <c r="AL81" i="63" s="1"/>
  <c r="AM31" i="63"/>
  <c r="AM67" i="63" s="1"/>
  <c r="AM42" i="63"/>
  <c r="AM78" i="63" s="1"/>
  <c r="AM56" i="63"/>
  <c r="AM92" i="63" s="1"/>
  <c r="AM53" i="63"/>
  <c r="AM89" i="63" s="1"/>
  <c r="AS30" i="63"/>
  <c r="AS66" i="63" s="1"/>
  <c r="AP40" i="63"/>
  <c r="AP76" i="63" s="1"/>
  <c r="AO42" i="63"/>
  <c r="AO78" i="63" s="1"/>
  <c r="AL43" i="63"/>
  <c r="AL79" i="63" s="1"/>
  <c r="AM34" i="63"/>
  <c r="AM70" i="63" s="1"/>
  <c r="AQ57" i="63"/>
  <c r="AQ93" i="63" s="1"/>
  <c r="AI54" i="63"/>
  <c r="AI90" i="63" s="1"/>
  <c r="AM55" i="63"/>
  <c r="AM91" i="63" s="1"/>
  <c r="AV33" i="63"/>
  <c r="AV69" i="63" s="1"/>
  <c r="AO28" i="63"/>
  <c r="AO64" i="63" s="1"/>
  <c r="AL42" i="63"/>
  <c r="AL78" i="63" s="1"/>
  <c r="AO33" i="63"/>
  <c r="AO69" i="63" s="1"/>
  <c r="AQ55" i="63"/>
  <c r="AQ91" i="63" s="1"/>
  <c r="AI56" i="63"/>
  <c r="AI92" i="63" s="1"/>
  <c r="AM54" i="63"/>
  <c r="AM90" i="63" s="1"/>
  <c r="AZ31" i="63"/>
  <c r="AZ67" i="63" s="1"/>
  <c r="AV31" i="63"/>
  <c r="AV67" i="63" s="1"/>
  <c r="AS33" i="63"/>
  <c r="AS69" i="63" s="1"/>
  <c r="AM33" i="63"/>
  <c r="AM69" i="63" s="1"/>
  <c r="AP45" i="63"/>
  <c r="AP81" i="63" s="1"/>
  <c r="AM43" i="63"/>
  <c r="AM79" i="63" s="1"/>
  <c r="AV32" i="63"/>
  <c r="AV68" i="63" s="1"/>
  <c r="AX34" i="63"/>
  <c r="AX70" i="63" s="1"/>
  <c r="AY26" i="63"/>
  <c r="AY62" i="63" s="1"/>
  <c r="AL41" i="63"/>
  <c r="AL77" i="63" s="1"/>
  <c r="AX26" i="63"/>
  <c r="AX62" i="63" s="1"/>
  <c r="AO31" i="63"/>
  <c r="AO67" i="63" s="1"/>
  <c r="AX3" i="63"/>
  <c r="AX46" i="63" s="1"/>
  <c r="AX82" i="63" s="1"/>
  <c r="AM24" i="63"/>
  <c r="AM60" i="63" s="1"/>
  <c r="AO25" i="63"/>
  <c r="AO61" i="63" s="1"/>
  <c r="AM35" i="63"/>
  <c r="AM71" i="63" s="1"/>
  <c r="AV29" i="63"/>
  <c r="AV65" i="63" s="1"/>
  <c r="AO34" i="63"/>
  <c r="AO70" i="63" s="1"/>
  <c r="AM25" i="63"/>
  <c r="AM61" i="63" s="1"/>
  <c r="AK35" i="63"/>
  <c r="AK71" i="63" s="1"/>
  <c r="AO26" i="63"/>
  <c r="AO62" i="63" s="1"/>
  <c r="AY24" i="63"/>
  <c r="AY60" i="63" s="1"/>
  <c r="AO27" i="63"/>
  <c r="AO63" i="63" s="1"/>
  <c r="AX29" i="63"/>
  <c r="AX65" i="63" s="1"/>
  <c r="AM29" i="63"/>
  <c r="AM65" i="63" s="1"/>
  <c r="AO32" i="63"/>
  <c r="AO68" i="63" s="1"/>
  <c r="AX35" i="63"/>
  <c r="AX71" i="63" s="1"/>
  <c r="AO30" i="63"/>
  <c r="AO66" i="63" s="1"/>
  <c r="AM26" i="63"/>
  <c r="AM62" i="63" s="1"/>
  <c r="AX30" i="63"/>
  <c r="AX66" i="63" s="1"/>
  <c r="AO35" i="63"/>
  <c r="AO71" i="63" s="1"/>
  <c r="AX32" i="63"/>
  <c r="AX68" i="63" s="1"/>
  <c r="AM32" i="63"/>
  <c r="AM68" i="63" s="1"/>
  <c r="AS29" i="63"/>
  <c r="AS65" i="63" s="1"/>
  <c r="AO24" i="63"/>
  <c r="AO60" i="63" s="1"/>
  <c r="AH59" i="63"/>
  <c r="AH95" i="63" s="1"/>
  <c r="AH51" i="63"/>
  <c r="AH87" i="63" s="1"/>
  <c r="AN58" i="63"/>
  <c r="AN94" i="63" s="1"/>
  <c r="AN56" i="63"/>
  <c r="AN92" i="63" s="1"/>
  <c r="AN55" i="63"/>
  <c r="AN91" i="63" s="1"/>
  <c r="AN53" i="63"/>
  <c r="AN89" i="63" s="1"/>
  <c r="AW33" i="63"/>
  <c r="AW69" i="63" s="1"/>
  <c r="AW25" i="63"/>
  <c r="AW61" i="63" s="1"/>
  <c r="AU30" i="63"/>
  <c r="AU66" i="63" s="1"/>
  <c r="AU27" i="63"/>
  <c r="AU63" i="63" s="1"/>
  <c r="AW35" i="63"/>
  <c r="AW71" i="63" s="1"/>
  <c r="AW30" i="63"/>
  <c r="AW66" i="63" s="1"/>
  <c r="AW29" i="63"/>
  <c r="AW65" i="63" s="1"/>
  <c r="AU31" i="63"/>
  <c r="AU67" i="63" s="1"/>
  <c r="AY34" i="63"/>
  <c r="AY70" i="63" s="1"/>
  <c r="AY29" i="63"/>
  <c r="AY65" i="63" s="1"/>
  <c r="AY27" i="63"/>
  <c r="AY63" i="63" s="1"/>
  <c r="AY31" i="63"/>
  <c r="AY67" i="63" s="1"/>
  <c r="AY25" i="63"/>
  <c r="AY61" i="63" s="1"/>
  <c r="AY30" i="63"/>
  <c r="AY66" i="63" s="1"/>
  <c r="AW24" i="63"/>
  <c r="AW60" i="63" s="1"/>
  <c r="AW32" i="63"/>
  <c r="AW68" i="63" s="1"/>
  <c r="AU28" i="63"/>
  <c r="AU64" i="63" s="1"/>
  <c r="AU34" i="63"/>
  <c r="AU70" i="63" s="1"/>
  <c r="AK25" i="63"/>
  <c r="AK61" i="63" s="1"/>
  <c r="AK29" i="63"/>
  <c r="AK65" i="63" s="1"/>
  <c r="AK26" i="63"/>
  <c r="AK62" i="63" s="1"/>
  <c r="AW34" i="63"/>
  <c r="AW70" i="63" s="1"/>
  <c r="AY28" i="63"/>
  <c r="AY64" i="63" s="1"/>
  <c r="AW3" i="63"/>
  <c r="AW42" i="63" s="1"/>
  <c r="AW78" i="63" s="1"/>
  <c r="AX25" i="63"/>
  <c r="AX61" i="63" s="1"/>
  <c r="AX33" i="63"/>
  <c r="AX69" i="63" s="1"/>
  <c r="AW28" i="63"/>
  <c r="AW64" i="63" s="1"/>
  <c r="AU24" i="63"/>
  <c r="AU60" i="63" s="1"/>
  <c r="AU35" i="63"/>
  <c r="AU71" i="63" s="1"/>
  <c r="AW27" i="63"/>
  <c r="AW63" i="63" s="1"/>
  <c r="AU3" i="63"/>
  <c r="AU42" i="63" s="1"/>
  <c r="AU78" i="63" s="1"/>
  <c r="AU33" i="63"/>
  <c r="AU69" i="63" s="1"/>
  <c r="T32" i="63"/>
  <c r="AK59" i="63"/>
  <c r="AK95" i="63" s="1"/>
  <c r="AK57" i="63"/>
  <c r="AK93" i="63" s="1"/>
  <c r="AK55" i="63"/>
  <c r="AK91" i="63" s="1"/>
  <c r="AK53" i="63"/>
  <c r="AK89" i="63" s="1"/>
  <c r="AK51" i="63"/>
  <c r="AK87" i="63" s="1"/>
  <c r="AK49" i="63"/>
  <c r="AK85" i="63" s="1"/>
  <c r="AK56" i="63"/>
  <c r="AK92" i="63" s="1"/>
  <c r="AK48" i="63"/>
  <c r="AK84" i="63" s="1"/>
  <c r="AK58" i="63"/>
  <c r="AK94" i="63" s="1"/>
  <c r="AK50" i="63"/>
  <c r="AK86" i="63" s="1"/>
  <c r="AK52" i="63"/>
  <c r="AK88" i="63" s="1"/>
  <c r="AK54" i="63"/>
  <c r="AK90" i="63" s="1"/>
  <c r="AL33" i="63"/>
  <c r="AL69" i="63" s="1"/>
  <c r="AL35" i="63"/>
  <c r="AL71" i="63" s="1"/>
  <c r="AL30" i="63"/>
  <c r="AL66" i="63" s="1"/>
  <c r="AL28" i="63"/>
  <c r="AL64" i="63" s="1"/>
  <c r="AL25" i="63"/>
  <c r="AL61" i="63" s="1"/>
  <c r="AL34" i="63"/>
  <c r="AL70" i="63" s="1"/>
  <c r="AL31" i="63"/>
  <c r="AL67" i="63" s="1"/>
  <c r="AL29" i="63"/>
  <c r="AL65" i="63" s="1"/>
  <c r="AL26" i="63"/>
  <c r="AL62" i="63" s="1"/>
  <c r="AL32" i="63"/>
  <c r="AL68" i="63" s="1"/>
  <c r="AL27" i="63"/>
  <c r="AL63" i="63" s="1"/>
  <c r="AL24" i="63"/>
  <c r="AL60" i="63" s="1"/>
  <c r="R32" i="63"/>
  <c r="AI32" i="63"/>
  <c r="AI68" i="63" s="1"/>
  <c r="AI33" i="63"/>
  <c r="AI69" i="63" s="1"/>
  <c r="AI30" i="63"/>
  <c r="AI66" i="63" s="1"/>
  <c r="AI27" i="63"/>
  <c r="AI63" i="63" s="1"/>
  <c r="AI34" i="63"/>
  <c r="AI70" i="63" s="1"/>
  <c r="AI24" i="63"/>
  <c r="AI60" i="63" s="1"/>
  <c r="AI28" i="63"/>
  <c r="AI64" i="63" s="1"/>
  <c r="AI31" i="63"/>
  <c r="AI67" i="63" s="1"/>
  <c r="AI25" i="63"/>
  <c r="AI61" i="63" s="1"/>
  <c r="AI35" i="63"/>
  <c r="AI71" i="63" s="1"/>
  <c r="AI29" i="63"/>
  <c r="AI65" i="63" s="1"/>
  <c r="AI26" i="63"/>
  <c r="AI62" i="63" s="1"/>
  <c r="AL38" i="63"/>
  <c r="AL74" i="63" s="1"/>
  <c r="U32" i="63"/>
  <c r="T28" i="63"/>
  <c r="AR32" i="63"/>
  <c r="AR68" i="63" s="1"/>
  <c r="AR33" i="63"/>
  <c r="AR69" i="63" s="1"/>
  <c r="AR35" i="63"/>
  <c r="AR71" i="63" s="1"/>
  <c r="AR31" i="63"/>
  <c r="AR67" i="63" s="1"/>
  <c r="AR27" i="63"/>
  <c r="AR63" i="63" s="1"/>
  <c r="AR34" i="63"/>
  <c r="AR70" i="63" s="1"/>
  <c r="AR29" i="63"/>
  <c r="AR65" i="63" s="1"/>
  <c r="AR3" i="63"/>
  <c r="AR28" i="63"/>
  <c r="AR64" i="63" s="1"/>
  <c r="AR25" i="63"/>
  <c r="AR61" i="63" s="1"/>
  <c r="AR30" i="63"/>
  <c r="AR66" i="63" s="1"/>
  <c r="AR26" i="63"/>
  <c r="AR62" i="63" s="1"/>
  <c r="AR24" i="63"/>
  <c r="AR60" i="63" s="1"/>
  <c r="P28" i="63"/>
  <c r="W28" i="63"/>
  <c r="Y28" i="63"/>
  <c r="AS47" i="63"/>
  <c r="AS83" i="63" s="1"/>
  <c r="AS45" i="63"/>
  <c r="AS81" i="63" s="1"/>
  <c r="AS43" i="63"/>
  <c r="AS79" i="63" s="1"/>
  <c r="AS41" i="63"/>
  <c r="AS77" i="63" s="1"/>
  <c r="AS46" i="63"/>
  <c r="AS82" i="63" s="1"/>
  <c r="AS39" i="63"/>
  <c r="AS75" i="63" s="1"/>
  <c r="AS37" i="63"/>
  <c r="AS73" i="63" s="1"/>
  <c r="AS40" i="63"/>
  <c r="AS76" i="63" s="1"/>
  <c r="AS42" i="63"/>
  <c r="AS78" i="63" s="1"/>
  <c r="AS7" i="63"/>
  <c r="AS44" i="63"/>
  <c r="AS80" i="63" s="1"/>
  <c r="AS36" i="63"/>
  <c r="AS72" i="63" s="1"/>
  <c r="AS38" i="63"/>
  <c r="AS74" i="63" s="1"/>
  <c r="U28" i="63"/>
  <c r="BA47" i="63"/>
  <c r="BA83" i="63" s="1"/>
  <c r="BA41" i="63"/>
  <c r="BA77" i="63" s="1"/>
  <c r="BA39" i="63"/>
  <c r="BA75" i="63" s="1"/>
  <c r="BA46" i="63"/>
  <c r="BA82" i="63" s="1"/>
  <c r="BA40" i="63"/>
  <c r="BA76" i="63" s="1"/>
  <c r="BA38" i="63"/>
  <c r="BA74" i="63" s="1"/>
  <c r="BA42" i="63"/>
  <c r="BA78" i="63" s="1"/>
  <c r="AJ32" i="63"/>
  <c r="AJ68" i="63" s="1"/>
  <c r="AJ33" i="63"/>
  <c r="AJ69" i="63" s="1"/>
  <c r="AJ35" i="63"/>
  <c r="AJ71" i="63" s="1"/>
  <c r="AJ27" i="63"/>
  <c r="AJ63" i="63" s="1"/>
  <c r="AJ24" i="63"/>
  <c r="AJ60" i="63" s="1"/>
  <c r="AJ30" i="63"/>
  <c r="AJ66" i="63" s="1"/>
  <c r="AJ28" i="63"/>
  <c r="AJ64" i="63" s="1"/>
  <c r="AJ34" i="63"/>
  <c r="AJ70" i="63" s="1"/>
  <c r="AJ31" i="63"/>
  <c r="AJ67" i="63" s="1"/>
  <c r="AJ25" i="63"/>
  <c r="AJ61" i="63" s="1"/>
  <c r="AJ29" i="63"/>
  <c r="AJ65" i="63" s="1"/>
  <c r="AJ26" i="63"/>
  <c r="AJ62" i="63" s="1"/>
  <c r="AP34" i="63"/>
  <c r="AP70" i="63" s="1"/>
  <c r="AP31" i="63"/>
  <c r="AP67" i="63" s="1"/>
  <c r="AP32" i="63"/>
  <c r="AP68" i="63" s="1"/>
  <c r="AP29" i="63"/>
  <c r="AP65" i="63" s="1"/>
  <c r="AP35" i="63"/>
  <c r="AP71" i="63" s="1"/>
  <c r="AP33" i="63"/>
  <c r="AP69" i="63" s="1"/>
  <c r="AP26" i="63"/>
  <c r="AP62" i="63" s="1"/>
  <c r="AP27" i="63"/>
  <c r="AP63" i="63" s="1"/>
  <c r="AP24" i="63"/>
  <c r="AP60" i="63" s="1"/>
  <c r="AP28" i="63"/>
  <c r="AP64" i="63" s="1"/>
  <c r="AP25" i="63"/>
  <c r="AP61" i="63" s="1"/>
  <c r="AP30" i="63"/>
  <c r="AP66" i="63" s="1"/>
  <c r="V28" i="63"/>
  <c r="S28" i="63"/>
  <c r="AV47" i="63"/>
  <c r="AV83" i="63" s="1"/>
  <c r="AV40" i="63"/>
  <c r="AV76" i="63" s="1"/>
  <c r="AV39" i="63"/>
  <c r="AV75" i="63" s="1"/>
  <c r="AV42" i="63"/>
  <c r="AV78" i="63" s="1"/>
  <c r="AV41" i="63"/>
  <c r="AV77" i="63" s="1"/>
  <c r="AV38" i="63"/>
  <c r="AV74" i="63" s="1"/>
  <c r="AV36" i="63"/>
  <c r="AV72" i="63" s="1"/>
  <c r="AV7" i="63"/>
  <c r="AV45" i="63"/>
  <c r="AV81" i="63" s="1"/>
  <c r="AV46" i="63"/>
  <c r="AV82" i="63" s="1"/>
  <c r="AV37" i="63"/>
  <c r="AV73" i="63" s="1"/>
  <c r="AV43" i="63"/>
  <c r="AV79" i="63" s="1"/>
  <c r="AV44" i="63"/>
  <c r="AV80" i="63" s="1"/>
  <c r="AZ43" i="63"/>
  <c r="AZ79" i="63" s="1"/>
  <c r="AZ42" i="63"/>
  <c r="AZ78" i="63" s="1"/>
  <c r="AZ45" i="63"/>
  <c r="AZ81" i="63" s="1"/>
  <c r="AZ44" i="63"/>
  <c r="AZ80" i="63" s="1"/>
  <c r="AZ37" i="63"/>
  <c r="AZ73" i="63" s="1"/>
  <c r="AZ36" i="63"/>
  <c r="AZ72" i="63" s="1"/>
  <c r="AZ7" i="63"/>
  <c r="AZ40" i="63"/>
  <c r="AZ76" i="63" s="1"/>
  <c r="AZ39" i="63"/>
  <c r="AZ75" i="63" s="1"/>
  <c r="AZ38" i="63"/>
  <c r="AZ74" i="63" s="1"/>
  <c r="AZ46" i="63"/>
  <c r="AZ82" i="63" s="1"/>
  <c r="AZ47" i="63"/>
  <c r="AZ83" i="63" s="1"/>
  <c r="AZ41" i="63"/>
  <c r="AZ77" i="63" s="1"/>
  <c r="AK47" i="63"/>
  <c r="AK83" i="63" s="1"/>
  <c r="AK45" i="63"/>
  <c r="AK81" i="63" s="1"/>
  <c r="AK43" i="63"/>
  <c r="AK79" i="63" s="1"/>
  <c r="AK41" i="63"/>
  <c r="AK77" i="63" s="1"/>
  <c r="AK40" i="63"/>
  <c r="AK76" i="63" s="1"/>
  <c r="AK39" i="63"/>
  <c r="AK75" i="63" s="1"/>
  <c r="AK37" i="63"/>
  <c r="AK73" i="63" s="1"/>
  <c r="AK42" i="63"/>
  <c r="AK78" i="63" s="1"/>
  <c r="AK44" i="63"/>
  <c r="AK80" i="63" s="1"/>
  <c r="AK46" i="63"/>
  <c r="AK82" i="63" s="1"/>
  <c r="AK36" i="63"/>
  <c r="AK72" i="63" s="1"/>
  <c r="AK38" i="63"/>
  <c r="AK74" i="63" s="1"/>
  <c r="X28" i="63"/>
  <c r="Q32" i="63"/>
  <c r="AY46" i="63"/>
  <c r="AY82" i="63" s="1"/>
  <c r="AY44" i="63"/>
  <c r="AY80" i="63" s="1"/>
  <c r="AY42" i="63"/>
  <c r="AY78" i="63" s="1"/>
  <c r="AY40" i="63"/>
  <c r="AY76" i="63" s="1"/>
  <c r="AY38" i="63"/>
  <c r="AY74" i="63" s="1"/>
  <c r="AY36" i="63"/>
  <c r="AY72" i="63" s="1"/>
  <c r="AY43" i="63"/>
  <c r="AY79" i="63" s="1"/>
  <c r="AY45" i="63"/>
  <c r="AY81" i="63" s="1"/>
  <c r="AY47" i="63"/>
  <c r="AY83" i="63" s="1"/>
  <c r="AY39" i="63"/>
  <c r="AY75" i="63" s="1"/>
  <c r="AY41" i="63"/>
  <c r="AY77" i="63" s="1"/>
  <c r="AY37" i="63"/>
  <c r="AY73" i="63" s="1"/>
  <c r="AY7" i="63"/>
  <c r="AQ32" i="63"/>
  <c r="AQ68" i="63" s="1"/>
  <c r="AQ33" i="63"/>
  <c r="AQ69" i="63" s="1"/>
  <c r="AQ30" i="63"/>
  <c r="AQ66" i="63" s="1"/>
  <c r="AQ31" i="63"/>
  <c r="AQ67" i="63" s="1"/>
  <c r="AQ27" i="63"/>
  <c r="AQ63" i="63" s="1"/>
  <c r="AQ25" i="63"/>
  <c r="AQ61" i="63" s="1"/>
  <c r="AQ34" i="63"/>
  <c r="AQ70" i="63" s="1"/>
  <c r="AQ29" i="63"/>
  <c r="AQ65" i="63" s="1"/>
  <c r="AQ24" i="63"/>
  <c r="AQ60" i="63" s="1"/>
  <c r="AQ28" i="63"/>
  <c r="AQ64" i="63" s="1"/>
  <c r="AQ35" i="63"/>
  <c r="AQ71" i="63" s="1"/>
  <c r="AQ26" i="63"/>
  <c r="AQ62" i="63" s="1"/>
  <c r="Q28" i="63"/>
  <c r="AL37" i="63"/>
  <c r="AL73" i="63" s="1"/>
  <c r="R28" i="63"/>
  <c r="X32" i="63"/>
  <c r="AN30" i="63"/>
  <c r="AN66" i="63" s="1"/>
  <c r="AN34" i="63"/>
  <c r="AN70" i="63" s="1"/>
  <c r="AN31" i="63"/>
  <c r="AN67" i="63" s="1"/>
  <c r="AN25" i="63"/>
  <c r="AN61" i="63" s="1"/>
  <c r="AN33" i="63"/>
  <c r="AN69" i="63" s="1"/>
  <c r="AN35" i="63"/>
  <c r="AN71" i="63" s="1"/>
  <c r="AN26" i="63"/>
  <c r="AN62" i="63" s="1"/>
  <c r="AN29" i="63"/>
  <c r="AN65" i="63" s="1"/>
  <c r="AN27" i="63"/>
  <c r="AN63" i="63" s="1"/>
  <c r="AN32" i="63"/>
  <c r="AN68" i="63" s="1"/>
  <c r="AN24" i="63"/>
  <c r="AN60" i="63" s="1"/>
  <c r="AN28" i="63"/>
  <c r="AN64" i="63" s="1"/>
  <c r="V32" i="63"/>
  <c r="AQ46" i="63"/>
  <c r="AQ82" i="63" s="1"/>
  <c r="AQ44" i="63"/>
  <c r="AQ80" i="63" s="1"/>
  <c r="AQ42" i="63"/>
  <c r="AQ78" i="63" s="1"/>
  <c r="AQ40" i="63"/>
  <c r="AQ76" i="63" s="1"/>
  <c r="AQ38" i="63"/>
  <c r="AQ74" i="63" s="1"/>
  <c r="AQ36" i="63"/>
  <c r="AQ72" i="63" s="1"/>
  <c r="AQ45" i="63"/>
  <c r="AQ81" i="63" s="1"/>
  <c r="AQ47" i="63"/>
  <c r="AQ83" i="63" s="1"/>
  <c r="AQ41" i="63"/>
  <c r="AQ77" i="63" s="1"/>
  <c r="AQ37" i="63"/>
  <c r="AQ73" i="63" s="1"/>
  <c r="AQ39" i="63"/>
  <c r="AQ75" i="63" s="1"/>
  <c r="AQ43" i="63"/>
  <c r="AQ79" i="63" s="1"/>
  <c r="AH34" i="63"/>
  <c r="AH70" i="63" s="1"/>
  <c r="AH31" i="63"/>
  <c r="AH67" i="63" s="1"/>
  <c r="AH32" i="63"/>
  <c r="AH68" i="63" s="1"/>
  <c r="AH29" i="63"/>
  <c r="AH65" i="63" s="1"/>
  <c r="AH35" i="63"/>
  <c r="AH71" i="63" s="1"/>
  <c r="AH26" i="63"/>
  <c r="AH62" i="63" s="1"/>
  <c r="AH27" i="63"/>
  <c r="AH63" i="63" s="1"/>
  <c r="AH24" i="63"/>
  <c r="AH60" i="63" s="1"/>
  <c r="AH28" i="63"/>
  <c r="AH64" i="63" s="1"/>
  <c r="AH33" i="63"/>
  <c r="AH69" i="63" s="1"/>
  <c r="AH30" i="63"/>
  <c r="AH66" i="63" s="1"/>
  <c r="AH25" i="63"/>
  <c r="AH61" i="63" s="1"/>
  <c r="AI46" i="63"/>
  <c r="AI82" i="63" s="1"/>
  <c r="AI44" i="63"/>
  <c r="AI80" i="63" s="1"/>
  <c r="AI42" i="63"/>
  <c r="AI78" i="63" s="1"/>
  <c r="AI40" i="63"/>
  <c r="AI76" i="63" s="1"/>
  <c r="AI38" i="63"/>
  <c r="AI74" i="63" s="1"/>
  <c r="AI36" i="63"/>
  <c r="AI72" i="63" s="1"/>
  <c r="AI47" i="63"/>
  <c r="AI83" i="63" s="1"/>
  <c r="AI41" i="63"/>
  <c r="AI77" i="63" s="1"/>
  <c r="AI43" i="63"/>
  <c r="AI79" i="63" s="1"/>
  <c r="AI39" i="63"/>
  <c r="AI75" i="63" s="1"/>
  <c r="AI45" i="63"/>
  <c r="AI81" i="63" s="1"/>
  <c r="AI37" i="63"/>
  <c r="AI73" i="63" s="1"/>
  <c r="P32" i="63"/>
  <c r="W32" i="63"/>
  <c r="Y33" i="63"/>
  <c r="BA97" i="63" s="1"/>
  <c r="AT42" i="63" l="1"/>
  <c r="AT78" i="63" s="1"/>
  <c r="BA7" i="63"/>
  <c r="BA57" i="63" s="1"/>
  <c r="BA93" i="63" s="1"/>
  <c r="BA37" i="63"/>
  <c r="BA73" i="63" s="1"/>
  <c r="BA43" i="63"/>
  <c r="BA79" i="63" s="1"/>
  <c r="AX44" i="63"/>
  <c r="AX80" i="63" s="1"/>
  <c r="AT39" i="63"/>
  <c r="AT75" i="63" s="1"/>
  <c r="BA36" i="63"/>
  <c r="BA72" i="63" s="1"/>
  <c r="BA44" i="63"/>
  <c r="BA80" i="63" s="1"/>
  <c r="AX38" i="63"/>
  <c r="AX74" i="63" s="1"/>
  <c r="AE8" i="63"/>
  <c r="AT41" i="63"/>
  <c r="AT77" i="63" s="1"/>
  <c r="AT38" i="63"/>
  <c r="AT74" i="63" s="1"/>
  <c r="AT36" i="63"/>
  <c r="AT72" i="63" s="1"/>
  <c r="AT43" i="63"/>
  <c r="AT79" i="63" s="1"/>
  <c r="AT45" i="63"/>
  <c r="AT81" i="63" s="1"/>
  <c r="AT37" i="63"/>
  <c r="AT73" i="63" s="1"/>
  <c r="AT46" i="63"/>
  <c r="AT82" i="63" s="1"/>
  <c r="AT40" i="63"/>
  <c r="AT76" i="63" s="1"/>
  <c r="AT7" i="63"/>
  <c r="AT48" i="63" s="1"/>
  <c r="AT84" i="63" s="1"/>
  <c r="AX7" i="63"/>
  <c r="AX50" i="63" s="1"/>
  <c r="AX86" i="63" s="1"/>
  <c r="AT44" i="63"/>
  <c r="AT80" i="63" s="1"/>
  <c r="AW45" i="63"/>
  <c r="AW81" i="63" s="1"/>
  <c r="AU40" i="63"/>
  <c r="AU76" i="63" s="1"/>
  <c r="AO96" i="63"/>
  <c r="W27" i="63" s="1"/>
  <c r="AM96" i="63"/>
  <c r="AM98" i="63" s="1"/>
  <c r="U29" i="63" s="1"/>
  <c r="AX40" i="63"/>
  <c r="AX76" i="63" s="1"/>
  <c r="AX43" i="63"/>
  <c r="AX79" i="63" s="1"/>
  <c r="AW37" i="63"/>
  <c r="AW73" i="63" s="1"/>
  <c r="AX47" i="63"/>
  <c r="AX83" i="63" s="1"/>
  <c r="AX36" i="63"/>
  <c r="AX72" i="63" s="1"/>
  <c r="AW44" i="63"/>
  <c r="AW80" i="63" s="1"/>
  <c r="AX39" i="63"/>
  <c r="AX75" i="63" s="1"/>
  <c r="AX42" i="63"/>
  <c r="AX78" i="63" s="1"/>
  <c r="AW46" i="63"/>
  <c r="AW82" i="63" s="1"/>
  <c r="AX45" i="63"/>
  <c r="AX81" i="63" s="1"/>
  <c r="AX41" i="63"/>
  <c r="AX77" i="63" s="1"/>
  <c r="AX37" i="63"/>
  <c r="AX73" i="63" s="1"/>
  <c r="AW36" i="63"/>
  <c r="AW72" i="63" s="1"/>
  <c r="AW38" i="63"/>
  <c r="AW74" i="63" s="1"/>
  <c r="AU38" i="63"/>
  <c r="AU74" i="63" s="1"/>
  <c r="AU43" i="63"/>
  <c r="AU79" i="63" s="1"/>
  <c r="AW43" i="63"/>
  <c r="AW79" i="63" s="1"/>
  <c r="AU7" i="63"/>
  <c r="AU53" i="63" s="1"/>
  <c r="AU89" i="63" s="1"/>
  <c r="AU41" i="63"/>
  <c r="AU77" i="63" s="1"/>
  <c r="AW47" i="63"/>
  <c r="AW83" i="63" s="1"/>
  <c r="AW41" i="63"/>
  <c r="AW77" i="63" s="1"/>
  <c r="AU36" i="63"/>
  <c r="AU72" i="63" s="1"/>
  <c r="AU45" i="63"/>
  <c r="AU81" i="63" s="1"/>
  <c r="AU46" i="63"/>
  <c r="AU82" i="63" s="1"/>
  <c r="AW7" i="63"/>
  <c r="AW49" i="63" s="1"/>
  <c r="AW85" i="63" s="1"/>
  <c r="AW40" i="63"/>
  <c r="AW76" i="63" s="1"/>
  <c r="AU44" i="63"/>
  <c r="AU80" i="63" s="1"/>
  <c r="AU47" i="63"/>
  <c r="AU83" i="63" s="1"/>
  <c r="AU37" i="63"/>
  <c r="AU73" i="63" s="1"/>
  <c r="AU39" i="63"/>
  <c r="AU75" i="63" s="1"/>
  <c r="AW39" i="63"/>
  <c r="AW75" i="63" s="1"/>
  <c r="AK96" i="63"/>
  <c r="AK98" i="63" s="1"/>
  <c r="V33" i="63"/>
  <c r="X33" i="63"/>
  <c r="AS59" i="63"/>
  <c r="AS95" i="63" s="1"/>
  <c r="AS57" i="63"/>
  <c r="AS93" i="63" s="1"/>
  <c r="AS55" i="63"/>
  <c r="AS91" i="63" s="1"/>
  <c r="AS53" i="63"/>
  <c r="AS89" i="63" s="1"/>
  <c r="AS51" i="63"/>
  <c r="AS87" i="63" s="1"/>
  <c r="AS49" i="63"/>
  <c r="AS85" i="63" s="1"/>
  <c r="AS54" i="63"/>
  <c r="AS90" i="63" s="1"/>
  <c r="AS56" i="63"/>
  <c r="AS92" i="63" s="1"/>
  <c r="AS48" i="63"/>
  <c r="AS84" i="63" s="1"/>
  <c r="AS58" i="63"/>
  <c r="AS94" i="63" s="1"/>
  <c r="AS50" i="63"/>
  <c r="AS86" i="63" s="1"/>
  <c r="AS52" i="63"/>
  <c r="AS88" i="63" s="1"/>
  <c r="R33" i="63"/>
  <c r="AT97" i="63" s="1"/>
  <c r="AZ59" i="63"/>
  <c r="AZ95" i="63" s="1"/>
  <c r="AZ58" i="63"/>
  <c r="AZ94" i="63" s="1"/>
  <c r="AZ51" i="63"/>
  <c r="AZ87" i="63" s="1"/>
  <c r="AZ50" i="63"/>
  <c r="AZ86" i="63" s="1"/>
  <c r="AZ53" i="63"/>
  <c r="AZ89" i="63" s="1"/>
  <c r="AZ52" i="63"/>
  <c r="AZ88" i="63" s="1"/>
  <c r="AZ55" i="63"/>
  <c r="AZ91" i="63" s="1"/>
  <c r="AZ48" i="63"/>
  <c r="AZ84" i="63" s="1"/>
  <c r="AZ49" i="63"/>
  <c r="AZ85" i="63" s="1"/>
  <c r="AZ56" i="63"/>
  <c r="AZ92" i="63" s="1"/>
  <c r="AZ57" i="63"/>
  <c r="AZ93" i="63" s="1"/>
  <c r="AZ54" i="63"/>
  <c r="AZ90" i="63" s="1"/>
  <c r="AI96" i="63"/>
  <c r="W33" i="63"/>
  <c r="Q33" i="63"/>
  <c r="AS97" i="63" s="1"/>
  <c r="AL96" i="63"/>
  <c r="AR45" i="63"/>
  <c r="AR81" i="63" s="1"/>
  <c r="AR44" i="63"/>
  <c r="AR80" i="63" s="1"/>
  <c r="AR47" i="63"/>
  <c r="AR83" i="63" s="1"/>
  <c r="AR46" i="63"/>
  <c r="AR82" i="63" s="1"/>
  <c r="AR39" i="63"/>
  <c r="AR75" i="63" s="1"/>
  <c r="AR37" i="63"/>
  <c r="AR73" i="63" s="1"/>
  <c r="AR41" i="63"/>
  <c r="AR77" i="63" s="1"/>
  <c r="AR38" i="63"/>
  <c r="AR74" i="63" s="1"/>
  <c r="AR42" i="63"/>
  <c r="AR78" i="63" s="1"/>
  <c r="AR36" i="63"/>
  <c r="AR72" i="63" s="1"/>
  <c r="AR43" i="63"/>
  <c r="AR79" i="63" s="1"/>
  <c r="AR40" i="63"/>
  <c r="AR76" i="63" s="1"/>
  <c r="AR7" i="63"/>
  <c r="T33" i="63"/>
  <c r="AV97" i="63" s="1"/>
  <c r="AH96" i="63"/>
  <c r="AJ96" i="63"/>
  <c r="BA51" i="63"/>
  <c r="BA87" i="63" s="1"/>
  <c r="BA56" i="63"/>
  <c r="BA92" i="63" s="1"/>
  <c r="AQ96" i="63"/>
  <c r="AP96" i="63"/>
  <c r="P33" i="63"/>
  <c r="AN96" i="63"/>
  <c r="AY58" i="63"/>
  <c r="AY94" i="63" s="1"/>
  <c r="AY56" i="63"/>
  <c r="AY92" i="63" s="1"/>
  <c r="AY54" i="63"/>
  <c r="AY90" i="63" s="1"/>
  <c r="AY52" i="63"/>
  <c r="AY88" i="63" s="1"/>
  <c r="AY50" i="63"/>
  <c r="AY86" i="63" s="1"/>
  <c r="AY48" i="63"/>
  <c r="AY84" i="63" s="1"/>
  <c r="AY59" i="63"/>
  <c r="AY95" i="63" s="1"/>
  <c r="AY51" i="63"/>
  <c r="AY87" i="63" s="1"/>
  <c r="AY53" i="63"/>
  <c r="AY89" i="63" s="1"/>
  <c r="AY55" i="63"/>
  <c r="AY91" i="63" s="1"/>
  <c r="AY49" i="63"/>
  <c r="AY85" i="63" s="1"/>
  <c r="AY57" i="63"/>
  <c r="AY93" i="63" s="1"/>
  <c r="AV56" i="63"/>
  <c r="AV92" i="63" s="1"/>
  <c r="AV55" i="63"/>
  <c r="AV91" i="63" s="1"/>
  <c r="AV48" i="63"/>
  <c r="AV84" i="63" s="1"/>
  <c r="AV58" i="63"/>
  <c r="AV94" i="63" s="1"/>
  <c r="AV57" i="63"/>
  <c r="AV93" i="63" s="1"/>
  <c r="AV50" i="63"/>
  <c r="AV86" i="63" s="1"/>
  <c r="AV49" i="63"/>
  <c r="AV85" i="63" s="1"/>
  <c r="AV51" i="63"/>
  <c r="AV87" i="63" s="1"/>
  <c r="AV53" i="63"/>
  <c r="AV89" i="63" s="1"/>
  <c r="AV52" i="63"/>
  <c r="AV88" i="63" s="1"/>
  <c r="AV59" i="63"/>
  <c r="AV95" i="63" s="1"/>
  <c r="AV54" i="63"/>
  <c r="AV90" i="63" s="1"/>
  <c r="U33" i="63"/>
  <c r="BA59" i="63" l="1"/>
  <c r="BA95" i="63" s="1"/>
  <c r="AX49" i="63"/>
  <c r="AX85" i="63" s="1"/>
  <c r="AX51" i="63"/>
  <c r="AX87" i="63" s="1"/>
  <c r="AT58" i="63"/>
  <c r="AT94" i="63" s="1"/>
  <c r="AT50" i="63"/>
  <c r="AT86" i="63" s="1"/>
  <c r="AT59" i="63"/>
  <c r="AT95" i="63" s="1"/>
  <c r="BA50" i="63"/>
  <c r="BA86" i="63" s="1"/>
  <c r="BA54" i="63"/>
  <c r="BA90" i="63" s="1"/>
  <c r="BA53" i="63"/>
  <c r="BA89" i="63" s="1"/>
  <c r="BA58" i="63"/>
  <c r="BA94" i="63" s="1"/>
  <c r="BA52" i="63"/>
  <c r="BA88" i="63" s="1"/>
  <c r="BA55" i="63"/>
  <c r="BA91" i="63" s="1"/>
  <c r="BA48" i="63"/>
  <c r="BA84" i="63" s="1"/>
  <c r="BA49" i="63"/>
  <c r="BA85" i="63" s="1"/>
  <c r="AW50" i="63"/>
  <c r="AW86" i="63" s="1"/>
  <c r="AX48" i="63"/>
  <c r="AX84" i="63" s="1"/>
  <c r="AX55" i="63"/>
  <c r="AX91" i="63" s="1"/>
  <c r="AX56" i="63"/>
  <c r="AX92" i="63" s="1"/>
  <c r="AX52" i="63"/>
  <c r="AX88" i="63" s="1"/>
  <c r="AX58" i="63"/>
  <c r="AX94" i="63" s="1"/>
  <c r="AW59" i="63"/>
  <c r="AW95" i="63" s="1"/>
  <c r="AT51" i="63"/>
  <c r="AT87" i="63" s="1"/>
  <c r="AT56" i="63"/>
  <c r="AT92" i="63" s="1"/>
  <c r="AT54" i="63"/>
  <c r="AT90" i="63" s="1"/>
  <c r="AX59" i="63"/>
  <c r="AX95" i="63" s="1"/>
  <c r="AX57" i="63"/>
  <c r="AX93" i="63" s="1"/>
  <c r="AW58" i="63"/>
  <c r="AW94" i="63" s="1"/>
  <c r="AX53" i="63"/>
  <c r="AX89" i="63" s="1"/>
  <c r="AX54" i="63"/>
  <c r="AX90" i="63" s="1"/>
  <c r="AW51" i="63"/>
  <c r="AW87" i="63" s="1"/>
  <c r="AW52" i="63"/>
  <c r="AW88" i="63" s="1"/>
  <c r="AT53" i="63"/>
  <c r="AT89" i="63" s="1"/>
  <c r="AT55" i="63"/>
  <c r="AT91" i="63" s="1"/>
  <c r="AT52" i="63"/>
  <c r="AT88" i="63" s="1"/>
  <c r="AT49" i="63"/>
  <c r="AT85" i="63" s="1"/>
  <c r="AT57" i="63"/>
  <c r="AT93" i="63" s="1"/>
  <c r="AU55" i="63"/>
  <c r="AU91" i="63" s="1"/>
  <c r="AW55" i="63"/>
  <c r="AW91" i="63" s="1"/>
  <c r="AW57" i="63"/>
  <c r="AW93" i="63" s="1"/>
  <c r="AW54" i="63"/>
  <c r="AW90" i="63" s="1"/>
  <c r="AW53" i="63"/>
  <c r="AW89" i="63" s="1"/>
  <c r="AW48" i="63"/>
  <c r="AW84" i="63" s="1"/>
  <c r="AW56" i="63"/>
  <c r="AW92" i="63" s="1"/>
  <c r="AU48" i="63"/>
  <c r="AU84" i="63" s="1"/>
  <c r="AU52" i="63"/>
  <c r="AU88" i="63" s="1"/>
  <c r="AU56" i="63"/>
  <c r="AU92" i="63" s="1"/>
  <c r="AO98" i="63"/>
  <c r="W29" i="63" s="1"/>
  <c r="U27" i="63"/>
  <c r="AU50" i="63"/>
  <c r="AU86" i="63" s="1"/>
  <c r="AU57" i="63"/>
  <c r="AU93" i="63" s="1"/>
  <c r="AU58" i="63"/>
  <c r="AU94" i="63" s="1"/>
  <c r="AU59" i="63"/>
  <c r="AU95" i="63" s="1"/>
  <c r="AU51" i="63"/>
  <c r="AU87" i="63" s="1"/>
  <c r="AU49" i="63"/>
  <c r="AU85" i="63" s="1"/>
  <c r="AU54" i="63"/>
  <c r="AU90" i="63" s="1"/>
  <c r="S27" i="63"/>
  <c r="AV96" i="63"/>
  <c r="AV98" i="63" s="1"/>
  <c r="AZ96" i="63"/>
  <c r="AS96" i="63"/>
  <c r="AS98" i="63" s="1"/>
  <c r="AY96" i="63"/>
  <c r="AN98" i="63"/>
  <c r="V27" i="63"/>
  <c r="AX97" i="63"/>
  <c r="AR97" i="63"/>
  <c r="AP98" i="63"/>
  <c r="X27" i="63"/>
  <c r="AJ98" i="63"/>
  <c r="R27" i="63"/>
  <c r="AH98" i="63"/>
  <c r="P27" i="63"/>
  <c r="AQ98" i="63"/>
  <c r="Y27" i="63"/>
  <c r="AY97" i="63"/>
  <c r="S29" i="63"/>
  <c r="AW97" i="63"/>
  <c r="AZ97" i="63"/>
  <c r="AR53" i="63"/>
  <c r="AR89" i="63" s="1"/>
  <c r="AR52" i="63"/>
  <c r="AR88" i="63" s="1"/>
  <c r="AR55" i="63"/>
  <c r="AR91" i="63" s="1"/>
  <c r="AR54" i="63"/>
  <c r="AR90" i="63" s="1"/>
  <c r="AR51" i="63"/>
  <c r="AR87" i="63" s="1"/>
  <c r="AR58" i="63"/>
  <c r="AR94" i="63" s="1"/>
  <c r="AR48" i="63"/>
  <c r="AR84" i="63" s="1"/>
  <c r="AR49" i="63"/>
  <c r="AR85" i="63" s="1"/>
  <c r="AR59" i="63"/>
  <c r="AR95" i="63" s="1"/>
  <c r="AR56" i="63"/>
  <c r="AR92" i="63" s="1"/>
  <c r="AR57" i="63"/>
  <c r="AR93" i="63" s="1"/>
  <c r="AR50" i="63"/>
  <c r="AR86" i="63" s="1"/>
  <c r="AL98" i="63"/>
  <c r="T27" i="63"/>
  <c r="AI98" i="63"/>
  <c r="Q27" i="63"/>
  <c r="BA96" i="63" l="1"/>
  <c r="BA98" i="63" s="1"/>
  <c r="AX96" i="63"/>
  <c r="AX98" i="63" s="1"/>
  <c r="AT96" i="63"/>
  <c r="AT98" i="63" s="1"/>
  <c r="AW96" i="63"/>
  <c r="AW98" i="63" s="1"/>
  <c r="AU96" i="63"/>
  <c r="AU98" i="63" s="1"/>
  <c r="AY98" i="63"/>
  <c r="AR96" i="63"/>
  <c r="AR98" i="63" s="1"/>
  <c r="Q29" i="63"/>
  <c r="R29" i="63"/>
  <c r="P29" i="63"/>
  <c r="X29" i="63"/>
  <c r="T29" i="63"/>
  <c r="V29" i="63"/>
  <c r="Y29" i="63"/>
  <c r="AZ98" i="63"/>
  <c r="BC96" i="63" l="1"/>
  <c r="AM100" i="63" l="1"/>
  <c r="AO100" i="63"/>
  <c r="AK100" i="63"/>
  <c r="AL100" i="63"/>
  <c r="AY100" i="63"/>
  <c r="AJ100" i="63"/>
  <c r="AH100" i="63"/>
  <c r="AU100" i="63"/>
  <c r="AV100" i="63"/>
  <c r="AP100" i="63"/>
  <c r="AN100" i="63"/>
  <c r="BA100" i="63"/>
  <c r="AS100" i="63"/>
  <c r="AQ100" i="63"/>
  <c r="AW100" i="63"/>
  <c r="AT100" i="63"/>
  <c r="AI100" i="63"/>
  <c r="AR100" i="63"/>
  <c r="AX100" i="63"/>
  <c r="AZ100" i="63"/>
  <c r="AU102" i="63" l="1"/>
  <c r="AU101" i="63"/>
  <c r="AU105" i="63"/>
  <c r="AU103" i="63"/>
  <c r="AU104" i="63"/>
  <c r="AU106" i="63"/>
  <c r="AV101" i="63"/>
  <c r="AV102" i="63"/>
  <c r="AV103" i="63"/>
  <c r="AV105" i="63"/>
  <c r="AV104" i="63"/>
  <c r="AV106" i="63"/>
  <c r="AT101" i="63"/>
  <c r="AT104" i="63"/>
  <c r="AT102" i="63"/>
  <c r="AT105" i="63"/>
  <c r="AT103" i="63"/>
  <c r="AT106" i="63"/>
  <c r="AW101" i="63"/>
  <c r="AW102" i="63"/>
  <c r="AW103" i="63"/>
  <c r="AW104" i="63"/>
  <c r="AW105" i="63"/>
  <c r="AW106" i="63"/>
  <c r="AH103" i="63"/>
  <c r="AH102" i="63"/>
  <c r="AH101" i="63"/>
  <c r="AH105" i="63"/>
  <c r="AH104" i="63"/>
  <c r="AH106" i="63"/>
  <c r="AQ103" i="63"/>
  <c r="AQ101" i="63"/>
  <c r="AQ102" i="63"/>
  <c r="AQ105" i="63"/>
  <c r="AQ104" i="63"/>
  <c r="AQ106" i="63"/>
  <c r="AJ102" i="63"/>
  <c r="AJ103" i="63"/>
  <c r="AJ101" i="63"/>
  <c r="AJ105" i="63"/>
  <c r="AJ104" i="63"/>
  <c r="AJ106" i="63"/>
  <c r="AI102" i="63"/>
  <c r="AI103" i="63"/>
  <c r="AI101" i="63"/>
  <c r="AI105" i="63"/>
  <c r="AI104" i="63"/>
  <c r="AI106" i="63"/>
  <c r="AM102" i="63"/>
  <c r="AM101" i="63"/>
  <c r="AM103" i="63"/>
  <c r="AM104" i="63"/>
  <c r="AM105" i="63"/>
  <c r="AM106" i="63"/>
  <c r="AS101" i="63"/>
  <c r="AS102" i="63"/>
  <c r="AS103" i="63"/>
  <c r="AS105" i="63"/>
  <c r="AS104" i="63"/>
  <c r="AS106" i="63"/>
  <c r="AY101" i="63"/>
  <c r="AY102" i="63"/>
  <c r="AY104" i="63"/>
  <c r="AY103" i="63"/>
  <c r="AY105" i="63"/>
  <c r="AY106" i="63"/>
  <c r="AZ101" i="63"/>
  <c r="AZ102" i="63"/>
  <c r="AZ104" i="63"/>
  <c r="AZ103" i="63"/>
  <c r="AZ105" i="63"/>
  <c r="AZ106" i="63"/>
  <c r="BA101" i="63"/>
  <c r="BA102" i="63"/>
  <c r="BA105" i="63"/>
  <c r="BA103" i="63"/>
  <c r="BA104" i="63"/>
  <c r="BA106" i="63"/>
  <c r="AL102" i="63"/>
  <c r="AL103" i="63"/>
  <c r="AL101" i="63"/>
  <c r="AL105" i="63"/>
  <c r="AL104" i="63"/>
  <c r="AL106" i="63"/>
  <c r="AX101" i="63"/>
  <c r="AX102" i="63"/>
  <c r="AX103" i="63"/>
  <c r="AX104" i="63"/>
  <c r="AX105" i="63"/>
  <c r="AX106" i="63"/>
  <c r="AN103" i="63"/>
  <c r="AN101" i="63"/>
  <c r="AN102" i="63"/>
  <c r="AN105" i="63"/>
  <c r="AN104" i="63"/>
  <c r="AN106" i="63"/>
  <c r="AK102" i="63"/>
  <c r="AK101" i="63"/>
  <c r="AK103" i="63"/>
  <c r="AK105" i="63"/>
  <c r="AK104" i="63"/>
  <c r="AK106" i="63"/>
  <c r="AR101" i="63"/>
  <c r="AR102" i="63"/>
  <c r="AR103" i="63"/>
  <c r="AR105" i="63"/>
  <c r="AR104" i="63"/>
  <c r="AR106" i="63"/>
  <c r="AP102" i="63"/>
  <c r="AP101" i="63"/>
  <c r="AP103" i="63"/>
  <c r="AP105" i="63"/>
  <c r="AP104" i="63"/>
  <c r="AP106" i="63"/>
  <c r="AO103" i="63"/>
  <c r="AO101" i="63"/>
  <c r="AO102" i="63"/>
  <c r="AO105" i="63"/>
  <c r="AO104" i="63"/>
  <c r="AO106" i="63"/>
  <c r="B27" i="63" l="1"/>
  <c r="B26" i="63"/>
  <c r="B28" i="63"/>
  <c r="B29" i="63"/>
  <c r="B31" i="63"/>
  <c r="B30" i="63"/>
  <c r="G20" i="18" l="1"/>
  <c r="E130" i="18"/>
  <c r="E134" i="18"/>
  <c r="E138" i="18"/>
  <c r="E133" i="18"/>
  <c r="E131" i="18"/>
  <c r="E127" i="18"/>
  <c r="E128" i="18"/>
  <c r="E129" i="18"/>
  <c r="E135" i="18"/>
  <c r="E136" i="18"/>
  <c r="AC17" i="63" l="1"/>
  <c r="R50" i="63"/>
  <c r="R48" i="63"/>
  <c r="AD14" i="63"/>
  <c r="R47" i="63"/>
  <c r="AC13" i="63"/>
  <c r="R46" i="63"/>
  <c r="AB11" i="63"/>
  <c r="R44" i="63"/>
  <c r="AD10" i="63"/>
  <c r="R43" i="63"/>
  <c r="AC15" i="63"/>
  <c r="AD15" i="63"/>
  <c r="AB15" i="63"/>
  <c r="AD17" i="63"/>
  <c r="AC9" i="63"/>
  <c r="AB9" i="63"/>
  <c r="AD9" i="63"/>
  <c r="E132" i="18"/>
  <c r="E137" i="18"/>
  <c r="E139" i="18"/>
  <c r="AC10" i="63" l="1"/>
  <c r="AC14" i="63"/>
  <c r="AC11" i="63"/>
  <c r="AB13" i="63"/>
  <c r="AB17" i="63"/>
  <c r="AB16" i="63"/>
  <c r="R49" i="63"/>
  <c r="AB14" i="63"/>
  <c r="AE14" i="63" s="1"/>
  <c r="AD13" i="63"/>
  <c r="AC12" i="63"/>
  <c r="R45" i="63"/>
  <c r="AD11" i="63"/>
  <c r="AB10" i="63"/>
  <c r="AE17" i="63"/>
  <c r="AE15" i="63"/>
  <c r="AB12" i="63"/>
  <c r="AE9" i="63"/>
  <c r="AD18" i="63"/>
  <c r="AC18" i="63"/>
  <c r="AB18" i="63"/>
  <c r="AD19" i="63"/>
  <c r="AC19" i="63"/>
  <c r="AB19" i="63"/>
  <c r="AE13" i="63" l="1"/>
  <c r="AE10" i="63"/>
  <c r="AD16" i="63"/>
  <c r="AE11" i="63"/>
  <c r="AC16" i="63"/>
  <c r="AD12" i="63"/>
  <c r="C21" i="63"/>
  <c r="AE19" i="63"/>
  <c r="AE18" i="63"/>
  <c r="AE16" i="63" l="1"/>
  <c r="Y20" i="63"/>
  <c r="B32" i="63" s="1"/>
  <c r="B33" i="63" s="1"/>
  <c r="B34" i="63" s="1"/>
  <c r="AE12" i="63"/>
  <c r="D37" i="60"/>
  <c r="D36" i="60"/>
  <c r="D5" i="60" l="1"/>
  <c r="F18" i="18" l="1"/>
  <c r="E21" i="60" l="1"/>
  <c r="E23" i="60" s="1"/>
  <c r="Q20" i="60"/>
  <c r="D33" i="19" l="1"/>
  <c r="H22" i="60" l="1"/>
  <c r="G18" i="18" l="1"/>
  <c r="H18" i="18"/>
  <c r="I18" i="18"/>
  <c r="J18" i="18"/>
  <c r="E18" i="18"/>
  <c r="E3" i="19"/>
  <c r="D54" i="19" l="1"/>
  <c r="E54" i="19" l="1"/>
  <c r="E4" i="19" l="1"/>
  <c r="E9" i="19"/>
  <c r="E10" i="19"/>
  <c r="E12" i="19"/>
  <c r="E13" i="19"/>
  <c r="E14" i="19"/>
  <c r="E22" i="19" l="1"/>
  <c r="E27" i="19"/>
  <c r="E28" i="19"/>
  <c r="E30" i="19"/>
  <c r="E31" i="19"/>
  <c r="E32" i="19"/>
  <c r="E21" i="19"/>
  <c r="E7" i="19" l="1"/>
  <c r="E26" i="19"/>
  <c r="E8" i="19"/>
  <c r="E11" i="19"/>
  <c r="E24" i="19"/>
  <c r="E6" i="19"/>
  <c r="E29" i="19"/>
  <c r="E25" i="19"/>
  <c r="E5" i="19"/>
  <c r="E23" i="19" l="1"/>
  <c r="E33" i="19" l="1"/>
  <c r="D55" i="19" s="1"/>
  <c r="E55" i="19" l="1"/>
  <c r="D10" i="60"/>
  <c r="C30" i="60" l="1"/>
  <c r="F16" i="60"/>
  <c r="D22" i="60" s="1"/>
  <c r="M4" i="60" s="1"/>
  <c r="E56" i="19"/>
  <c r="O24" i="18" l="1"/>
  <c r="P24" i="18"/>
  <c r="Q24" i="18"/>
  <c r="R24" i="18"/>
  <c r="O25" i="18"/>
  <c r="P25" i="18"/>
  <c r="Q25" i="18"/>
  <c r="R25" i="18"/>
  <c r="O26" i="18"/>
  <c r="P26" i="18"/>
  <c r="Q26" i="18"/>
  <c r="R26" i="18"/>
  <c r="O27" i="18"/>
  <c r="P27" i="18"/>
  <c r="Q27" i="18"/>
  <c r="R27" i="18"/>
  <c r="O28" i="18"/>
  <c r="P28" i="18"/>
  <c r="Q28" i="18"/>
  <c r="R28" i="18"/>
  <c r="O29" i="18"/>
  <c r="P29" i="18"/>
  <c r="Q29" i="18"/>
  <c r="R29" i="18"/>
  <c r="O30" i="18"/>
  <c r="P30" i="18"/>
  <c r="Q30" i="18"/>
  <c r="R30" i="18"/>
  <c r="O31" i="18"/>
  <c r="P31" i="18"/>
  <c r="Q31" i="18"/>
  <c r="R31" i="18"/>
  <c r="O32" i="18"/>
  <c r="P32" i="18"/>
  <c r="Q32" i="18"/>
  <c r="R32" i="18"/>
  <c r="O33" i="18"/>
  <c r="P33" i="18"/>
  <c r="Q33" i="18"/>
  <c r="R33" i="18"/>
  <c r="O34" i="18"/>
  <c r="P34" i="18"/>
  <c r="Q34" i="18"/>
  <c r="R34" i="18"/>
  <c r="S33" i="18" l="1"/>
  <c r="T33" i="18" s="1"/>
  <c r="S32" i="18"/>
  <c r="T32" i="18" s="1"/>
  <c r="S34" i="18"/>
  <c r="T34" i="18" s="1"/>
  <c r="O23" i="18" l="1"/>
  <c r="P23" i="18"/>
  <c r="Q23" i="18"/>
  <c r="R23" i="18"/>
  <c r="E104" i="18" l="1"/>
  <c r="D6" i="48" s="1"/>
  <c r="E6" i="48" s="1"/>
  <c r="S24" i="18"/>
  <c r="T24" i="18" s="1"/>
  <c r="S30" i="18"/>
  <c r="T30" i="18" s="1"/>
  <c r="S26" i="18"/>
  <c r="T26" i="18" s="1"/>
  <c r="S31" i="18"/>
  <c r="T31" i="18" s="1"/>
  <c r="S29" i="18"/>
  <c r="T29" i="18" s="1"/>
  <c r="S28" i="18"/>
  <c r="T28" i="18" s="1"/>
  <c r="S27" i="18"/>
  <c r="T27" i="18" s="1"/>
  <c r="S25" i="18"/>
  <c r="T25" i="18" s="1"/>
  <c r="E113" i="18" l="1"/>
  <c r="D15" i="48" s="1"/>
  <c r="E15" i="48" s="1"/>
  <c r="E112" i="18"/>
  <c r="D14" i="48" s="1"/>
  <c r="E14" i="48" s="1"/>
  <c r="E111" i="18"/>
  <c r="D13" i="48" s="1"/>
  <c r="E13" i="48" s="1"/>
  <c r="E110" i="18"/>
  <c r="D12" i="48" s="1"/>
  <c r="E12" i="48" s="1"/>
  <c r="E109" i="18"/>
  <c r="D11" i="48" s="1"/>
  <c r="E11" i="48" s="1"/>
  <c r="E108" i="18"/>
  <c r="D10" i="48" s="1"/>
  <c r="E10" i="48" s="1"/>
  <c r="E107" i="18"/>
  <c r="D9" i="48" s="1"/>
  <c r="E9" i="48" s="1"/>
  <c r="E106" i="18"/>
  <c r="D8" i="48" s="1"/>
  <c r="E8" i="48" s="1"/>
  <c r="E105" i="18"/>
  <c r="D7" i="48" s="1"/>
  <c r="E7" i="48" s="1"/>
  <c r="E103" i="18"/>
  <c r="D5" i="48" s="1"/>
  <c r="E5" i="48" s="1"/>
  <c r="E102" i="18"/>
  <c r="K6" i="18"/>
  <c r="K7" i="18"/>
  <c r="K8" i="18"/>
  <c r="K9" i="18"/>
  <c r="K10" i="18"/>
  <c r="K11" i="18"/>
  <c r="D10" i="53" s="1"/>
  <c r="E10" i="53" s="1"/>
  <c r="K12" i="18"/>
  <c r="D11" i="53" s="1"/>
  <c r="E11" i="53" s="1"/>
  <c r="K13" i="18"/>
  <c r="K14" i="18"/>
  <c r="K15" i="18"/>
  <c r="K16" i="18"/>
  <c r="K5" i="18"/>
  <c r="D4" i="53" s="1"/>
  <c r="E114" i="18" l="1"/>
  <c r="D4" i="48"/>
  <c r="D149" i="18"/>
  <c r="C149" i="18" s="1"/>
  <c r="D6" i="53"/>
  <c r="E6" i="53" s="1"/>
  <c r="D157" i="18"/>
  <c r="F157" i="18" s="1"/>
  <c r="D14" i="53"/>
  <c r="E14" i="53" s="1"/>
  <c r="D156" i="18"/>
  <c r="C156" i="18" s="1"/>
  <c r="D13" i="53"/>
  <c r="E13" i="53" s="1"/>
  <c r="D152" i="18"/>
  <c r="C152" i="18" s="1"/>
  <c r="D9" i="53"/>
  <c r="E9" i="53" s="1"/>
  <c r="D148" i="18"/>
  <c r="C148" i="18" s="1"/>
  <c r="D5" i="53"/>
  <c r="E5" i="53" s="1"/>
  <c r="E4" i="53"/>
  <c r="D155" i="18"/>
  <c r="F155" i="18" s="1"/>
  <c r="D12" i="53"/>
  <c r="E12" i="53" s="1"/>
  <c r="D151" i="18"/>
  <c r="F151" i="18" s="1"/>
  <c r="D8" i="53"/>
  <c r="E8" i="53" s="1"/>
  <c r="D158" i="18"/>
  <c r="C158" i="18" s="1"/>
  <c r="D15" i="53"/>
  <c r="E15" i="53" s="1"/>
  <c r="D150" i="18"/>
  <c r="F150" i="18" s="1"/>
  <c r="D7" i="53"/>
  <c r="E7" i="53" s="1"/>
  <c r="D154" i="18"/>
  <c r="W5" i="18"/>
  <c r="D147" i="18"/>
  <c r="F147" i="18" s="1"/>
  <c r="D153" i="18"/>
  <c r="D4" i="50"/>
  <c r="E4" i="50" s="1"/>
  <c r="D12" i="50"/>
  <c r="E12" i="50" s="1"/>
  <c r="D8" i="50"/>
  <c r="E8" i="50" s="1"/>
  <c r="D15" i="50"/>
  <c r="E15" i="50" s="1"/>
  <c r="D7" i="50"/>
  <c r="E7" i="50" s="1"/>
  <c r="D14" i="50"/>
  <c r="E14" i="50" s="1"/>
  <c r="D6" i="50"/>
  <c r="E6" i="50" s="1"/>
  <c r="D13" i="50"/>
  <c r="E13" i="50" s="1"/>
  <c r="D9" i="50"/>
  <c r="E9" i="50" s="1"/>
  <c r="D5" i="50"/>
  <c r="E5" i="50" s="1"/>
  <c r="D11" i="50"/>
  <c r="E11" i="50" s="1"/>
  <c r="D10" i="50"/>
  <c r="E10" i="50" s="1"/>
  <c r="F148" i="18" l="1"/>
  <c r="F152" i="18"/>
  <c r="F149" i="18"/>
  <c r="F158" i="18"/>
  <c r="C157" i="18"/>
  <c r="F156" i="18"/>
  <c r="C155" i="18"/>
  <c r="C151" i="18"/>
  <c r="C150" i="18"/>
  <c r="D16" i="48"/>
  <c r="E4" i="48"/>
  <c r="D16" i="53"/>
  <c r="D159" i="18"/>
  <c r="C147" i="18"/>
  <c r="F154" i="18"/>
  <c r="C154" i="18"/>
  <c r="F153" i="18"/>
  <c r="C153" i="18"/>
  <c r="D16" i="50"/>
  <c r="K18" i="18"/>
  <c r="C4" i="21" s="1"/>
  <c r="K23" i="21" l="1"/>
  <c r="N23" i="21"/>
  <c r="N26" i="21" s="1"/>
  <c r="J350" i="66"/>
  <c r="F159" i="18"/>
  <c r="G150" i="18" s="1"/>
  <c r="C159" i="18"/>
  <c r="K28" i="65"/>
  <c r="K30" i="65" s="1"/>
  <c r="F19" i="18"/>
  <c r="J19" i="18"/>
  <c r="G19" i="18"/>
  <c r="E19" i="18"/>
  <c r="I19" i="18"/>
  <c r="H19" i="18"/>
  <c r="C16" i="60"/>
  <c r="D20" i="18"/>
  <c r="Q21" i="60" l="1"/>
  <c r="C21" i="60"/>
  <c r="C23" i="60" s="1"/>
  <c r="D67" i="60"/>
  <c r="B233" i="66"/>
  <c r="B194" i="66"/>
  <c r="B297" i="66"/>
  <c r="B265" i="66"/>
  <c r="B164" i="66"/>
  <c r="B53" i="66"/>
  <c r="B108" i="66"/>
  <c r="B22" i="66"/>
  <c r="B5" i="66"/>
  <c r="J351" i="66"/>
  <c r="K350" i="66"/>
  <c r="L350" i="66" s="1"/>
  <c r="G152" i="18"/>
  <c r="G154" i="18"/>
  <c r="G147" i="18"/>
  <c r="G149" i="18"/>
  <c r="G157" i="18"/>
  <c r="G155" i="18"/>
  <c r="G148" i="18"/>
  <c r="G151" i="18"/>
  <c r="G156" i="18"/>
  <c r="G153" i="18"/>
  <c r="G158" i="18"/>
  <c r="D9" i="60"/>
  <c r="E16" i="60"/>
  <c r="D21" i="60" s="1"/>
  <c r="M3" i="60" s="1"/>
  <c r="N15" i="21"/>
  <c r="B267" i="66" l="1"/>
  <c r="B299" i="66"/>
  <c r="B55" i="66"/>
  <c r="B166" i="66"/>
  <c r="B235" i="66"/>
  <c r="B110" i="66"/>
  <c r="B196" i="66"/>
  <c r="B7" i="66"/>
  <c r="B24" i="66"/>
  <c r="C28" i="60"/>
  <c r="C32" i="60" s="1"/>
  <c r="G16" i="60"/>
  <c r="R21" i="60"/>
  <c r="D11" i="60"/>
  <c r="G2" i="21" l="1"/>
  <c r="L16" i="18"/>
  <c r="W15" i="18"/>
  <c r="T15" i="18"/>
  <c r="L14" i="18"/>
  <c r="W13" i="18"/>
  <c r="L13" i="18"/>
  <c r="W12" i="18"/>
  <c r="L12" i="18"/>
  <c r="T11" i="18"/>
  <c r="L11" i="18"/>
  <c r="L10" i="18"/>
  <c r="W9" i="18"/>
  <c r="L9" i="18"/>
  <c r="T8" i="18"/>
  <c r="L8" i="18"/>
  <c r="W7" i="18"/>
  <c r="L7" i="18"/>
  <c r="L5" i="18"/>
  <c r="W11" i="18" l="1"/>
  <c r="T7" i="18"/>
  <c r="T5" i="18"/>
  <c r="W8" i="18"/>
  <c r="T9" i="18"/>
  <c r="T13" i="18"/>
  <c r="D18" i="18"/>
  <c r="D15" i="19"/>
  <c r="T14" i="18"/>
  <c r="W14" i="18"/>
  <c r="L6" i="18"/>
  <c r="T10" i="18"/>
  <c r="W10" i="18"/>
  <c r="L15" i="18"/>
  <c r="T16" i="18"/>
  <c r="T6" i="18"/>
  <c r="W6" i="18"/>
  <c r="T12" i="18"/>
  <c r="W16" i="18"/>
  <c r="S18" i="18"/>
  <c r="D7" i="21" l="1"/>
  <c r="G25" i="21"/>
  <c r="T18" i="18"/>
  <c r="U19" i="18"/>
  <c r="C6" i="21" s="1"/>
  <c r="S23" i="18"/>
  <c r="T23" i="18" s="1"/>
  <c r="C15" i="19"/>
  <c r="U18" i="18"/>
  <c r="N24" i="21" l="1"/>
  <c r="K24" i="21"/>
  <c r="K25" i="21" s="1"/>
  <c r="W18" i="18"/>
  <c r="E37" i="60"/>
  <c r="C7" i="21"/>
  <c r="C8" i="21"/>
  <c r="C19" i="21" s="1"/>
  <c r="D8" i="21"/>
  <c r="C15" i="21"/>
  <c r="D17" i="19"/>
  <c r="P16" i="21"/>
  <c r="S35" i="18"/>
  <c r="K35" i="18"/>
  <c r="N25" i="21" l="1"/>
  <c r="N27" i="21"/>
  <c r="S36" i="18"/>
  <c r="S37" i="18" s="1"/>
  <c r="C36" i="60"/>
  <c r="P15" i="21"/>
  <c r="N16" i="21"/>
  <c r="N17" i="21" s="1"/>
  <c r="G4" i="21"/>
  <c r="D5" i="21"/>
  <c r="C9" i="21"/>
  <c r="G24" i="21"/>
  <c r="C11" i="21"/>
  <c r="C5" i="21"/>
  <c r="G3" i="21"/>
  <c r="E36" i="60" l="1"/>
  <c r="E38" i="60" s="1"/>
  <c r="F37" i="60" s="1"/>
  <c r="C38" i="60"/>
  <c r="C12" i="21"/>
  <c r="C13" i="21"/>
  <c r="F36" i="60" l="1"/>
  <c r="F38" i="60" s="1"/>
  <c r="C16" i="21"/>
  <c r="C17" i="21"/>
  <c r="O16" i="21" l="1"/>
  <c r="P17" i="21"/>
  <c r="Q16" i="21" s="1"/>
  <c r="Q15" i="21" l="1"/>
  <c r="Q17" i="21" s="1"/>
  <c r="O15" i="21"/>
  <c r="C9" i="60" l="1"/>
  <c r="C11" i="60" s="1"/>
  <c r="H21" i="60"/>
  <c r="S20" i="60" l="1"/>
  <c r="R20" i="60"/>
  <c r="F21" i="60"/>
  <c r="F22" i="60"/>
  <c r="J21" i="60"/>
  <c r="J2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 del Carmen Garcia Lopez</author>
  </authors>
  <commentList>
    <comment ref="C6" authorId="0" shapeId="0" xr:uid="{00000000-0006-0000-0100-000001000000}">
      <text>
        <r>
          <rPr>
            <b/>
            <sz val="9"/>
            <color indexed="81"/>
            <rFont val="Tahoma"/>
            <family val="2"/>
          </rPr>
          <t xml:space="preserve">Maria del Carmen Garcia Lopez: </t>
        </r>
        <r>
          <rPr>
            <sz val="9"/>
            <color indexed="81"/>
            <rFont val="Tahoma"/>
            <family val="2"/>
          </rPr>
          <t xml:space="preserve">
INCLUYE IMPUESTO ELECTRICO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margarcia</author>
  </authors>
  <commentList>
    <comment ref="A51" authorId="0" shapeId="0" xr:uid="{00000000-0006-0000-0900-000001000000}">
      <text>
        <r>
          <rPr>
            <sz val="8"/>
            <color indexed="81"/>
            <rFont val="Tahoma"/>
            <family val="2"/>
          </rPr>
          <t xml:space="preserve">DATOS INICIALES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margarcia</author>
  </authors>
  <commentList>
    <comment ref="A51" authorId="0" shapeId="0" xr:uid="{00000000-0006-0000-0A00-000001000000}">
      <text>
        <r>
          <rPr>
            <sz val="8"/>
            <color indexed="81"/>
            <rFont val="Tahoma"/>
            <family val="2"/>
          </rPr>
          <t xml:space="preserve">DATOS INICIALES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margarcia</author>
  </authors>
  <commentList>
    <comment ref="A37" authorId="0" shapeId="0" xr:uid="{00000000-0006-0000-0B00-000001000000}">
      <text>
        <r>
          <rPr>
            <b/>
            <sz val="8"/>
            <color indexed="81"/>
            <rFont val="Tahoma"/>
            <family val="2"/>
          </rPr>
          <t>CON LOS DATOS DE LA FORMULA DE LA REGRESION</t>
        </r>
        <r>
          <rPr>
            <sz val="8"/>
            <color indexed="81"/>
            <rFont val="Tahoma"/>
            <family val="2"/>
          </rPr>
          <t xml:space="preserve">
</t>
        </r>
      </text>
    </comment>
    <comment ref="A51" authorId="0" shapeId="0" xr:uid="{00000000-0006-0000-0B00-000002000000}">
      <text>
        <r>
          <rPr>
            <sz val="8"/>
            <color indexed="81"/>
            <rFont val="Tahoma"/>
            <family val="2"/>
          </rPr>
          <t xml:space="preserve">DATOS INICIALES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margarcia</author>
  </authors>
  <commentList>
    <comment ref="A37" authorId="0" shapeId="0" xr:uid="{00000000-0006-0000-0C00-000001000000}">
      <text>
        <r>
          <rPr>
            <b/>
            <sz val="8"/>
            <color indexed="81"/>
            <rFont val="Tahoma"/>
            <family val="2"/>
          </rPr>
          <t>CON LOS DATOS DE LA FORMULA DE LA REGRESION</t>
        </r>
        <r>
          <rPr>
            <sz val="8"/>
            <color indexed="81"/>
            <rFont val="Tahoma"/>
            <family val="2"/>
          </rPr>
          <t xml:space="preserve">
</t>
        </r>
      </text>
    </comment>
    <comment ref="A51" authorId="0" shapeId="0" xr:uid="{00000000-0006-0000-0C00-000002000000}">
      <text>
        <r>
          <rPr>
            <sz val="8"/>
            <color indexed="81"/>
            <rFont val="Tahoma"/>
            <family val="2"/>
          </rPr>
          <t xml:space="preserve">DATOS INICIALES
</t>
        </r>
      </text>
    </comment>
  </commentList>
</comments>
</file>

<file path=xl/sharedStrings.xml><?xml version="1.0" encoding="utf-8"?>
<sst xmlns="http://schemas.openxmlformats.org/spreadsheetml/2006/main" count="1427" uniqueCount="687">
  <si>
    <t>TOTAL</t>
  </si>
  <si>
    <t>ZONA</t>
  </si>
  <si>
    <t>SUPERFICIE [m²]</t>
  </si>
  <si>
    <t>Energia [kWh]</t>
  </si>
  <si>
    <t>%</t>
  </si>
  <si>
    <t>Rangos:</t>
  </si>
  <si>
    <t>Rango Plantas:</t>
  </si>
  <si>
    <t>Rango Superficies:</t>
  </si>
  <si>
    <t>Rango Iluminación:</t>
  </si>
  <si>
    <t> TOTAL</t>
  </si>
  <si>
    <t>kWh</t>
  </si>
  <si>
    <t>[m²]</t>
  </si>
  <si>
    <t>DISTRIBUCIÓN EDIFICIO</t>
  </si>
  <si>
    <t>PLANTA</t>
  </si>
  <si>
    <t>ID ZONA</t>
  </si>
  <si>
    <t>Iluminación</t>
  </si>
  <si>
    <t>Fuerza</t>
  </si>
  <si>
    <t>Ventilación</t>
  </si>
  <si>
    <t>Clima: Consumo Elec Climatizadores y FCs</t>
  </si>
  <si>
    <t>ALUMBRADO</t>
  </si>
  <si>
    <t>Tipo Alumbrado</t>
  </si>
  <si>
    <t>ID Alumbrado</t>
  </si>
  <si>
    <t>Cantidad</t>
  </si>
  <si>
    <t>Potencia Total Eléctrica [W]</t>
  </si>
  <si>
    <t>Inodoros</t>
  </si>
  <si>
    <t>Lavamanos</t>
  </si>
  <si>
    <t>Urinarios</t>
  </si>
  <si>
    <t>Duchas</t>
  </si>
  <si>
    <t>Fregaderas</t>
  </si>
  <si>
    <t>Consumo</t>
  </si>
  <si>
    <t>ILUMINACIÓN</t>
  </si>
  <si>
    <t>FUERZA</t>
  </si>
  <si>
    <t>Rango fuerza:</t>
  </si>
  <si>
    <t>AGUA</t>
  </si>
  <si>
    <t>Potencia [W]</t>
  </si>
  <si>
    <t>Potencia eléctrica [W]</t>
  </si>
  <si>
    <t>Equipo</t>
  </si>
  <si>
    <t>Impulsión [m3/h]</t>
  </si>
  <si>
    <t>Retorno [m3/h]</t>
  </si>
  <si>
    <t>Total Pot. Instalada [W]</t>
  </si>
  <si>
    <t>PROCESO</t>
  </si>
  <si>
    <t>EDIFICIO</t>
  </si>
  <si>
    <t>Fila Inicio:</t>
  </si>
  <si>
    <t>Fila Fin:</t>
  </si>
  <si>
    <t>TOTALES</t>
  </si>
  <si>
    <t>TOTAL
CLIMATIZACIÓN [W]</t>
  </si>
  <si>
    <t>TOTAL
CLIMA+BOMBEO [W]</t>
  </si>
  <si>
    <t>Total Pot. eléctrica [W]</t>
  </si>
  <si>
    <t>Rango HVAC</t>
  </si>
  <si>
    <t>Energia (kWh)</t>
  </si>
  <si>
    <t>EUROS</t>
  </si>
  <si>
    <t>Dias</t>
  </si>
  <si>
    <t>P1</t>
  </si>
  <si>
    <t>P2</t>
  </si>
  <si>
    <t>P3</t>
  </si>
  <si>
    <t>kWh/dia</t>
  </si>
  <si>
    <t>€/kWh</t>
  </si>
  <si>
    <t xml:space="preserve"> € (Con ISE)</t>
  </si>
  <si>
    <t>Euros/kWh</t>
  </si>
  <si>
    <t>Consumo anual</t>
  </si>
  <si>
    <t>kWh/año</t>
  </si>
  <si>
    <t>€/año</t>
  </si>
  <si>
    <t>Ene</t>
  </si>
  <si>
    <t>Feb</t>
  </si>
  <si>
    <t>Mar</t>
  </si>
  <si>
    <t>Abr</t>
  </si>
  <si>
    <t>May</t>
  </si>
  <si>
    <t>Jun</t>
  </si>
  <si>
    <t>Jul</t>
  </si>
  <si>
    <t>Ago</t>
  </si>
  <si>
    <t>Sep</t>
  </si>
  <si>
    <t>Oct</t>
  </si>
  <si>
    <t>Nov</t>
  </si>
  <si>
    <t>Aproximación sin ISE</t>
  </si>
  <si>
    <t>Aproximación con ISE</t>
  </si>
  <si>
    <t>Coste</t>
  </si>
  <si>
    <t>Electricidad</t>
  </si>
  <si>
    <t>Gas Natural</t>
  </si>
  <si>
    <t>Consumo anual (kWh)</t>
  </si>
  <si>
    <t>Consumo medio mensual (kWh)</t>
  </si>
  <si>
    <t>ENERGÍA</t>
  </si>
  <si>
    <t>Reparto</t>
  </si>
  <si>
    <t>(€)</t>
  </si>
  <si>
    <t>( %, coste)</t>
  </si>
  <si>
    <t>Nº Luminarias</t>
  </si>
  <si>
    <t>Nº Lámparas x luminaria</t>
  </si>
  <si>
    <t>Nº Lamparas Totales</t>
  </si>
  <si>
    <t>Pot.unit. Lámpara[W]</t>
  </si>
  <si>
    <t>Potencia Total Lámparas (W)</t>
  </si>
  <si>
    <t>Nº Equipos totales</t>
  </si>
  <si>
    <t>Pot. equipos (W)</t>
  </si>
  <si>
    <t>Pot.Total Equipos (W)</t>
  </si>
  <si>
    <t>Dias Año</t>
  </si>
  <si>
    <t>Días/Año</t>
  </si>
  <si>
    <t>%Uso</t>
  </si>
  <si>
    <t>Nº de bombas</t>
  </si>
  <si>
    <t>Reserva</t>
  </si>
  <si>
    <t>Días/año</t>
  </si>
  <si>
    <t>%uso</t>
  </si>
  <si>
    <t>Días año</t>
  </si>
  <si>
    <t>Días Año</t>
  </si>
  <si>
    <t>Referencia Equipo</t>
  </si>
  <si>
    <t>Nº</t>
  </si>
  <si>
    <t>Potencia Frio (W)</t>
  </si>
  <si>
    <t>EER</t>
  </si>
  <si>
    <t>Total Pot.frio [W]</t>
  </si>
  <si>
    <t>Bombas Frío</t>
  </si>
  <si>
    <t>Bombas calor</t>
  </si>
  <si>
    <t>Bombas NO CLIMA</t>
  </si>
  <si>
    <t>Clima: Producción Elec FRIO+CALOR</t>
  </si>
  <si>
    <t>Producción Frío</t>
  </si>
  <si>
    <t>Producción calor</t>
  </si>
  <si>
    <t>BOMBEO FRIO / CALOR</t>
  </si>
  <si>
    <t>Horas día</t>
  </si>
  <si>
    <t>Horas día (uso)</t>
  </si>
  <si>
    <t>Variador de frecuencia SI/NO</t>
  </si>
  <si>
    <t>Energía [kWh/Año]</t>
  </si>
  <si>
    <t>CALEFACCION</t>
  </si>
  <si>
    <t>CONSUMO ELECTRICIDAD FACTURAS</t>
  </si>
  <si>
    <t>P4</t>
  </si>
  <si>
    <t>P5</t>
  </si>
  <si>
    <t>P6</t>
  </si>
  <si>
    <t>Coste €</t>
  </si>
  <si>
    <t>Desde</t>
  </si>
  <si>
    <t>Hasta</t>
  </si>
  <si>
    <t>Días</t>
  </si>
  <si>
    <t>Comparativa Potencia contratada - Potencia consumida</t>
  </si>
  <si>
    <t>Año 2014</t>
  </si>
  <si>
    <t>Tipo</t>
  </si>
  <si>
    <t>DESFASE</t>
  </si>
  <si>
    <t>Gas natural</t>
  </si>
  <si>
    <t>Penalización por exceso de potencia</t>
  </si>
  <si>
    <t>Año 2015</t>
  </si>
  <si>
    <t>Enero</t>
  </si>
  <si>
    <t>Febrero</t>
  </si>
  <si>
    <t>Marzo</t>
  </si>
  <si>
    <t>Abril</t>
  </si>
  <si>
    <t>Mayo</t>
  </si>
  <si>
    <t>Junio</t>
  </si>
  <si>
    <t>Julio</t>
  </si>
  <si>
    <t>Agosto</t>
  </si>
  <si>
    <t>Septiembre</t>
  </si>
  <si>
    <t>Octubre</t>
  </si>
  <si>
    <t>Noviembre</t>
  </si>
  <si>
    <t>Diciembre</t>
  </si>
  <si>
    <t>€/kW</t>
  </si>
  <si>
    <t>Periodo</t>
  </si>
  <si>
    <t>ELECTRICIDAD</t>
  </si>
  <si>
    <t>Ratio</t>
  </si>
  <si>
    <t>Periodo referencia</t>
  </si>
  <si>
    <t>Electricidad periodo referencia</t>
  </si>
  <si>
    <t>Kwh</t>
  </si>
  <si>
    <t>Grados día  CALEFACCION</t>
  </si>
  <si>
    <t>Grados día  FRIO</t>
  </si>
  <si>
    <t>( %, consumo energético)</t>
  </si>
  <si>
    <t>Total</t>
  </si>
  <si>
    <t>Electricidad kWh/m2</t>
  </si>
  <si>
    <t>Gas kWh/m2</t>
  </si>
  <si>
    <t xml:space="preserve">Importe anual neto (€). </t>
  </si>
  <si>
    <t>IMPORTE</t>
  </si>
  <si>
    <t>Consumo (MWh/año)</t>
  </si>
  <si>
    <t>Reparto Subestacion 00</t>
  </si>
  <si>
    <t>TOTAL IMPORTE</t>
  </si>
  <si>
    <t xml:space="preserve">VENTILACION </t>
  </si>
  <si>
    <t>GAS DESTINADO A PRODUCCIÓN</t>
  </si>
  <si>
    <t>11-03-15 a 11-03-16</t>
  </si>
  <si>
    <t>SERVICIO</t>
  </si>
  <si>
    <t>D1-Cabinas pintura</t>
  </si>
  <si>
    <t>Edificio</t>
  </si>
  <si>
    <t>MWh</t>
  </si>
  <si>
    <t>Año</t>
  </si>
  <si>
    <t>Electricidad kWh</t>
  </si>
  <si>
    <t>Gas kWh</t>
  </si>
  <si>
    <r>
      <t>kWgas/m</t>
    </r>
    <r>
      <rPr>
        <b/>
        <vertAlign val="superscript"/>
        <sz val="10"/>
        <color theme="0"/>
        <rFont val="Arial"/>
        <family val="2"/>
      </rPr>
      <t>2</t>
    </r>
  </si>
  <si>
    <r>
      <t>kWtotal/m</t>
    </r>
    <r>
      <rPr>
        <b/>
        <vertAlign val="superscript"/>
        <sz val="10"/>
        <color theme="0"/>
        <rFont val="Arial"/>
        <family val="2"/>
      </rPr>
      <t>2</t>
    </r>
  </si>
  <si>
    <r>
      <t>Superficie construida (m</t>
    </r>
    <r>
      <rPr>
        <b/>
        <vertAlign val="superscript"/>
        <sz val="10"/>
        <color theme="0"/>
        <rFont val="Arial"/>
        <family val="2"/>
      </rPr>
      <t>2</t>
    </r>
    <r>
      <rPr>
        <b/>
        <sz val="10"/>
        <color theme="0"/>
        <rFont val="Arial"/>
        <family val="2"/>
      </rPr>
      <t>)</t>
    </r>
  </si>
  <si>
    <t xml:space="preserve">REPARTO CONSUMO GAS </t>
  </si>
  <si>
    <t>Los grados día de calefacción son un referente muy adecuado para evaluar el consumo previsto de un edificio</t>
  </si>
  <si>
    <t xml:space="preserve"> En la refrigeración intervienen otros factores muy importantes, además de la temperatura exterior, como el soleamiento, la ocupación, la condensación de la humedad ambiente, que hacen que los grados día de refrigeración solo sirvan para evaluar una pequeña parte del consumo</t>
  </si>
  <si>
    <t>DISTRIBUCIÓN DEL COSTE DE ENERGÍA ANUAL</t>
  </si>
  <si>
    <t>Precio del kWh por suministro (c€/kWh)</t>
  </si>
  <si>
    <t>ENERGIA</t>
  </si>
  <si>
    <t>CONSUMO/COSTE ENERGÉTICO AÑO 2015</t>
  </si>
  <si>
    <t>Consumo (kWh/año)</t>
  </si>
  <si>
    <t>Coste* (€)</t>
  </si>
  <si>
    <t>Reparto (%)</t>
  </si>
  <si>
    <t>Potencia (W)</t>
  </si>
  <si>
    <t>Lámparas</t>
  </si>
  <si>
    <t>Potencia Total (kW)</t>
  </si>
  <si>
    <t>Observaciones</t>
  </si>
  <si>
    <t>LED LINEAL TOC 48W</t>
  </si>
  <si>
    <t>LED LINEAL TVS 26W</t>
  </si>
  <si>
    <t>Contratado</t>
  </si>
  <si>
    <t>Máximo registrado</t>
  </si>
  <si>
    <t>Coste medio mensual (€)</t>
  </si>
  <si>
    <t>Description:</t>
  </si>
  <si>
    <t>Source:</t>
  </si>
  <si>
    <t>Accuracy:</t>
  </si>
  <si>
    <t>Station:</t>
  </si>
  <si>
    <t>Station ID:</t>
  </si>
  <si>
    <t>Month starting</t>
  </si>
  <si>
    <t>HDD</t>
  </si>
  <si>
    <t>% Estimated</t>
  </si>
  <si>
    <t>CDD</t>
  </si>
  <si>
    <t>Prestaciones Taller</t>
  </si>
  <si>
    <t>Uds</t>
  </si>
  <si>
    <t>Emisiones</t>
  </si>
  <si>
    <t>Resultado</t>
  </si>
  <si>
    <t>Coef de paso</t>
  </si>
  <si>
    <t xml:space="preserve">kgCO2/kWhelec </t>
  </si>
  <si>
    <t>kgCO2/kWhgas</t>
  </si>
  <si>
    <r>
      <t>kgCO</t>
    </r>
    <r>
      <rPr>
        <b/>
        <vertAlign val="subscript"/>
        <sz val="10"/>
        <color rgb="FFFFFFFF"/>
        <rFont val="Arial"/>
        <family val="2"/>
      </rPr>
      <t>2</t>
    </r>
    <r>
      <rPr>
        <b/>
        <sz val="10"/>
        <color rgb="FFFFFFFF"/>
        <rFont val="Arial"/>
        <family val="2"/>
      </rPr>
      <t>/kWh</t>
    </r>
  </si>
  <si>
    <r>
      <t>kgCO</t>
    </r>
    <r>
      <rPr>
        <b/>
        <vertAlign val="subscript"/>
        <sz val="10"/>
        <color rgb="FFFFFFFF"/>
        <rFont val="Arial"/>
        <family val="2"/>
      </rPr>
      <t>2</t>
    </r>
    <r>
      <rPr>
        <b/>
        <sz val="10"/>
        <color rgb="FFFFFFFF"/>
        <rFont val="Arial"/>
        <family val="2"/>
      </rPr>
      <t>/año</t>
    </r>
  </si>
  <si>
    <t>‘Factores de emisión de CO2 y coeficientes de paso de energía primaria de diferentes fuentes de energía final consumidas en el sector edificios en España, versión 20/07/2014’</t>
  </si>
  <si>
    <t>Aplicación a partir de la fecha: 14 de enero de 2016</t>
  </si>
  <si>
    <t>Compresor PUSHKA RTA 15/10</t>
  </si>
  <si>
    <t>AL EXTERIOR HAL</t>
  </si>
  <si>
    <t>Coste € (termino de energía+término de potencia)</t>
  </si>
  <si>
    <t xml:space="preserve"> € (Con ISE) y gastos comercializadora</t>
  </si>
  <si>
    <t>Coste energía y potencia</t>
  </si>
  <si>
    <t>gastos comercializaora e impuestos</t>
  </si>
  <si>
    <r>
      <t>Emisiones por consumo eléctrico / m</t>
    </r>
    <r>
      <rPr>
        <vertAlign val="superscript"/>
        <sz val="10"/>
        <color theme="0"/>
        <rFont val="Arial"/>
        <family val="2"/>
      </rPr>
      <t>2</t>
    </r>
  </si>
  <si>
    <r>
      <t>kgCO2</t>
    </r>
    <r>
      <rPr>
        <b/>
        <vertAlign val="subscript"/>
        <sz val="10"/>
        <color theme="0"/>
        <rFont val="Arial"/>
        <family val="2"/>
      </rPr>
      <t>elec</t>
    </r>
    <r>
      <rPr>
        <b/>
        <sz val="10"/>
        <color theme="0"/>
        <rFont val="Arial"/>
        <family val="2"/>
      </rPr>
      <t>/ m</t>
    </r>
    <r>
      <rPr>
        <vertAlign val="superscript"/>
        <sz val="10"/>
        <color theme="0"/>
        <rFont val="Arial"/>
        <family val="2"/>
      </rPr>
      <t>2</t>
    </r>
  </si>
  <si>
    <r>
      <t>Emisiones por consumo gas / m</t>
    </r>
    <r>
      <rPr>
        <vertAlign val="superscript"/>
        <sz val="10"/>
        <color theme="0"/>
        <rFont val="Arial"/>
        <family val="2"/>
      </rPr>
      <t>2</t>
    </r>
  </si>
  <si>
    <r>
      <t>kgCO2</t>
    </r>
    <r>
      <rPr>
        <b/>
        <vertAlign val="subscript"/>
        <sz val="10"/>
        <color theme="0"/>
        <rFont val="Arial"/>
        <family val="2"/>
      </rPr>
      <t>natural</t>
    </r>
    <r>
      <rPr>
        <b/>
        <sz val="10"/>
        <color theme="0"/>
        <rFont val="Arial"/>
        <family val="2"/>
      </rPr>
      <t>/ m</t>
    </r>
    <r>
      <rPr>
        <vertAlign val="superscript"/>
        <sz val="10"/>
        <color theme="0"/>
        <rFont val="Arial"/>
        <family val="2"/>
      </rPr>
      <t>2</t>
    </r>
  </si>
  <si>
    <r>
      <t>Emisiones por consumo energético / m</t>
    </r>
    <r>
      <rPr>
        <vertAlign val="superscript"/>
        <sz val="10"/>
        <color theme="0"/>
        <rFont val="Arial"/>
        <family val="2"/>
      </rPr>
      <t>2</t>
    </r>
  </si>
  <si>
    <r>
      <t>kgCO2/m</t>
    </r>
    <r>
      <rPr>
        <vertAlign val="superscript"/>
        <sz val="10"/>
        <color theme="0"/>
        <rFont val="Arial"/>
        <family val="2"/>
      </rPr>
      <t>2</t>
    </r>
  </si>
  <si>
    <t>Eficiencia Energetica Motores de inducción. (EN 60034-2-1:2007, IEC/TS 60034-31:2010-04)</t>
  </si>
  <si>
    <t>Año 2019</t>
  </si>
  <si>
    <t>Penalización por exceso de potencia en las tarifas 3.0A y 3.1A
- En los casos previstos en el artículo 8 del Real Decreto 1164/2001, en que el control de potencia se realice por medio de un maxímetro, la potencia a facturar se calculará según las fórmulas siguientes):
- 85 &lt; Pmax &lt; 105 :Si la potencia máxima demandada, registrada en el período de facturación, estuviere dentro del 85 al 105 por 100 respecto a la contratada, entonces la potencia máxima marcada será la facturada.
Pmax &gt; 105: Si la potencia máxima demandada, registrada en el período de facturación, fuere superior al 105 por 100 de la potencia contratada, la potencia a facturar en el período considerado (Pfi) será igual al valor registrado más el doble de la diferencia entre el valor registrado y el valor correspondiente al 105 por 100 de la potencia contratada.
Pmax &lt; 85: Si la potencia máxima demandada en el período a facturar fuere inferior al 85 por 100 de la potencia contratada, la potencia a facturar (Pfi) será igual al 85 por 100</t>
  </si>
  <si>
    <t>http://www.consultoriaenergetica.eu/potencia-optima/penalizacion-por-exceso-de-potencia</t>
  </si>
  <si>
    <t>precio kW P1</t>
  </si>
  <si>
    <t>precio kW P2</t>
  </si>
  <si>
    <t>precio kW P3</t>
  </si>
  <si>
    <t>COSTE RESPECTO A VARIACIÓN DE POTENCIA</t>
  </si>
  <si>
    <t>TARIFA ALTERNATIVA</t>
  </si>
  <si>
    <t>NOMBRE</t>
  </si>
  <si>
    <t>PENALIZACIÓN</t>
  </si>
  <si>
    <t>COSTE DE POTENCIA</t>
  </si>
  <si>
    <t>PENALIZACIÓN PREVISTA</t>
  </si>
  <si>
    <t>COSTE BASE</t>
  </si>
  <si>
    <t>COSTE ACTUAL EN POTENCIA CONTRATADA</t>
  </si>
  <si>
    <t>AHORRO</t>
  </si>
  <si>
    <t>EQUIVALENTE</t>
  </si>
  <si>
    <t>Mes</t>
  </si>
  <si>
    <t>Potencia Maxímetro P1 (kW)</t>
  </si>
  <si>
    <t>Potencia Maxímetro P2 (kW)</t>
  </si>
  <si>
    <t>Potencia Maxímetro P3 (kW)</t>
  </si>
  <si>
    <t>Potencia contratada P1-P3 (kW)</t>
  </si>
  <si>
    <t>Potencia facturada P2 (kW)</t>
  </si>
  <si>
    <t>Potencia facturada P3(kW)</t>
  </si>
  <si>
    <t>21,25</t>
  </si>
  <si>
    <t>Pot. FACT. kW P1</t>
  </si>
  <si>
    <t>Pot. FACT. kW P2</t>
  </si>
  <si>
    <t>Pot. FACT. kW P3</t>
  </si>
  <si>
    <t>Pot. FACT. kW P4</t>
  </si>
  <si>
    <t>Pot. FACT. kW P5</t>
  </si>
  <si>
    <t>Pot. FACT. kW P6</t>
  </si>
  <si>
    <t>Pot. Reg. kW P5</t>
  </si>
  <si>
    <t>Pot. Reg. kW P6</t>
  </si>
  <si>
    <t>Pot. Reg. kW P1</t>
  </si>
  <si>
    <t>Pot. Reg. kW P2</t>
  </si>
  <si>
    <t>Pot. Reg. kW P3</t>
  </si>
  <si>
    <t>Pot. Reg. kW P4</t>
  </si>
  <si>
    <t xml:space="preserve">Pot. Contr.  Kw P1 </t>
  </si>
  <si>
    <t>Pot. Contr.  Kw P2</t>
  </si>
  <si>
    <t>Pot. Contr.  Kw P3</t>
  </si>
  <si>
    <t>Pot. Contr.  Kw P4</t>
  </si>
  <si>
    <t>Pot. Contr.  Kw P5</t>
  </si>
  <si>
    <t>Pot. Contr.  Kw P6</t>
  </si>
  <si>
    <t xml:space="preserve">Pot. Contr. Kw P1 </t>
  </si>
  <si>
    <t>Pot. Contr. Kw P2</t>
  </si>
  <si>
    <t>Pot. Contr. Kw P3</t>
  </si>
  <si>
    <t>Pot. Contr. Kw P4</t>
  </si>
  <si>
    <t>Pot. Contr. Kw P5</t>
  </si>
  <si>
    <t>Pot. Contr. Kw P6</t>
  </si>
  <si>
    <t>Potencia contratada P1</t>
  </si>
  <si>
    <t>Potencia contratada P2</t>
  </si>
  <si>
    <t>Potencia contratada P3</t>
  </si>
  <si>
    <t>ELECTRICIDAD Base Imponible (€)</t>
  </si>
  <si>
    <t xml:space="preserve">GAS Base Imponible (€) </t>
  </si>
  <si>
    <t>ELECTRICIDAD kWh/año</t>
  </si>
  <si>
    <t>GAS NATURAL kWh/año</t>
  </si>
  <si>
    <r>
      <t>Consumo Electricidad kWh/m</t>
    </r>
    <r>
      <rPr>
        <b/>
        <vertAlign val="superscript"/>
        <sz val="10"/>
        <color theme="0"/>
        <rFont val="Arial"/>
        <family val="2"/>
      </rPr>
      <t>2</t>
    </r>
  </si>
  <si>
    <t>Exceso REACT (kVAr)</t>
  </si>
  <si>
    <t>Potencia Activa (kW)</t>
  </si>
  <si>
    <t>Potencia Reactiva (kVAr)</t>
  </si>
  <si>
    <r>
      <t xml:space="preserve">Cos </t>
    </r>
    <r>
      <rPr>
        <sz val="9"/>
        <color theme="1"/>
        <rFont val="Calibri"/>
        <family val="2"/>
      </rPr>
      <t>ϕ</t>
    </r>
  </si>
  <si>
    <t>Media</t>
  </si>
  <si>
    <t>Importe reactiva</t>
  </si>
  <si>
    <t>COSTE (€)</t>
  </si>
  <si>
    <t>PRODUCCION CLIMATIZACION CALOR</t>
  </si>
  <si>
    <t>PRODUCCION CLIMATIZACION FRIO</t>
  </si>
  <si>
    <t>UTAS/FANCOILS</t>
  </si>
  <si>
    <t>TOTAL VENTILACION CLIMAT. Y FANCOIL</t>
  </si>
  <si>
    <t>FLUORESCENTE 1x28 W</t>
  </si>
  <si>
    <t>FLUORESCENTE 1x36 W</t>
  </si>
  <si>
    <t>FLUORESCENTE 2x36 W</t>
  </si>
  <si>
    <t>FLUORESCENTE 1x18 W</t>
  </si>
  <si>
    <t>FLUORESCENTE 4x18 W</t>
  </si>
  <si>
    <t>DOWNLIGHT BC 1x26</t>
  </si>
  <si>
    <t>DOWNLIGHT BC 1x15</t>
  </si>
  <si>
    <t>DOWNLIGHT BC 1x10</t>
  </si>
  <si>
    <t>AL EXTERIOR LED</t>
  </si>
  <si>
    <t>HALOGENO 50W</t>
  </si>
  <si>
    <t>RIDI LED 52 W</t>
  </si>
  <si>
    <t>DOWN LED 20 W</t>
  </si>
  <si>
    <t>BOMBILLA LED</t>
  </si>
  <si>
    <t>LÁMPARAS DE INDUCCIÓN LVD</t>
  </si>
  <si>
    <t>Eq de Arranque</t>
  </si>
  <si>
    <t>USO</t>
  </si>
  <si>
    <t>POTENCIA REAL LAMPARA</t>
  </si>
  <si>
    <t>consumo</t>
  </si>
  <si>
    <t>Consumo Electrico (W)</t>
  </si>
  <si>
    <t>Potencia Calor (W)</t>
  </si>
  <si>
    <t>COP</t>
  </si>
  <si>
    <t>Total Pot.Calor [W]</t>
  </si>
  <si>
    <t>consumo factura</t>
  </si>
  <si>
    <t>consumo estimado</t>
  </si>
  <si>
    <t>desfase</t>
  </si>
  <si>
    <t>VENTILACIÓN</t>
  </si>
  <si>
    <t>CLIMATIZACIÓN</t>
  </si>
  <si>
    <t>W</t>
  </si>
  <si>
    <t>KWH</t>
  </si>
  <si>
    <t>MEJORA BASTIDORES</t>
  </si>
  <si>
    <t>MEJORA</t>
  </si>
  <si>
    <t>MEJORA SUSTITUCIÓN</t>
  </si>
  <si>
    <t>Rango ascensores:</t>
  </si>
  <si>
    <t>Rango Bombeo</t>
  </si>
  <si>
    <t>Rango Clima Producción frio+calor</t>
  </si>
  <si>
    <t>Climatización</t>
  </si>
  <si>
    <t>LED</t>
  </si>
  <si>
    <t>ELECTRÓNICO</t>
  </si>
  <si>
    <t>TELEVISION</t>
  </si>
  <si>
    <t>NEVERA</t>
  </si>
  <si>
    <t>LIMPIADORA SCRUBMASTER</t>
  </si>
  <si>
    <t>PC</t>
  </si>
  <si>
    <t>FUENTE AGUA</t>
  </si>
  <si>
    <t>CAFETERA</t>
  </si>
  <si>
    <t>MICROONDAS</t>
  </si>
  <si>
    <t>HDD 15,5ºC</t>
  </si>
  <si>
    <t>CDD 15,5ºC</t>
  </si>
  <si>
    <t>Potencia Maximetro P1  (kW)</t>
  </si>
  <si>
    <t>Potencia Maximetro P2  (kW)</t>
  </si>
  <si>
    <t>Potencia Maximetro P3  (kW)</t>
  </si>
  <si>
    <t>Tabla 2. Tabla 17</t>
  </si>
  <si>
    <t xml:space="preserve">Tabla 18. </t>
  </si>
  <si>
    <t>Indicador</t>
  </si>
  <si>
    <r>
      <t xml:space="preserve">Consumo eléctrico / </t>
    </r>
    <r>
      <rPr>
        <b/>
        <i/>
        <sz val="10"/>
        <color theme="0"/>
        <rFont val="Arial"/>
        <family val="2"/>
      </rPr>
      <t>m</t>
    </r>
    <r>
      <rPr>
        <b/>
        <i/>
        <vertAlign val="superscript"/>
        <sz val="10"/>
        <color theme="0"/>
        <rFont val="Arial"/>
        <family val="2"/>
      </rPr>
      <t>2</t>
    </r>
  </si>
  <si>
    <r>
      <t xml:space="preserve">Consumo energético / </t>
    </r>
    <r>
      <rPr>
        <b/>
        <i/>
        <sz val="10"/>
        <color theme="0"/>
        <rFont val="Arial"/>
        <family val="2"/>
      </rPr>
      <t>m</t>
    </r>
    <r>
      <rPr>
        <b/>
        <i/>
        <vertAlign val="superscript"/>
        <sz val="10"/>
        <color theme="0"/>
        <rFont val="Arial"/>
        <family val="2"/>
      </rPr>
      <t>2</t>
    </r>
  </si>
  <si>
    <t xml:space="preserve">Tabla 19. </t>
  </si>
  <si>
    <t xml:space="preserve">Tabla 20. </t>
  </si>
  <si>
    <t xml:space="preserve">Tabla 21. </t>
  </si>
  <si>
    <t>Tabla 9</t>
  </si>
  <si>
    <t>AÑO</t>
  </si>
  <si>
    <t>CONSUMO ANUAL (kWh)</t>
  </si>
  <si>
    <t>Importe anual sin IVA (€)</t>
  </si>
  <si>
    <t>COSTE ANUAL (€)</t>
  </si>
  <si>
    <t>valor Tabla 22</t>
  </si>
  <si>
    <t>Precio por unidad de suministro (€/kWh)</t>
  </si>
  <si>
    <t>COSTE MEDIO ANUAL ENERGÍA (€/kWh)</t>
  </si>
  <si>
    <t>GASTO ENERGÍA MEDIA MENSUAL (kWh)</t>
  </si>
  <si>
    <t>COSTE ENERGÍA MEDIA MENSUAL (€)</t>
  </si>
  <si>
    <t>MES</t>
  </si>
  <si>
    <t>Consumo mensual</t>
  </si>
  <si>
    <t xml:space="preserve">Tabla 12. </t>
  </si>
  <si>
    <t>Tabla 10</t>
  </si>
  <si>
    <t>numero de centro</t>
  </si>
  <si>
    <t>Tabla 15</t>
  </si>
  <si>
    <t>4º derecha</t>
  </si>
  <si>
    <t>NOTA: por acuerdo con la empresa distribuidora de energía, se factura la energía reactiva que supera el33% de la energía activa (no se computa el período valle)  .para el cálculo de los KVArh, se a sumado toda la reactiva.</t>
  </si>
  <si>
    <t>Celsius-based heating degree days with a base temperature of 15,5 C</t>
  </si>
  <si>
    <t>www.degreedays.net</t>
  </si>
  <si>
    <t>Celsius-based cooling degree days with a base temperature of 15,5 C</t>
  </si>
  <si>
    <t>ACS</t>
  </si>
  <si>
    <t>MAQUINARIA NAVE</t>
  </si>
  <si>
    <t>Equipos Nave</t>
  </si>
  <si>
    <t>PANTALLA TUBO LED 3x10W</t>
  </si>
  <si>
    <t>DOWNLIGHT 1x13 W</t>
  </si>
  <si>
    <t>Airis Led Tubo T8  2x28W</t>
  </si>
  <si>
    <t>Airis Led Tubo T8 1x28W</t>
  </si>
  <si>
    <t xml:space="preserve">Nº </t>
  </si>
  <si>
    <t>OFICINAS</t>
  </si>
  <si>
    <t>ADMINISTRACIÓN</t>
  </si>
  <si>
    <t>FOTOCOPIADORAS MULTIFUNCIÓN</t>
  </si>
  <si>
    <t xml:space="preserve">EXTRACTORES </t>
  </si>
  <si>
    <t>PB</t>
  </si>
  <si>
    <t>EXPENDEDORAS</t>
  </si>
  <si>
    <t>SERVIDOR</t>
  </si>
  <si>
    <t>RACK</t>
  </si>
  <si>
    <t>Central de detección de incendio</t>
  </si>
  <si>
    <t>baños</t>
  </si>
  <si>
    <t>NAVE</t>
  </si>
  <si>
    <t>IMPRESORAS CANON</t>
  </si>
  <si>
    <t>CARGADORES TRASPALETAS ELÉCTRICAS</t>
  </si>
  <si>
    <t>PANTALLA DE VIGILANCIA</t>
  </si>
  <si>
    <t>CAMARAS VIGILANCIA</t>
  </si>
  <si>
    <t>EXTRACTORES BAÑOS</t>
  </si>
  <si>
    <r>
      <t xml:space="preserve">CARRETILLAS </t>
    </r>
    <r>
      <rPr>
        <sz val="10"/>
        <color rgb="FFFF0000"/>
        <rFont val="Arial"/>
        <family val="2"/>
      </rPr>
      <t>JAGN2N1E</t>
    </r>
  </si>
  <si>
    <t>FLUORESCENTE</t>
  </si>
  <si>
    <t>ELECTROMAGNÉTICO</t>
  </si>
  <si>
    <t>MANTENIMIENTO</t>
  </si>
  <si>
    <t>CAMPANA LED 150W</t>
  </si>
  <si>
    <t>CAMPANA 400W</t>
  </si>
  <si>
    <t>Led Tubo L5LCA 2x23,5W</t>
  </si>
  <si>
    <t>FLUORESCENTE 2x58W</t>
  </si>
  <si>
    <t>Compresor  TRA-11752-SD</t>
  </si>
  <si>
    <t>AGUA m3</t>
  </si>
  <si>
    <t>GAS NATURAL Kwh</t>
  </si>
  <si>
    <t>AGUA (m3)</t>
  </si>
  <si>
    <t>ENERO</t>
  </si>
  <si>
    <t>GAS NATURAL (Kwh)</t>
  </si>
  <si>
    <t>FEBRERO</t>
  </si>
  <si>
    <t>ARGON (KG/GAS)</t>
  </si>
  <si>
    <t>MARZO</t>
  </si>
  <si>
    <t>PROPANO (KG/GAS)</t>
  </si>
  <si>
    <t>ABRIL</t>
  </si>
  <si>
    <t>OXIGENO (KG/GAS)</t>
  </si>
  <si>
    <t>MAYO</t>
  </si>
  <si>
    <t>CO2 (KG/GAS)</t>
  </si>
  <si>
    <t>JUNIO</t>
  </si>
  <si>
    <t>NITROGENO (KG/GAS)</t>
  </si>
  <si>
    <t>JULIO</t>
  </si>
  <si>
    <t>GASOIL ( Litros)</t>
  </si>
  <si>
    <t>AGOSTO</t>
  </si>
  <si>
    <t>SEPTIEMBRE</t>
  </si>
  <si>
    <t>OCTUBRE</t>
  </si>
  <si>
    <t>NOVIEMBRE</t>
  </si>
  <si>
    <t>DICIEMBRE</t>
  </si>
  <si>
    <t>GASOIL</t>
  </si>
  <si>
    <t>LITROS</t>
  </si>
  <si>
    <t>IMPORTE (Euros)</t>
  </si>
  <si>
    <t>Importe anual neto  (€)</t>
  </si>
  <si>
    <t>Importe anual neto (€)</t>
  </si>
  <si>
    <t>Precio del kWh per suministro (c€/kWh)</t>
  </si>
  <si>
    <t xml:space="preserve">Ratio por hora hombre (kWh/h.hombre) </t>
  </si>
  <si>
    <t>Consumo anual (m3)</t>
  </si>
  <si>
    <t>Consumo medio mensual (m3)</t>
  </si>
  <si>
    <t>Precio del litro per suministro (c€/m3)</t>
  </si>
  <si>
    <t xml:space="preserve">INTRODUCIR VALORES EN CELDAS SOMBREADAS </t>
  </si>
  <si>
    <t>Cocina/Calderas</t>
  </si>
  <si>
    <t>SETIEMBRE</t>
  </si>
  <si>
    <t>C.C. BARCELONA - PLAZA DE CATALUÑA CAF</t>
  </si>
  <si>
    <t>C.C. BARCELONA - PLAZA DE CATALUÑA CAL</t>
  </si>
  <si>
    <t xml:space="preserve">Calefacción-ACS (kWh) </t>
  </si>
  <si>
    <t xml:space="preserve">Restauración (kWh) </t>
  </si>
  <si>
    <t xml:space="preserve">Total 2019-2020 (kWh) </t>
  </si>
  <si>
    <t xml:space="preserve">VALOR FACTURA </t>
  </si>
  <si>
    <t>999331609924</t>
  </si>
  <si>
    <t>999331599516</t>
  </si>
  <si>
    <t>Datos contadores o por cálculo</t>
  </si>
  <si>
    <t>CLIMATIZACION</t>
  </si>
  <si>
    <t>RESTAURACION</t>
  </si>
  <si>
    <t>Nota: Desde el mes de Agosto de 2019 que el Restaurante ha cerrado y están de obras.</t>
  </si>
  <si>
    <t>DESGLOSE CONSUMO ANUAL EDIFICIO</t>
  </si>
  <si>
    <t>KWh/año</t>
  </si>
  <si>
    <t>Restauración</t>
  </si>
  <si>
    <t>Abril
2019</t>
  </si>
  <si>
    <t>Mayo
2019</t>
  </si>
  <si>
    <t>Junio
2019</t>
  </si>
  <si>
    <t>Julio
2019</t>
  </si>
  <si>
    <t>Agosto
2019</t>
  </si>
  <si>
    <t>Septiembre
2019</t>
  </si>
  <si>
    <t>Octubre
2019</t>
  </si>
  <si>
    <t>Noviembre
2019</t>
  </si>
  <si>
    <t>Diciembre
2019</t>
  </si>
  <si>
    <t>Enero
2020</t>
  </si>
  <si>
    <t>Febrero
2020</t>
  </si>
  <si>
    <t>C.C. BARCELONA - DIAGONAL CAF</t>
  </si>
  <si>
    <t>1000021492</t>
  </si>
  <si>
    <t>C.C. BARCELONA - DIAGONAL CAL</t>
  </si>
  <si>
    <t>1000021478</t>
  </si>
  <si>
    <t>KAYSUN KPC-105HVN4</t>
  </si>
  <si>
    <t>ENFRIADORA CLIMAVETA-HRAN/FF 0031</t>
  </si>
  <si>
    <t>PANASONIC-CU2473-KE</t>
  </si>
  <si>
    <t>PANASONIC-CU A70-KE</t>
  </si>
  <si>
    <t>TOSHIBA-RASM26UAV-E</t>
  </si>
  <si>
    <t>TOSHIBA-MONZA 22</t>
  </si>
  <si>
    <t>Calor</t>
  </si>
  <si>
    <t>Frio</t>
  </si>
  <si>
    <t>MIDEA-MISSION 35</t>
  </si>
  <si>
    <t>CLIMAVENETA-HPW-150 EC</t>
  </si>
  <si>
    <t>CLIMAVENETA-HPW-135 EC</t>
  </si>
  <si>
    <t>CLIMAVENETA-HPW-125 EC</t>
  </si>
  <si>
    <t>CLIMAVENETA-HEN-JE60E</t>
  </si>
  <si>
    <t>ENFRIADORA TRA-11752-SD</t>
  </si>
  <si>
    <t>Potencia útil nominal (W)</t>
  </si>
  <si>
    <t>marca modelo</t>
  </si>
  <si>
    <t>Refrigerante</t>
  </si>
  <si>
    <t>R-410A</t>
  </si>
  <si>
    <t>R-407C</t>
  </si>
  <si>
    <t>R-434A</t>
  </si>
  <si>
    <t>R22</t>
  </si>
  <si>
    <t>Unidades</t>
  </si>
  <si>
    <t>MIDEA-MISSION 52</t>
  </si>
  <si>
    <t>MIDEA-MISSION 71</t>
  </si>
  <si>
    <t>MIDEA-MTI-52-N1Q</t>
  </si>
  <si>
    <t>VRV  MIDEA-MDV-224W-DRN1</t>
  </si>
  <si>
    <t>ABOCARDADORAS</t>
  </si>
  <si>
    <t>CURVADORA CRIPPA 520</t>
  </si>
  <si>
    <t>ISLA PUNTEADO MM830</t>
  </si>
  <si>
    <t>CURVADORA SIL FAX 05018</t>
  </si>
  <si>
    <t>REK 10001</t>
  </si>
  <si>
    <t>BAÑERAS ESTANQUEIDAD 16001 + 16002</t>
  </si>
  <si>
    <t>ESTANQUEIDAD NOAIN 17001</t>
  </si>
  <si>
    <t>ESTANQUEIDAD MM754 18015</t>
  </si>
  <si>
    <t>ISLA FINAL RE105 30017</t>
  </si>
  <si>
    <t>ADIGE 35001</t>
  </si>
  <si>
    <t>ISLA CORTE 36013 + 0007 + 65001</t>
  </si>
  <si>
    <t>PUNTEADO RE105 47004</t>
  </si>
  <si>
    <t>PUNTEADO MM788/MM790 47004</t>
  </si>
  <si>
    <t>TAMPOPRINT 5100A</t>
  </si>
  <si>
    <t>CRIMPADO HENN 56002</t>
  </si>
  <si>
    <t>PUNTATRICES 60001 + 60002</t>
  </si>
  <si>
    <t>PUNTATRIZ CNC 60006</t>
  </si>
  <si>
    <t>PULIDORA PC13 67002</t>
  </si>
  <si>
    <t>SOLDADURA 7100C</t>
  </si>
  <si>
    <t>SOLDADURA 72001</t>
  </si>
  <si>
    <t>MICROFUGÓMETROS</t>
  </si>
  <si>
    <t>COMPRESOR DE AIRE ATLAS COPCO</t>
  </si>
  <si>
    <t>PUENTE GRÚA</t>
  </si>
  <si>
    <t>HORNO SOLDADURA ATM. REDUCTORA</t>
  </si>
  <si>
    <t>TERMO ELÉCTRICO</t>
  </si>
  <si>
    <t>TELÉFONO</t>
  </si>
  <si>
    <t>QUEMADOR LAMBORGHINI EM 35 E</t>
  </si>
  <si>
    <t>GAS NATURAL</t>
  </si>
  <si>
    <t>PANASONIC_ CU 2473-KE</t>
  </si>
  <si>
    <t>CLIMAVENETA_HEN-JE60E</t>
  </si>
  <si>
    <t>PANASONIC_ CU A70KE</t>
  </si>
  <si>
    <t>TOSHIBA_MONZA 22</t>
  </si>
  <si>
    <t>MIDEA_MISSION 35</t>
  </si>
  <si>
    <t>MIDEA _MTI-52(8)N1Q</t>
  </si>
  <si>
    <t>MIDEA_MISSION 71</t>
  </si>
  <si>
    <t>MIDEA_MDV-224W-DRN1</t>
  </si>
  <si>
    <t>OFICINA TÈCNICA PRODUCCIÓ</t>
  </si>
  <si>
    <t>OFICINA TÈCNICA PRODUCCIÓ ( PL.2ª REFORÇ )</t>
  </si>
  <si>
    <t>OFICINA MANTENIMENT</t>
  </si>
  <si>
    <t>OFICINA ALTELL</t>
  </si>
  <si>
    <t>SALA DESCANS</t>
  </si>
  <si>
    <t>SALA INSONORITZADA LAB</t>
  </si>
  <si>
    <t>FORN</t>
  </si>
  <si>
    <t>ARMARI ELÈCTRIC (SILFAX)</t>
  </si>
  <si>
    <t>ARMARI ELECTRIC (SILFAX)</t>
  </si>
  <si>
    <t>DE OFICINAS GENERALES ( Sustituye a la 160007 ) - Se traslada a LABORATORIO</t>
  </si>
  <si>
    <t>NAU B</t>
  </si>
  <si>
    <t>NAU C</t>
  </si>
  <si>
    <t>LAB</t>
  </si>
  <si>
    <t>RITTAL</t>
  </si>
  <si>
    <t>MITSUBISHI ELÈC</t>
  </si>
  <si>
    <t>CLIMAVENETA_HRAN/FF 0031</t>
  </si>
  <si>
    <t>CLIMAVENETA_HPW-125 EC</t>
  </si>
  <si>
    <t>CLIMAVENETA_HPW-135 EC</t>
  </si>
  <si>
    <t>KAYSUN_KPC-105HVN4</t>
  </si>
  <si>
    <t>TÈCNICA FRIGORÍFICA_TRA-11752-SD</t>
  </si>
  <si>
    <t>MIDEA_MISSION 52(18)N1</t>
  </si>
  <si>
    <t>MIDEA_MC-SU60/RN1L</t>
  </si>
  <si>
    <t>CLIMAVENETA_HPW-150 EC</t>
  </si>
  <si>
    <t>MAQUINARIA NAVES</t>
  </si>
  <si>
    <t xml:space="preserve">Maquinaria Proceso </t>
  </si>
  <si>
    <t xml:space="preserve">SALA METROLOGIA  </t>
  </si>
  <si>
    <t xml:space="preserve">OFICINA TÈCNICA PRODUCCIÓ </t>
  </si>
  <si>
    <t>CURVADORA CRIPPA 1032-925</t>
  </si>
  <si>
    <t xml:space="preserve">ISLA </t>
  </si>
  <si>
    <t>MOTOR PULIDOR</t>
  </si>
  <si>
    <t>LAVADORA DE ALQUILER SAFETY</t>
  </si>
  <si>
    <t>DESENGRASADORA</t>
  </si>
  <si>
    <t>APILADOR STöCKLINH</t>
  </si>
  <si>
    <t>CARRO ELEVACIÓN GRUSE HF-2, 2000, 1200x740mm, peso máx.500kg</t>
  </si>
  <si>
    <t>DEMAG MANIPULADOR CARGA, CON POLIPASTO, capacidad 250kg, brazo 4000mm aprox</t>
  </si>
  <si>
    <t>*CURVADORA CNC CRIPPA 520</t>
  </si>
  <si>
    <t>TALADRO VERTICAL</t>
  </si>
  <si>
    <t>GRUPO SOLDADURA OXIACETILÉNICA</t>
  </si>
  <si>
    <t>MONTADORA</t>
  </si>
  <si>
    <t>ROBOT 1 FANUC</t>
  </si>
  <si>
    <t>ROBOT 2 FANUC</t>
  </si>
  <si>
    <t>GRUPO TALADRADORAS</t>
  </si>
  <si>
    <t>GRUPO TRONZADORAS</t>
  </si>
  <si>
    <t>GRUPO EXPANSIONADORAS</t>
  </si>
  <si>
    <t>GRUPO TAMPOGRAFÍA</t>
  </si>
  <si>
    <t>GRUPO REBARBADORAS</t>
  </si>
  <si>
    <t xml:space="preserve">CARRETILLA </t>
  </si>
  <si>
    <t>Ventiladores individuales</t>
  </si>
  <si>
    <t>otros</t>
  </si>
  <si>
    <t>FABRICA</t>
  </si>
  <si>
    <t>SEMANA</t>
  </si>
  <si>
    <t>ALU</t>
  </si>
  <si>
    <t>MDR</t>
  </si>
  <si>
    <t>Total general</t>
  </si>
  <si>
    <t>Cantidad entregada</t>
  </si>
  <si>
    <t>Producción: Cantidad entregada</t>
  </si>
  <si>
    <t xml:space="preserve">Gas </t>
  </si>
  <si>
    <t xml:space="preserve">DISTRIBUCION DE CONSUMO DE ENERGÍA </t>
  </si>
  <si>
    <t>Electricidad + Gas Natural</t>
  </si>
  <si>
    <t>total</t>
  </si>
  <si>
    <t>electricidad</t>
  </si>
  <si>
    <t xml:space="preserve">gas </t>
  </si>
  <si>
    <t xml:space="preserve">2019 (kWh) </t>
  </si>
  <si>
    <t xml:space="preserve">Total </t>
  </si>
  <si>
    <t>No hay relacción entre la producción y el consumo de Gas Natural. Debido que el gas es utilizaco principalmente para climatizar en invieno.</t>
  </si>
  <si>
    <t>Consumo  (W)</t>
  </si>
  <si>
    <r>
      <t xml:space="preserve">Consumo  Gas natural / </t>
    </r>
    <r>
      <rPr>
        <b/>
        <i/>
        <sz val="10"/>
        <color theme="0"/>
        <rFont val="Arial"/>
        <family val="2"/>
      </rPr>
      <t>m</t>
    </r>
    <r>
      <rPr>
        <b/>
        <i/>
        <vertAlign val="superscript"/>
        <sz val="10"/>
        <color theme="0"/>
        <rFont val="Arial"/>
        <family val="2"/>
      </rPr>
      <t>2</t>
    </r>
  </si>
  <si>
    <t>Gas natural kWh/m2</t>
  </si>
  <si>
    <t>contadores  ENDESA Oficinas                kWh</t>
  </si>
  <si>
    <t xml:space="preserve">  kWh</t>
  </si>
  <si>
    <t>CONSUMIDORES</t>
  </si>
  <si>
    <t>Oficinas</t>
  </si>
  <si>
    <t>ILUMINACION</t>
  </si>
  <si>
    <t>CLIMA</t>
  </si>
  <si>
    <t>Nave</t>
  </si>
  <si>
    <t>MAQUINAS</t>
  </si>
  <si>
    <t>m2</t>
  </si>
  <si>
    <t>ACS / VENT.</t>
  </si>
  <si>
    <t>indicador kW/m2</t>
  </si>
  <si>
    <t>Dirección: (calle, localidad, provincia)</t>
  </si>
  <si>
    <t>Edificio: PARC LOGISTIC SALUT</t>
  </si>
  <si>
    <t xml:space="preserve">Cliente: EAGARSERVER AIE </t>
  </si>
  <si>
    <r>
      <t xml:space="preserve">Número del Informe: </t>
    </r>
    <r>
      <rPr>
        <i/>
        <sz val="18"/>
        <rFont val="Arial"/>
        <family val="2"/>
      </rPr>
      <t>08-08-1GB-1-004385</t>
    </r>
  </si>
  <si>
    <t>Número contrato: 12976591</t>
  </si>
  <si>
    <t>Año 2021</t>
  </si>
  <si>
    <t>CONSUMO/COSTE ENERGÉTICO AÑO 2021</t>
  </si>
  <si>
    <t>CONSUMO ENERGÉTICO AÑO 2021</t>
  </si>
  <si>
    <t>Año 2021 kWh</t>
  </si>
  <si>
    <t>Año 2015 kWh</t>
  </si>
  <si>
    <t>precio kW P4</t>
  </si>
  <si>
    <t>precio kW P5</t>
  </si>
  <si>
    <t>precio kW P6</t>
  </si>
  <si>
    <t>Dic</t>
  </si>
  <si>
    <t>Periodo   2021</t>
  </si>
  <si>
    <t>Periodo 2021</t>
  </si>
  <si>
    <t xml:space="preserve">2021 (kWh) </t>
  </si>
  <si>
    <t xml:space="preserve"> 2021 Importe €</t>
  </si>
  <si>
    <t>Marzo
2021</t>
  </si>
  <si>
    <t xml:space="preserve">2020 (kWh) </t>
  </si>
  <si>
    <t xml:space="preserve">2015(kWh) </t>
  </si>
  <si>
    <t>Estimates were made to account for missing data: the "% Estimated" column shows how much each figure was affected (0% is best, 100% is worst)</t>
  </si>
  <si>
    <t>Sabadell, ES (2.10E,41.52N)</t>
  </si>
  <si>
    <t>LELL</t>
  </si>
  <si>
    <r>
      <t>Ratio por superficie (kWh-any/m</t>
    </r>
    <r>
      <rPr>
        <vertAlign val="superscript"/>
        <sz val="10"/>
        <rFont val="Tahoma"/>
        <family val="2"/>
      </rPr>
      <t>2</t>
    </r>
    <r>
      <rPr>
        <vertAlign val="subscript"/>
        <sz val="10"/>
        <rFont val="Tahoma"/>
        <family val="2"/>
      </rPr>
      <t>útil</t>
    </r>
    <r>
      <rPr>
        <sz val="10"/>
        <rFont val="Tahoma"/>
        <family val="2"/>
      </rPr>
      <t>)</t>
    </r>
  </si>
  <si>
    <t>CONSUMOS 2019- 2020-2021</t>
  </si>
  <si>
    <t>Enero '19</t>
  </si>
  <si>
    <t>Febrero '19</t>
  </si>
  <si>
    <t>Marzo '19</t>
  </si>
  <si>
    <t>Abril '19</t>
  </si>
  <si>
    <t>Mayo '19</t>
  </si>
  <si>
    <t>Junio '19</t>
  </si>
  <si>
    <t>Juliol '19</t>
  </si>
  <si>
    <t>Agosto '19</t>
  </si>
  <si>
    <t>Septiembre'19</t>
  </si>
  <si>
    <t>Octubre '19</t>
  </si>
  <si>
    <t>Noviembre'19</t>
  </si>
  <si>
    <t>Diciembre '19</t>
  </si>
  <si>
    <t>Enero '20</t>
  </si>
  <si>
    <t>Febrero '20</t>
  </si>
  <si>
    <t>Marzo '20</t>
  </si>
  <si>
    <t>Abril '20</t>
  </si>
  <si>
    <t>Mayo '20</t>
  </si>
  <si>
    <t>Junio '20</t>
  </si>
  <si>
    <t>Juliol '20</t>
  </si>
  <si>
    <t>Agosto '20</t>
  </si>
  <si>
    <t>Septiembre '20</t>
  </si>
  <si>
    <t>Octubre '20</t>
  </si>
  <si>
    <t>Noviembre '20</t>
  </si>
  <si>
    <t>Diciembre '20</t>
  </si>
  <si>
    <t>Enero '21</t>
  </si>
  <si>
    <t>Febrero '21</t>
  </si>
  <si>
    <t>Marzo '21</t>
  </si>
  <si>
    <t>Abril '21</t>
  </si>
  <si>
    <t>Mayo '21</t>
  </si>
  <si>
    <t>Junio '21</t>
  </si>
  <si>
    <t>Julio '21</t>
  </si>
  <si>
    <t>Agosto '21</t>
  </si>
  <si>
    <t>Septiembre '21</t>
  </si>
  <si>
    <t>Octubre '21</t>
  </si>
  <si>
    <t>Noviembre '21</t>
  </si>
  <si>
    <t>Diciembre '21</t>
  </si>
  <si>
    <t>Año 2020</t>
  </si>
  <si>
    <t xml:space="preserve">€ </t>
  </si>
  <si>
    <t>GAS NATURAL kWh</t>
  </si>
  <si>
    <t>m3</t>
  </si>
  <si>
    <t>CONSUMOS Gas Natural</t>
  </si>
  <si>
    <t>CONSUMOS Electricidad</t>
  </si>
  <si>
    <t>CONSUMOS Agua</t>
  </si>
  <si>
    <t>Agua</t>
  </si>
  <si>
    <t xml:space="preserve">Ratio por m2 (kWh/m2) </t>
  </si>
  <si>
    <t>Consumo (kWh/m2)</t>
  </si>
  <si>
    <t>kWh totales /m2</t>
  </si>
  <si>
    <t>I&amp;F-ES-CTC-FORM-OPE-059 R2.0 Hoja de CALCULO Auditoria Energetica en Edificios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</si>
</sst>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7" formatCode="#,##0.00\ &quot;€&quot;;\-#,##0.00\ &quot;€&quot;"/>
    <numFmt numFmtId="8" formatCode="#,##0.00\ &quot;€&quot;;[Red]\-#,##0.00\ &quot;€&quot;"/>
    <numFmt numFmtId="44" formatCode="_-* #,##0.00\ &quot;€&quot;_-;\-* #,##0.00\ &quot;€&quot;_-;_-* &quot;-&quot;??\ &quot;€&quot;_-;_-@_-"/>
    <numFmt numFmtId="164" formatCode="_-* #,##0.00\ _€_-;\-* #,##0.00\ _€_-;_-* &quot;-&quot;??\ _€_-;_-@_-"/>
    <numFmt numFmtId="165" formatCode="0.0"/>
    <numFmt numFmtId="166" formatCode="#,###,##0.0"/>
    <numFmt numFmtId="167" formatCode="_-* #,##0.000000\ _€_-;\-* #,##0.000000\ _€_-;_-* &quot;-&quot;??\ _€_-;_-@_-"/>
    <numFmt numFmtId="168" formatCode="_-* #,##0\ _€_-;\-* #,##0\ _€_-;_-* &quot;-&quot;??\ _€_-;_-@_-"/>
    <numFmt numFmtId="169" formatCode="0.0%"/>
    <numFmt numFmtId="170" formatCode="#,##0.00\ &quot;€&quot;"/>
    <numFmt numFmtId="171" formatCode="#,##0.00_ ;[Red]\-#,##0.00\ "/>
    <numFmt numFmtId="172" formatCode="0.000%"/>
    <numFmt numFmtId="173" formatCode="_-* #,##0.0000\ _€_-;\-* #,##0.0000\ _€_-;_-* &quot;-&quot;??\ _€_-;_-@_-"/>
    <numFmt numFmtId="174" formatCode="_-* #,##0.00000\ _€_-;\-* #,##0.00000\ _€_-;_-* &quot;-&quot;??\ _€_-;_-@_-"/>
    <numFmt numFmtId="175" formatCode="#,##0.0"/>
    <numFmt numFmtId="176" formatCode="0.000"/>
    <numFmt numFmtId="177" formatCode="#,##0\ &quot;€&quot;"/>
    <numFmt numFmtId="178" formatCode="_-* #,##0\ &quot;€&quot;_-;\-* #,##0\ &quot;€&quot;_-;_-* &quot;-&quot;??\ &quot;€&quot;_-;_-@_-"/>
    <numFmt numFmtId="179" formatCode="#,##0.000"/>
    <numFmt numFmtId="180" formatCode="#,##0_ ;\-#,##0\ "/>
    <numFmt numFmtId="181" formatCode="_-* #,##0.00\ [$€-C0A]_-;\-* #,##0.00\ [$€-C0A]_-;_-* &quot;-&quot;??\ [$€-C0A]_-;_-@_-"/>
    <numFmt numFmtId="182" formatCode="_-* #,##0\ _€_-;\-* #,##0\ _€_-;_-* &quot;-&quot;\ _€_-;_-@_-"/>
  </numFmts>
  <fonts count="1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b/>
      <sz val="10"/>
      <color indexed="10"/>
      <name val="Arial"/>
      <family val="2"/>
    </font>
    <font>
      <b/>
      <sz val="12"/>
      <name val="Tahoma"/>
      <family val="2"/>
    </font>
    <font>
      <sz val="12"/>
      <name val="Tahoma"/>
      <family val="2"/>
    </font>
    <font>
      <b/>
      <sz val="12"/>
      <name val="Arial"/>
      <family val="2"/>
    </font>
    <font>
      <u/>
      <sz val="10"/>
      <name val="Arial"/>
      <family val="2"/>
    </font>
    <font>
      <sz val="9"/>
      <color indexed="81"/>
      <name val="Tahoma"/>
      <family val="2"/>
    </font>
    <font>
      <b/>
      <sz val="9"/>
      <color indexed="81"/>
      <name val="Tahoma"/>
      <family val="2"/>
    </font>
    <font>
      <sz val="12"/>
      <name val="Arial"/>
      <family val="2"/>
    </font>
    <font>
      <b/>
      <sz val="14"/>
      <name val="Arial"/>
      <family val="2"/>
    </font>
    <font>
      <b/>
      <u/>
      <sz val="10"/>
      <name val="Arial"/>
      <family val="2"/>
    </font>
    <font>
      <sz val="10"/>
      <color rgb="FFFF0000"/>
      <name val="Arial"/>
      <family val="2"/>
    </font>
    <font>
      <b/>
      <sz val="12"/>
      <color rgb="FFFF0000"/>
      <name val="Arial"/>
      <family val="2"/>
    </font>
    <font>
      <b/>
      <sz val="10"/>
      <color rgb="FFFF0000"/>
      <name val="Arial"/>
      <family val="2"/>
    </font>
    <font>
      <sz val="10"/>
      <color theme="0" tint="-0.249977111117893"/>
      <name val="Arial"/>
      <family val="2"/>
    </font>
    <font>
      <sz val="10"/>
      <color rgb="FF000000"/>
      <name val="Arial"/>
      <family val="2"/>
    </font>
    <font>
      <b/>
      <sz val="11"/>
      <color theme="1"/>
      <name val="Calibri"/>
      <family val="2"/>
      <scheme val="minor"/>
    </font>
    <font>
      <sz val="11"/>
      <color theme="0"/>
      <name val="Calibri"/>
      <family val="2"/>
      <scheme val="minor"/>
    </font>
    <font>
      <sz val="11"/>
      <name val="Calibri"/>
      <family val="2"/>
      <scheme val="minor"/>
    </font>
    <font>
      <u/>
      <sz val="10"/>
      <color indexed="12"/>
      <name val="Arial"/>
      <family val="2"/>
    </font>
    <font>
      <sz val="11"/>
      <color theme="1"/>
      <name val="ITC Officina RTVE"/>
      <family val="2"/>
    </font>
    <font>
      <b/>
      <sz val="11"/>
      <name val="Tahoma"/>
      <family val="2"/>
    </font>
    <font>
      <sz val="11"/>
      <name val="Tahoma"/>
      <family val="2"/>
    </font>
    <font>
      <vertAlign val="superscript"/>
      <sz val="11"/>
      <name val="Tahoma"/>
      <family val="2"/>
    </font>
    <font>
      <b/>
      <sz val="11"/>
      <color theme="1"/>
      <name val="Calibri"/>
      <family val="2"/>
    </font>
    <font>
      <b/>
      <sz val="11"/>
      <color indexed="8"/>
      <name val="Calibri"/>
      <family val="2"/>
    </font>
    <font>
      <sz val="11"/>
      <color theme="1"/>
      <name val="Calibri"/>
      <family val="2"/>
    </font>
    <font>
      <b/>
      <sz val="10"/>
      <color indexed="9"/>
      <name val="Arial"/>
      <family val="2"/>
    </font>
    <font>
      <b/>
      <sz val="11"/>
      <name val="Calibri"/>
      <family val="2"/>
      <scheme val="minor"/>
    </font>
    <font>
      <sz val="10"/>
      <name val="Arial"/>
      <family val="2"/>
    </font>
    <font>
      <sz val="16"/>
      <color rgb="FFFF0000"/>
      <name val="Calibri"/>
      <family val="2"/>
      <scheme val="minor"/>
    </font>
    <font>
      <sz val="11"/>
      <name val="Calibri"/>
      <family val="2"/>
    </font>
    <font>
      <b/>
      <sz val="11"/>
      <name val="Calibri"/>
      <family val="2"/>
    </font>
    <font>
      <sz val="11"/>
      <color indexed="8"/>
      <name val="Calibri"/>
      <family val="2"/>
    </font>
    <font>
      <b/>
      <sz val="11"/>
      <color indexed="9"/>
      <name val="Calibri"/>
      <family val="2"/>
    </font>
    <font>
      <b/>
      <sz val="11"/>
      <color indexed="12"/>
      <name val="Calibri"/>
      <family val="2"/>
    </font>
    <font>
      <sz val="10"/>
      <color indexed="9"/>
      <name val="Arial"/>
      <family val="2"/>
    </font>
    <font>
      <b/>
      <sz val="10"/>
      <color indexed="63"/>
      <name val="Arial"/>
      <family val="2"/>
    </font>
    <font>
      <sz val="10"/>
      <color indexed="63"/>
      <name val="Arial"/>
      <family val="2"/>
    </font>
    <font>
      <sz val="11"/>
      <color indexed="57"/>
      <name val="Calibri"/>
      <family val="2"/>
    </font>
    <font>
      <sz val="11"/>
      <color indexed="10"/>
      <name val="Calibri"/>
      <family val="2"/>
    </font>
    <font>
      <sz val="11"/>
      <color indexed="11"/>
      <name val="Calibri"/>
      <family val="2"/>
    </font>
    <font>
      <sz val="11"/>
      <color indexed="12"/>
      <name val="Calibri"/>
      <family val="2"/>
    </font>
    <font>
      <b/>
      <sz val="8"/>
      <color indexed="81"/>
      <name val="Tahoma"/>
      <family val="2"/>
    </font>
    <font>
      <sz val="8"/>
      <color indexed="81"/>
      <name val="Tahoma"/>
      <family val="2"/>
    </font>
    <font>
      <b/>
      <sz val="11"/>
      <color theme="0"/>
      <name val="Calibri"/>
      <family val="2"/>
    </font>
    <font>
      <sz val="10"/>
      <color theme="0"/>
      <name val="Arial"/>
      <family val="2"/>
    </font>
    <font>
      <b/>
      <sz val="10"/>
      <color rgb="FF000000"/>
      <name val="Arial"/>
      <family val="2"/>
    </font>
    <font>
      <sz val="11"/>
      <color rgb="FF000000"/>
      <name val="Arial"/>
      <family val="2"/>
    </font>
    <font>
      <b/>
      <sz val="10"/>
      <color theme="0"/>
      <name val="Arial"/>
      <family val="2"/>
    </font>
    <font>
      <b/>
      <vertAlign val="superscript"/>
      <sz val="10"/>
      <color theme="0"/>
      <name val="Arial"/>
      <family val="2"/>
    </font>
    <font>
      <sz val="11"/>
      <color theme="0"/>
      <name val="Calibri"/>
      <family val="2"/>
    </font>
    <font>
      <sz val="11"/>
      <color rgb="FFFF0000"/>
      <name val="Calibri"/>
      <family val="2"/>
    </font>
    <font>
      <b/>
      <sz val="10"/>
      <color rgb="FFFFFFFF"/>
      <name val="Arial"/>
      <family val="2"/>
    </font>
    <font>
      <b/>
      <sz val="8"/>
      <color rgb="FF000000"/>
      <name val="Tahoma"/>
      <family val="2"/>
    </font>
    <font>
      <sz val="8"/>
      <color rgb="FF000000"/>
      <name val="Tahoma"/>
      <family val="2"/>
    </font>
    <font>
      <b/>
      <vertAlign val="subscript"/>
      <sz val="10"/>
      <color rgb="FFFFFFFF"/>
      <name val="Arial"/>
      <family val="2"/>
    </font>
    <font>
      <vertAlign val="superscript"/>
      <sz val="10"/>
      <color theme="0"/>
      <name val="Arial"/>
      <family val="2"/>
    </font>
    <font>
      <b/>
      <vertAlign val="subscript"/>
      <sz val="10"/>
      <color theme="0"/>
      <name val="Arial"/>
      <family val="2"/>
    </font>
    <font>
      <sz val="10"/>
      <color theme="1"/>
      <name val="Arial"/>
      <family val="2"/>
    </font>
    <font>
      <u/>
      <sz val="10"/>
      <color theme="10"/>
      <name val="Arial"/>
      <family val="2"/>
    </font>
    <font>
      <sz val="8"/>
      <color theme="1"/>
      <name val="Arial"/>
      <family val="2"/>
    </font>
    <font>
      <sz val="11"/>
      <color theme="1"/>
      <name val="Arial"/>
      <family val="2"/>
    </font>
    <font>
      <b/>
      <sz val="11"/>
      <name val="Arial"/>
      <family val="2"/>
    </font>
    <font>
      <sz val="11"/>
      <color rgb="FF000000"/>
      <name val="Arial Narrow"/>
      <family val="2"/>
    </font>
    <font>
      <sz val="11"/>
      <name val="Arial"/>
      <family val="2"/>
    </font>
    <font>
      <sz val="9"/>
      <name val="Tahoma"/>
      <family val="2"/>
    </font>
    <font>
      <sz val="9"/>
      <color theme="1"/>
      <name val="Arial"/>
      <family val="2"/>
    </font>
    <font>
      <b/>
      <sz val="9"/>
      <color theme="1"/>
      <name val="Arial"/>
      <family val="2"/>
    </font>
    <font>
      <sz val="9"/>
      <color theme="1"/>
      <name val="Calibri"/>
      <family val="2"/>
    </font>
    <font>
      <sz val="9"/>
      <color theme="1"/>
      <name val="Calibri"/>
      <family val="2"/>
      <scheme val="minor"/>
    </font>
    <font>
      <b/>
      <sz val="9"/>
      <color theme="1"/>
      <name val="Calibri"/>
      <family val="2"/>
      <scheme val="minor"/>
    </font>
    <font>
      <sz val="10"/>
      <color theme="1"/>
      <name val="Tahoma"/>
      <family val="2"/>
    </font>
    <font>
      <sz val="10"/>
      <color theme="1"/>
      <name val="Arial Unicode MS"/>
      <family val="2"/>
    </font>
    <font>
      <sz val="10"/>
      <name val="Calibri"/>
      <family val="2"/>
    </font>
    <font>
      <sz val="8"/>
      <color theme="1"/>
      <name val="Tahoma"/>
      <family val="2"/>
    </font>
    <font>
      <b/>
      <sz val="10"/>
      <color theme="1"/>
      <name val="Tahoma"/>
      <family val="2"/>
    </font>
    <font>
      <b/>
      <sz val="18"/>
      <color theme="1"/>
      <name val="Calibri"/>
      <family val="2"/>
      <scheme val="minor"/>
    </font>
    <font>
      <b/>
      <i/>
      <sz val="10"/>
      <color theme="0"/>
      <name val="Arial"/>
      <family val="2"/>
    </font>
    <font>
      <b/>
      <i/>
      <vertAlign val="superscript"/>
      <sz val="10"/>
      <color theme="0"/>
      <name val="Arial"/>
      <family val="2"/>
    </font>
    <font>
      <b/>
      <sz val="14"/>
      <color theme="1"/>
      <name val="Calibri"/>
      <family val="2"/>
      <scheme val="minor"/>
    </font>
    <font>
      <b/>
      <sz val="11"/>
      <color rgb="FF000000"/>
      <name val="Calibri"/>
      <family val="2"/>
    </font>
    <font>
      <b/>
      <sz val="16"/>
      <color theme="1"/>
      <name val="Calibri"/>
      <family val="2"/>
      <scheme val="minor"/>
    </font>
    <font>
      <sz val="16"/>
      <color indexed="8"/>
      <name val="Calibri"/>
      <family val="2"/>
    </font>
    <font>
      <sz val="14"/>
      <name val="Arial"/>
      <family val="2"/>
    </font>
    <font>
      <b/>
      <sz val="11"/>
      <color theme="0"/>
      <name val="Arial"/>
      <family val="2"/>
    </font>
    <font>
      <b/>
      <sz val="11"/>
      <color rgb="FF000000"/>
      <name val="Arial"/>
      <family val="2"/>
    </font>
    <font>
      <sz val="11"/>
      <color rgb="FFFF0000"/>
      <name val="Calibri"/>
      <family val="2"/>
      <scheme val="minor"/>
    </font>
    <font>
      <b/>
      <sz val="12"/>
      <color theme="1"/>
      <name val="Calibri"/>
      <family val="2"/>
      <scheme val="minor"/>
    </font>
    <font>
      <sz val="12"/>
      <color theme="1"/>
      <name val="Calibri"/>
      <family val="2"/>
      <scheme val="minor"/>
    </font>
    <font>
      <b/>
      <sz val="11"/>
      <color theme="1"/>
      <name val="Arial"/>
      <family val="2"/>
    </font>
    <font>
      <b/>
      <sz val="11"/>
      <color theme="0"/>
      <name val="Tahoma"/>
      <family val="2"/>
    </font>
    <font>
      <sz val="20"/>
      <color theme="1"/>
      <name val="Calibri"/>
      <family val="2"/>
      <scheme val="minor"/>
    </font>
    <font>
      <u/>
      <sz val="28"/>
      <color rgb="FFCC6600"/>
      <name val="Calibri"/>
      <family val="2"/>
      <scheme val="minor"/>
    </font>
    <font>
      <b/>
      <sz val="10"/>
      <color rgb="FFC00000"/>
      <name val="Arial"/>
      <family val="2"/>
    </font>
    <font>
      <sz val="10"/>
      <color indexed="64"/>
      <name val="Arial"/>
      <family val="2"/>
    </font>
    <font>
      <sz val="9"/>
      <color theme="0"/>
      <name val="Arial"/>
      <family val="2"/>
    </font>
    <font>
      <b/>
      <sz val="11"/>
      <color rgb="FFC00000"/>
      <name val="Calibri"/>
      <family val="2"/>
      <scheme val="minor"/>
    </font>
    <font>
      <sz val="7"/>
      <color rgb="FFFFFFFF"/>
      <name val="Arial"/>
      <family val="2"/>
    </font>
    <font>
      <sz val="7"/>
      <color rgb="FF000000"/>
      <name val="Arial"/>
      <family val="2"/>
    </font>
    <font>
      <sz val="7"/>
      <color rgb="FF808080"/>
      <name val="Arial"/>
      <family val="2"/>
    </font>
    <font>
      <sz val="9"/>
      <name val="Museo Sans 500"/>
      <family val="3"/>
    </font>
    <font>
      <b/>
      <sz val="8"/>
      <color theme="0"/>
      <name val="Arial"/>
      <family val="2"/>
    </font>
    <font>
      <b/>
      <sz val="10"/>
      <color theme="1"/>
      <name val="Arial"/>
      <family val="2"/>
    </font>
    <font>
      <sz val="10"/>
      <color theme="1"/>
      <name val="Calibri"/>
      <family val="2"/>
      <scheme val="minor"/>
    </font>
    <font>
      <b/>
      <sz val="12"/>
      <color theme="0"/>
      <name val="Arial"/>
      <family val="2"/>
    </font>
    <font>
      <b/>
      <sz val="14"/>
      <color theme="1"/>
      <name val="Arial"/>
      <family val="2"/>
    </font>
    <font>
      <sz val="16"/>
      <color theme="1"/>
      <name val="Arial"/>
      <family val="2"/>
    </font>
    <font>
      <b/>
      <sz val="12"/>
      <color theme="1"/>
      <name val="Arial"/>
      <family val="2"/>
    </font>
    <font>
      <b/>
      <i/>
      <sz val="18"/>
      <color rgb="FF68665C"/>
      <name val="Arial"/>
      <family val="2"/>
    </font>
    <font>
      <i/>
      <sz val="18"/>
      <name val="Arial"/>
      <family val="2"/>
    </font>
    <font>
      <i/>
      <sz val="12"/>
      <color rgb="FF68665C"/>
      <name val="Arial"/>
      <family val="2"/>
    </font>
    <font>
      <b/>
      <sz val="9"/>
      <name val="Calibri"/>
      <family val="2"/>
      <scheme val="minor"/>
    </font>
    <font>
      <sz val="10"/>
      <name val="Tahoma"/>
      <family val="2"/>
    </font>
    <font>
      <vertAlign val="superscript"/>
      <sz val="10"/>
      <name val="Tahoma"/>
      <family val="2"/>
    </font>
    <font>
      <vertAlign val="subscript"/>
      <sz val="10"/>
      <name val="Tahoma"/>
      <family val="2"/>
    </font>
  </fonts>
  <fills count="41">
    <fill>
      <patternFill patternType="none"/>
    </fill>
    <fill>
      <patternFill patternType="gray125"/>
    </fill>
    <fill>
      <patternFill patternType="solid">
        <fgColor rgb="FFFFFF99"/>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0"/>
        <bgColor indexed="64"/>
      </patternFill>
    </fill>
    <fill>
      <patternFill patternType="solid">
        <fgColor rgb="FF80000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rgb="FFB10707"/>
        <bgColor indexed="64"/>
      </patternFill>
    </fill>
    <fill>
      <patternFill patternType="solid">
        <fgColor theme="2"/>
        <bgColor indexed="64"/>
      </patternFill>
    </fill>
    <fill>
      <patternFill patternType="solid">
        <fgColor rgb="FFFFC000"/>
        <bgColor indexed="64"/>
      </patternFill>
    </fill>
    <fill>
      <patternFill patternType="solid">
        <fgColor theme="5" tint="0.59999389629810485"/>
        <bgColor indexed="64"/>
      </patternFill>
    </fill>
    <fill>
      <patternFill patternType="solid">
        <fgColor indexed="41"/>
        <bgColor indexed="64"/>
      </patternFill>
    </fill>
    <fill>
      <patternFill patternType="solid">
        <fgColor indexed="60"/>
        <bgColor indexed="64"/>
      </patternFill>
    </fill>
    <fill>
      <patternFill patternType="solid">
        <fgColor indexed="9"/>
        <bgColor indexed="64"/>
      </patternFill>
    </fill>
    <fill>
      <patternFill patternType="solid">
        <fgColor indexed="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C00000"/>
        <bgColor indexed="64"/>
      </patternFill>
    </fill>
    <fill>
      <patternFill patternType="solid">
        <fgColor rgb="FFFFFFFF"/>
        <bgColor indexed="64"/>
      </patternFill>
    </fill>
    <fill>
      <patternFill patternType="solid">
        <fgColor theme="9" tint="0.79998168889431442"/>
        <bgColor indexed="64"/>
      </patternFill>
    </fill>
    <fill>
      <patternFill patternType="solid">
        <fgColor rgb="FFDFDFDF"/>
        <bgColor indexed="64"/>
      </patternFill>
    </fill>
    <fill>
      <patternFill patternType="solid">
        <fgColor rgb="FFBFD2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FF"/>
        <bgColor indexed="64"/>
      </patternFill>
    </fill>
    <fill>
      <patternFill patternType="solid">
        <fgColor rgb="FF00FF00"/>
        <bgColor indexed="64"/>
      </patternFill>
    </fill>
    <fill>
      <patternFill patternType="solid">
        <fgColor rgb="FF00B050"/>
        <bgColor indexed="64"/>
      </patternFill>
    </fill>
    <fill>
      <patternFill patternType="solid">
        <fgColor rgb="FF1BC3C7"/>
        <bgColor indexed="64"/>
      </patternFill>
    </fill>
    <fill>
      <patternFill patternType="solid">
        <fgColor rgb="FF008000"/>
        <bgColor rgb="FF000000"/>
      </patternFill>
    </fill>
    <fill>
      <patternFill patternType="solid">
        <fgColor rgb="FF0070C0"/>
        <bgColor indexed="64"/>
      </patternFill>
    </fill>
    <fill>
      <patternFill patternType="solid">
        <fgColor rgb="FF33CC33"/>
        <bgColor indexed="64"/>
      </patternFill>
    </fill>
    <fill>
      <patternFill patternType="solid">
        <fgColor theme="0" tint="-0.14999847407452621"/>
        <bgColor indexed="64"/>
      </patternFill>
    </fill>
  </fills>
  <borders count="99">
    <border>
      <left/>
      <right/>
      <top/>
      <bottom/>
      <diagonal/>
    </border>
    <border>
      <left style="thin">
        <color indexed="22"/>
      </left>
      <right style="thin">
        <color indexed="22"/>
      </right>
      <top style="thin">
        <color indexed="22"/>
      </top>
      <bottom style="thin">
        <color indexed="22"/>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ck">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top style="thin">
        <color indexed="64"/>
      </top>
      <bottom style="medium">
        <color indexed="64"/>
      </bottom>
      <diagonal/>
    </border>
    <border>
      <left/>
      <right/>
      <top/>
      <bottom style="medium">
        <color indexed="22"/>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auto="1"/>
      </bottom>
      <diagonal/>
    </border>
    <border>
      <left/>
      <right style="medium">
        <color indexed="64"/>
      </right>
      <top/>
      <bottom style="medium">
        <color auto="1"/>
      </bottom>
      <diagonal/>
    </border>
    <border>
      <left style="medium">
        <color indexed="64"/>
      </left>
      <right style="medium">
        <color indexed="64"/>
      </right>
      <top/>
      <bottom style="thick">
        <color indexed="64"/>
      </bottom>
      <diagonal/>
    </border>
    <border>
      <left/>
      <right style="thick">
        <color indexed="64"/>
      </right>
      <top/>
      <bottom style="thick">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style="thin">
        <color indexed="64"/>
      </top>
      <bottom style="medium">
        <color indexed="64"/>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diagonal/>
    </border>
    <border>
      <left/>
      <right style="medium">
        <color theme="9" tint="-0.249977111117893"/>
      </right>
      <top/>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theme="9" tint="-0.249977111117893"/>
      </left>
      <right/>
      <top/>
      <bottom style="medium">
        <color theme="9" tint="-0.249977111117893"/>
      </bottom>
      <diagonal/>
    </border>
    <border>
      <left/>
      <right/>
      <top style="thin">
        <color indexed="64"/>
      </top>
      <bottom/>
      <diagonal/>
    </border>
    <border>
      <left/>
      <right style="medium">
        <color theme="9" tint="-0.249977111117893"/>
      </right>
      <top/>
      <bottom style="medium">
        <color theme="9" tint="-0.249977111117893"/>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right/>
      <top/>
      <bottom style="medium">
        <color theme="7" tint="0.39997558519241921"/>
      </bottom>
      <diagonal/>
    </border>
    <border>
      <left style="medium">
        <color theme="9" tint="-0.249977111117893"/>
      </left>
      <right/>
      <top/>
      <bottom style="medium">
        <color theme="7" tint="0.39997558519241921"/>
      </bottom>
      <diagonal/>
    </border>
    <border>
      <left/>
      <right style="medium">
        <color theme="9" tint="-0.249977111117893"/>
      </right>
      <top/>
      <bottom style="medium">
        <color theme="7" tint="0.39997558519241921"/>
      </bottom>
      <diagonal/>
    </border>
    <border>
      <left style="medium">
        <color theme="9" tint="-0.249977111117893"/>
      </left>
      <right/>
      <top/>
      <bottom style="medium">
        <color rgb="FFCC6600"/>
      </bottom>
      <diagonal/>
    </border>
    <border>
      <left/>
      <right style="medium">
        <color theme="9" tint="-0.249977111117893"/>
      </right>
      <top/>
      <bottom style="medium">
        <color rgb="FFCC6600"/>
      </bottom>
      <diagonal/>
    </border>
    <border>
      <left style="thin">
        <color rgb="FFC0C0C0"/>
      </left>
      <right style="medium">
        <color rgb="FFC0C0C0"/>
      </right>
      <top style="medium">
        <color rgb="FFC0C0C0"/>
      </top>
      <bottom style="thin">
        <color rgb="FFC0C0C0"/>
      </bottom>
      <diagonal/>
    </border>
    <border>
      <left style="thin">
        <color rgb="FFC0C0C0"/>
      </left>
      <right style="medium">
        <color rgb="FFC0C0C0"/>
      </right>
      <top style="thin">
        <color rgb="FFC0C0C0"/>
      </top>
      <bottom style="thin">
        <color rgb="FFC0C0C0"/>
      </bottom>
      <diagonal/>
    </border>
    <border>
      <left style="thin">
        <color rgb="FFC0C0C0"/>
      </left>
      <right style="medium">
        <color rgb="FFC0C0C0"/>
      </right>
      <top style="thin">
        <color rgb="FFC0C0C0"/>
      </top>
      <bottom style="medium">
        <color rgb="FFC0C0C0"/>
      </bottom>
      <diagonal/>
    </border>
    <border>
      <left style="medium">
        <color indexed="22"/>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1033">
    <xf numFmtId="0" fontId="0" fillId="0" borderId="0"/>
    <xf numFmtId="9" fontId="33" fillId="0" borderId="0" applyFont="0" applyFill="0" applyBorder="0" applyAlignment="0" applyProtection="0"/>
    <xf numFmtId="0" fontId="33" fillId="0" borderId="0"/>
    <xf numFmtId="0" fontId="32" fillId="0" borderId="0"/>
    <xf numFmtId="164" fontId="32" fillId="0" borderId="0" applyFont="0" applyFill="0" applyBorder="0" applyAlignment="0" applyProtection="0"/>
    <xf numFmtId="44" fontId="33" fillId="0" borderId="0" applyFont="0" applyFill="0" applyBorder="0" applyAlignment="0" applyProtection="0"/>
    <xf numFmtId="0" fontId="54" fillId="0" borderId="0" applyNumberFormat="0" applyFill="0" applyBorder="0" applyAlignment="0" applyProtection="0">
      <alignment vertical="top"/>
      <protection locked="0"/>
    </xf>
    <xf numFmtId="0" fontId="55" fillId="0" borderId="0"/>
    <xf numFmtId="9" fontId="33" fillId="0" borderId="0" applyFont="0" applyFill="0" applyBorder="0" applyAlignment="0" applyProtection="0"/>
    <xf numFmtId="9" fontId="33" fillId="0" borderId="0" applyFont="0" applyFill="0" applyBorder="0" applyAlignment="0" applyProtection="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164" fontId="64" fillId="0" borderId="0" applyFont="0" applyFill="0" applyBorder="0" applyAlignment="0" applyProtection="0"/>
    <xf numFmtId="0" fontId="23" fillId="0" borderId="0"/>
    <xf numFmtId="0" fontId="68" fillId="0" borderId="0"/>
    <xf numFmtId="0" fontId="68" fillId="0" borderId="0"/>
    <xf numFmtId="0" fontId="33" fillId="0" borderId="0"/>
    <xf numFmtId="0" fontId="33" fillId="0" borderId="0"/>
    <xf numFmtId="164" fontId="22" fillId="0" borderId="0" applyFont="0" applyFill="0" applyBorder="0" applyAlignment="0" applyProtection="0"/>
    <xf numFmtId="0" fontId="22" fillId="0" borderId="0"/>
    <xf numFmtId="0" fontId="22" fillId="0" borderId="0"/>
    <xf numFmtId="0" fontId="20" fillId="0" borderId="0"/>
    <xf numFmtId="9" fontId="20" fillId="0" borderId="0" applyFont="0" applyFill="0" applyBorder="0" applyAlignment="0" applyProtection="0"/>
    <xf numFmtId="0" fontId="19" fillId="0" borderId="0"/>
    <xf numFmtId="9" fontId="19" fillId="0" borderId="0" applyFont="0" applyFill="0" applyBorder="0" applyAlignment="0" applyProtection="0"/>
    <xf numFmtId="0" fontId="17" fillId="0" borderId="0"/>
    <xf numFmtId="0" fontId="16" fillId="0" borderId="0"/>
    <xf numFmtId="0" fontId="16" fillId="0" borderId="0"/>
    <xf numFmtId="0" fontId="14" fillId="0" borderId="0"/>
    <xf numFmtId="164" fontId="14"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164" fontId="33" fillId="0" borderId="0" applyFont="0" applyFill="0" applyBorder="0" applyAlignment="0" applyProtection="0"/>
    <xf numFmtId="0" fontId="14" fillId="0" borderId="0"/>
    <xf numFmtId="164" fontId="14" fillId="0" borderId="0" applyFont="0" applyFill="0" applyBorder="0" applyAlignment="0" applyProtection="0"/>
    <xf numFmtId="0" fontId="14" fillId="0" borderId="0"/>
    <xf numFmtId="0" fontId="14" fillId="0" borderId="0"/>
    <xf numFmtId="0" fontId="14" fillId="0" borderId="0"/>
    <xf numFmtId="9" fontId="14" fillId="0" borderId="0" applyFont="0" applyFill="0" applyBorder="0" applyAlignment="0" applyProtection="0"/>
    <xf numFmtId="0" fontId="14" fillId="0" borderId="0"/>
    <xf numFmtId="9" fontId="14" fillId="0" borderId="0" applyFont="0" applyFill="0" applyBorder="0" applyAlignment="0" applyProtection="0"/>
    <xf numFmtId="0" fontId="14" fillId="0" borderId="0"/>
    <xf numFmtId="0" fontId="14" fillId="0" borderId="0"/>
    <xf numFmtId="0" fontId="14" fillId="0" borderId="0"/>
    <xf numFmtId="0" fontId="89" fillId="25" borderId="0">
      <alignment horizontal="right" vertical="top"/>
    </xf>
    <xf numFmtId="0" fontId="89" fillId="0" borderId="0">
      <alignment horizontal="center" vertical="top"/>
    </xf>
    <xf numFmtId="0" fontId="90" fillId="26" borderId="0">
      <alignment horizontal="left" vertical="top"/>
    </xf>
    <xf numFmtId="0" fontId="89" fillId="25" borderId="0">
      <alignment horizontal="left" vertical="top"/>
    </xf>
    <xf numFmtId="0" fontId="12" fillId="0" borderId="0"/>
    <xf numFmtId="0" fontId="95" fillId="0" borderId="0" applyNumberFormat="0" applyFill="0" applyBorder="0" applyAlignment="0" applyProtection="0"/>
    <xf numFmtId="44" fontId="33" fillId="0" borderId="0" applyFont="0" applyFill="0" applyBorder="0" applyAlignment="0" applyProtection="0"/>
    <xf numFmtId="0" fontId="10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33" fillId="0" borderId="0"/>
    <xf numFmtId="0" fontId="7" fillId="0" borderId="0"/>
    <xf numFmtId="9" fontId="33"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33"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33" fillId="0" borderId="0"/>
    <xf numFmtId="0" fontId="33"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33" fillId="0" borderId="0"/>
    <xf numFmtId="0" fontId="33"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33" fillId="0" borderId="0"/>
    <xf numFmtId="0" fontId="33" fillId="0" borderId="0"/>
    <xf numFmtId="0" fontId="33" fillId="0" borderId="0"/>
    <xf numFmtId="0" fontId="6" fillId="0" borderId="0"/>
    <xf numFmtId="0" fontId="5" fillId="0" borderId="0"/>
    <xf numFmtId="164" fontId="5" fillId="0" borderId="0" applyFont="0" applyFill="0" applyBorder="0" applyAlignment="0" applyProtection="0"/>
    <xf numFmtId="0" fontId="33" fillId="0" borderId="0"/>
    <xf numFmtId="0" fontId="5" fillId="0" borderId="0"/>
    <xf numFmtId="0" fontId="130" fillId="0" borderId="0"/>
    <xf numFmtId="164" fontId="33" fillId="0" borderId="0" applyFont="0" applyFill="0" applyBorder="0" applyAlignment="0" applyProtection="0"/>
    <xf numFmtId="0" fontId="4" fillId="0" borderId="0"/>
    <xf numFmtId="164" fontId="4" fillId="0" borderId="0" applyFont="0" applyFill="0" applyBorder="0" applyAlignment="0" applyProtection="0"/>
  </cellStyleXfs>
  <cellXfs count="1360">
    <xf numFmtId="0" fontId="0" fillId="0" borderId="0" xfId="0"/>
    <xf numFmtId="0" fontId="0" fillId="0" borderId="6" xfId="0" applyBorder="1"/>
    <xf numFmtId="0" fontId="0" fillId="0" borderId="11" xfId="0" applyBorder="1"/>
    <xf numFmtId="0" fontId="39" fillId="0" borderId="0" xfId="0" applyFont="1" applyBorder="1"/>
    <xf numFmtId="2" fontId="39" fillId="0" borderId="0" xfId="0" applyNumberFormat="1" applyFont="1" applyBorder="1"/>
    <xf numFmtId="0" fontId="39" fillId="0" borderId="0" xfId="0" applyFont="1"/>
    <xf numFmtId="0" fontId="0" fillId="0" borderId="0" xfId="0" applyAlignment="1">
      <alignment horizontal="center" vertical="center"/>
    </xf>
    <xf numFmtId="0" fontId="46" fillId="0" borderId="0" xfId="0" applyFont="1" applyAlignment="1">
      <alignment horizontal="center"/>
    </xf>
    <xf numFmtId="0" fontId="47" fillId="0" borderId="0" xfId="0" applyFont="1" applyBorder="1" applyAlignment="1">
      <alignment horizontal="center"/>
    </xf>
    <xf numFmtId="0" fontId="39" fillId="0" borderId="0" xfId="0" applyFont="1" applyBorder="1" applyAlignment="1">
      <alignment horizontal="center"/>
    </xf>
    <xf numFmtId="0" fontId="39" fillId="0" borderId="3" xfId="0" applyFont="1" applyBorder="1" applyAlignment="1">
      <alignment horizontal="center"/>
    </xf>
    <xf numFmtId="10" fontId="0" fillId="0" borderId="0" xfId="1" applyNumberFormat="1" applyFont="1" applyBorder="1" applyAlignment="1">
      <alignment horizontal="center"/>
    </xf>
    <xf numFmtId="0" fontId="35" fillId="0" borderId="11" xfId="0" applyFont="1" applyBorder="1" applyAlignment="1">
      <alignment horizontal="center" vertical="center" wrapText="1"/>
    </xf>
    <xf numFmtId="0" fontId="35" fillId="0" borderId="2" xfId="0" applyFont="1" applyBorder="1" applyAlignment="1">
      <alignment horizontal="center" vertical="center" wrapText="1"/>
    </xf>
    <xf numFmtId="0" fontId="49" fillId="0" borderId="0" xfId="0" applyFont="1" applyAlignment="1">
      <alignment horizontal="center" vertical="center"/>
    </xf>
    <xf numFmtId="0" fontId="0" fillId="0" borderId="0" xfId="0" applyBorder="1"/>
    <xf numFmtId="0" fontId="35" fillId="3" borderId="10" xfId="0" applyFont="1" applyFill="1" applyBorder="1" applyAlignment="1">
      <alignment horizontal="center" vertical="center"/>
    </xf>
    <xf numFmtId="0" fontId="35" fillId="3" borderId="0" xfId="0" applyFont="1" applyFill="1" applyBorder="1" applyAlignment="1">
      <alignment horizontal="center" vertical="center"/>
    </xf>
    <xf numFmtId="0" fontId="35" fillId="3" borderId="3" xfId="0" applyFont="1" applyFill="1" applyBorder="1" applyAlignment="1">
      <alignment horizontal="center" vertical="center" wrapText="1"/>
    </xf>
    <xf numFmtId="0" fontId="37" fillId="0" borderId="0" xfId="0" applyFont="1" applyBorder="1" applyAlignment="1">
      <alignment horizontal="justify" vertical="top" wrapText="1"/>
    </xf>
    <xf numFmtId="0" fontId="0" fillId="0" borderId="0" xfId="0" applyFill="1" applyBorder="1"/>
    <xf numFmtId="0" fontId="39" fillId="0" borderId="0" xfId="0" applyFont="1" applyFill="1" applyBorder="1"/>
    <xf numFmtId="0" fontId="35" fillId="3" borderId="0" xfId="0" applyFont="1" applyFill="1" applyBorder="1" applyAlignment="1">
      <alignment horizontal="center" vertical="center" wrapText="1"/>
    </xf>
    <xf numFmtId="0" fontId="40" fillId="0" borderId="0" xfId="2" applyFont="1"/>
    <xf numFmtId="0" fontId="33" fillId="0" borderId="0" xfId="2"/>
    <xf numFmtId="0" fontId="45" fillId="0" borderId="0" xfId="2" applyFont="1"/>
    <xf numFmtId="0" fontId="35" fillId="2" borderId="0" xfId="2" applyFont="1" applyFill="1" applyAlignment="1">
      <alignment horizontal="center" vertical="center"/>
    </xf>
    <xf numFmtId="0" fontId="33" fillId="0" borderId="0" xfId="2" applyFont="1"/>
    <xf numFmtId="0" fontId="35" fillId="0" borderId="0" xfId="2" applyFont="1"/>
    <xf numFmtId="0" fontId="33" fillId="0" borderId="1" xfId="2" applyFont="1" applyFill="1" applyBorder="1" applyAlignment="1">
      <alignment horizontal="center"/>
    </xf>
    <xf numFmtId="0" fontId="33" fillId="0" borderId="0" xfId="2" applyBorder="1"/>
    <xf numFmtId="0" fontId="35" fillId="0" borderId="0" xfId="2" applyFont="1" applyBorder="1" applyAlignment="1">
      <alignment horizontal="right"/>
    </xf>
    <xf numFmtId="166" fontId="35" fillId="0" borderId="0" xfId="2" applyNumberFormat="1" applyFont="1" applyBorder="1" applyAlignment="1">
      <alignment horizontal="center"/>
    </xf>
    <xf numFmtId="2" fontId="33" fillId="0" borderId="0" xfId="2" applyNumberFormat="1" applyAlignment="1">
      <alignment horizontal="center"/>
    </xf>
    <xf numFmtId="166" fontId="46" fillId="0" borderId="0" xfId="2" applyNumberFormat="1" applyFont="1" applyBorder="1" applyAlignment="1">
      <alignment horizontal="center"/>
    </xf>
    <xf numFmtId="10" fontId="46" fillId="0" borderId="0" xfId="1" applyNumberFormat="1" applyFont="1" applyBorder="1" applyAlignment="1">
      <alignment horizontal="center"/>
    </xf>
    <xf numFmtId="166" fontId="33" fillId="0" borderId="0" xfId="2" applyNumberFormat="1" applyFont="1" applyBorder="1" applyAlignment="1">
      <alignment horizontal="center"/>
    </xf>
    <xf numFmtId="10" fontId="33" fillId="0" borderId="0" xfId="1" applyNumberFormat="1" applyFont="1" applyBorder="1" applyAlignment="1">
      <alignment horizontal="center"/>
    </xf>
    <xf numFmtId="166" fontId="33" fillId="0" borderId="0" xfId="2" applyNumberFormat="1" applyBorder="1" applyAlignment="1">
      <alignment horizontal="center"/>
    </xf>
    <xf numFmtId="0" fontId="35" fillId="0" borderId="0" xfId="2" applyFont="1" applyBorder="1" applyAlignment="1">
      <alignment horizontal="center"/>
    </xf>
    <xf numFmtId="0" fontId="46" fillId="0" borderId="0" xfId="2" applyFont="1" applyBorder="1"/>
    <xf numFmtId="0" fontId="33" fillId="0" borderId="0" xfId="2" applyFont="1" applyBorder="1"/>
    <xf numFmtId="0" fontId="33" fillId="0" borderId="0" xfId="0" applyFont="1"/>
    <xf numFmtId="2" fontId="39" fillId="8" borderId="0" xfId="0" applyNumberFormat="1" applyFont="1" applyFill="1" applyBorder="1"/>
    <xf numFmtId="0" fontId="39" fillId="8" borderId="0" xfId="0" applyFont="1" applyFill="1" applyBorder="1" applyAlignment="1">
      <alignment horizontal="center"/>
    </xf>
    <xf numFmtId="0" fontId="32" fillId="0" borderId="0" xfId="3"/>
    <xf numFmtId="0" fontId="52" fillId="0" borderId="0" xfId="3" applyFont="1"/>
    <xf numFmtId="0" fontId="52" fillId="9" borderId="23" xfId="3" applyFont="1" applyFill="1" applyBorder="1"/>
    <xf numFmtId="0" fontId="52" fillId="9" borderId="25" xfId="3" applyFont="1" applyFill="1" applyBorder="1"/>
    <xf numFmtId="0" fontId="52" fillId="9" borderId="26" xfId="3" applyFont="1" applyFill="1" applyBorder="1"/>
    <xf numFmtId="0" fontId="32" fillId="0" borderId="23" xfId="3" applyBorder="1"/>
    <xf numFmtId="164" fontId="0" fillId="0" borderId="23" xfId="4" applyFont="1" applyBorder="1"/>
    <xf numFmtId="167" fontId="0" fillId="0" borderId="23" xfId="4" applyNumberFormat="1" applyFont="1" applyBorder="1"/>
    <xf numFmtId="164" fontId="32" fillId="0" borderId="23" xfId="3" applyNumberFormat="1" applyBorder="1"/>
    <xf numFmtId="4" fontId="32" fillId="0" borderId="0" xfId="3" applyNumberFormat="1" applyBorder="1"/>
    <xf numFmtId="14" fontId="32" fillId="0" borderId="23" xfId="3" applyNumberFormat="1" applyBorder="1"/>
    <xf numFmtId="164" fontId="32" fillId="0" borderId="0" xfId="3" applyNumberFormat="1" applyBorder="1"/>
    <xf numFmtId="164" fontId="32" fillId="0" borderId="25" xfId="3" applyNumberFormat="1" applyBorder="1"/>
    <xf numFmtId="0" fontId="32" fillId="0" borderId="13" xfId="3" applyFill="1" applyBorder="1"/>
    <xf numFmtId="17" fontId="32" fillId="0" borderId="23" xfId="3" applyNumberFormat="1" applyFont="1" applyBorder="1"/>
    <xf numFmtId="164" fontId="32" fillId="0" borderId="0" xfId="3" applyNumberFormat="1"/>
    <xf numFmtId="17" fontId="32" fillId="0" borderId="0" xfId="3" applyNumberFormat="1"/>
    <xf numFmtId="164" fontId="32" fillId="10" borderId="18" xfId="3" applyNumberFormat="1" applyFill="1" applyBorder="1"/>
    <xf numFmtId="0" fontId="32" fillId="10" borderId="13" xfId="3" applyFill="1" applyBorder="1"/>
    <xf numFmtId="0" fontId="32" fillId="0" borderId="0" xfId="3" applyFill="1" applyBorder="1"/>
    <xf numFmtId="17" fontId="52" fillId="9" borderId="23" xfId="3" applyNumberFormat="1" applyFont="1" applyFill="1" applyBorder="1"/>
    <xf numFmtId="10" fontId="32" fillId="0" borderId="0" xfId="3" applyNumberFormat="1"/>
    <xf numFmtId="0" fontId="56" fillId="11" borderId="0" xfId="2" applyFont="1" applyFill="1" applyBorder="1" applyAlignment="1">
      <alignment horizontal="center" vertical="center" wrapText="1"/>
    </xf>
    <xf numFmtId="3" fontId="33" fillId="0" borderId="0" xfId="2" applyNumberFormat="1"/>
    <xf numFmtId="0" fontId="57" fillId="0" borderId="9" xfId="2" applyFont="1" applyBorder="1" applyAlignment="1">
      <alignment horizontal="left" vertical="center" wrapText="1"/>
    </xf>
    <xf numFmtId="3" fontId="56" fillId="0" borderId="29" xfId="2" applyNumberFormat="1" applyFont="1" applyBorder="1" applyAlignment="1">
      <alignment horizontal="center" vertical="center" wrapText="1"/>
    </xf>
    <xf numFmtId="2" fontId="56" fillId="0" borderId="29" xfId="2" applyNumberFormat="1" applyFont="1" applyBorder="1" applyAlignment="1">
      <alignment horizontal="center" vertical="center" wrapText="1"/>
    </xf>
    <xf numFmtId="10" fontId="32" fillId="0" borderId="0" xfId="8" applyNumberFormat="1" applyFont="1"/>
    <xf numFmtId="4" fontId="33" fillId="0" borderId="0" xfId="2" applyNumberFormat="1"/>
    <xf numFmtId="3" fontId="61" fillId="0" borderId="23" xfId="3" applyNumberFormat="1" applyFont="1" applyBorder="1" applyAlignment="1">
      <alignment horizontal="center" vertical="center"/>
    </xf>
    <xf numFmtId="3" fontId="59" fillId="0" borderId="23" xfId="3" applyNumberFormat="1" applyFont="1" applyBorder="1" applyAlignment="1">
      <alignment horizontal="center" vertical="center"/>
    </xf>
    <xf numFmtId="9" fontId="59" fillId="0" borderId="23" xfId="3" applyNumberFormat="1" applyFont="1" applyBorder="1" applyAlignment="1">
      <alignment horizontal="center" vertical="center"/>
    </xf>
    <xf numFmtId="2" fontId="33" fillId="0" borderId="0" xfId="2" applyNumberFormat="1"/>
    <xf numFmtId="2" fontId="37" fillId="0" borderId="0" xfId="0" applyNumberFormat="1" applyFont="1" applyBorder="1" applyAlignment="1">
      <alignment horizontal="justify" vertical="top" wrapText="1"/>
    </xf>
    <xf numFmtId="0" fontId="43" fillId="0" borderId="0" xfId="0" applyFont="1"/>
    <xf numFmtId="4" fontId="46" fillId="0" borderId="0" xfId="0" applyNumberFormat="1" applyFont="1"/>
    <xf numFmtId="0" fontId="32" fillId="0" borderId="0" xfId="3" applyAlignment="1">
      <alignment horizontal="center"/>
    </xf>
    <xf numFmtId="0" fontId="31" fillId="0" borderId="0" xfId="3" applyFont="1"/>
    <xf numFmtId="164" fontId="32" fillId="0" borderId="0" xfId="3" applyNumberFormat="1" applyFill="1" applyBorder="1"/>
    <xf numFmtId="0" fontId="32" fillId="10" borderId="7" xfId="3" applyFill="1" applyBorder="1"/>
    <xf numFmtId="0" fontId="32" fillId="10" borderId="18" xfId="3" applyFill="1" applyBorder="1"/>
    <xf numFmtId="0" fontId="32" fillId="8" borderId="0" xfId="3" applyFill="1"/>
    <xf numFmtId="0" fontId="32" fillId="8" borderId="23" xfId="3" applyFill="1" applyBorder="1"/>
    <xf numFmtId="164" fontId="0" fillId="8" borderId="23" xfId="4" applyFont="1" applyFill="1" applyBorder="1"/>
    <xf numFmtId="167" fontId="0" fillId="8" borderId="23" xfId="4" applyNumberFormat="1" applyFont="1" applyFill="1" applyBorder="1"/>
    <xf numFmtId="164" fontId="32" fillId="8" borderId="23" xfId="3" applyNumberFormat="1" applyFill="1" applyBorder="1"/>
    <xf numFmtId="4" fontId="32" fillId="8" borderId="0" xfId="3" applyNumberFormat="1" applyFill="1" applyBorder="1"/>
    <xf numFmtId="0" fontId="32" fillId="8" borderId="0" xfId="3" applyFont="1" applyFill="1"/>
    <xf numFmtId="0" fontId="53" fillId="0" borderId="0" xfId="3" applyFont="1"/>
    <xf numFmtId="2" fontId="35" fillId="5" borderId="4" xfId="0" applyNumberFormat="1" applyFont="1" applyFill="1" applyBorder="1" applyAlignment="1">
      <alignment horizontal="center" vertical="center"/>
    </xf>
    <xf numFmtId="2" fontId="35" fillId="7" borderId="4" xfId="0" applyNumberFormat="1" applyFont="1" applyFill="1" applyBorder="1" applyAlignment="1">
      <alignment horizontal="center" vertical="center" wrapText="1"/>
    </xf>
    <xf numFmtId="1" fontId="35" fillId="7" borderId="4" xfId="0" applyNumberFormat="1" applyFont="1" applyFill="1" applyBorder="1" applyAlignment="1">
      <alignment horizontal="center" vertical="center" wrapText="1"/>
    </xf>
    <xf numFmtId="1" fontId="35" fillId="14" borderId="4" xfId="0" applyNumberFormat="1" applyFont="1" applyFill="1" applyBorder="1" applyAlignment="1">
      <alignment horizontal="center" vertical="center"/>
    </xf>
    <xf numFmtId="1" fontId="35" fillId="14" borderId="4" xfId="0" applyNumberFormat="1" applyFont="1" applyFill="1" applyBorder="1" applyAlignment="1">
      <alignment horizontal="center" vertical="center" wrapText="1"/>
    </xf>
    <xf numFmtId="1" fontId="35" fillId="15" borderId="4" xfId="0" applyNumberFormat="1" applyFont="1" applyFill="1" applyBorder="1" applyAlignment="1">
      <alignment horizontal="center" vertical="center" wrapText="1"/>
    </xf>
    <xf numFmtId="10" fontId="0" fillId="0" borderId="0" xfId="0" applyNumberFormat="1"/>
    <xf numFmtId="2" fontId="33" fillId="0" borderId="0" xfId="2" applyNumberFormat="1" applyAlignment="1">
      <alignment horizontal="left"/>
    </xf>
    <xf numFmtId="166" fontId="33" fillId="0" borderId="0" xfId="2" applyNumberFormat="1" applyAlignment="1">
      <alignment horizontal="center"/>
    </xf>
    <xf numFmtId="0" fontId="26" fillId="0" borderId="0" xfId="3" applyFont="1"/>
    <xf numFmtId="0" fontId="37" fillId="0" borderId="0" xfId="2" applyFont="1" applyBorder="1" applyAlignment="1">
      <alignment horizontal="center"/>
    </xf>
    <xf numFmtId="10" fontId="33" fillId="0" borderId="0" xfId="2" applyNumberFormat="1" applyAlignment="1">
      <alignment horizontal="left"/>
    </xf>
    <xf numFmtId="7" fontId="32" fillId="0" borderId="23" xfId="3" applyNumberFormat="1" applyBorder="1"/>
    <xf numFmtId="7" fontId="32" fillId="10" borderId="18" xfId="3" applyNumberFormat="1" applyFill="1" applyBorder="1"/>
    <xf numFmtId="0" fontId="23" fillId="0" borderId="0" xfId="3" applyFont="1"/>
    <xf numFmtId="0" fontId="65" fillId="0" borderId="0" xfId="3" applyFont="1"/>
    <xf numFmtId="2" fontId="0" fillId="0" borderId="35" xfId="0" applyNumberFormat="1" applyBorder="1" applyAlignment="1">
      <alignment horizontal="right"/>
    </xf>
    <xf numFmtId="2" fontId="0" fillId="0" borderId="23" xfId="0" applyNumberFormat="1" applyBorder="1" applyAlignment="1">
      <alignment horizontal="right"/>
    </xf>
    <xf numFmtId="0" fontId="23" fillId="0" borderId="23" xfId="3" applyFont="1" applyBorder="1"/>
    <xf numFmtId="170" fontId="0" fillId="0" borderId="23" xfId="0" applyNumberFormat="1" applyBorder="1" applyProtection="1">
      <protection locked="0"/>
    </xf>
    <xf numFmtId="170" fontId="51" fillId="14" borderId="23" xfId="3" applyNumberFormat="1" applyFont="1" applyFill="1" applyBorder="1"/>
    <xf numFmtId="164" fontId="32" fillId="0" borderId="13" xfId="3" applyNumberFormat="1" applyBorder="1"/>
    <xf numFmtId="0" fontId="23" fillId="0" borderId="18" xfId="3" applyFont="1" applyBorder="1"/>
    <xf numFmtId="164" fontId="37" fillId="0" borderId="0" xfId="2" applyNumberFormat="1" applyFont="1" applyBorder="1" applyAlignment="1">
      <alignment horizontal="center"/>
    </xf>
    <xf numFmtId="171" fontId="33" fillId="0" borderId="0" xfId="2" applyNumberFormat="1"/>
    <xf numFmtId="164" fontId="33" fillId="0" borderId="0" xfId="2" applyNumberFormat="1"/>
    <xf numFmtId="0" fontId="22" fillId="0" borderId="0" xfId="3" applyFont="1"/>
    <xf numFmtId="10" fontId="33" fillId="0" borderId="0" xfId="2" applyNumberFormat="1"/>
    <xf numFmtId="0" fontId="60" fillId="0" borderId="0" xfId="19" applyFont="1"/>
    <xf numFmtId="0" fontId="68" fillId="0" borderId="0" xfId="19"/>
    <xf numFmtId="0" fontId="35" fillId="0" borderId="0" xfId="19" applyFont="1" applyAlignment="1">
      <alignment horizontal="center" wrapText="1"/>
    </xf>
    <xf numFmtId="0" fontId="70" fillId="0" borderId="0" xfId="19" applyFont="1"/>
    <xf numFmtId="0" fontId="68" fillId="0" borderId="0" xfId="19" applyFont="1" applyAlignment="1">
      <alignment horizontal="center"/>
    </xf>
    <xf numFmtId="0" fontId="60" fillId="0" borderId="0" xfId="20" applyFont="1" applyBorder="1" applyAlignment="1">
      <alignment horizontal="center"/>
    </xf>
    <xf numFmtId="3" fontId="68" fillId="0" borderId="0" xfId="19" applyNumberFormat="1"/>
    <xf numFmtId="4" fontId="68" fillId="0" borderId="0" xfId="19" applyNumberFormat="1"/>
    <xf numFmtId="0" fontId="33" fillId="0" borderId="0" xfId="22"/>
    <xf numFmtId="4" fontId="60" fillId="0" borderId="0" xfId="19" applyNumberFormat="1" applyFont="1"/>
    <xf numFmtId="4" fontId="60" fillId="0" borderId="0" xfId="19" applyNumberFormat="1" applyFont="1" applyAlignment="1">
      <alignment horizontal="center"/>
    </xf>
    <xf numFmtId="0" fontId="68" fillId="0" borderId="0" xfId="19" applyFill="1"/>
    <xf numFmtId="0" fontId="72" fillId="18" borderId="37" xfId="2" applyFont="1" applyFill="1" applyBorder="1" applyAlignment="1">
      <alignment vertical="top" wrapText="1"/>
    </xf>
    <xf numFmtId="0" fontId="73" fillId="18" borderId="37" xfId="2" applyFont="1" applyFill="1" applyBorder="1" applyAlignment="1">
      <alignment vertical="top" wrapText="1"/>
    </xf>
    <xf numFmtId="0" fontId="75" fillId="0" borderId="0" xfId="19" applyFont="1" applyFill="1"/>
    <xf numFmtId="0" fontId="68" fillId="0" borderId="0" xfId="19" applyFont="1"/>
    <xf numFmtId="0" fontId="76" fillId="0" borderId="0" xfId="19" applyFont="1"/>
    <xf numFmtId="0" fontId="75" fillId="0" borderId="0" xfId="19" applyFont="1"/>
    <xf numFmtId="0" fontId="77" fillId="0" borderId="0" xfId="19" applyFont="1"/>
    <xf numFmtId="10" fontId="77" fillId="0" borderId="0" xfId="19" applyNumberFormat="1" applyFont="1"/>
    <xf numFmtId="10" fontId="68" fillId="0" borderId="0" xfId="19" applyNumberFormat="1"/>
    <xf numFmtId="4" fontId="68" fillId="16" borderId="0" xfId="19" applyNumberFormat="1" applyFill="1"/>
    <xf numFmtId="0" fontId="77" fillId="0" borderId="0" xfId="19" applyFont="1" applyAlignment="1">
      <alignment wrapText="1"/>
    </xf>
    <xf numFmtId="0" fontId="66" fillId="0" borderId="0" xfId="19" applyFont="1"/>
    <xf numFmtId="10" fontId="68" fillId="0" borderId="0" xfId="19" applyNumberFormat="1" applyFont="1"/>
    <xf numFmtId="0" fontId="77" fillId="0" borderId="0" xfId="19" applyFont="1" applyAlignment="1">
      <alignment horizontal="right"/>
    </xf>
    <xf numFmtId="4" fontId="77" fillId="0" borderId="0" xfId="19" applyNumberFormat="1" applyFont="1"/>
    <xf numFmtId="0" fontId="68" fillId="19" borderId="12" xfId="19" applyFont="1" applyFill="1" applyBorder="1"/>
    <xf numFmtId="4" fontId="68" fillId="19" borderId="20" xfId="19" applyNumberFormat="1" applyFill="1" applyBorder="1"/>
    <xf numFmtId="4" fontId="68" fillId="19" borderId="20" xfId="19" applyNumberFormat="1" applyFont="1" applyFill="1" applyBorder="1"/>
    <xf numFmtId="0" fontId="68" fillId="19" borderId="20" xfId="19" applyFill="1" applyBorder="1"/>
    <xf numFmtId="0" fontId="68" fillId="19" borderId="13" xfId="19" applyFill="1" applyBorder="1"/>
    <xf numFmtId="0" fontId="35" fillId="0" borderId="0" xfId="0" applyFont="1"/>
    <xf numFmtId="0" fontId="33" fillId="0" borderId="0" xfId="2" applyAlignment="1">
      <alignment horizontal="right"/>
    </xf>
    <xf numFmtId="0" fontId="21" fillId="0" borderId="0" xfId="3" applyFont="1"/>
    <xf numFmtId="3" fontId="33" fillId="0" borderId="0" xfId="2" applyNumberFormat="1" applyAlignment="1">
      <alignment horizontal="center"/>
    </xf>
    <xf numFmtId="17" fontId="53" fillId="8" borderId="25" xfId="3" applyNumberFormat="1" applyFont="1" applyFill="1" applyBorder="1"/>
    <xf numFmtId="0" fontId="20" fillId="0" borderId="23" xfId="3" applyFont="1" applyFill="1" applyBorder="1"/>
    <xf numFmtId="164" fontId="32" fillId="0" borderId="23" xfId="17" applyFont="1" applyBorder="1"/>
    <xf numFmtId="164" fontId="51" fillId="14" borderId="23" xfId="17" applyFont="1" applyFill="1" applyBorder="1"/>
    <xf numFmtId="0" fontId="81" fillId="0" borderId="0" xfId="2" applyFont="1"/>
    <xf numFmtId="164" fontId="0" fillId="0" borderId="35" xfId="17" applyFont="1" applyBorder="1" applyAlignment="1">
      <alignment horizontal="right"/>
    </xf>
    <xf numFmtId="164" fontId="0" fillId="0" borderId="23" xfId="17" applyFont="1" applyBorder="1" applyAlignment="1">
      <alignment horizontal="right"/>
    </xf>
    <xf numFmtId="0" fontId="51" fillId="20" borderId="0" xfId="3" applyFont="1" applyFill="1" applyAlignment="1">
      <alignment vertical="center"/>
    </xf>
    <xf numFmtId="170" fontId="32" fillId="0" borderId="0" xfId="3" applyNumberFormat="1"/>
    <xf numFmtId="0" fontId="51" fillId="21" borderId="0" xfId="3" applyFont="1" applyFill="1"/>
    <xf numFmtId="164" fontId="51" fillId="21" borderId="0" xfId="3" applyNumberFormat="1" applyFont="1" applyFill="1"/>
    <xf numFmtId="0" fontId="0" fillId="8" borderId="0" xfId="0" applyFill="1" applyAlignment="1">
      <alignment horizontal="center"/>
    </xf>
    <xf numFmtId="0" fontId="35" fillId="13" borderId="11" xfId="0" applyFont="1" applyFill="1" applyBorder="1" applyAlignment="1">
      <alignment horizontal="center" vertical="center" wrapText="1"/>
    </xf>
    <xf numFmtId="0" fontId="35" fillId="13" borderId="10" xfId="0" applyFont="1" applyFill="1" applyBorder="1" applyAlignment="1">
      <alignment horizontal="center" vertical="center" wrapText="1"/>
    </xf>
    <xf numFmtId="0" fontId="35" fillId="8" borderId="11" xfId="0" applyFont="1" applyFill="1" applyBorder="1" applyAlignment="1">
      <alignment horizontal="center" vertical="center" wrapText="1"/>
    </xf>
    <xf numFmtId="0" fontId="35" fillId="0" borderId="11" xfId="0" applyFont="1" applyFill="1" applyBorder="1" applyAlignment="1">
      <alignment horizontal="center" vertical="center" wrapText="1"/>
    </xf>
    <xf numFmtId="0" fontId="35" fillId="0" borderId="5" xfId="0" applyFont="1" applyBorder="1" applyAlignment="1">
      <alignment horizontal="center" vertical="center" wrapText="1"/>
    </xf>
    <xf numFmtId="0" fontId="35" fillId="0" borderId="0" xfId="0" applyFont="1" applyBorder="1" applyAlignment="1">
      <alignment horizontal="center" vertical="center" wrapText="1"/>
    </xf>
    <xf numFmtId="2" fontId="35" fillId="5" borderId="8" xfId="0" applyNumberFormat="1" applyFont="1" applyFill="1" applyBorder="1" applyAlignment="1">
      <alignment horizontal="center" vertical="center"/>
    </xf>
    <xf numFmtId="3" fontId="39" fillId="8" borderId="5" xfId="0" applyNumberFormat="1" applyFont="1" applyFill="1" applyBorder="1" applyAlignment="1">
      <alignment horizontal="center"/>
    </xf>
    <xf numFmtId="10" fontId="35" fillId="0" borderId="0" xfId="1" applyNumberFormat="1" applyFont="1" applyBorder="1" applyAlignment="1">
      <alignment horizontal="center"/>
    </xf>
    <xf numFmtId="0" fontId="18" fillId="0" borderId="0" xfId="3" applyFont="1"/>
    <xf numFmtId="4" fontId="32" fillId="0" borderId="0" xfId="3" applyNumberFormat="1"/>
    <xf numFmtId="4" fontId="0" fillId="0" borderId="23" xfId="0" applyNumberFormat="1" applyBorder="1" applyAlignment="1">
      <alignment horizontal="right"/>
    </xf>
    <xf numFmtId="164" fontId="32" fillId="0" borderId="0" xfId="17" applyFont="1"/>
    <xf numFmtId="0" fontId="16" fillId="0" borderId="0" xfId="31"/>
    <xf numFmtId="0" fontId="16" fillId="0" borderId="0" xfId="31" applyAlignment="1">
      <alignment horizontal="center"/>
    </xf>
    <xf numFmtId="0" fontId="33" fillId="8" borderId="9" xfId="2" applyFont="1" applyFill="1" applyBorder="1" applyAlignment="1">
      <alignment horizontal="justify" vertical="center" wrapText="1"/>
    </xf>
    <xf numFmtId="168" fontId="32" fillId="0" borderId="0" xfId="3" applyNumberFormat="1"/>
    <xf numFmtId="0" fontId="84" fillId="12" borderId="18" xfId="0" applyFont="1" applyFill="1" applyBorder="1" applyAlignment="1">
      <alignment horizontal="center" vertical="center" wrapText="1"/>
    </xf>
    <xf numFmtId="0" fontId="84" fillId="12" borderId="13" xfId="0" applyFont="1" applyFill="1" applyBorder="1" applyAlignment="1">
      <alignment horizontal="center" vertical="center" wrapText="1"/>
    </xf>
    <xf numFmtId="0" fontId="84" fillId="22" borderId="9" xfId="0" applyFont="1" applyFill="1" applyBorder="1" applyAlignment="1">
      <alignment horizontal="center" vertical="center" wrapText="1"/>
    </xf>
    <xf numFmtId="164" fontId="16" fillId="0" borderId="0" xfId="31" applyNumberFormat="1"/>
    <xf numFmtId="164" fontId="50" fillId="0" borderId="7" xfId="17" applyFont="1" applyBorder="1" applyAlignment="1">
      <alignment horizontal="center" vertical="center" wrapText="1"/>
    </xf>
    <xf numFmtId="164" fontId="33" fillId="0" borderId="7" xfId="17" applyFont="1" applyBorder="1" applyAlignment="1">
      <alignment vertical="center" wrapText="1"/>
    </xf>
    <xf numFmtId="164" fontId="35" fillId="0" borderId="7" xfId="17" applyFont="1" applyBorder="1" applyAlignment="1">
      <alignment vertical="center" wrapText="1"/>
    </xf>
    <xf numFmtId="0" fontId="35" fillId="14" borderId="23" xfId="0" applyFont="1" applyFill="1" applyBorder="1" applyAlignment="1">
      <alignment horizontal="center" vertical="center" wrapText="1"/>
    </xf>
    <xf numFmtId="0" fontId="35" fillId="15" borderId="23" xfId="0" applyFont="1" applyFill="1" applyBorder="1" applyAlignment="1">
      <alignment horizontal="center" vertical="center" wrapText="1"/>
    </xf>
    <xf numFmtId="0" fontId="35" fillId="0" borderId="23" xfId="2" applyFont="1" applyFill="1" applyBorder="1" applyAlignment="1">
      <alignment horizontal="center" vertical="center" wrapText="1"/>
    </xf>
    <xf numFmtId="0" fontId="35" fillId="0" borderId="23" xfId="2" applyFont="1" applyFill="1" applyBorder="1" applyAlignment="1">
      <alignment vertical="top"/>
    </xf>
    <xf numFmtId="0" fontId="33" fillId="0" borderId="23" xfId="2" applyFont="1" applyFill="1" applyBorder="1" applyAlignment="1">
      <alignment horizontal="center"/>
    </xf>
    <xf numFmtId="0" fontId="33" fillId="0" borderId="23" xfId="2" applyBorder="1" applyAlignment="1">
      <alignment horizontal="center"/>
    </xf>
    <xf numFmtId="4" fontId="33" fillId="0" borderId="23" xfId="2" applyNumberFormat="1" applyBorder="1" applyAlignment="1">
      <alignment horizontal="center"/>
    </xf>
    <xf numFmtId="0" fontId="33" fillId="0" borderId="23" xfId="2" applyBorder="1"/>
    <xf numFmtId="0" fontId="35" fillId="0" borderId="23" xfId="2" applyFont="1" applyBorder="1" applyAlignment="1">
      <alignment horizontal="right"/>
    </xf>
    <xf numFmtId="0" fontId="84" fillId="22" borderId="18" xfId="0" applyFont="1" applyFill="1" applyBorder="1" applyAlignment="1">
      <alignment horizontal="center" vertical="center" wrapText="1"/>
    </xf>
    <xf numFmtId="0" fontId="84" fillId="22" borderId="13" xfId="0" applyFont="1" applyFill="1" applyBorder="1" applyAlignment="1">
      <alignment horizontal="center" vertical="center" wrapText="1"/>
    </xf>
    <xf numFmtId="0" fontId="15" fillId="0" borderId="0" xfId="3" applyFont="1"/>
    <xf numFmtId="0" fontId="32" fillId="0" borderId="10" xfId="3" applyBorder="1"/>
    <xf numFmtId="0" fontId="15" fillId="0" borderId="11" xfId="3" applyFont="1" applyBorder="1"/>
    <xf numFmtId="0" fontId="32" fillId="0" borderId="2" xfId="3" applyBorder="1"/>
    <xf numFmtId="0" fontId="18" fillId="0" borderId="5" xfId="3" applyFont="1" applyBorder="1"/>
    <xf numFmtId="164" fontId="32" fillId="0" borderId="3" xfId="17" applyFont="1" applyBorder="1"/>
    <xf numFmtId="0" fontId="18" fillId="0" borderId="6" xfId="3" applyFont="1" applyBorder="1"/>
    <xf numFmtId="164" fontId="32" fillId="0" borderId="19" xfId="3" applyNumberFormat="1" applyBorder="1"/>
    <xf numFmtId="164" fontId="32" fillId="0" borderId="7" xfId="17" applyFont="1" applyBorder="1"/>
    <xf numFmtId="0" fontId="81" fillId="8" borderId="0" xfId="2" applyFont="1" applyFill="1"/>
    <xf numFmtId="4" fontId="80" fillId="8" borderId="0" xfId="19" applyNumberFormat="1" applyFont="1" applyFill="1" applyAlignment="1">
      <alignment horizontal="center"/>
    </xf>
    <xf numFmtId="0" fontId="86" fillId="8" borderId="0" xfId="19" applyFont="1" applyFill="1"/>
    <xf numFmtId="4" fontId="80" fillId="8" borderId="0" xfId="19" applyNumberFormat="1" applyFont="1" applyFill="1"/>
    <xf numFmtId="2" fontId="86" fillId="8" borderId="0" xfId="19" applyNumberFormat="1" applyFont="1" applyFill="1"/>
    <xf numFmtId="4" fontId="86" fillId="8" borderId="0" xfId="19" applyNumberFormat="1" applyFont="1" applyFill="1" applyAlignment="1">
      <alignment horizontal="center"/>
    </xf>
    <xf numFmtId="0" fontId="84" fillId="8" borderId="0" xfId="2" applyFont="1" applyFill="1"/>
    <xf numFmtId="0" fontId="80" fillId="8" borderId="0" xfId="19" applyFont="1" applyFill="1"/>
    <xf numFmtId="4" fontId="86" fillId="8" borderId="0" xfId="19" applyNumberFormat="1" applyFont="1" applyFill="1"/>
    <xf numFmtId="172" fontId="86" fillId="8" borderId="0" xfId="19" applyNumberFormat="1" applyFont="1" applyFill="1"/>
    <xf numFmtId="0" fontId="84" fillId="8" borderId="0" xfId="19" applyFont="1" applyFill="1"/>
    <xf numFmtId="0" fontId="81" fillId="8" borderId="0" xfId="19" applyFont="1" applyFill="1"/>
    <xf numFmtId="0" fontId="68" fillId="8" borderId="0" xfId="19" applyFill="1"/>
    <xf numFmtId="4" fontId="60" fillId="8" borderId="0" xfId="19" applyNumberFormat="1" applyFont="1" applyFill="1"/>
    <xf numFmtId="4" fontId="60" fillId="8" borderId="0" xfId="19" applyNumberFormat="1" applyFont="1" applyFill="1" applyAlignment="1">
      <alignment horizontal="center"/>
    </xf>
    <xf numFmtId="2" fontId="68" fillId="8" borderId="0" xfId="19" applyNumberFormat="1" applyFill="1"/>
    <xf numFmtId="4" fontId="68" fillId="8" borderId="0" xfId="19" applyNumberFormat="1" applyFill="1" applyAlignment="1">
      <alignment horizontal="center"/>
    </xf>
    <xf numFmtId="0" fontId="35" fillId="8" borderId="0" xfId="2" applyFont="1" applyFill="1"/>
    <xf numFmtId="0" fontId="36" fillId="8" borderId="0" xfId="2" applyFont="1" applyFill="1"/>
    <xf numFmtId="0" fontId="60" fillId="8" borderId="0" xfId="19" applyFont="1" applyFill="1"/>
    <xf numFmtId="0" fontId="67" fillId="8" borderId="0" xfId="19" applyFont="1" applyFill="1"/>
    <xf numFmtId="0" fontId="74" fillId="8" borderId="0" xfId="19" applyFont="1" applyFill="1"/>
    <xf numFmtId="4" fontId="68" fillId="8" borderId="0" xfId="19" applyNumberFormat="1" applyFill="1"/>
    <xf numFmtId="172" fontId="68" fillId="8" borderId="0" xfId="19" applyNumberFormat="1" applyFill="1"/>
    <xf numFmtId="0" fontId="66" fillId="8" borderId="0" xfId="19" applyFont="1" applyFill="1"/>
    <xf numFmtId="0" fontId="35" fillId="8" borderId="0" xfId="19" applyFont="1" applyFill="1"/>
    <xf numFmtId="0" fontId="68" fillId="8" borderId="0" xfId="19" applyFont="1" applyFill="1"/>
    <xf numFmtId="0" fontId="76" fillId="8" borderId="0" xfId="19" applyFont="1" applyFill="1"/>
    <xf numFmtId="0" fontId="33" fillId="8" borderId="0" xfId="19" applyFont="1" applyFill="1"/>
    <xf numFmtId="0" fontId="75" fillId="8" borderId="0" xfId="19" applyFont="1" applyFill="1"/>
    <xf numFmtId="0" fontId="87" fillId="8" borderId="0" xfId="19" applyFont="1" applyFill="1"/>
    <xf numFmtId="0" fontId="46" fillId="0" borderId="0" xfId="0" applyFont="1"/>
    <xf numFmtId="1" fontId="35" fillId="5" borderId="13" xfId="0" applyNumberFormat="1" applyFont="1" applyFill="1" applyBorder="1" applyAlignment="1">
      <alignment horizontal="center" vertical="center"/>
    </xf>
    <xf numFmtId="3" fontId="39" fillId="8" borderId="8" xfId="0" applyNumberFormat="1" applyFont="1" applyFill="1" applyBorder="1" applyAlignment="1">
      <alignment horizontal="center"/>
    </xf>
    <xf numFmtId="0" fontId="35" fillId="5" borderId="23" xfId="0" applyFont="1" applyFill="1" applyBorder="1" applyAlignment="1">
      <alignment horizontal="center" vertical="center" wrapText="1"/>
    </xf>
    <xf numFmtId="0" fontId="0" fillId="0" borderId="23" xfId="4" applyNumberFormat="1" applyFont="1" applyBorder="1"/>
    <xf numFmtId="164" fontId="0" fillId="0" borderId="23" xfId="4" applyNumberFormat="1" applyFont="1" applyBorder="1"/>
    <xf numFmtId="174" fontId="32" fillId="0" borderId="25" xfId="3" applyNumberFormat="1" applyBorder="1"/>
    <xf numFmtId="0" fontId="32" fillId="0" borderId="0" xfId="3" applyFill="1"/>
    <xf numFmtId="0" fontId="22" fillId="0" borderId="0" xfId="3" applyFont="1" applyFill="1"/>
    <xf numFmtId="164" fontId="33" fillId="0" borderId="23" xfId="4" applyNumberFormat="1" applyFont="1" applyFill="1" applyBorder="1"/>
    <xf numFmtId="173" fontId="32" fillId="0" borderId="23" xfId="3" applyNumberFormat="1" applyFill="1" applyBorder="1"/>
    <xf numFmtId="0" fontId="33" fillId="0" borderId="0" xfId="0" applyFont="1" applyAlignment="1">
      <alignment horizontal="center"/>
    </xf>
    <xf numFmtId="0" fontId="0" fillId="0" borderId="2" xfId="0" applyBorder="1"/>
    <xf numFmtId="0" fontId="39" fillId="0" borderId="3" xfId="0" applyFont="1" applyBorder="1"/>
    <xf numFmtId="0" fontId="0" fillId="0" borderId="3" xfId="0" applyBorder="1"/>
    <xf numFmtId="0" fontId="33" fillId="0" borderId="0" xfId="2"/>
    <xf numFmtId="0" fontId="33" fillId="0" borderId="0" xfId="2" applyAlignment="1">
      <alignment horizontal="center"/>
    </xf>
    <xf numFmtId="0" fontId="33" fillId="2" borderId="0" xfId="2" applyFill="1"/>
    <xf numFmtId="0" fontId="35" fillId="0" borderId="0" xfId="2" applyFont="1"/>
    <xf numFmtId="0" fontId="57" fillId="0" borderId="9" xfId="2" applyFont="1" applyBorder="1" applyAlignment="1">
      <alignment horizontal="left" vertical="center" wrapText="1"/>
    </xf>
    <xf numFmtId="0" fontId="60" fillId="0" borderId="0" xfId="19" applyFont="1"/>
    <xf numFmtId="0" fontId="68" fillId="0" borderId="0" xfId="19"/>
    <xf numFmtId="0" fontId="35" fillId="0" borderId="0" xfId="19" applyFont="1" applyAlignment="1">
      <alignment horizontal="center" wrapText="1"/>
    </xf>
    <xf numFmtId="0" fontId="69" fillId="17" borderId="23" xfId="20" applyFont="1" applyFill="1" applyBorder="1" applyAlignment="1">
      <alignment horizontal="center"/>
    </xf>
    <xf numFmtId="0" fontId="68" fillId="0" borderId="0" xfId="19" applyFont="1" applyAlignment="1">
      <alignment horizontal="center"/>
    </xf>
    <xf numFmtId="0" fontId="60" fillId="0" borderId="0" xfId="20" applyFont="1" applyBorder="1" applyAlignment="1">
      <alignment horizontal="center"/>
    </xf>
    <xf numFmtId="3" fontId="68" fillId="0" borderId="0" xfId="19" applyNumberFormat="1"/>
    <xf numFmtId="4" fontId="68" fillId="0" borderId="0" xfId="19" applyNumberFormat="1"/>
    <xf numFmtId="0" fontId="33" fillId="0" borderId="0" xfId="22"/>
    <xf numFmtId="4" fontId="60" fillId="0" borderId="0" xfId="19" applyNumberFormat="1" applyFont="1"/>
    <xf numFmtId="4" fontId="60" fillId="0" borderId="0" xfId="19" applyNumberFormat="1" applyFont="1" applyAlignment="1">
      <alignment horizontal="center"/>
    </xf>
    <xf numFmtId="0" fontId="68" fillId="0" borderId="0" xfId="19" applyFill="1"/>
    <xf numFmtId="0" fontId="72" fillId="18" borderId="37" xfId="2" applyFont="1" applyFill="1" applyBorder="1" applyAlignment="1">
      <alignment vertical="top" wrapText="1"/>
    </xf>
    <xf numFmtId="0" fontId="73" fillId="18" borderId="37" xfId="2" applyFont="1" applyFill="1" applyBorder="1" applyAlignment="1">
      <alignment vertical="top" wrapText="1"/>
    </xf>
    <xf numFmtId="0" fontId="75" fillId="0" borderId="0" xfId="19" applyFont="1" applyFill="1"/>
    <xf numFmtId="0" fontId="68" fillId="0" borderId="0" xfId="19" applyFont="1"/>
    <xf numFmtId="0" fontId="76" fillId="0" borderId="0" xfId="19" applyFont="1"/>
    <xf numFmtId="0" fontId="75" fillId="0" borderId="0" xfId="19" applyFont="1"/>
    <xf numFmtId="0" fontId="77" fillId="0" borderId="0" xfId="19" applyFont="1"/>
    <xf numFmtId="10" fontId="77" fillId="0" borderId="0" xfId="19" applyNumberFormat="1" applyFont="1"/>
    <xf numFmtId="10" fontId="68" fillId="0" borderId="0" xfId="19" applyNumberFormat="1"/>
    <xf numFmtId="4" fontId="68" fillId="16" borderId="0" xfId="19" applyNumberFormat="1" applyFill="1"/>
    <xf numFmtId="0" fontId="77" fillId="0" borderId="0" xfId="19" applyFont="1" applyAlignment="1">
      <alignment wrapText="1"/>
    </xf>
    <xf numFmtId="0" fontId="66" fillId="0" borderId="0" xfId="19" applyFont="1"/>
    <xf numFmtId="10" fontId="68" fillId="0" borderId="0" xfId="19" applyNumberFormat="1" applyFont="1"/>
    <xf numFmtId="0" fontId="77" fillId="0" borderId="0" xfId="19" applyFont="1" applyAlignment="1">
      <alignment horizontal="right"/>
    </xf>
    <xf numFmtId="4" fontId="77" fillId="0" borderId="0" xfId="19" applyNumberFormat="1" applyFont="1"/>
    <xf numFmtId="0" fontId="68" fillId="19" borderId="12" xfId="19" applyFont="1" applyFill="1" applyBorder="1"/>
    <xf numFmtId="4" fontId="68" fillId="19" borderId="20" xfId="19" applyNumberFormat="1" applyFill="1" applyBorder="1"/>
    <xf numFmtId="4" fontId="68" fillId="19" borderId="20" xfId="19" applyNumberFormat="1" applyFont="1" applyFill="1" applyBorder="1"/>
    <xf numFmtId="0" fontId="68" fillId="19" borderId="20" xfId="19" applyFill="1" applyBorder="1"/>
    <xf numFmtId="0" fontId="68" fillId="19" borderId="13" xfId="19" applyFill="1" applyBorder="1"/>
    <xf numFmtId="169" fontId="35" fillId="0" borderId="0" xfId="2" applyNumberFormat="1" applyFont="1" applyBorder="1" applyAlignment="1">
      <alignment horizontal="center"/>
    </xf>
    <xf numFmtId="166" fontId="35" fillId="0" borderId="23" xfId="2" applyNumberFormat="1" applyFont="1" applyBorder="1" applyAlignment="1">
      <alignment horizontal="center"/>
    </xf>
    <xf numFmtId="0" fontId="81" fillId="8" borderId="0" xfId="2" applyFont="1" applyFill="1"/>
    <xf numFmtId="4" fontId="80" fillId="8" borderId="0" xfId="19" applyNumberFormat="1" applyFont="1" applyFill="1" applyAlignment="1">
      <alignment horizontal="center"/>
    </xf>
    <xf numFmtId="0" fontId="86" fillId="8" borderId="0" xfId="19" applyFont="1" applyFill="1"/>
    <xf numFmtId="4" fontId="80" fillId="8" borderId="0" xfId="19" applyNumberFormat="1" applyFont="1" applyFill="1"/>
    <xf numFmtId="2" fontId="86" fillId="8" borderId="0" xfId="19" applyNumberFormat="1" applyFont="1" applyFill="1"/>
    <xf numFmtId="4" fontId="86" fillId="8" borderId="0" xfId="19" applyNumberFormat="1" applyFont="1" applyFill="1" applyAlignment="1">
      <alignment horizontal="center"/>
    </xf>
    <xf numFmtId="0" fontId="84" fillId="8" borderId="0" xfId="2" applyFont="1" applyFill="1"/>
    <xf numFmtId="0" fontId="80" fillId="8" borderId="0" xfId="19" applyFont="1" applyFill="1"/>
    <xf numFmtId="4" fontId="86" fillId="8" borderId="0" xfId="19" applyNumberFormat="1" applyFont="1" applyFill="1"/>
    <xf numFmtId="172" fontId="86" fillId="8" borderId="0" xfId="19" applyNumberFormat="1" applyFont="1" applyFill="1"/>
    <xf numFmtId="0" fontId="84" fillId="8" borderId="0" xfId="19" applyFont="1" applyFill="1"/>
    <xf numFmtId="0" fontId="81" fillId="8" borderId="0" xfId="19" applyFont="1" applyFill="1"/>
    <xf numFmtId="0" fontId="35" fillId="8" borderId="8" xfId="2" applyFont="1" applyFill="1" applyBorder="1" applyAlignment="1">
      <alignment horizontal="center" vertical="center" wrapText="1"/>
    </xf>
    <xf numFmtId="2" fontId="35" fillId="8" borderId="3" xfId="2" applyNumberFormat="1" applyFont="1" applyFill="1" applyBorder="1" applyAlignment="1">
      <alignment horizontal="center" vertical="center" wrapText="1"/>
    </xf>
    <xf numFmtId="0" fontId="84" fillId="22" borderId="2" xfId="0" applyFont="1" applyFill="1" applyBorder="1" applyAlignment="1">
      <alignment horizontal="center" vertical="center" wrapText="1"/>
    </xf>
    <xf numFmtId="0" fontId="52" fillId="9" borderId="41" xfId="3" applyFont="1" applyFill="1" applyBorder="1" applyAlignment="1"/>
    <xf numFmtId="0" fontId="32" fillId="10" borderId="15" xfId="3" applyFill="1" applyBorder="1" applyAlignment="1">
      <alignment horizontal="center"/>
    </xf>
    <xf numFmtId="175" fontId="56" fillId="0" borderId="29" xfId="2" applyNumberFormat="1" applyFont="1" applyBorder="1" applyAlignment="1">
      <alignment horizontal="center" vertical="center" wrapText="1"/>
    </xf>
    <xf numFmtId="0" fontId="56" fillId="11" borderId="45" xfId="2" applyFont="1" applyFill="1" applyBorder="1" applyAlignment="1">
      <alignment horizontal="center" vertical="center" wrapText="1"/>
    </xf>
    <xf numFmtId="0" fontId="56" fillId="11" borderId="46" xfId="2" applyFont="1" applyFill="1" applyBorder="1" applyAlignment="1">
      <alignment horizontal="center" vertical="center" wrapText="1"/>
    </xf>
    <xf numFmtId="14" fontId="0" fillId="0" borderId="0" xfId="0" applyNumberFormat="1"/>
    <xf numFmtId="0" fontId="13" fillId="0" borderId="0" xfId="3" applyFont="1"/>
    <xf numFmtId="176" fontId="33" fillId="0" borderId="0" xfId="2" applyNumberFormat="1"/>
    <xf numFmtId="173" fontId="51" fillId="21" borderId="0" xfId="3" applyNumberFormat="1" applyFont="1" applyFill="1"/>
    <xf numFmtId="0" fontId="84" fillId="12" borderId="8" xfId="0" applyFont="1" applyFill="1" applyBorder="1" applyAlignment="1">
      <alignment horizontal="center" vertical="center" wrapText="1"/>
    </xf>
    <xf numFmtId="0" fontId="84" fillId="12" borderId="9" xfId="0" applyFont="1" applyFill="1" applyBorder="1" applyAlignment="1">
      <alignment horizontal="center" vertical="center" wrapText="1"/>
    </xf>
    <xf numFmtId="0" fontId="35" fillId="0" borderId="23" xfId="2" applyFont="1" applyBorder="1" applyAlignment="1">
      <alignment horizontal="center" vertical="center"/>
    </xf>
    <xf numFmtId="0" fontId="53" fillId="0" borderId="0" xfId="58" applyFont="1"/>
    <xf numFmtId="0" fontId="63" fillId="0" borderId="23" xfId="58" applyFont="1" applyBorder="1" applyAlignment="1">
      <alignment horizontal="center" wrapText="1"/>
    </xf>
    <xf numFmtId="0" fontId="53" fillId="0" borderId="0" xfId="58" quotePrefix="1" applyFont="1" applyAlignment="1">
      <alignment vertical="top" wrapText="1"/>
    </xf>
    <xf numFmtId="0" fontId="34" fillId="27" borderId="0" xfId="58" applyFont="1" applyFill="1"/>
    <xf numFmtId="0" fontId="34" fillId="24" borderId="0" xfId="58" applyFont="1" applyFill="1"/>
    <xf numFmtId="0" fontId="53" fillId="0" borderId="0" xfId="58" applyFont="1" applyAlignment="1">
      <alignment horizontal="right"/>
    </xf>
    <xf numFmtId="0" fontId="53" fillId="13" borderId="23" xfId="58" applyFont="1" applyFill="1" applyBorder="1"/>
    <xf numFmtId="0" fontId="53" fillId="13" borderId="0" xfId="58" applyFont="1" applyFill="1" applyBorder="1"/>
    <xf numFmtId="0" fontId="63" fillId="0" borderId="0" xfId="58" applyFont="1"/>
    <xf numFmtId="0" fontId="63" fillId="0" borderId="0" xfId="58" applyFont="1" applyAlignment="1">
      <alignment horizontal="center" wrapText="1"/>
    </xf>
    <xf numFmtId="0" fontId="33" fillId="24" borderId="0" xfId="58" applyFont="1" applyFill="1" applyAlignment="1">
      <alignment horizontal="center" vertical="center"/>
    </xf>
    <xf numFmtId="170" fontId="53" fillId="0" borderId="0" xfId="58" applyNumberFormat="1" applyFont="1"/>
    <xf numFmtId="0" fontId="34" fillId="0" borderId="0" xfId="58" applyFont="1"/>
    <xf numFmtId="0" fontId="12" fillId="0" borderId="0" xfId="58"/>
    <xf numFmtId="0" fontId="96" fillId="0" borderId="0" xfId="58" applyFont="1"/>
    <xf numFmtId="170" fontId="51" fillId="0" borderId="0" xfId="58" applyNumberFormat="1" applyFont="1"/>
    <xf numFmtId="0" fontId="12" fillId="0" borderId="0" xfId="58" applyFont="1"/>
    <xf numFmtId="9" fontId="12" fillId="0" borderId="0" xfId="1" applyFont="1" applyAlignment="1">
      <alignment horizontal="center" vertical="center"/>
    </xf>
    <xf numFmtId="9" fontId="12" fillId="0" borderId="0" xfId="1" applyFont="1" applyFill="1" applyBorder="1" applyAlignment="1">
      <alignment horizontal="center" vertical="center" wrapText="1"/>
    </xf>
    <xf numFmtId="0" fontId="12" fillId="0" borderId="0" xfId="58" applyFont="1" applyFill="1" applyBorder="1" applyAlignment="1">
      <alignment vertical="top" wrapText="1"/>
    </xf>
    <xf numFmtId="0" fontId="12" fillId="0" borderId="0" xfId="58" applyFont="1" applyAlignment="1"/>
    <xf numFmtId="0" fontId="84" fillId="22" borderId="23" xfId="0" applyFont="1" applyFill="1" applyBorder="1" applyAlignment="1">
      <alignment horizontal="center" vertical="center" wrapText="1"/>
    </xf>
    <xf numFmtId="17" fontId="12" fillId="0" borderId="0" xfId="58" applyNumberFormat="1"/>
    <xf numFmtId="0" fontId="12" fillId="0" borderId="0" xfId="58" applyAlignment="1">
      <alignment horizontal="center"/>
    </xf>
    <xf numFmtId="0" fontId="34" fillId="27" borderId="0" xfId="58" applyFont="1" applyFill="1" applyAlignment="1">
      <alignment horizontal="center" vertical="center"/>
    </xf>
    <xf numFmtId="0" fontId="34" fillId="24" borderId="0" xfId="58" applyFont="1" applyFill="1" applyAlignment="1">
      <alignment horizontal="center" vertical="center"/>
    </xf>
    <xf numFmtId="0" fontId="83" fillId="0" borderId="23" xfId="0" applyFont="1" applyBorder="1" applyAlignment="1">
      <alignment horizontal="center" vertical="center"/>
    </xf>
    <xf numFmtId="0" fontId="97" fillId="0" borderId="23" xfId="58" applyFont="1" applyBorder="1" applyAlignment="1">
      <alignment horizontal="center" vertical="center"/>
    </xf>
    <xf numFmtId="177" fontId="12" fillId="0" borderId="0" xfId="58" applyNumberFormat="1" applyAlignment="1">
      <alignment horizontal="center" vertical="center"/>
    </xf>
    <xf numFmtId="0" fontId="97" fillId="0" borderId="23" xfId="58" applyFont="1" applyBorder="1"/>
    <xf numFmtId="178" fontId="97" fillId="0" borderId="23" xfId="60" applyNumberFormat="1" applyFont="1" applyBorder="1" applyAlignment="1">
      <alignment horizontal="center" vertical="center"/>
    </xf>
    <xf numFmtId="0" fontId="12" fillId="0" borderId="0" xfId="58" applyAlignment="1">
      <alignment horizontal="center" vertical="center"/>
    </xf>
    <xf numFmtId="178" fontId="83" fillId="0" borderId="23" xfId="60" applyNumberFormat="1" applyFont="1" applyBorder="1" applyAlignment="1">
      <alignment horizontal="center" vertical="center"/>
    </xf>
    <xf numFmtId="10" fontId="82" fillId="0" borderId="23" xfId="1" applyNumberFormat="1" applyFont="1" applyBorder="1" applyAlignment="1">
      <alignment horizontal="center" vertical="center"/>
    </xf>
    <xf numFmtId="170" fontId="34" fillId="27" borderId="0" xfId="58" applyNumberFormat="1" applyFont="1" applyFill="1" applyAlignment="1">
      <alignment horizontal="center" vertical="center"/>
    </xf>
    <xf numFmtId="170" fontId="34" fillId="24" borderId="0" xfId="58" applyNumberFormat="1" applyFont="1" applyFill="1" applyAlignment="1">
      <alignment horizontal="center" vertical="center"/>
    </xf>
    <xf numFmtId="170" fontId="96" fillId="0" borderId="0" xfId="58" applyNumberFormat="1" applyFont="1" applyAlignment="1">
      <alignment horizontal="center" vertical="center"/>
    </xf>
    <xf numFmtId="170" fontId="12" fillId="0" borderId="0" xfId="58" applyNumberFormat="1"/>
    <xf numFmtId="2" fontId="96" fillId="0" borderId="0" xfId="58" applyNumberFormat="1" applyFont="1" applyAlignment="1">
      <alignment horizontal="center" vertical="center"/>
    </xf>
    <xf numFmtId="0" fontId="96" fillId="0" borderId="0" xfId="58" applyFont="1" applyAlignment="1">
      <alignment horizontal="center" vertical="center"/>
    </xf>
    <xf numFmtId="0" fontId="61" fillId="0" borderId="0" xfId="58" applyFont="1"/>
    <xf numFmtId="17" fontId="99" fillId="0" borderId="9" xfId="0" applyNumberFormat="1" applyFont="1" applyBorder="1" applyAlignment="1">
      <alignment horizontal="center" vertical="center"/>
    </xf>
    <xf numFmtId="0" fontId="100" fillId="23" borderId="44" xfId="0" applyFont="1" applyFill="1" applyBorder="1" applyAlignment="1">
      <alignment horizontal="center" vertical="center" wrapText="1"/>
    </xf>
    <xf numFmtId="0" fontId="57" fillId="23" borderId="44" xfId="0" applyFont="1" applyFill="1" applyBorder="1" applyAlignment="1">
      <alignment horizontal="center" vertical="center" wrapText="1"/>
    </xf>
    <xf numFmtId="0" fontId="101" fillId="23" borderId="44" xfId="0" applyFont="1" applyFill="1" applyBorder="1" applyAlignment="1">
      <alignment horizontal="center" vertical="center" wrapText="1"/>
    </xf>
    <xf numFmtId="170" fontId="63" fillId="0" borderId="0" xfId="58" applyNumberFormat="1" applyFont="1"/>
    <xf numFmtId="0" fontId="11" fillId="0" borderId="0" xfId="58" applyFont="1"/>
    <xf numFmtId="0" fontId="102" fillId="0" borderId="0" xfId="3" applyFont="1"/>
    <xf numFmtId="0" fontId="103" fillId="0" borderId="0" xfId="3" applyFont="1" applyAlignment="1">
      <alignment horizontal="center"/>
    </xf>
    <xf numFmtId="0" fontId="103" fillId="0" borderId="0" xfId="3" applyFont="1"/>
    <xf numFmtId="0" fontId="105" fillId="0" borderId="0" xfId="3" applyFont="1"/>
    <xf numFmtId="0" fontId="102" fillId="21" borderId="23" xfId="3" applyFont="1" applyFill="1" applyBorder="1"/>
    <xf numFmtId="164" fontId="102" fillId="21" borderId="23" xfId="42" applyNumberFormat="1" applyFont="1" applyFill="1" applyBorder="1"/>
    <xf numFmtId="168" fontId="102" fillId="21" borderId="23" xfId="42" applyNumberFormat="1" applyFont="1" applyFill="1" applyBorder="1"/>
    <xf numFmtId="164" fontId="102" fillId="0" borderId="0" xfId="3" applyNumberFormat="1" applyFont="1"/>
    <xf numFmtId="2" fontId="105" fillId="0" borderId="0" xfId="3" applyNumberFormat="1" applyFont="1"/>
    <xf numFmtId="168" fontId="103" fillId="21" borderId="23" xfId="42" applyNumberFormat="1" applyFont="1" applyFill="1" applyBorder="1"/>
    <xf numFmtId="164" fontId="103" fillId="0" borderId="0" xfId="3" applyNumberFormat="1" applyFont="1"/>
    <xf numFmtId="0" fontId="106" fillId="0" borderId="0" xfId="3" applyFont="1"/>
    <xf numFmtId="0" fontId="11" fillId="0" borderId="0" xfId="3" applyFont="1"/>
    <xf numFmtId="0" fontId="48" fillId="0" borderId="0" xfId="2" applyFont="1" applyBorder="1" applyAlignment="1">
      <alignment horizontal="center"/>
    </xf>
    <xf numFmtId="0" fontId="35" fillId="0" borderId="23" xfId="2" applyFont="1" applyBorder="1" applyAlignment="1">
      <alignment horizontal="center" vertical="center"/>
    </xf>
    <xf numFmtId="0" fontId="0" fillId="0" borderId="10" xfId="0" applyBorder="1" applyAlignment="1">
      <alignment horizontal="center" vertical="center"/>
    </xf>
    <xf numFmtId="0" fontId="33" fillId="0" borderId="11" xfId="0" applyFont="1" applyBorder="1"/>
    <xf numFmtId="0" fontId="39" fillId="15" borderId="20" xfId="0" applyFont="1" applyFill="1" applyBorder="1" applyAlignment="1">
      <alignment horizontal="center" vertical="center" wrapText="1"/>
    </xf>
    <xf numFmtId="0" fontId="33" fillId="0" borderId="0" xfId="0" applyFont="1" applyBorder="1"/>
    <xf numFmtId="0" fontId="33" fillId="0" borderId="23" xfId="0" applyFont="1" applyFill="1" applyBorder="1" applyAlignment="1">
      <alignment horizontal="center" vertical="center"/>
    </xf>
    <xf numFmtId="0" fontId="100" fillId="0" borderId="23" xfId="0" applyFont="1" applyBorder="1" applyAlignment="1">
      <alignment horizontal="center" vertical="center"/>
    </xf>
    <xf numFmtId="0" fontId="35" fillId="0" borderId="4" xfId="0" applyFont="1" applyBorder="1" applyAlignment="1">
      <alignment horizontal="center" vertical="center" wrapText="1"/>
    </xf>
    <xf numFmtId="0" fontId="35" fillId="0" borderId="10" xfId="0" applyFont="1" applyFill="1" applyBorder="1" applyAlignment="1">
      <alignment horizontal="center" vertical="center" wrapText="1"/>
    </xf>
    <xf numFmtId="0" fontId="35" fillId="0" borderId="3" xfId="0" applyFont="1" applyBorder="1" applyAlignment="1">
      <alignment horizontal="center" vertical="center" wrapText="1"/>
    </xf>
    <xf numFmtId="0" fontId="33" fillId="0" borderId="0" xfId="0" applyFont="1" applyBorder="1" applyAlignment="1">
      <alignment horizontal="center" vertical="center"/>
    </xf>
    <xf numFmtId="2" fontId="35" fillId="7" borderId="8" xfId="0" applyNumberFormat="1" applyFont="1" applyFill="1" applyBorder="1" applyAlignment="1">
      <alignment horizontal="center" vertical="center"/>
    </xf>
    <xf numFmtId="1" fontId="35" fillId="7" borderId="8" xfId="0" applyNumberFormat="1" applyFont="1" applyFill="1" applyBorder="1" applyAlignment="1">
      <alignment horizontal="center" vertical="center"/>
    </xf>
    <xf numFmtId="1" fontId="35" fillId="14" borderId="8" xfId="0" applyNumberFormat="1" applyFont="1" applyFill="1" applyBorder="1" applyAlignment="1">
      <alignment horizontal="center" vertical="center"/>
    </xf>
    <xf numFmtId="1" fontId="35" fillId="15" borderId="8" xfId="0" applyNumberFormat="1" applyFont="1" applyFill="1" applyBorder="1" applyAlignment="1">
      <alignment horizontal="center" vertical="center"/>
    </xf>
    <xf numFmtId="0" fontId="0" fillId="28" borderId="23" xfId="0" applyFill="1" applyBorder="1" applyAlignment="1">
      <alignment horizontal="center" vertical="center" wrapText="1"/>
    </xf>
    <xf numFmtId="3" fontId="0" fillId="24" borderId="23" xfId="0" applyNumberFormat="1" applyFill="1" applyBorder="1" applyAlignment="1">
      <alignment horizontal="center" vertical="center"/>
    </xf>
    <xf numFmtId="0" fontId="35" fillId="29" borderId="28" xfId="0" applyFont="1" applyFill="1" applyBorder="1" applyAlignment="1">
      <alignment horizontal="center" vertical="center"/>
    </xf>
    <xf numFmtId="0" fontId="33" fillId="8" borderId="27" xfId="0" applyFont="1" applyFill="1" applyBorder="1" applyAlignment="1">
      <alignment horizontal="center" vertical="center" wrapText="1"/>
    </xf>
    <xf numFmtId="0" fontId="33" fillId="8" borderId="34" xfId="0" applyFont="1" applyFill="1" applyBorder="1" applyAlignment="1">
      <alignment horizontal="center" wrapText="1"/>
    </xf>
    <xf numFmtId="0" fontId="33" fillId="8" borderId="28" xfId="0" applyFont="1" applyFill="1" applyBorder="1" applyAlignment="1">
      <alignment horizontal="center" vertical="center" wrapText="1"/>
    </xf>
    <xf numFmtId="0" fontId="33" fillId="8" borderId="27" xfId="0" applyFont="1" applyFill="1" applyBorder="1" applyAlignment="1">
      <alignment horizontal="center" wrapText="1"/>
    </xf>
    <xf numFmtId="9" fontId="33" fillId="8" borderId="27" xfId="1" applyFont="1" applyFill="1" applyBorder="1" applyAlignment="1">
      <alignment horizontal="center" vertical="center" wrapText="1"/>
    </xf>
    <xf numFmtId="0" fontId="33" fillId="21" borderId="27" xfId="0" applyFont="1" applyFill="1" applyBorder="1" applyAlignment="1">
      <alignment horizontal="center" vertical="center" wrapText="1"/>
    </xf>
    <xf numFmtId="0" fontId="0" fillId="8" borderId="27" xfId="0" applyFill="1" applyBorder="1" applyAlignment="1">
      <alignment horizontal="center" vertical="center"/>
    </xf>
    <xf numFmtId="0" fontId="0" fillId="21" borderId="27" xfId="0" applyFill="1" applyBorder="1" applyAlignment="1">
      <alignment horizontal="center" vertical="center"/>
    </xf>
    <xf numFmtId="0" fontId="0" fillId="0" borderId="27" xfId="0" applyFill="1" applyBorder="1" applyAlignment="1">
      <alignment horizontal="center" vertical="center"/>
    </xf>
    <xf numFmtId="0" fontId="33" fillId="0" borderId="27" xfId="0" applyFont="1" applyFill="1" applyBorder="1" applyAlignment="1">
      <alignment horizontal="center" vertical="center" wrapText="1"/>
    </xf>
    <xf numFmtId="0" fontId="0" fillId="21" borderId="34" xfId="0" applyFill="1" applyBorder="1" applyAlignment="1">
      <alignment horizontal="center" vertical="center"/>
    </xf>
    <xf numFmtId="164" fontId="0" fillId="21" borderId="47" xfId="42" applyFont="1" applyFill="1" applyBorder="1" applyAlignment="1">
      <alignment horizontal="center" vertical="center"/>
    </xf>
    <xf numFmtId="0" fontId="33" fillId="8" borderId="28" xfId="0" applyFont="1" applyFill="1" applyBorder="1" applyAlignment="1">
      <alignment horizontal="left" vertical="center" wrapText="1"/>
    </xf>
    <xf numFmtId="3" fontId="33" fillId="8" borderId="27" xfId="0" applyNumberFormat="1" applyFont="1" applyFill="1" applyBorder="1" applyAlignment="1">
      <alignment horizontal="center" vertical="center" wrapText="1"/>
    </xf>
    <xf numFmtId="0" fontId="33" fillId="8" borderId="27" xfId="0" applyFont="1" applyFill="1" applyBorder="1" applyAlignment="1">
      <alignment horizontal="center" vertical="center"/>
    </xf>
    <xf numFmtId="169" fontId="33" fillId="8" borderId="27" xfId="0" applyNumberFormat="1" applyFont="1" applyFill="1" applyBorder="1" applyAlignment="1">
      <alignment horizontal="center" vertical="center"/>
    </xf>
    <xf numFmtId="0" fontId="33" fillId="21" borderId="34" xfId="0" applyFont="1" applyFill="1" applyBorder="1" applyAlignment="1">
      <alignment horizontal="center" vertical="center"/>
    </xf>
    <xf numFmtId="0" fontId="33" fillId="8" borderId="28" xfId="0" applyFont="1" applyFill="1" applyBorder="1" applyAlignment="1">
      <alignment horizontal="left" wrapText="1"/>
    </xf>
    <xf numFmtId="0" fontId="33" fillId="8" borderId="27" xfId="0" applyFont="1" applyFill="1" applyBorder="1" applyAlignment="1">
      <alignment horizontal="left" wrapText="1"/>
    </xf>
    <xf numFmtId="0" fontId="33" fillId="8" borderId="27" xfId="0" applyFont="1" applyFill="1" applyBorder="1" applyAlignment="1">
      <alignment horizontal="center"/>
    </xf>
    <xf numFmtId="10" fontId="33" fillId="8" borderId="27" xfId="0" applyNumberFormat="1" applyFont="1" applyFill="1" applyBorder="1" applyAlignment="1">
      <alignment horizontal="center"/>
    </xf>
    <xf numFmtId="0" fontId="33" fillId="24" borderId="34" xfId="0" applyFont="1" applyFill="1" applyBorder="1" applyAlignment="1">
      <alignment horizontal="center"/>
    </xf>
    <xf numFmtId="0" fontId="50" fillId="8" borderId="27" xfId="0" applyFont="1" applyFill="1" applyBorder="1" applyAlignment="1">
      <alignment wrapText="1"/>
    </xf>
    <xf numFmtId="0" fontId="50" fillId="8" borderId="27" xfId="0" applyFont="1" applyFill="1" applyBorder="1" applyAlignment="1">
      <alignment horizontal="left" vertical="center" wrapText="1"/>
    </xf>
    <xf numFmtId="9" fontId="33" fillId="8" borderId="27" xfId="0" applyNumberFormat="1" applyFont="1" applyFill="1" applyBorder="1" applyAlignment="1">
      <alignment horizontal="center"/>
    </xf>
    <xf numFmtId="0" fontId="33" fillId="8" borderId="28" xfId="0" applyFont="1" applyFill="1" applyBorder="1" applyAlignment="1">
      <alignment horizontal="center" wrapText="1"/>
    </xf>
    <xf numFmtId="2" fontId="33" fillId="8" borderId="27" xfId="0" applyNumberFormat="1" applyFont="1" applyFill="1" applyBorder="1" applyAlignment="1">
      <alignment horizontal="center"/>
    </xf>
    <xf numFmtId="1" fontId="33" fillId="24" borderId="34" xfId="0" applyNumberFormat="1" applyFont="1" applyFill="1" applyBorder="1" applyAlignment="1">
      <alignment horizontal="center"/>
    </xf>
    <xf numFmtId="165" fontId="33" fillId="8" borderId="28" xfId="0" applyNumberFormat="1" applyFont="1" applyFill="1" applyBorder="1" applyAlignment="1">
      <alignment horizontal="left"/>
    </xf>
    <xf numFmtId="165" fontId="33" fillId="8" borderId="27" xfId="0" applyNumberFormat="1" applyFont="1" applyFill="1" applyBorder="1" applyAlignment="1">
      <alignment horizontal="center"/>
    </xf>
    <xf numFmtId="165" fontId="33" fillId="24" borderId="27" xfId="0" applyNumberFormat="1" applyFont="1" applyFill="1" applyBorder="1" applyAlignment="1">
      <alignment horizontal="center"/>
    </xf>
    <xf numFmtId="169" fontId="33" fillId="8" borderId="27" xfId="0" applyNumberFormat="1" applyFont="1" applyFill="1" applyBorder="1" applyAlignment="1">
      <alignment horizontal="center"/>
    </xf>
    <xf numFmtId="0" fontId="108" fillId="8" borderId="28" xfId="0" applyFont="1" applyFill="1" applyBorder="1" applyAlignment="1">
      <alignment horizontal="left" vertical="center" wrapText="1"/>
    </xf>
    <xf numFmtId="0" fontId="33" fillId="24" borderId="48" xfId="0" applyFont="1" applyFill="1" applyBorder="1" applyAlignment="1">
      <alignment horizontal="center"/>
    </xf>
    <xf numFmtId="1" fontId="33" fillId="24" borderId="28" xfId="0" applyNumberFormat="1" applyFont="1" applyFill="1" applyBorder="1" applyAlignment="1">
      <alignment horizontal="center"/>
    </xf>
    <xf numFmtId="0" fontId="33" fillId="8" borderId="49" xfId="0" applyFont="1" applyFill="1" applyBorder="1" applyAlignment="1">
      <alignment horizontal="center" wrapText="1"/>
    </xf>
    <xf numFmtId="0" fontId="33" fillId="8" borderId="28" xfId="0" applyFont="1" applyFill="1" applyBorder="1" applyAlignment="1">
      <alignment horizontal="center"/>
    </xf>
    <xf numFmtId="0" fontId="33" fillId="8" borderId="34" xfId="0" applyFont="1" applyFill="1" applyBorder="1" applyAlignment="1">
      <alignment horizontal="center"/>
    </xf>
    <xf numFmtId="0" fontId="33" fillId="8" borderId="49" xfId="0" applyFont="1" applyFill="1" applyBorder="1" applyAlignment="1">
      <alignment horizontal="center"/>
    </xf>
    <xf numFmtId="2" fontId="33" fillId="24" borderId="21" xfId="0" applyNumberFormat="1" applyFont="1" applyFill="1" applyBorder="1" applyAlignment="1">
      <alignment horizontal="center" vertical="center"/>
    </xf>
    <xf numFmtId="4" fontId="33" fillId="24" borderId="27" xfId="0" applyNumberFormat="1" applyFont="1" applyFill="1" applyBorder="1" applyAlignment="1">
      <alignment horizontal="center" vertical="center"/>
    </xf>
    <xf numFmtId="2" fontId="33" fillId="24" borderId="27" xfId="0" applyNumberFormat="1" applyFont="1" applyFill="1" applyBorder="1" applyAlignment="1">
      <alignment horizontal="center" vertical="center"/>
    </xf>
    <xf numFmtId="2" fontId="33" fillId="24" borderId="27" xfId="0" applyNumberFormat="1" applyFont="1" applyFill="1" applyBorder="1" applyAlignment="1">
      <alignment horizontal="center"/>
    </xf>
    <xf numFmtId="1" fontId="33" fillId="24" borderId="27" xfId="0" applyNumberFormat="1" applyFont="1" applyFill="1" applyBorder="1" applyAlignment="1">
      <alignment horizontal="center"/>
    </xf>
    <xf numFmtId="0" fontId="35" fillId="29" borderId="30" xfId="0" applyFont="1" applyFill="1" applyBorder="1" applyAlignment="1">
      <alignment horizontal="center" vertical="center"/>
    </xf>
    <xf numFmtId="0" fontId="33" fillId="8" borderId="23" xfId="0" applyFont="1" applyFill="1" applyBorder="1" applyAlignment="1">
      <alignment horizontal="center" vertical="center" wrapText="1"/>
    </xf>
    <xf numFmtId="0" fontId="33" fillId="8" borderId="31" xfId="0" applyFont="1" applyFill="1" applyBorder="1" applyAlignment="1">
      <alignment horizontal="center" wrapText="1"/>
    </xf>
    <xf numFmtId="0" fontId="33" fillId="8" borderId="30" xfId="0" applyFont="1" applyFill="1" applyBorder="1" applyAlignment="1">
      <alignment horizontal="center" vertical="center" wrapText="1"/>
    </xf>
    <xf numFmtId="0" fontId="33" fillId="8" borderId="23" xfId="0" applyFont="1" applyFill="1" applyBorder="1" applyAlignment="1">
      <alignment horizontal="center" wrapText="1"/>
    </xf>
    <xf numFmtId="9" fontId="33" fillId="8" borderId="23" xfId="1" applyFont="1" applyFill="1" applyBorder="1" applyAlignment="1">
      <alignment horizontal="center" vertical="center" wrapText="1"/>
    </xf>
    <xf numFmtId="0" fontId="33" fillId="21" borderId="23" xfId="0" applyFont="1" applyFill="1" applyBorder="1" applyAlignment="1">
      <alignment horizontal="center" vertical="center" wrapText="1"/>
    </xf>
    <xf numFmtId="0" fontId="0" fillId="8" borderId="23" xfId="0" applyFill="1" applyBorder="1" applyAlignment="1">
      <alignment horizontal="center" vertical="center"/>
    </xf>
    <xf numFmtId="0" fontId="0" fillId="21" borderId="23" xfId="0" applyFill="1" applyBorder="1" applyAlignment="1">
      <alignment horizontal="center" vertical="center"/>
    </xf>
    <xf numFmtId="0" fontId="0" fillId="0" borderId="23" xfId="0" applyFill="1" applyBorder="1" applyAlignment="1">
      <alignment horizontal="center" vertical="center"/>
    </xf>
    <xf numFmtId="0" fontId="33" fillId="0" borderId="23" xfId="0" applyFont="1" applyFill="1" applyBorder="1" applyAlignment="1">
      <alignment horizontal="center" vertical="center" wrapText="1"/>
    </xf>
    <xf numFmtId="0" fontId="0" fillId="21" borderId="31" xfId="0" applyFill="1" applyBorder="1" applyAlignment="1">
      <alignment horizontal="center" vertical="center"/>
    </xf>
    <xf numFmtId="164" fontId="0" fillId="21" borderId="50" xfId="42" applyFont="1" applyFill="1" applyBorder="1" applyAlignment="1">
      <alignment horizontal="center" vertical="center"/>
    </xf>
    <xf numFmtId="0" fontId="33" fillId="8" borderId="30" xfId="0" applyFont="1" applyFill="1" applyBorder="1" applyAlignment="1">
      <alignment horizontal="left" vertical="center" wrapText="1"/>
    </xf>
    <xf numFmtId="3" fontId="33" fillId="8" borderId="23" xfId="0" applyNumberFormat="1" applyFont="1" applyFill="1" applyBorder="1" applyAlignment="1">
      <alignment horizontal="center" vertical="center" wrapText="1"/>
    </xf>
    <xf numFmtId="0" fontId="33" fillId="8" borderId="23" xfId="0" applyFont="1" applyFill="1" applyBorder="1" applyAlignment="1">
      <alignment horizontal="center" vertical="center"/>
    </xf>
    <xf numFmtId="169" fontId="33" fillId="8" borderId="23" xfId="0" applyNumberFormat="1" applyFont="1" applyFill="1" applyBorder="1" applyAlignment="1">
      <alignment horizontal="center" vertical="center"/>
    </xf>
    <xf numFmtId="0" fontId="33" fillId="21" borderId="31" xfId="0" applyFont="1" applyFill="1" applyBorder="1" applyAlignment="1">
      <alignment horizontal="center" vertical="center"/>
    </xf>
    <xf numFmtId="0" fontId="33" fillId="8" borderId="30" xfId="0" applyFont="1" applyFill="1" applyBorder="1" applyAlignment="1">
      <alignment wrapText="1"/>
    </xf>
    <xf numFmtId="1" fontId="33" fillId="8" borderId="23" xfId="0" applyNumberFormat="1" applyFont="1" applyFill="1" applyBorder="1" applyAlignment="1">
      <alignment horizontal="center"/>
    </xf>
    <xf numFmtId="0" fontId="33" fillId="8" borderId="23" xfId="0" applyFont="1" applyFill="1" applyBorder="1" applyAlignment="1">
      <alignment horizontal="center"/>
    </xf>
    <xf numFmtId="10" fontId="33" fillId="8" borderId="23" xfId="0" applyNumberFormat="1" applyFont="1" applyFill="1" applyBorder="1" applyAlignment="1">
      <alignment horizontal="center"/>
    </xf>
    <xf numFmtId="0" fontId="33" fillId="24" borderId="31" xfId="0" applyFont="1" applyFill="1" applyBorder="1" applyAlignment="1">
      <alignment horizontal="center"/>
    </xf>
    <xf numFmtId="0" fontId="33" fillId="8" borderId="30" xfId="0" applyFont="1" applyFill="1" applyBorder="1" applyAlignment="1">
      <alignment horizontal="left" wrapText="1"/>
    </xf>
    <xf numFmtId="0" fontId="50" fillId="8" borderId="23" xfId="0" applyFont="1" applyFill="1" applyBorder="1" applyAlignment="1">
      <alignment wrapText="1"/>
    </xf>
    <xf numFmtId="0" fontId="50" fillId="8" borderId="23" xfId="0" applyFont="1" applyFill="1" applyBorder="1" applyAlignment="1">
      <alignment horizontal="left" wrapText="1"/>
    </xf>
    <xf numFmtId="9" fontId="33" fillId="8" borderId="23" xfId="0" applyNumberFormat="1" applyFont="1" applyFill="1" applyBorder="1" applyAlignment="1">
      <alignment horizontal="center"/>
    </xf>
    <xf numFmtId="0" fontId="33" fillId="8" borderId="30" xfId="0" applyFont="1" applyFill="1" applyBorder="1" applyAlignment="1">
      <alignment horizontal="left"/>
    </xf>
    <xf numFmtId="0" fontId="33" fillId="8" borderId="23" xfId="0" applyFont="1" applyFill="1" applyBorder="1" applyAlignment="1">
      <alignment horizontal="left"/>
    </xf>
    <xf numFmtId="2" fontId="33" fillId="8" borderId="23" xfId="0" applyNumberFormat="1" applyFont="1" applyFill="1" applyBorder="1" applyAlignment="1">
      <alignment horizontal="center"/>
    </xf>
    <xf numFmtId="1" fontId="33" fillId="24" borderId="31" xfId="0" applyNumberFormat="1" applyFont="1" applyFill="1" applyBorder="1" applyAlignment="1">
      <alignment horizontal="center"/>
    </xf>
    <xf numFmtId="165" fontId="33" fillId="8" borderId="30" xfId="0" applyNumberFormat="1" applyFont="1" applyFill="1" applyBorder="1" applyAlignment="1">
      <alignment horizontal="left"/>
    </xf>
    <xf numFmtId="165" fontId="33" fillId="8" borderId="23" xfId="0" applyNumberFormat="1" applyFont="1" applyFill="1" applyBorder="1" applyAlignment="1">
      <alignment horizontal="center"/>
    </xf>
    <xf numFmtId="165" fontId="33" fillId="24" borderId="23" xfId="0" applyNumberFormat="1" applyFont="1" applyFill="1" applyBorder="1" applyAlignment="1">
      <alignment horizontal="center"/>
    </xf>
    <xf numFmtId="169" fontId="33" fillId="8" borderId="23" xfId="0" applyNumberFormat="1" applyFont="1" applyFill="1" applyBorder="1" applyAlignment="1">
      <alignment horizontal="center"/>
    </xf>
    <xf numFmtId="0" fontId="108" fillId="8" borderId="30" xfId="0" applyFont="1" applyFill="1" applyBorder="1" applyAlignment="1">
      <alignment horizontal="left" vertical="center" wrapText="1"/>
    </xf>
    <xf numFmtId="0" fontId="33" fillId="24" borderId="25" xfId="0" applyFont="1" applyFill="1" applyBorder="1" applyAlignment="1">
      <alignment horizontal="center"/>
    </xf>
    <xf numFmtId="1" fontId="33" fillId="24" borderId="33" xfId="0" applyNumberFormat="1" applyFont="1" applyFill="1" applyBorder="1" applyAlignment="1">
      <alignment horizontal="center"/>
    </xf>
    <xf numFmtId="0" fontId="33" fillId="8" borderId="51" xfId="0" applyFont="1" applyFill="1" applyBorder="1" applyAlignment="1">
      <alignment horizontal="center" wrapText="1"/>
    </xf>
    <xf numFmtId="0" fontId="33" fillId="8" borderId="30" xfId="0" applyFont="1" applyFill="1" applyBorder="1" applyAlignment="1">
      <alignment horizontal="center"/>
    </xf>
    <xf numFmtId="0" fontId="33" fillId="8" borderId="31" xfId="0" applyFont="1" applyFill="1" applyBorder="1" applyAlignment="1">
      <alignment horizontal="center"/>
    </xf>
    <xf numFmtId="0" fontId="33" fillId="8" borderId="51" xfId="0" applyFont="1" applyFill="1" applyBorder="1" applyAlignment="1">
      <alignment horizontal="center"/>
    </xf>
    <xf numFmtId="2" fontId="33" fillId="24" borderId="23" xfId="0" applyNumberFormat="1" applyFont="1" applyFill="1" applyBorder="1" applyAlignment="1">
      <alignment horizontal="center" vertical="center"/>
    </xf>
    <xf numFmtId="4" fontId="33" fillId="24" borderId="23" xfId="0" applyNumberFormat="1" applyFont="1" applyFill="1" applyBorder="1" applyAlignment="1">
      <alignment horizontal="center" vertical="center"/>
    </xf>
    <xf numFmtId="2" fontId="33" fillId="24" borderId="23" xfId="0" applyNumberFormat="1" applyFont="1" applyFill="1" applyBorder="1" applyAlignment="1">
      <alignment horizontal="center"/>
    </xf>
    <xf numFmtId="1" fontId="33" fillId="24" borderId="23" xfId="0" applyNumberFormat="1" applyFont="1" applyFill="1" applyBorder="1" applyAlignment="1">
      <alignment horizontal="center"/>
    </xf>
    <xf numFmtId="10" fontId="0" fillId="24" borderId="23" xfId="0" applyNumberFormat="1" applyFill="1" applyBorder="1" applyAlignment="1">
      <alignment horizontal="center" vertical="center"/>
    </xf>
    <xf numFmtId="0" fontId="50" fillId="8" borderId="23" xfId="0" applyFont="1" applyFill="1" applyBorder="1" applyAlignment="1">
      <alignment horizontal="left" vertical="center" wrapText="1"/>
    </xf>
    <xf numFmtId="0" fontId="33" fillId="8" borderId="30" xfId="0" applyFont="1" applyFill="1" applyBorder="1" applyAlignment="1">
      <alignment horizontal="center" wrapText="1"/>
    </xf>
    <xf numFmtId="0" fontId="108" fillId="8" borderId="30" xfId="0" applyFont="1" applyFill="1" applyBorder="1" applyAlignment="1">
      <alignment horizontal="center" vertical="center" wrapText="1"/>
    </xf>
    <xf numFmtId="0" fontId="0" fillId="0" borderId="0" xfId="0" applyFill="1" applyAlignment="1">
      <alignment horizontal="center"/>
    </xf>
    <xf numFmtId="0" fontId="33" fillId="8" borderId="31" xfId="0" applyFont="1" applyFill="1" applyBorder="1" applyAlignment="1">
      <alignment horizontal="center" vertical="center" wrapText="1"/>
    </xf>
    <xf numFmtId="0" fontId="33" fillId="8" borderId="52" xfId="0" applyFont="1" applyFill="1" applyBorder="1" applyAlignment="1">
      <alignment horizontal="center"/>
    </xf>
    <xf numFmtId="0" fontId="0" fillId="8" borderId="23" xfId="0" applyFill="1" applyBorder="1" applyAlignment="1">
      <alignment horizontal="left"/>
    </xf>
    <xf numFmtId="0" fontId="0" fillId="8" borderId="23" xfId="0" applyFill="1" applyBorder="1" applyAlignment="1">
      <alignment horizontal="center"/>
    </xf>
    <xf numFmtId="165" fontId="33" fillId="8" borderId="30" xfId="0" applyNumberFormat="1" applyFont="1" applyFill="1" applyBorder="1" applyAlignment="1">
      <alignment horizontal="left" wrapText="1"/>
    </xf>
    <xf numFmtId="0" fontId="108" fillId="8" borderId="51" xfId="0" applyFont="1" applyFill="1" applyBorder="1" applyAlignment="1">
      <alignment vertical="top" wrapText="1"/>
    </xf>
    <xf numFmtId="0" fontId="33" fillId="8" borderId="33" xfId="0" applyFont="1" applyFill="1" applyBorder="1" applyAlignment="1">
      <alignment horizontal="center" vertical="center" wrapText="1"/>
    </xf>
    <xf numFmtId="0" fontId="33" fillId="8" borderId="26" xfId="0" applyFont="1" applyFill="1" applyBorder="1" applyAlignment="1">
      <alignment horizontal="center" wrapText="1"/>
    </xf>
    <xf numFmtId="0" fontId="33" fillId="8" borderId="26" xfId="0" applyFont="1" applyFill="1" applyBorder="1" applyAlignment="1">
      <alignment horizontal="center" vertical="center" wrapText="1"/>
    </xf>
    <xf numFmtId="9" fontId="33" fillId="8" borderId="26" xfId="1" applyFont="1" applyFill="1" applyBorder="1" applyAlignment="1">
      <alignment horizontal="center" vertical="center" wrapText="1"/>
    </xf>
    <xf numFmtId="0" fontId="33" fillId="8" borderId="51" xfId="0" applyFont="1" applyFill="1" applyBorder="1" applyAlignment="1">
      <alignment horizontal="left" vertical="center" wrapText="1"/>
    </xf>
    <xf numFmtId="0" fontId="33" fillId="8" borderId="30" xfId="0" applyFont="1" applyFill="1" applyBorder="1" applyAlignment="1"/>
    <xf numFmtId="165" fontId="33" fillId="8" borderId="23" xfId="0" applyNumberFormat="1" applyFont="1" applyFill="1" applyBorder="1" applyAlignment="1">
      <alignment horizontal="left"/>
    </xf>
    <xf numFmtId="0" fontId="108" fillId="8" borderId="23" xfId="0" applyFont="1" applyFill="1" applyBorder="1" applyAlignment="1">
      <alignment horizontal="center" vertical="center" wrapText="1"/>
    </xf>
    <xf numFmtId="0" fontId="109" fillId="8" borderId="23" xfId="0" applyFont="1" applyFill="1" applyBorder="1" applyAlignment="1">
      <alignment vertical="center" wrapText="1"/>
    </xf>
    <xf numFmtId="0" fontId="35" fillId="29" borderId="53" xfId="0" applyFont="1" applyFill="1" applyBorder="1" applyAlignment="1">
      <alignment horizontal="center" vertical="center"/>
    </xf>
    <xf numFmtId="0" fontId="33" fillId="8" borderId="54" xfId="0" applyFont="1" applyFill="1" applyBorder="1" applyAlignment="1">
      <alignment horizontal="center" wrapText="1"/>
    </xf>
    <xf numFmtId="0" fontId="33" fillId="8" borderId="38" xfId="0" applyFont="1" applyFill="1" applyBorder="1" applyAlignment="1">
      <alignment horizontal="center" wrapText="1"/>
    </xf>
    <xf numFmtId="0" fontId="33" fillId="8" borderId="53" xfId="0" applyFont="1" applyFill="1" applyBorder="1" applyAlignment="1">
      <alignment horizontal="center" vertical="center" wrapText="1"/>
    </xf>
    <xf numFmtId="0" fontId="33" fillId="8" borderId="54" xfId="0" applyFont="1" applyFill="1" applyBorder="1" applyAlignment="1">
      <alignment horizontal="center" vertical="center" wrapText="1"/>
    </xf>
    <xf numFmtId="9" fontId="33" fillId="8" borderId="54" xfId="1" applyFont="1" applyFill="1" applyBorder="1" applyAlignment="1">
      <alignment horizontal="center" vertical="center" wrapText="1"/>
    </xf>
    <xf numFmtId="0" fontId="33" fillId="21" borderId="54" xfId="0" applyFont="1" applyFill="1" applyBorder="1" applyAlignment="1">
      <alignment horizontal="center" vertical="center" wrapText="1"/>
    </xf>
    <xf numFmtId="0" fontId="0" fillId="8" borderId="54" xfId="0" applyFill="1" applyBorder="1" applyAlignment="1">
      <alignment horizontal="center" vertical="center"/>
    </xf>
    <xf numFmtId="0" fontId="0" fillId="21" borderId="54" xfId="0" applyFill="1" applyBorder="1" applyAlignment="1">
      <alignment horizontal="center" vertical="center"/>
    </xf>
    <xf numFmtId="0" fontId="0" fillId="0" borderId="54" xfId="0" applyFill="1" applyBorder="1" applyAlignment="1">
      <alignment horizontal="center" vertical="center"/>
    </xf>
    <xf numFmtId="0" fontId="33" fillId="0" borderId="54" xfId="0" applyFont="1" applyFill="1" applyBorder="1" applyAlignment="1">
      <alignment horizontal="center" vertical="center" wrapText="1"/>
    </xf>
    <xf numFmtId="0" fontId="0" fillId="21" borderId="38" xfId="0" applyFill="1" applyBorder="1" applyAlignment="1">
      <alignment horizontal="center" vertical="center"/>
    </xf>
    <xf numFmtId="164" fontId="0" fillId="21" borderId="55" xfId="42" applyFont="1" applyFill="1" applyBorder="1" applyAlignment="1">
      <alignment horizontal="center" vertical="center"/>
    </xf>
    <xf numFmtId="0" fontId="33" fillId="8" borderId="40" xfId="0" applyFont="1" applyFill="1" applyBorder="1" applyAlignment="1">
      <alignment horizontal="left" vertical="center" wrapText="1"/>
    </xf>
    <xf numFmtId="3" fontId="33" fillId="8" borderId="54" xfId="0" applyNumberFormat="1" applyFont="1" applyFill="1" applyBorder="1" applyAlignment="1">
      <alignment horizontal="center" vertical="center" wrapText="1"/>
    </xf>
    <xf numFmtId="0" fontId="33" fillId="8" borderId="54" xfId="0" applyFont="1" applyFill="1" applyBorder="1" applyAlignment="1">
      <alignment horizontal="center" vertical="center"/>
    </xf>
    <xf numFmtId="169" fontId="33" fillId="8" borderId="54" xfId="0" applyNumberFormat="1" applyFont="1" applyFill="1" applyBorder="1" applyAlignment="1">
      <alignment horizontal="center" vertical="center"/>
    </xf>
    <xf numFmtId="0" fontId="33" fillId="21" borderId="38" xfId="0" applyFont="1" applyFill="1" applyBorder="1" applyAlignment="1">
      <alignment horizontal="center" vertical="center"/>
    </xf>
    <xf numFmtId="0" fontId="33" fillId="8" borderId="53" xfId="0" applyFont="1" applyFill="1" applyBorder="1" applyAlignment="1"/>
    <xf numFmtId="0" fontId="33" fillId="8" borderId="54" xfId="0" applyFont="1" applyFill="1" applyBorder="1" applyAlignment="1">
      <alignment horizontal="center"/>
    </xf>
    <xf numFmtId="1" fontId="33" fillId="8" borderId="54" xfId="0" applyNumberFormat="1" applyFont="1" applyFill="1" applyBorder="1" applyAlignment="1">
      <alignment horizontal="center"/>
    </xf>
    <xf numFmtId="0" fontId="33" fillId="24" borderId="38" xfId="0" applyFont="1" applyFill="1" applyBorder="1" applyAlignment="1">
      <alignment horizontal="center"/>
    </xf>
    <xf numFmtId="0" fontId="33" fillId="8" borderId="32" xfId="0" applyFont="1" applyFill="1" applyBorder="1" applyAlignment="1">
      <alignment horizontal="center" wrapText="1"/>
    </xf>
    <xf numFmtId="0" fontId="50" fillId="8" borderId="56" xfId="0" applyFont="1" applyFill="1" applyBorder="1" applyAlignment="1">
      <alignment horizontal="left" vertical="center" wrapText="1"/>
    </xf>
    <xf numFmtId="0" fontId="109" fillId="8" borderId="56" xfId="0" applyFont="1" applyFill="1" applyBorder="1" applyAlignment="1">
      <alignment vertical="center" wrapText="1"/>
    </xf>
    <xf numFmtId="0" fontId="33" fillId="8" borderId="56" xfId="0" applyFont="1" applyFill="1" applyBorder="1" applyAlignment="1">
      <alignment horizontal="center"/>
    </xf>
    <xf numFmtId="9" fontId="33" fillId="8" borderId="56" xfId="0" applyNumberFormat="1" applyFont="1" applyFill="1" applyBorder="1" applyAlignment="1">
      <alignment horizontal="center"/>
    </xf>
    <xf numFmtId="0" fontId="33" fillId="24" borderId="57" xfId="0" applyFont="1" applyFill="1" applyBorder="1" applyAlignment="1">
      <alignment horizontal="center"/>
    </xf>
    <xf numFmtId="0" fontId="33" fillId="8" borderId="40" xfId="0" applyFont="1" applyFill="1" applyBorder="1" applyAlignment="1">
      <alignment horizontal="center" wrapText="1"/>
    </xf>
    <xf numFmtId="2" fontId="33" fillId="8" borderId="54" xfId="0" applyNumberFormat="1" applyFont="1" applyFill="1" applyBorder="1" applyAlignment="1">
      <alignment horizontal="center"/>
    </xf>
    <xf numFmtId="9" fontId="33" fillId="8" borderId="54" xfId="0" applyNumberFormat="1" applyFont="1" applyFill="1" applyBorder="1" applyAlignment="1">
      <alignment horizontal="center"/>
    </xf>
    <xf numFmtId="1" fontId="33" fillId="24" borderId="54" xfId="0" applyNumberFormat="1" applyFont="1" applyFill="1" applyBorder="1" applyAlignment="1">
      <alignment horizontal="center"/>
    </xf>
    <xf numFmtId="165" fontId="33" fillId="8" borderId="54" xfId="0" applyNumberFormat="1" applyFont="1" applyFill="1" applyBorder="1" applyAlignment="1">
      <alignment horizontal="left"/>
    </xf>
    <xf numFmtId="165" fontId="33" fillId="8" borderId="54" xfId="0" applyNumberFormat="1" applyFont="1" applyFill="1" applyBorder="1" applyAlignment="1">
      <alignment horizontal="center"/>
    </xf>
    <xf numFmtId="165" fontId="33" fillId="24" borderId="54" xfId="0" applyNumberFormat="1" applyFont="1" applyFill="1" applyBorder="1" applyAlignment="1">
      <alignment horizontal="center"/>
    </xf>
    <xf numFmtId="169" fontId="33" fillId="8" borderId="54" xfId="0" applyNumberFormat="1" applyFont="1" applyFill="1" applyBorder="1" applyAlignment="1">
      <alignment horizontal="center"/>
    </xf>
    <xf numFmtId="0" fontId="108" fillId="8" borderId="56" xfId="0" applyFont="1" applyFill="1" applyBorder="1" applyAlignment="1">
      <alignment horizontal="center" vertical="center" wrapText="1"/>
    </xf>
    <xf numFmtId="165" fontId="33" fillId="8" borderId="56" xfId="0" applyNumberFormat="1" applyFont="1" applyFill="1" applyBorder="1" applyAlignment="1">
      <alignment horizontal="center"/>
    </xf>
    <xf numFmtId="169" fontId="33" fillId="8" borderId="56" xfId="0" applyNumberFormat="1" applyFont="1" applyFill="1" applyBorder="1" applyAlignment="1">
      <alignment horizontal="center"/>
    </xf>
    <xf numFmtId="0" fontId="33" fillId="24" borderId="58" xfId="0" applyFont="1" applyFill="1" applyBorder="1" applyAlignment="1">
      <alignment horizontal="center"/>
    </xf>
    <xf numFmtId="0" fontId="33" fillId="8" borderId="59" xfId="0" applyFont="1" applyFill="1" applyBorder="1" applyAlignment="1">
      <alignment horizontal="center" wrapText="1"/>
    </xf>
    <xf numFmtId="0" fontId="33" fillId="8" borderId="32" xfId="0" applyFont="1" applyFill="1" applyBorder="1" applyAlignment="1">
      <alignment horizontal="center"/>
    </xf>
    <xf numFmtId="0" fontId="33" fillId="8" borderId="57" xfId="0" applyFont="1" applyFill="1" applyBorder="1" applyAlignment="1">
      <alignment horizontal="center"/>
    </xf>
    <xf numFmtId="0" fontId="33" fillId="8" borderId="59" xfId="0" applyFont="1" applyFill="1" applyBorder="1" applyAlignment="1">
      <alignment horizontal="center"/>
    </xf>
    <xf numFmtId="2" fontId="33" fillId="24" borderId="56" xfId="0" applyNumberFormat="1" applyFont="1" applyFill="1" applyBorder="1" applyAlignment="1">
      <alignment horizontal="center" vertical="center"/>
    </xf>
    <xf numFmtId="2" fontId="33" fillId="24" borderId="56" xfId="0" applyNumberFormat="1" applyFont="1" applyFill="1" applyBorder="1" applyAlignment="1">
      <alignment horizontal="center"/>
    </xf>
    <xf numFmtId="1" fontId="33" fillId="24" borderId="56" xfId="0" applyNumberFormat="1" applyFont="1" applyFill="1" applyBorder="1" applyAlignment="1">
      <alignment horizontal="center"/>
    </xf>
    <xf numFmtId="1" fontId="33" fillId="24" borderId="57" xfId="0" applyNumberFormat="1" applyFont="1" applyFill="1" applyBorder="1" applyAlignment="1">
      <alignment horizontal="center"/>
    </xf>
    <xf numFmtId="0" fontId="35" fillId="11" borderId="28" xfId="0" applyFont="1" applyFill="1" applyBorder="1" applyAlignment="1">
      <alignment horizontal="center" vertical="center"/>
    </xf>
    <xf numFmtId="0" fontId="33" fillId="8" borderId="34" xfId="0" applyFont="1" applyFill="1" applyBorder="1" applyAlignment="1">
      <alignment horizontal="center" vertical="center" wrapText="1"/>
    </xf>
    <xf numFmtId="0" fontId="50" fillId="8" borderId="27" xfId="0" applyFont="1" applyFill="1" applyBorder="1" applyAlignment="1">
      <alignment horizontal="left" wrapText="1"/>
    </xf>
    <xf numFmtId="0" fontId="50" fillId="8" borderId="27" xfId="0" applyFont="1" applyFill="1" applyBorder="1" applyAlignment="1">
      <alignment horizontal="center" wrapText="1"/>
    </xf>
    <xf numFmtId="165" fontId="33" fillId="8" borderId="28" xfId="0" applyNumberFormat="1" applyFont="1" applyFill="1" applyBorder="1" applyAlignment="1">
      <alignment horizontal="left" vertical="center" wrapText="1"/>
    </xf>
    <xf numFmtId="0" fontId="33" fillId="8" borderId="21" xfId="0" applyFont="1" applyFill="1" applyBorder="1" applyAlignment="1">
      <alignment horizontal="center"/>
    </xf>
    <xf numFmtId="0" fontId="108" fillId="8" borderId="49" xfId="0" applyFont="1" applyFill="1" applyBorder="1" applyAlignment="1">
      <alignment vertical="top" wrapText="1"/>
    </xf>
    <xf numFmtId="0" fontId="35" fillId="11" borderId="30" xfId="0" applyFont="1" applyFill="1" applyBorder="1" applyAlignment="1">
      <alignment horizontal="center" vertical="center"/>
    </xf>
    <xf numFmtId="0" fontId="50" fillId="8" borderId="23" xfId="0" applyFont="1" applyFill="1" applyBorder="1" applyAlignment="1">
      <alignment horizontal="center" wrapText="1"/>
    </xf>
    <xf numFmtId="2" fontId="33" fillId="8" borderId="23" xfId="0" applyNumberFormat="1" applyFont="1" applyFill="1" applyBorder="1" applyAlignment="1">
      <alignment horizontal="center" vertical="center"/>
    </xf>
    <xf numFmtId="9" fontId="33" fillId="8" borderId="23" xfId="0" applyNumberFormat="1" applyFont="1" applyFill="1" applyBorder="1" applyAlignment="1">
      <alignment horizontal="center" vertical="center"/>
    </xf>
    <xf numFmtId="0" fontId="33" fillId="8" borderId="26" xfId="0" applyFont="1" applyFill="1" applyBorder="1" applyAlignment="1">
      <alignment horizontal="center"/>
    </xf>
    <xf numFmtId="0" fontId="33" fillId="8" borderId="56" xfId="0" applyFont="1" applyFill="1" applyBorder="1" applyAlignment="1">
      <alignment horizontal="center" vertical="center" wrapText="1"/>
    </xf>
    <xf numFmtId="0" fontId="33" fillId="8" borderId="57" xfId="0" applyFont="1" applyFill="1" applyBorder="1" applyAlignment="1">
      <alignment horizontal="center" vertical="center" wrapText="1"/>
    </xf>
    <xf numFmtId="0" fontId="33" fillId="8" borderId="32" xfId="0" applyFont="1" applyFill="1" applyBorder="1" applyAlignment="1">
      <alignment horizontal="center" vertical="center" wrapText="1"/>
    </xf>
    <xf numFmtId="0" fontId="33" fillId="8" borderId="56" xfId="0" applyFont="1" applyFill="1" applyBorder="1" applyAlignment="1">
      <alignment horizontal="center" wrapText="1"/>
    </xf>
    <xf numFmtId="9" fontId="33" fillId="8" borderId="56" xfId="1" applyFont="1" applyFill="1" applyBorder="1" applyAlignment="1">
      <alignment horizontal="center" vertical="center" wrapText="1"/>
    </xf>
    <xf numFmtId="0" fontId="33" fillId="21" borderId="56" xfId="0" applyFont="1" applyFill="1" applyBorder="1" applyAlignment="1">
      <alignment horizontal="center" vertical="center" wrapText="1"/>
    </xf>
    <xf numFmtId="0" fontId="0" fillId="8" borderId="56" xfId="0" applyFill="1" applyBorder="1" applyAlignment="1">
      <alignment horizontal="center" vertical="center"/>
    </xf>
    <xf numFmtId="0" fontId="0" fillId="21" borderId="56" xfId="0" applyFill="1" applyBorder="1" applyAlignment="1">
      <alignment horizontal="center" vertical="center"/>
    </xf>
    <xf numFmtId="0" fontId="0" fillId="0" borderId="56" xfId="0" applyFill="1" applyBorder="1" applyAlignment="1">
      <alignment horizontal="center" vertical="center"/>
    </xf>
    <xf numFmtId="0" fontId="33" fillId="0" borderId="56" xfId="0" applyFont="1" applyFill="1" applyBorder="1" applyAlignment="1">
      <alignment horizontal="center" vertical="center" wrapText="1"/>
    </xf>
    <xf numFmtId="0" fontId="0" fillId="21" borderId="57" xfId="0" applyFill="1" applyBorder="1" applyAlignment="1">
      <alignment horizontal="center" vertical="center"/>
    </xf>
    <xf numFmtId="164" fontId="0" fillId="21" borderId="60" xfId="42" applyFont="1" applyFill="1" applyBorder="1" applyAlignment="1">
      <alignment horizontal="center" vertical="center"/>
    </xf>
    <xf numFmtId="0" fontId="33" fillId="8" borderId="32" xfId="0" applyFont="1" applyFill="1" applyBorder="1" applyAlignment="1">
      <alignment horizontal="left" vertical="center" wrapText="1"/>
    </xf>
    <xf numFmtId="3" fontId="33" fillId="8" borderId="56" xfId="0" applyNumberFormat="1" applyFont="1" applyFill="1" applyBorder="1" applyAlignment="1">
      <alignment horizontal="center" vertical="center" wrapText="1"/>
    </xf>
    <xf numFmtId="0" fontId="33" fillId="8" borderId="56" xfId="0" applyFont="1" applyFill="1" applyBorder="1" applyAlignment="1">
      <alignment horizontal="center" vertical="center"/>
    </xf>
    <xf numFmtId="169" fontId="33" fillId="8" borderId="56" xfId="0" applyNumberFormat="1" applyFont="1" applyFill="1" applyBorder="1" applyAlignment="1">
      <alignment horizontal="center" vertical="center"/>
    </xf>
    <xf numFmtId="0" fontId="33" fillId="21" borderId="57" xfId="0" applyFont="1" applyFill="1" applyBorder="1" applyAlignment="1">
      <alignment horizontal="center" vertical="center"/>
    </xf>
    <xf numFmtId="2" fontId="33" fillId="8" borderId="56" xfId="0" applyNumberFormat="1" applyFont="1" applyFill="1" applyBorder="1" applyAlignment="1">
      <alignment horizontal="center"/>
    </xf>
    <xf numFmtId="165" fontId="33" fillId="8" borderId="32" xfId="0" applyNumberFormat="1" applyFont="1" applyFill="1" applyBorder="1" applyAlignment="1">
      <alignment horizontal="left"/>
    </xf>
    <xf numFmtId="165" fontId="33" fillId="24" borderId="56" xfId="0" applyNumberFormat="1" applyFont="1" applyFill="1" applyBorder="1" applyAlignment="1">
      <alignment horizontal="center"/>
    </xf>
    <xf numFmtId="0" fontId="108" fillId="8" borderId="32" xfId="0" applyFont="1" applyFill="1" applyBorder="1" applyAlignment="1">
      <alignment vertical="top" wrapText="1"/>
    </xf>
    <xf numFmtId="0" fontId="35" fillId="27" borderId="33" xfId="0" applyFont="1" applyFill="1" applyBorder="1" applyAlignment="1">
      <alignment horizontal="center" vertical="center"/>
    </xf>
    <xf numFmtId="0" fontId="33" fillId="8" borderId="61" xfId="0" applyFont="1" applyFill="1" applyBorder="1" applyAlignment="1">
      <alignment horizontal="center" vertical="center" wrapText="1"/>
    </xf>
    <xf numFmtId="0" fontId="33" fillId="21" borderId="26" xfId="0" applyFont="1" applyFill="1" applyBorder="1" applyAlignment="1">
      <alignment horizontal="center" vertical="center" wrapText="1"/>
    </xf>
    <xf numFmtId="0" fontId="0" fillId="8" borderId="26" xfId="0" applyFill="1" applyBorder="1" applyAlignment="1">
      <alignment horizontal="center" vertical="center"/>
    </xf>
    <xf numFmtId="0" fontId="0" fillId="21" borderId="26" xfId="0" applyFill="1" applyBorder="1" applyAlignment="1">
      <alignment horizontal="center" vertical="center"/>
    </xf>
    <xf numFmtId="0" fontId="0" fillId="0" borderId="26" xfId="0" applyFill="1" applyBorder="1" applyAlignment="1">
      <alignment horizontal="center" vertical="center"/>
    </xf>
    <xf numFmtId="0" fontId="33" fillId="0" borderId="26" xfId="0" applyFont="1" applyFill="1" applyBorder="1" applyAlignment="1">
      <alignment horizontal="center" vertical="center" wrapText="1"/>
    </xf>
    <xf numFmtId="0" fontId="0" fillId="21" borderId="61" xfId="0" applyFill="1" applyBorder="1" applyAlignment="1">
      <alignment horizontal="center" vertical="center"/>
    </xf>
    <xf numFmtId="164" fontId="0" fillId="21" borderId="62" xfId="42" applyFont="1" applyFill="1" applyBorder="1" applyAlignment="1">
      <alignment horizontal="center" vertical="center"/>
    </xf>
    <xf numFmtId="0" fontId="33" fillId="8" borderId="42" xfId="0" applyFont="1" applyFill="1" applyBorder="1" applyAlignment="1">
      <alignment horizontal="left" vertical="center" wrapText="1"/>
    </xf>
    <xf numFmtId="3" fontId="33" fillId="8" borderId="26" xfId="0" applyNumberFormat="1" applyFont="1" applyFill="1" applyBorder="1" applyAlignment="1">
      <alignment horizontal="center" vertical="center" wrapText="1"/>
    </xf>
    <xf numFmtId="0" fontId="33" fillId="8" borderId="26" xfId="0" applyFont="1" applyFill="1" applyBorder="1" applyAlignment="1">
      <alignment horizontal="center" vertical="center"/>
    </xf>
    <xf numFmtId="169" fontId="33" fillId="8" borderId="26" xfId="0" applyNumberFormat="1" applyFont="1" applyFill="1" applyBorder="1" applyAlignment="1">
      <alignment horizontal="center" vertical="center"/>
    </xf>
    <xf numFmtId="0" fontId="33" fillId="21" borderId="61" xfId="0" applyFont="1" applyFill="1" applyBorder="1" applyAlignment="1">
      <alignment horizontal="center" vertical="center"/>
    </xf>
    <xf numFmtId="0" fontId="33" fillId="8" borderId="33" xfId="0" applyFont="1" applyFill="1" applyBorder="1" applyAlignment="1">
      <alignment horizontal="center"/>
    </xf>
    <xf numFmtId="0" fontId="33" fillId="24" borderId="61" xfId="0" applyFont="1" applyFill="1" applyBorder="1" applyAlignment="1">
      <alignment horizontal="center"/>
    </xf>
    <xf numFmtId="0" fontId="33" fillId="8" borderId="42" xfId="0" applyFont="1" applyFill="1" applyBorder="1" applyAlignment="1">
      <alignment horizontal="center" wrapText="1"/>
    </xf>
    <xf numFmtId="2" fontId="33" fillId="8" borderId="26" xfId="0" applyNumberFormat="1" applyFont="1" applyFill="1" applyBorder="1" applyAlignment="1">
      <alignment horizontal="center"/>
    </xf>
    <xf numFmtId="9" fontId="33" fillId="8" borderId="26" xfId="0" applyNumberFormat="1" applyFont="1" applyFill="1" applyBorder="1" applyAlignment="1">
      <alignment horizontal="center"/>
    </xf>
    <xf numFmtId="1" fontId="33" fillId="24" borderId="26" xfId="0" applyNumberFormat="1" applyFont="1" applyFill="1" applyBorder="1" applyAlignment="1">
      <alignment horizontal="center"/>
    </xf>
    <xf numFmtId="165" fontId="33" fillId="8" borderId="26" xfId="0" applyNumberFormat="1" applyFont="1" applyFill="1" applyBorder="1" applyAlignment="1">
      <alignment horizontal="left"/>
    </xf>
    <xf numFmtId="165" fontId="33" fillId="8" borderId="26" xfId="0" applyNumberFormat="1" applyFont="1" applyFill="1" applyBorder="1" applyAlignment="1">
      <alignment horizontal="center"/>
    </xf>
    <xf numFmtId="165" fontId="33" fillId="24" borderId="26" xfId="0" applyNumberFormat="1" applyFont="1" applyFill="1" applyBorder="1" applyAlignment="1">
      <alignment horizontal="center"/>
    </xf>
    <xf numFmtId="169" fontId="33" fillId="8" borderId="26" xfId="0" applyNumberFormat="1" applyFont="1" applyFill="1" applyBorder="1" applyAlignment="1">
      <alignment horizontal="center"/>
    </xf>
    <xf numFmtId="0" fontId="108" fillId="8" borderId="26" xfId="0" applyFont="1" applyFill="1" applyBorder="1" applyAlignment="1">
      <alignment vertical="top" wrapText="1"/>
    </xf>
    <xf numFmtId="0" fontId="33" fillId="24" borderId="41" xfId="0" applyFont="1" applyFill="1" applyBorder="1" applyAlignment="1">
      <alignment horizontal="center"/>
    </xf>
    <xf numFmtId="0" fontId="35" fillId="27" borderId="30" xfId="0" applyFont="1" applyFill="1" applyBorder="1" applyAlignment="1">
      <alignment horizontal="center" vertical="center"/>
    </xf>
    <xf numFmtId="0" fontId="108" fillId="8" borderId="23" xfId="0" applyFont="1" applyFill="1" applyBorder="1" applyAlignment="1">
      <alignment vertical="top" wrapText="1"/>
    </xf>
    <xf numFmtId="1" fontId="0" fillId="0" borderId="0" xfId="0" applyNumberFormat="1" applyFill="1" applyAlignment="1">
      <alignment horizontal="center"/>
    </xf>
    <xf numFmtId="165" fontId="33" fillId="8" borderId="23" xfId="0" applyNumberFormat="1" applyFont="1" applyFill="1" applyBorder="1" applyAlignment="1">
      <alignment horizontal="left" wrapText="1"/>
    </xf>
    <xf numFmtId="0" fontId="35" fillId="27" borderId="53" xfId="0" applyFont="1" applyFill="1" applyBorder="1" applyAlignment="1">
      <alignment horizontal="center" vertical="center"/>
    </xf>
    <xf numFmtId="0" fontId="33" fillId="8" borderId="38" xfId="0" applyFont="1" applyFill="1" applyBorder="1" applyAlignment="1">
      <alignment horizontal="center" vertical="center" wrapText="1"/>
    </xf>
    <xf numFmtId="0" fontId="33" fillId="8" borderId="53" xfId="0" applyFont="1" applyFill="1" applyBorder="1" applyAlignment="1">
      <alignment horizontal="center"/>
    </xf>
    <xf numFmtId="0" fontId="108" fillId="8" borderId="56" xfId="0" applyFont="1" applyFill="1" applyBorder="1" applyAlignment="1">
      <alignment vertical="top" wrapText="1"/>
    </xf>
    <xf numFmtId="1" fontId="33" fillId="24" borderId="17" xfId="0" applyNumberFormat="1" applyFont="1" applyFill="1" applyBorder="1" applyAlignment="1">
      <alignment horizontal="center"/>
    </xf>
    <xf numFmtId="1" fontId="33" fillId="24" borderId="38" xfId="0" applyNumberFormat="1" applyFont="1" applyFill="1" applyBorder="1" applyAlignment="1">
      <alignment horizontal="center"/>
    </xf>
    <xf numFmtId="0" fontId="35" fillId="5" borderId="28" xfId="0" applyFont="1" applyFill="1" applyBorder="1" applyAlignment="1">
      <alignment horizontal="center" vertical="center"/>
    </xf>
    <xf numFmtId="0" fontId="109" fillId="8" borderId="27" xfId="0" applyFont="1" applyFill="1" applyBorder="1" applyAlignment="1">
      <alignment vertical="center" wrapText="1"/>
    </xf>
    <xf numFmtId="0" fontId="108" fillId="8" borderId="28" xfId="0" applyFont="1" applyFill="1" applyBorder="1" applyAlignment="1">
      <alignment vertical="top" wrapText="1"/>
    </xf>
    <xf numFmtId="0" fontId="35" fillId="5" borderId="30" xfId="0" applyFont="1" applyFill="1" applyBorder="1" applyAlignment="1">
      <alignment horizontal="center" vertical="center"/>
    </xf>
    <xf numFmtId="0" fontId="33" fillId="8" borderId="23" xfId="0" applyFont="1" applyFill="1" applyBorder="1" applyAlignment="1">
      <alignment horizontal="left" wrapText="1"/>
    </xf>
    <xf numFmtId="0" fontId="33" fillId="8" borderId="23" xfId="0" applyFont="1" applyFill="1" applyBorder="1" applyAlignment="1">
      <alignment wrapText="1"/>
    </xf>
    <xf numFmtId="0" fontId="108" fillId="8" borderId="30" xfId="0" applyFont="1" applyFill="1" applyBorder="1" applyAlignment="1">
      <alignment vertical="top" wrapText="1"/>
    </xf>
    <xf numFmtId="0" fontId="50" fillId="8" borderId="23" xfId="0" applyFont="1" applyFill="1" applyBorder="1" applyAlignment="1">
      <alignment vertical="center" wrapText="1"/>
    </xf>
    <xf numFmtId="165" fontId="33" fillId="8" borderId="30" xfId="0" applyNumberFormat="1" applyFont="1" applyFill="1" applyBorder="1" applyAlignment="1">
      <alignment horizontal="center"/>
    </xf>
    <xf numFmtId="0" fontId="0" fillId="0" borderId="43" xfId="0" applyFill="1" applyBorder="1" applyAlignment="1">
      <alignment horizontal="center"/>
    </xf>
    <xf numFmtId="0" fontId="0" fillId="8" borderId="43" xfId="0" applyFill="1" applyBorder="1" applyAlignment="1">
      <alignment horizontal="center"/>
    </xf>
    <xf numFmtId="0" fontId="35" fillId="5" borderId="32" xfId="0" applyFont="1" applyFill="1" applyBorder="1" applyAlignment="1">
      <alignment horizontal="center" vertical="center"/>
    </xf>
    <xf numFmtId="165" fontId="33" fillId="8" borderId="32" xfId="0" applyNumberFormat="1" applyFont="1" applyFill="1" applyBorder="1" applyAlignment="1">
      <alignment horizontal="center"/>
    </xf>
    <xf numFmtId="1" fontId="33" fillId="24" borderId="15" xfId="0" applyNumberFormat="1" applyFont="1" applyFill="1" applyBorder="1" applyAlignment="1">
      <alignment horizontal="center"/>
    </xf>
    <xf numFmtId="0" fontId="35" fillId="30" borderId="33" xfId="0" applyFont="1" applyFill="1" applyBorder="1" applyAlignment="1">
      <alignment horizontal="center" vertical="center"/>
    </xf>
    <xf numFmtId="0" fontId="108" fillId="8" borderId="28" xfId="0" applyFont="1" applyFill="1" applyBorder="1" applyAlignment="1">
      <alignment horizontal="left" wrapText="1"/>
    </xf>
    <xf numFmtId="1" fontId="33" fillId="24" borderId="61" xfId="0" applyNumberFormat="1" applyFont="1" applyFill="1" applyBorder="1" applyAlignment="1">
      <alignment horizontal="center"/>
    </xf>
    <xf numFmtId="0" fontId="108" fillId="8" borderId="30" xfId="0" applyFont="1" applyFill="1" applyBorder="1" applyAlignment="1">
      <alignment horizontal="left" wrapText="1"/>
    </xf>
    <xf numFmtId="0" fontId="35" fillId="30" borderId="30" xfId="0" applyFont="1" applyFill="1" applyBorder="1" applyAlignment="1">
      <alignment horizontal="center" vertical="center"/>
    </xf>
    <xf numFmtId="0" fontId="35" fillId="30" borderId="32" xfId="0" applyFont="1" applyFill="1" applyBorder="1" applyAlignment="1">
      <alignment horizontal="center" vertical="center"/>
    </xf>
    <xf numFmtId="0" fontId="33" fillId="8" borderId="59" xfId="0" applyFont="1" applyFill="1" applyBorder="1" applyAlignment="1">
      <alignment horizontal="left" vertical="center" wrapText="1"/>
    </xf>
    <xf numFmtId="1" fontId="33" fillId="24" borderId="32" xfId="0" applyNumberFormat="1" applyFont="1" applyFill="1" applyBorder="1" applyAlignment="1">
      <alignment horizontal="center"/>
    </xf>
    <xf numFmtId="0" fontId="0" fillId="8" borderId="0" xfId="0" applyFill="1" applyBorder="1" applyAlignment="1">
      <alignment horizontal="center"/>
    </xf>
    <xf numFmtId="0" fontId="35" fillId="20" borderId="33" xfId="0" applyFont="1" applyFill="1" applyBorder="1" applyAlignment="1">
      <alignment horizontal="center" vertical="center"/>
    </xf>
    <xf numFmtId="0" fontId="33" fillId="8" borderId="33" xfId="0" applyFont="1" applyFill="1" applyBorder="1" applyAlignment="1">
      <alignment horizontal="center" wrapText="1"/>
    </xf>
    <xf numFmtId="0" fontId="50" fillId="8" borderId="26" xfId="0" applyFont="1" applyFill="1" applyBorder="1" applyAlignment="1">
      <alignment horizontal="left" vertical="center" wrapText="1"/>
    </xf>
    <xf numFmtId="0" fontId="109" fillId="8" borderId="26" xfId="0" applyFont="1" applyFill="1" applyBorder="1" applyAlignment="1">
      <alignment vertical="center" wrapText="1"/>
    </xf>
    <xf numFmtId="165" fontId="33" fillId="8" borderId="33" xfId="0" applyNumberFormat="1" applyFont="1" applyFill="1" applyBorder="1" applyAlignment="1">
      <alignment horizontal="left"/>
    </xf>
    <xf numFmtId="165" fontId="33" fillId="8" borderId="33" xfId="0" applyNumberFormat="1" applyFont="1" applyFill="1" applyBorder="1" applyAlignment="1">
      <alignment horizontal="center"/>
    </xf>
    <xf numFmtId="0" fontId="33" fillId="8" borderId="42" xfId="0" applyFont="1" applyFill="1" applyBorder="1" applyAlignment="1">
      <alignment horizontal="left" wrapText="1"/>
    </xf>
    <xf numFmtId="0" fontId="35" fillId="20" borderId="30" xfId="0" applyFont="1" applyFill="1" applyBorder="1" applyAlignment="1">
      <alignment horizontal="center" vertical="center"/>
    </xf>
    <xf numFmtId="0" fontId="33" fillId="8" borderId="51" xfId="0" applyFont="1" applyFill="1" applyBorder="1" applyAlignment="1">
      <alignment horizontal="left" wrapText="1"/>
    </xf>
    <xf numFmtId="0" fontId="0" fillId="8" borderId="30" xfId="0" applyFill="1" applyBorder="1" applyAlignment="1">
      <alignment horizontal="center"/>
    </xf>
    <xf numFmtId="0" fontId="0" fillId="0" borderId="0" xfId="0" applyFill="1" applyBorder="1" applyAlignment="1">
      <alignment horizontal="center"/>
    </xf>
    <xf numFmtId="0" fontId="35" fillId="20" borderId="32" xfId="0" applyFont="1" applyFill="1" applyBorder="1" applyAlignment="1">
      <alignment horizontal="center" vertical="center"/>
    </xf>
    <xf numFmtId="0" fontId="50" fillId="8" borderId="32" xfId="0" applyFont="1" applyFill="1" applyBorder="1" applyAlignment="1">
      <alignment horizontal="left" wrapText="1"/>
    </xf>
    <xf numFmtId="0" fontId="50" fillId="8" borderId="56" xfId="0" applyFont="1" applyFill="1" applyBorder="1" applyAlignment="1">
      <alignment horizontal="left" wrapText="1"/>
    </xf>
    <xf numFmtId="0" fontId="35" fillId="31" borderId="33" xfId="0" applyFont="1" applyFill="1" applyBorder="1" applyAlignment="1">
      <alignment horizontal="center" vertical="center"/>
    </xf>
    <xf numFmtId="0" fontId="50" fillId="8" borderId="33" xfId="0" applyFont="1" applyFill="1" applyBorder="1" applyAlignment="1">
      <alignment horizontal="left" vertical="center" wrapText="1"/>
    </xf>
    <xf numFmtId="0" fontId="33" fillId="8" borderId="61" xfId="0" applyFont="1" applyFill="1" applyBorder="1" applyAlignment="1">
      <alignment horizontal="center"/>
    </xf>
    <xf numFmtId="0" fontId="35" fillId="31" borderId="30" xfId="0" applyFont="1" applyFill="1" applyBorder="1" applyAlignment="1">
      <alignment horizontal="center" vertical="center"/>
    </xf>
    <xf numFmtId="1" fontId="33" fillId="24" borderId="30" xfId="0" applyNumberFormat="1" applyFont="1" applyFill="1" applyBorder="1" applyAlignment="1">
      <alignment horizontal="center"/>
    </xf>
    <xf numFmtId="0" fontId="35" fillId="31" borderId="32" xfId="0" applyFont="1" applyFill="1" applyBorder="1" applyAlignment="1">
      <alignment horizontal="center" vertical="center"/>
    </xf>
    <xf numFmtId="0" fontId="33" fillId="8" borderId="57" xfId="0" applyFont="1" applyFill="1" applyBorder="1" applyAlignment="1">
      <alignment horizontal="center" wrapText="1"/>
    </xf>
    <xf numFmtId="0" fontId="35" fillId="27" borderId="32" xfId="0" applyFont="1" applyFill="1" applyBorder="1" applyAlignment="1">
      <alignment horizontal="center" vertical="center"/>
    </xf>
    <xf numFmtId="0" fontId="35" fillId="24" borderId="33" xfId="0" applyFont="1" applyFill="1" applyBorder="1" applyAlignment="1">
      <alignment horizontal="center" vertical="center"/>
    </xf>
    <xf numFmtId="0" fontId="35" fillId="24" borderId="30" xfId="0" applyFont="1" applyFill="1" applyBorder="1" applyAlignment="1">
      <alignment horizontal="center" vertical="center"/>
    </xf>
    <xf numFmtId="0" fontId="0" fillId="0" borderId="0" xfId="0" applyFill="1"/>
    <xf numFmtId="0" fontId="0" fillId="0" borderId="8" xfId="0" applyBorder="1" applyAlignment="1">
      <alignment horizontal="center" vertical="center"/>
    </xf>
    <xf numFmtId="0" fontId="46" fillId="0" borderId="0" xfId="0" applyFont="1" applyBorder="1" applyAlignment="1">
      <alignment horizontal="center"/>
    </xf>
    <xf numFmtId="0" fontId="33" fillId="0" borderId="0" xfId="0" applyFont="1" applyBorder="1" applyAlignment="1">
      <alignment horizontal="center"/>
    </xf>
    <xf numFmtId="0" fontId="33" fillId="0" borderId="0" xfId="0" applyFont="1" applyFill="1" applyBorder="1" applyAlignment="1">
      <alignment horizontal="center"/>
    </xf>
    <xf numFmtId="0" fontId="33" fillId="0" borderId="3" xfId="0" applyFont="1" applyBorder="1" applyAlignment="1">
      <alignment horizontal="center"/>
    </xf>
    <xf numFmtId="3" fontId="33" fillId="0" borderId="5" xfId="0" applyNumberFormat="1" applyFont="1" applyBorder="1"/>
    <xf numFmtId="3" fontId="33" fillId="0" borderId="0" xfId="0" applyNumberFormat="1" applyFont="1" applyBorder="1"/>
    <xf numFmtId="3" fontId="33" fillId="0" borderId="3" xfId="0" applyNumberFormat="1" applyFont="1" applyBorder="1"/>
    <xf numFmtId="0" fontId="39" fillId="0" borderId="0" xfId="0" applyFont="1" applyFill="1"/>
    <xf numFmtId="0" fontId="39" fillId="0" borderId="8" xfId="0" applyFont="1" applyBorder="1" applyAlignment="1">
      <alignment horizontal="center" vertical="center"/>
    </xf>
    <xf numFmtId="0" fontId="0" fillId="0" borderId="9" xfId="0" applyBorder="1" applyAlignment="1">
      <alignment horizontal="center" vertical="center"/>
    </xf>
    <xf numFmtId="0" fontId="0" fillId="0" borderId="43" xfId="0" applyBorder="1"/>
    <xf numFmtId="0" fontId="33" fillId="0" borderId="43" xfId="0" applyFont="1" applyBorder="1"/>
    <xf numFmtId="0" fontId="0" fillId="0" borderId="44" xfId="0" applyBorder="1"/>
    <xf numFmtId="0" fontId="46" fillId="0" borderId="43" xfId="0" applyFont="1" applyBorder="1" applyAlignment="1">
      <alignment horizontal="center"/>
    </xf>
    <xf numFmtId="0" fontId="33" fillId="0" borderId="43" xfId="0" applyFont="1" applyBorder="1" applyAlignment="1">
      <alignment horizontal="center"/>
    </xf>
    <xf numFmtId="0" fontId="33" fillId="0" borderId="43" xfId="0" applyFont="1" applyFill="1" applyBorder="1" applyAlignment="1">
      <alignment horizontal="center"/>
    </xf>
    <xf numFmtId="2" fontId="33" fillId="0" borderId="6" xfId="0" applyNumberFormat="1" applyFont="1" applyBorder="1"/>
    <xf numFmtId="2" fontId="33" fillId="0" borderId="43" xfId="0" applyNumberFormat="1" applyFont="1" applyBorder="1"/>
    <xf numFmtId="1" fontId="33" fillId="0" borderId="43" xfId="0" applyNumberFormat="1" applyFont="1" applyBorder="1"/>
    <xf numFmtId="1" fontId="33" fillId="0" borderId="44" xfId="0" applyNumberFormat="1" applyFont="1" applyBorder="1"/>
    <xf numFmtId="0" fontId="33" fillId="0" borderId="0" xfId="0" applyFont="1" applyFill="1" applyAlignment="1">
      <alignment horizontal="center"/>
    </xf>
    <xf numFmtId="2" fontId="33" fillId="0" borderId="0" xfId="0" applyNumberFormat="1" applyFont="1"/>
    <xf numFmtId="1" fontId="33" fillId="0" borderId="0" xfId="0" applyNumberFormat="1" applyFont="1"/>
    <xf numFmtId="0" fontId="33" fillId="0" borderId="44" xfId="0" applyFont="1" applyBorder="1" applyAlignment="1">
      <alignment horizontal="center"/>
    </xf>
    <xf numFmtId="0" fontId="37" fillId="7" borderId="0"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8" xfId="0" applyFont="1" applyFill="1" applyBorder="1" applyAlignment="1">
      <alignment horizontal="center" vertical="center"/>
    </xf>
    <xf numFmtId="0" fontId="35" fillId="7" borderId="13" xfId="0" applyFont="1" applyFill="1" applyBorder="1" applyAlignment="1">
      <alignment horizontal="center" vertical="center"/>
    </xf>
    <xf numFmtId="0" fontId="37" fillId="7" borderId="0" xfId="0" applyFont="1" applyFill="1" applyBorder="1" applyAlignment="1">
      <alignment horizontal="center" vertical="center"/>
    </xf>
    <xf numFmtId="0" fontId="33" fillId="0" borderId="16" xfId="0" applyFont="1" applyBorder="1" applyAlignment="1">
      <alignment horizontal="left"/>
    </xf>
    <xf numFmtId="3" fontId="33" fillId="0" borderId="21" xfId="0" applyNumberFormat="1" applyFont="1" applyBorder="1" applyAlignment="1">
      <alignment horizontal="center" wrapText="1"/>
    </xf>
    <xf numFmtId="10" fontId="33" fillId="0" borderId="21" xfId="1" applyNumberFormat="1" applyFont="1" applyBorder="1" applyAlignment="1">
      <alignment horizontal="center"/>
    </xf>
    <xf numFmtId="3" fontId="33" fillId="0" borderId="21" xfId="0" applyNumberFormat="1" applyFont="1" applyBorder="1" applyAlignment="1">
      <alignment horizontal="center" vertical="top" wrapText="1"/>
    </xf>
    <xf numFmtId="10" fontId="33" fillId="0" borderId="3" xfId="1" applyNumberFormat="1" applyFont="1" applyBorder="1" applyAlignment="1">
      <alignment horizontal="center"/>
    </xf>
    <xf numFmtId="10" fontId="38" fillId="0" borderId="0" xfId="1" applyNumberFormat="1" applyFont="1" applyBorder="1" applyAlignment="1">
      <alignment horizontal="center"/>
    </xf>
    <xf numFmtId="0" fontId="33" fillId="0" borderId="17" xfId="0" applyFont="1" applyBorder="1" applyAlignment="1">
      <alignment horizontal="left"/>
    </xf>
    <xf numFmtId="3" fontId="33" fillId="0" borderId="22" xfId="0" applyNumberFormat="1" applyFont="1" applyBorder="1" applyAlignment="1">
      <alignment horizontal="center" wrapText="1"/>
    </xf>
    <xf numFmtId="10" fontId="33" fillId="0" borderId="22" xfId="1" applyNumberFormat="1" applyFont="1" applyBorder="1" applyAlignment="1">
      <alignment horizontal="center"/>
    </xf>
    <xf numFmtId="3" fontId="33" fillId="0" borderId="22" xfId="0" applyNumberFormat="1" applyFont="1" applyBorder="1" applyAlignment="1">
      <alignment horizontal="center" vertical="top" wrapText="1"/>
    </xf>
    <xf numFmtId="0" fontId="33" fillId="0" borderId="17" xfId="0" applyFont="1" applyBorder="1" applyAlignment="1">
      <alignment horizontal="left" wrapText="1"/>
    </xf>
    <xf numFmtId="0" fontId="33" fillId="0" borderId="15" xfId="0" applyFont="1" applyBorder="1" applyAlignment="1">
      <alignment horizontal="left"/>
    </xf>
    <xf numFmtId="3" fontId="33" fillId="0" borderId="63" xfId="0" applyNumberFormat="1" applyFont="1" applyBorder="1" applyAlignment="1">
      <alignment horizontal="center" wrapText="1"/>
    </xf>
    <xf numFmtId="10" fontId="33" fillId="0" borderId="63" xfId="1" applyNumberFormat="1" applyFont="1" applyBorder="1" applyAlignment="1">
      <alignment horizontal="center"/>
    </xf>
    <xf numFmtId="0" fontId="35" fillId="0" borderId="12" xfId="0" applyFont="1" applyBorder="1" applyAlignment="1">
      <alignment horizontal="justify" vertical="top" wrapText="1"/>
    </xf>
    <xf numFmtId="3" fontId="35" fillId="0" borderId="20" xfId="0" applyNumberFormat="1" applyFont="1" applyBorder="1" applyAlignment="1">
      <alignment horizontal="center" vertical="top" wrapText="1"/>
    </xf>
    <xf numFmtId="0" fontId="35" fillId="0" borderId="20" xfId="0" applyFont="1" applyBorder="1" applyAlignment="1">
      <alignment horizontal="center"/>
    </xf>
    <xf numFmtId="9" fontId="35" fillId="0" borderId="13" xfId="0" applyNumberFormat="1" applyFont="1" applyBorder="1" applyAlignment="1">
      <alignment horizontal="center" vertical="center"/>
    </xf>
    <xf numFmtId="0" fontId="43" fillId="4" borderId="39" xfId="0" applyFont="1" applyFill="1" applyBorder="1"/>
    <xf numFmtId="3" fontId="0" fillId="4" borderId="0" xfId="0" applyNumberFormat="1" applyFill="1"/>
    <xf numFmtId="2" fontId="0" fillId="0" borderId="0" xfId="0" applyNumberFormat="1"/>
    <xf numFmtId="10" fontId="33" fillId="0" borderId="23" xfId="0" applyNumberFormat="1" applyFont="1" applyFill="1" applyBorder="1" applyAlignment="1">
      <alignment horizontal="center" vertical="center"/>
    </xf>
    <xf numFmtId="0" fontId="0" fillId="0" borderId="23" xfId="0" applyBorder="1" applyAlignment="1">
      <alignment horizontal="center" vertical="center"/>
    </xf>
    <xf numFmtId="0" fontId="0" fillId="0" borderId="23" xfId="0" applyFill="1" applyBorder="1" applyAlignment="1">
      <alignment horizontal="center"/>
    </xf>
    <xf numFmtId="0" fontId="0" fillId="0" borderId="23" xfId="0" applyBorder="1"/>
    <xf numFmtId="9" fontId="0" fillId="0" borderId="0" xfId="1" applyFont="1"/>
    <xf numFmtId="0" fontId="33" fillId="27" borderId="23" xfId="0" applyFont="1" applyFill="1" applyBorder="1" applyAlignment="1">
      <alignment horizontal="center" vertical="center"/>
    </xf>
    <xf numFmtId="0" fontId="0" fillId="27" borderId="23" xfId="0" applyFill="1" applyBorder="1" applyAlignment="1">
      <alignment horizontal="center"/>
    </xf>
    <xf numFmtId="0" fontId="0" fillId="27" borderId="23" xfId="0" applyFill="1" applyBorder="1"/>
    <xf numFmtId="0" fontId="0" fillId="27" borderId="0" xfId="0" applyFill="1"/>
    <xf numFmtId="9" fontId="0" fillId="27" borderId="0" xfId="1" applyFont="1" applyFill="1"/>
    <xf numFmtId="0" fontId="33" fillId="0" borderId="0" xfId="2" quotePrefix="1" applyFill="1"/>
    <xf numFmtId="0" fontId="35" fillId="7" borderId="23" xfId="0" applyFont="1" applyFill="1" applyBorder="1" applyAlignment="1">
      <alignment horizontal="center" vertical="center" wrapText="1"/>
    </xf>
    <xf numFmtId="0" fontId="35" fillId="8" borderId="23" xfId="2" applyFont="1" applyFill="1" applyBorder="1" applyAlignment="1">
      <alignment vertical="top"/>
    </xf>
    <xf numFmtId="0" fontId="33" fillId="8" borderId="23" xfId="2" applyFont="1" applyFill="1" applyBorder="1" applyAlignment="1">
      <alignment horizontal="center"/>
    </xf>
    <xf numFmtId="4" fontId="33" fillId="8" borderId="0" xfId="2" applyNumberFormat="1" applyFill="1"/>
    <xf numFmtId="0" fontId="33" fillId="8" borderId="0" xfId="2" applyFill="1"/>
    <xf numFmtId="0" fontId="33" fillId="0" borderId="23" xfId="0" applyFont="1" applyFill="1" applyBorder="1" applyAlignment="1">
      <alignment horizontal="center"/>
    </xf>
    <xf numFmtId="169" fontId="33" fillId="0" borderId="23" xfId="0" applyNumberFormat="1" applyFont="1" applyFill="1" applyBorder="1" applyAlignment="1">
      <alignment horizontal="center"/>
    </xf>
    <xf numFmtId="0" fontId="0" fillId="0" borderId="64" xfId="0" applyBorder="1"/>
    <xf numFmtId="0" fontId="33" fillId="32" borderId="0" xfId="58" applyFont="1" applyFill="1" applyAlignment="1">
      <alignment horizontal="center" vertical="center"/>
    </xf>
    <xf numFmtId="0" fontId="53" fillId="32" borderId="0" xfId="58" applyFont="1" applyFill="1"/>
    <xf numFmtId="0" fontId="94" fillId="32" borderId="0" xfId="58" applyFont="1" applyFill="1" applyAlignment="1">
      <alignment horizontal="center" vertical="center"/>
    </xf>
    <xf numFmtId="0" fontId="12" fillId="32" borderId="0" xfId="58" applyFill="1"/>
    <xf numFmtId="0" fontId="53" fillId="32" borderId="23" xfId="58" applyFont="1" applyFill="1" applyBorder="1"/>
    <xf numFmtId="14" fontId="53" fillId="32" borderId="0" xfId="58" applyNumberFormat="1" applyFont="1" applyFill="1"/>
    <xf numFmtId="0" fontId="63" fillId="32" borderId="0" xfId="58" applyFont="1" applyFill="1" applyAlignment="1">
      <alignment horizontal="center" wrapText="1"/>
    </xf>
    <xf numFmtId="0" fontId="62" fillId="17" borderId="23" xfId="19" applyFont="1" applyFill="1" applyBorder="1" applyAlignment="1">
      <alignment horizontal="center" wrapText="1"/>
    </xf>
    <xf numFmtId="17" fontId="68" fillId="0" borderId="23" xfId="20" applyNumberFormat="1" applyBorder="1"/>
    <xf numFmtId="0" fontId="60" fillId="0" borderId="23" xfId="19" applyFont="1" applyBorder="1" applyAlignment="1">
      <alignment horizontal="right" wrapText="1"/>
    </xf>
    <xf numFmtId="3" fontId="60" fillId="0" borderId="23" xfId="19" applyNumberFormat="1" applyFont="1" applyBorder="1"/>
    <xf numFmtId="0" fontId="35" fillId="5" borderId="53" xfId="0" applyFont="1" applyFill="1" applyBorder="1" applyAlignment="1">
      <alignment horizontal="center" vertical="center"/>
    </xf>
    <xf numFmtId="0" fontId="33" fillId="8" borderId="53" xfId="0" applyFont="1" applyFill="1" applyBorder="1" applyAlignment="1">
      <alignment horizontal="left" vertical="center" wrapText="1"/>
    </xf>
    <xf numFmtId="0" fontId="33" fillId="8" borderId="53" xfId="0" applyFont="1" applyFill="1" applyBorder="1" applyAlignment="1">
      <alignment horizontal="center" wrapText="1"/>
    </xf>
    <xf numFmtId="0" fontId="50" fillId="8" borderId="54" xfId="0" applyFont="1" applyFill="1" applyBorder="1" applyAlignment="1">
      <alignment horizontal="left" vertical="center" wrapText="1"/>
    </xf>
    <xf numFmtId="0" fontId="109" fillId="8" borderId="54" xfId="0" applyFont="1" applyFill="1" applyBorder="1" applyAlignment="1">
      <alignment vertical="center" wrapText="1"/>
    </xf>
    <xf numFmtId="165" fontId="33" fillId="8" borderId="53" xfId="0" applyNumberFormat="1" applyFont="1" applyFill="1" applyBorder="1" applyAlignment="1">
      <alignment horizontal="left"/>
    </xf>
    <xf numFmtId="165" fontId="33" fillId="8" borderId="53" xfId="0" applyNumberFormat="1" applyFont="1" applyFill="1" applyBorder="1" applyAlignment="1">
      <alignment horizontal="center"/>
    </xf>
    <xf numFmtId="0" fontId="33" fillId="24" borderId="39" xfId="0" applyFont="1" applyFill="1" applyBorder="1" applyAlignment="1">
      <alignment horizontal="center"/>
    </xf>
    <xf numFmtId="0" fontId="33" fillId="8" borderId="38" xfId="0" applyFont="1" applyFill="1" applyBorder="1" applyAlignment="1">
      <alignment horizontal="center"/>
    </xf>
    <xf numFmtId="0" fontId="33" fillId="8" borderId="40" xfId="0" applyFont="1" applyFill="1" applyBorder="1" applyAlignment="1">
      <alignment horizontal="center"/>
    </xf>
    <xf numFmtId="2" fontId="33" fillId="24" borderId="54" xfId="0" applyNumberFormat="1" applyFont="1" applyFill="1" applyBorder="1" applyAlignment="1">
      <alignment horizontal="center" vertical="center"/>
    </xf>
    <xf numFmtId="2" fontId="33" fillId="24" borderId="54" xfId="0" applyNumberFormat="1" applyFont="1" applyFill="1" applyBorder="1" applyAlignment="1">
      <alignment horizontal="center"/>
    </xf>
    <xf numFmtId="0" fontId="84" fillId="22" borderId="13" xfId="0" applyFont="1" applyFill="1" applyBorder="1" applyAlignment="1">
      <alignment horizontal="center" vertical="center"/>
    </xf>
    <xf numFmtId="14" fontId="50" fillId="23" borderId="9" xfId="0" applyNumberFormat="1" applyFont="1" applyFill="1" applyBorder="1" applyAlignment="1">
      <alignment horizontal="center" vertical="center" wrapText="1"/>
    </xf>
    <xf numFmtId="14" fontId="50" fillId="23" borderId="44" xfId="0" applyNumberFormat="1" applyFont="1" applyFill="1" applyBorder="1" applyAlignment="1">
      <alignment horizontal="center" vertical="center"/>
    </xf>
    <xf numFmtId="0" fontId="50" fillId="23" borderId="44" xfId="0" applyFont="1" applyFill="1" applyBorder="1" applyAlignment="1">
      <alignment horizontal="center" vertical="center"/>
    </xf>
    <xf numFmtId="0" fontId="50" fillId="23" borderId="44" xfId="0" applyFont="1" applyFill="1" applyBorder="1" applyAlignment="1">
      <alignment horizontal="center" vertical="center" wrapText="1"/>
    </xf>
    <xf numFmtId="2" fontId="33" fillId="0" borderId="44" xfId="0" applyNumberFormat="1" applyFont="1" applyBorder="1" applyAlignment="1">
      <alignment horizontal="center" vertical="center" wrapText="1"/>
    </xf>
    <xf numFmtId="164" fontId="33" fillId="0" borderId="44" xfId="42" applyFont="1" applyBorder="1" applyAlignment="1">
      <alignment vertical="center" wrapText="1"/>
    </xf>
    <xf numFmtId="164" fontId="35" fillId="0" borderId="44" xfId="42" applyFont="1" applyBorder="1" applyAlignment="1">
      <alignment vertical="center" wrapText="1"/>
    </xf>
    <xf numFmtId="0" fontId="10" fillId="0" borderId="0" xfId="31" applyFont="1"/>
    <xf numFmtId="0" fontId="10" fillId="0" borderId="0" xfId="31" applyFont="1" applyAlignment="1">
      <alignment horizontal="left"/>
    </xf>
    <xf numFmtId="0" fontId="10" fillId="0" borderId="0" xfId="31" applyFont="1" applyAlignment="1">
      <alignment horizontal="left" vertical="center"/>
    </xf>
    <xf numFmtId="0" fontId="10" fillId="0" borderId="0" xfId="31" applyFont="1" applyAlignment="1">
      <alignment horizontal="center"/>
    </xf>
    <xf numFmtId="0" fontId="51" fillId="33" borderId="0" xfId="31" applyFont="1" applyFill="1" applyAlignment="1">
      <alignment horizontal="center"/>
    </xf>
    <xf numFmtId="0" fontId="88" fillId="12" borderId="23" xfId="0" applyFont="1" applyFill="1" applyBorder="1" applyAlignment="1">
      <alignment horizontal="center" vertical="center" wrapText="1"/>
    </xf>
    <xf numFmtId="0" fontId="33" fillId="0" borderId="23" xfId="0" applyFont="1" applyBorder="1" applyAlignment="1">
      <alignment horizontal="left" vertical="center" wrapText="1"/>
    </xf>
    <xf numFmtId="3" fontId="100" fillId="0" borderId="23" xfId="0" applyNumberFormat="1" applyFont="1" applyBorder="1" applyAlignment="1">
      <alignment horizontal="center" vertical="center" wrapText="1"/>
    </xf>
    <xf numFmtId="0" fontId="84" fillId="12" borderId="23" xfId="0" applyFont="1" applyFill="1" applyBorder="1" applyAlignment="1">
      <alignment horizontal="left" vertical="center" wrapText="1"/>
    </xf>
    <xf numFmtId="3" fontId="33" fillId="0" borderId="23" xfId="0" applyNumberFormat="1" applyFont="1" applyBorder="1" applyAlignment="1">
      <alignment horizontal="center" vertical="center" wrapText="1"/>
    </xf>
    <xf numFmtId="179" fontId="33" fillId="0" borderId="23" xfId="0" applyNumberFormat="1" applyFont="1" applyBorder="1" applyAlignment="1">
      <alignment horizontal="center" vertical="center" wrapText="1"/>
    </xf>
    <xf numFmtId="164" fontId="32" fillId="34" borderId="23" xfId="3" applyNumberFormat="1" applyFill="1" applyBorder="1"/>
    <xf numFmtId="0" fontId="32" fillId="33" borderId="0" xfId="3" applyFill="1"/>
    <xf numFmtId="0" fontId="84" fillId="12" borderId="2" xfId="0" applyFont="1" applyFill="1" applyBorder="1" applyAlignment="1">
      <alignment horizontal="center" vertical="center" wrapText="1"/>
    </xf>
    <xf numFmtId="0" fontId="84" fillId="12" borderId="3" xfId="0" applyFont="1" applyFill="1" applyBorder="1" applyAlignment="1">
      <alignment horizontal="center" vertical="center" wrapText="1"/>
    </xf>
    <xf numFmtId="0" fontId="10" fillId="0" borderId="23" xfId="3" applyFont="1" applyBorder="1"/>
    <xf numFmtId="168" fontId="10" fillId="0" borderId="23" xfId="42" applyNumberFormat="1" applyFont="1" applyBorder="1"/>
    <xf numFmtId="0" fontId="116" fillId="0" borderId="23" xfId="0" applyFont="1" applyBorder="1"/>
    <xf numFmtId="168" fontId="51" fillId="0" borderId="23" xfId="42" applyNumberFormat="1" applyFont="1" applyBorder="1"/>
    <xf numFmtId="0" fontId="115" fillId="33" borderId="0" xfId="3" applyFont="1" applyFill="1"/>
    <xf numFmtId="0" fontId="12" fillId="33" borderId="0" xfId="58" applyFill="1"/>
    <xf numFmtId="0" fontId="117" fillId="33" borderId="0" xfId="58" applyFont="1" applyFill="1"/>
    <xf numFmtId="0" fontId="68" fillId="33" borderId="0" xfId="19" applyFill="1"/>
    <xf numFmtId="0" fontId="118" fillId="34" borderId="0" xfId="19" applyFont="1" applyFill="1" applyAlignment="1">
      <alignment vertical="top"/>
    </xf>
    <xf numFmtId="0" fontId="119" fillId="33" borderId="0" xfId="0" applyFont="1" applyFill="1"/>
    <xf numFmtId="0" fontId="120" fillId="12" borderId="18" xfId="0" applyFont="1" applyFill="1" applyBorder="1" applyAlignment="1">
      <alignment horizontal="center" vertical="center"/>
    </xf>
    <xf numFmtId="0" fontId="120" fillId="12" borderId="13" xfId="0" applyFont="1" applyFill="1" applyBorder="1" applyAlignment="1">
      <alignment horizontal="center" vertical="center" wrapText="1"/>
    </xf>
    <xf numFmtId="0" fontId="0" fillId="33" borderId="0" xfId="0" applyFill="1"/>
    <xf numFmtId="17" fontId="83" fillId="0" borderId="9" xfId="0" applyNumberFormat="1" applyFont="1" applyBorder="1" applyAlignment="1">
      <alignment horizontal="center" vertical="center"/>
    </xf>
    <xf numFmtId="3" fontId="83" fillId="0" borderId="44" xfId="0" applyNumberFormat="1" applyFont="1" applyBorder="1" applyAlignment="1">
      <alignment horizontal="center" vertical="center"/>
    </xf>
    <xf numFmtId="0" fontId="121" fillId="0" borderId="9" xfId="0" applyFont="1" applyBorder="1" applyAlignment="1">
      <alignment horizontal="center" vertical="center"/>
    </xf>
    <xf numFmtId="3" fontId="121" fillId="0" borderId="44" xfId="0" applyNumberFormat="1" applyFont="1" applyBorder="1" applyAlignment="1">
      <alignment horizontal="center" vertical="center"/>
    </xf>
    <xf numFmtId="0" fontId="12" fillId="35" borderId="0" xfId="58" applyFill="1"/>
    <xf numFmtId="180" fontId="50" fillId="0" borderId="44" xfId="42" applyNumberFormat="1" applyFont="1" applyBorder="1" applyAlignment="1">
      <alignment horizontal="center" vertical="center" wrapText="1"/>
    </xf>
    <xf numFmtId="3" fontId="32" fillId="0" borderId="0" xfId="3" applyNumberFormat="1"/>
    <xf numFmtId="4" fontId="33" fillId="0" borderId="0" xfId="0" applyNumberFormat="1" applyFont="1" applyBorder="1" applyAlignment="1">
      <alignment horizontal="center" vertical="center" wrapText="1"/>
    </xf>
    <xf numFmtId="168" fontId="102" fillId="32" borderId="23" xfId="42" applyNumberFormat="1" applyFont="1" applyFill="1" applyBorder="1"/>
    <xf numFmtId="168" fontId="103" fillId="32" borderId="23" xfId="42" applyNumberFormat="1" applyFont="1" applyFill="1" applyBorder="1"/>
    <xf numFmtId="0" fontId="8" fillId="0" borderId="0" xfId="3" applyFont="1"/>
    <xf numFmtId="0" fontId="122" fillId="0" borderId="0" xfId="3" applyFont="1"/>
    <xf numFmtId="0" fontId="33" fillId="32" borderId="0" xfId="103" applyFill="1"/>
    <xf numFmtId="0" fontId="0" fillId="32" borderId="0" xfId="0" applyFill="1"/>
    <xf numFmtId="0" fontId="68" fillId="32" borderId="0" xfId="19" applyFill="1"/>
    <xf numFmtId="0" fontId="33" fillId="32" borderId="0" xfId="103" applyFill="1"/>
    <xf numFmtId="0" fontId="0" fillId="32" borderId="0" xfId="0" applyFill="1"/>
    <xf numFmtId="0" fontId="68" fillId="32" borderId="0" xfId="19" applyFill="1"/>
    <xf numFmtId="164" fontId="0" fillId="36" borderId="23" xfId="4" applyFont="1" applyFill="1" applyBorder="1"/>
    <xf numFmtId="164" fontId="51" fillId="32" borderId="0" xfId="3" applyNumberFormat="1" applyFont="1" applyFill="1"/>
    <xf numFmtId="164" fontId="32" fillId="32" borderId="23" xfId="3" applyNumberFormat="1" applyFill="1" applyBorder="1"/>
    <xf numFmtId="0" fontId="44" fillId="4" borderId="20" xfId="0" applyFont="1" applyFill="1" applyBorder="1" applyAlignment="1">
      <alignment horizontal="center" vertical="center"/>
    </xf>
    <xf numFmtId="0" fontId="33" fillId="0" borderId="25" xfId="0" applyFont="1" applyFill="1" applyBorder="1" applyAlignment="1">
      <alignment horizontal="center" vertical="center" wrapText="1"/>
    </xf>
    <xf numFmtId="0" fontId="100" fillId="0" borderId="23" xfId="0" applyFont="1" applyBorder="1" applyAlignment="1">
      <alignment horizontal="center" vertical="center" wrapText="1"/>
    </xf>
    <xf numFmtId="0" fontId="0" fillId="0" borderId="0" xfId="0" applyAlignment="1">
      <alignment wrapText="1"/>
    </xf>
    <xf numFmtId="1" fontId="33" fillId="24" borderId="48" xfId="0" applyNumberFormat="1" applyFont="1" applyFill="1" applyBorder="1" applyAlignment="1">
      <alignment horizontal="center"/>
    </xf>
    <xf numFmtId="165" fontId="33" fillId="8" borderId="49" xfId="0" applyNumberFormat="1" applyFont="1" applyFill="1" applyBorder="1" applyAlignment="1">
      <alignment horizontal="left"/>
    </xf>
    <xf numFmtId="1" fontId="33" fillId="24" borderId="25" xfId="0" applyNumberFormat="1" applyFont="1" applyFill="1" applyBorder="1" applyAlignment="1">
      <alignment horizontal="center"/>
    </xf>
    <xf numFmtId="165" fontId="33" fillId="8" borderId="51" xfId="0" applyNumberFormat="1" applyFont="1" applyFill="1" applyBorder="1" applyAlignment="1">
      <alignment horizontal="left"/>
    </xf>
    <xf numFmtId="1" fontId="33" fillId="24" borderId="39" xfId="0" applyNumberFormat="1" applyFont="1" applyFill="1" applyBorder="1" applyAlignment="1">
      <alignment horizontal="center"/>
    </xf>
    <xf numFmtId="165" fontId="33" fillId="8" borderId="40" xfId="0" applyNumberFormat="1" applyFont="1" applyFill="1" applyBorder="1" applyAlignment="1">
      <alignment horizontal="left"/>
    </xf>
    <xf numFmtId="0" fontId="33" fillId="8" borderId="23" xfId="1024" applyFont="1" applyFill="1" applyBorder="1" applyAlignment="1">
      <alignment horizontal="center" vertical="center" wrapText="1"/>
    </xf>
    <xf numFmtId="0" fontId="33" fillId="8" borderId="31" xfId="1024" applyFont="1" applyFill="1" applyBorder="1" applyAlignment="1">
      <alignment horizontal="center" vertical="center" wrapText="1"/>
    </xf>
    <xf numFmtId="0" fontId="33" fillId="8" borderId="30" xfId="1024" applyFont="1" applyFill="1" applyBorder="1" applyAlignment="1">
      <alignment horizontal="center" vertical="center" wrapText="1"/>
    </xf>
    <xf numFmtId="9" fontId="33" fillId="8" borderId="23" xfId="8" applyFont="1" applyFill="1" applyBorder="1" applyAlignment="1">
      <alignment horizontal="center" vertical="center" wrapText="1"/>
    </xf>
    <xf numFmtId="0" fontId="33" fillId="8" borderId="23" xfId="1024" applyFont="1" applyFill="1" applyBorder="1" applyAlignment="1">
      <alignment horizontal="center" wrapText="1"/>
    </xf>
    <xf numFmtId="9" fontId="33" fillId="8" borderId="26" xfId="8" applyFont="1" applyFill="1" applyBorder="1" applyAlignment="1">
      <alignment horizontal="center" vertical="center" wrapText="1"/>
    </xf>
    <xf numFmtId="164" fontId="0" fillId="21" borderId="66" xfId="42" applyFont="1" applyFill="1" applyBorder="1" applyAlignment="1">
      <alignment horizontal="center" vertical="center"/>
    </xf>
    <xf numFmtId="0" fontId="33" fillId="8" borderId="31" xfId="1024" applyFont="1" applyFill="1" applyBorder="1" applyAlignment="1">
      <alignment horizontal="center" wrapText="1"/>
    </xf>
    <xf numFmtId="0" fontId="108" fillId="8" borderId="40" xfId="0" applyFont="1" applyFill="1" applyBorder="1" applyAlignment="1">
      <alignment vertical="top" wrapText="1"/>
    </xf>
    <xf numFmtId="0" fontId="33" fillId="0" borderId="27" xfId="0" applyFont="1" applyFill="1" applyBorder="1" applyAlignment="1">
      <alignment horizontal="center"/>
    </xf>
    <xf numFmtId="165" fontId="33" fillId="0" borderId="27" xfId="0" applyNumberFormat="1" applyFont="1" applyFill="1" applyBorder="1" applyAlignment="1">
      <alignment horizontal="center"/>
    </xf>
    <xf numFmtId="0" fontId="33" fillId="0" borderId="21" xfId="0" applyFont="1" applyFill="1" applyBorder="1" applyAlignment="1">
      <alignment horizontal="center"/>
    </xf>
    <xf numFmtId="169" fontId="33" fillId="0" borderId="27" xfId="0" applyNumberFormat="1" applyFont="1" applyFill="1" applyBorder="1" applyAlignment="1">
      <alignment horizontal="center"/>
    </xf>
    <xf numFmtId="0" fontId="0" fillId="0" borderId="30" xfId="0" applyFont="1" applyFill="1" applyBorder="1" applyAlignment="1">
      <alignment wrapText="1"/>
    </xf>
    <xf numFmtId="0" fontId="0" fillId="0" borderId="30" xfId="0" applyFont="1" applyFill="1" applyBorder="1"/>
    <xf numFmtId="0" fontId="33" fillId="0" borderId="30" xfId="0" applyFont="1" applyFill="1" applyBorder="1" applyAlignment="1">
      <alignment horizontal="center" wrapText="1"/>
    </xf>
    <xf numFmtId="10" fontId="33" fillId="0" borderId="23" xfId="0" applyNumberFormat="1" applyFont="1" applyFill="1" applyBorder="1" applyAlignment="1">
      <alignment horizontal="center"/>
    </xf>
    <xf numFmtId="1" fontId="33" fillId="24" borderId="58" xfId="0" applyNumberFormat="1" applyFont="1" applyFill="1" applyBorder="1" applyAlignment="1">
      <alignment horizontal="center"/>
    </xf>
    <xf numFmtId="0" fontId="0" fillId="0" borderId="32" xfId="0" applyFont="1" applyFill="1" applyBorder="1"/>
    <xf numFmtId="0" fontId="33" fillId="0" borderId="56" xfId="0" applyFont="1" applyFill="1" applyBorder="1" applyAlignment="1">
      <alignment horizontal="center"/>
    </xf>
    <xf numFmtId="10" fontId="33" fillId="0" borderId="56" xfId="0" applyNumberFormat="1" applyFont="1" applyFill="1" applyBorder="1" applyAlignment="1">
      <alignment horizontal="center"/>
    </xf>
    <xf numFmtId="175" fontId="33" fillId="8" borderId="26" xfId="0" applyNumberFormat="1" applyFont="1" applyFill="1" applyBorder="1" applyAlignment="1">
      <alignment horizontal="center"/>
    </xf>
    <xf numFmtId="175" fontId="33" fillId="8" borderId="23" xfId="0" applyNumberFormat="1" applyFont="1" applyFill="1" applyBorder="1" applyAlignment="1">
      <alignment horizontal="center"/>
    </xf>
    <xf numFmtId="0" fontId="33" fillId="0" borderId="0" xfId="0" applyFont="1" applyFill="1" applyAlignment="1">
      <alignment horizontal="center" vertical="center"/>
    </xf>
    <xf numFmtId="0" fontId="33" fillId="0" borderId="0" xfId="0" applyFont="1" applyFill="1"/>
    <xf numFmtId="0" fontId="34" fillId="0" borderId="65" xfId="0" applyFont="1" applyFill="1" applyBorder="1" applyAlignment="1">
      <alignment horizontal="center"/>
    </xf>
    <xf numFmtId="4" fontId="33" fillId="0" borderId="23" xfId="0" applyNumberFormat="1" applyFont="1" applyFill="1" applyBorder="1" applyAlignment="1">
      <alignment horizontal="center" vertical="center"/>
    </xf>
    <xf numFmtId="0" fontId="33" fillId="0" borderId="0" xfId="0" applyFont="1" applyFill="1" applyBorder="1" applyAlignment="1">
      <alignment horizontal="center" vertical="center" wrapText="1"/>
    </xf>
    <xf numFmtId="0" fontId="33" fillId="0" borderId="28" xfId="0" applyFont="1" applyFill="1" applyBorder="1" applyAlignment="1">
      <alignment wrapText="1"/>
    </xf>
    <xf numFmtId="0" fontId="5" fillId="0" borderId="0" xfId="1025"/>
    <xf numFmtId="0" fontId="5" fillId="0" borderId="67" xfId="1025" applyBorder="1"/>
    <xf numFmtId="0" fontId="5" fillId="0" borderId="68" xfId="1025" applyBorder="1"/>
    <xf numFmtId="0" fontId="5" fillId="0" borderId="69" xfId="1025" applyBorder="1"/>
    <xf numFmtId="0" fontId="5" fillId="0" borderId="70" xfId="1025" applyBorder="1"/>
    <xf numFmtId="0" fontId="5" fillId="0" borderId="0" xfId="1025" applyBorder="1"/>
    <xf numFmtId="0" fontId="5" fillId="0" borderId="71" xfId="1025" applyBorder="1"/>
    <xf numFmtId="0" fontId="123" fillId="0" borderId="18" xfId="1025" applyFont="1" applyBorder="1" applyAlignment="1">
      <alignment horizontal="center"/>
    </xf>
    <xf numFmtId="0" fontId="123" fillId="0" borderId="12" xfId="1025" applyFont="1" applyBorder="1" applyAlignment="1">
      <alignment horizontal="center"/>
    </xf>
    <xf numFmtId="0" fontId="123" fillId="0" borderId="20" xfId="1025" applyFont="1" applyBorder="1" applyAlignment="1">
      <alignment horizontal="center"/>
    </xf>
    <xf numFmtId="0" fontId="123" fillId="0" borderId="70" xfId="1025" applyFont="1" applyBorder="1" applyAlignment="1">
      <alignment horizontal="center"/>
    </xf>
    <xf numFmtId="0" fontId="123" fillId="0" borderId="0" xfId="1025" applyFont="1" applyBorder="1" applyAlignment="1">
      <alignment horizontal="center"/>
    </xf>
    <xf numFmtId="0" fontId="123" fillId="0" borderId="62" xfId="1025" applyFont="1" applyBorder="1" applyAlignment="1">
      <alignment horizontal="center"/>
    </xf>
    <xf numFmtId="0" fontId="123" fillId="0" borderId="33" xfId="1025" applyFont="1" applyBorder="1" applyAlignment="1">
      <alignment horizontal="center"/>
    </xf>
    <xf numFmtId="0" fontId="123" fillId="0" borderId="26" xfId="1025" applyFont="1" applyBorder="1" applyAlignment="1">
      <alignment horizontal="center"/>
    </xf>
    <xf numFmtId="0" fontId="123" fillId="0" borderId="61" xfId="1025" applyFont="1" applyBorder="1" applyAlignment="1">
      <alignment horizontal="center"/>
    </xf>
    <xf numFmtId="0" fontId="123" fillId="0" borderId="73" xfId="1025" applyFont="1" applyBorder="1" applyAlignment="1">
      <alignment horizontal="center"/>
    </xf>
    <xf numFmtId="4" fontId="124" fillId="0" borderId="33" xfId="1025" applyNumberFormat="1" applyFont="1" applyBorder="1" applyAlignment="1">
      <alignment horizontal="center"/>
    </xf>
    <xf numFmtId="4" fontId="5" fillId="0" borderId="26" xfId="1025" applyNumberFormat="1" applyBorder="1" applyAlignment="1">
      <alignment horizontal="center" vertical="center"/>
    </xf>
    <xf numFmtId="4" fontId="124" fillId="0" borderId="41" xfId="1025" applyNumberFormat="1" applyFont="1" applyBorder="1" applyAlignment="1">
      <alignment horizontal="center"/>
    </xf>
    <xf numFmtId="4" fontId="124" fillId="0" borderId="70" xfId="1025" applyNumberFormat="1" applyFont="1" applyBorder="1" applyAlignment="1">
      <alignment horizontal="center"/>
    </xf>
    <xf numFmtId="4" fontId="124" fillId="0" borderId="0" xfId="1025" applyNumberFormat="1" applyFont="1" applyBorder="1" applyAlignment="1">
      <alignment horizontal="center"/>
    </xf>
    <xf numFmtId="0" fontId="123" fillId="0" borderId="50" xfId="1025" applyFont="1" applyBorder="1" applyAlignment="1">
      <alignment horizontal="center"/>
    </xf>
    <xf numFmtId="3" fontId="5" fillId="0" borderId="30" xfId="1025" applyNumberFormat="1" applyBorder="1" applyAlignment="1">
      <alignment horizontal="center" vertical="center"/>
    </xf>
    <xf numFmtId="0" fontId="123" fillId="0" borderId="52" xfId="1025" applyFont="1" applyBorder="1" applyAlignment="1">
      <alignment horizontal="center"/>
    </xf>
    <xf numFmtId="4" fontId="124" fillId="0" borderId="30" xfId="1025" applyNumberFormat="1" applyFont="1" applyBorder="1" applyAlignment="1">
      <alignment horizontal="center"/>
    </xf>
    <xf numFmtId="4" fontId="124" fillId="0" borderId="26" xfId="1025" applyNumberFormat="1" applyFont="1" applyBorder="1" applyAlignment="1">
      <alignment horizontal="center"/>
    </xf>
    <xf numFmtId="4" fontId="124" fillId="0" borderId="25" xfId="1025" applyNumberFormat="1" applyFont="1" applyBorder="1" applyAlignment="1">
      <alignment horizontal="center"/>
    </xf>
    <xf numFmtId="4" fontId="124" fillId="0" borderId="23" xfId="1025" applyNumberFormat="1" applyFont="1" applyBorder="1" applyAlignment="1">
      <alignment horizontal="center"/>
    </xf>
    <xf numFmtId="3" fontId="5" fillId="0" borderId="23" xfId="1025" applyNumberFormat="1" applyBorder="1" applyAlignment="1">
      <alignment horizontal="center" vertical="center"/>
    </xf>
    <xf numFmtId="3" fontId="124" fillId="0" borderId="30" xfId="1025" applyNumberFormat="1" applyFont="1" applyBorder="1" applyAlignment="1">
      <alignment horizontal="center"/>
    </xf>
    <xf numFmtId="3" fontId="124" fillId="0" borderId="23" xfId="1025" applyNumberFormat="1" applyFont="1" applyBorder="1" applyAlignment="1">
      <alignment horizontal="center"/>
    </xf>
    <xf numFmtId="3" fontId="124" fillId="0" borderId="25" xfId="1025" applyNumberFormat="1" applyFont="1" applyBorder="1" applyAlignment="1">
      <alignment horizontal="center"/>
    </xf>
    <xf numFmtId="0" fontId="124" fillId="0" borderId="70" xfId="1025" applyFont="1" applyBorder="1" applyAlignment="1">
      <alignment horizontal="center"/>
    </xf>
    <xf numFmtId="0" fontId="123" fillId="0" borderId="36" xfId="1025" applyFont="1" applyFill="1" applyBorder="1" applyAlignment="1">
      <alignment horizontal="center"/>
    </xf>
    <xf numFmtId="4" fontId="124" fillId="0" borderId="77" xfId="1025" applyNumberFormat="1" applyFont="1" applyBorder="1" applyAlignment="1">
      <alignment horizontal="center"/>
    </xf>
    <xf numFmtId="3" fontId="5" fillId="0" borderId="32" xfId="1025" applyNumberFormat="1" applyBorder="1"/>
    <xf numFmtId="4" fontId="5" fillId="0" borderId="56" xfId="1025" applyNumberFormat="1" applyBorder="1" applyAlignment="1">
      <alignment horizontal="center" vertical="center"/>
    </xf>
    <xf numFmtId="4" fontId="5" fillId="0" borderId="57" xfId="1025" applyNumberFormat="1" applyBorder="1" applyAlignment="1">
      <alignment horizontal="center" vertical="center"/>
    </xf>
    <xf numFmtId="4" fontId="5" fillId="0" borderId="32" xfId="1025" applyNumberFormat="1" applyBorder="1" applyAlignment="1">
      <alignment horizontal="center" vertical="center"/>
    </xf>
    <xf numFmtId="0" fontId="5" fillId="0" borderId="78" xfId="1025" applyBorder="1"/>
    <xf numFmtId="0" fontId="123" fillId="0" borderId="25" xfId="1025" applyFont="1" applyBorder="1" applyAlignment="1">
      <alignment horizontal="center"/>
    </xf>
    <xf numFmtId="0" fontId="123" fillId="0" borderId="23" xfId="1025" applyFont="1" applyBorder="1" applyAlignment="1"/>
    <xf numFmtId="181" fontId="5" fillId="0" borderId="23" xfId="1025" applyNumberFormat="1" applyBorder="1" applyAlignment="1">
      <alignment horizontal="center" vertical="center" wrapText="1"/>
    </xf>
    <xf numFmtId="0" fontId="5" fillId="0" borderId="23" xfId="1025" applyBorder="1"/>
    <xf numFmtId="0" fontId="5" fillId="0" borderId="0" xfId="1025" applyBorder="1" applyAlignment="1">
      <alignment horizontal="center" vertical="center"/>
    </xf>
    <xf numFmtId="0" fontId="123" fillId="0" borderId="23" xfId="1025" applyFont="1" applyBorder="1" applyAlignment="1">
      <alignment horizontal="center"/>
    </xf>
    <xf numFmtId="3" fontId="5" fillId="0" borderId="23" xfId="1025" applyNumberFormat="1" applyBorder="1"/>
    <xf numFmtId="0" fontId="5" fillId="0" borderId="80" xfId="1025" applyBorder="1"/>
    <xf numFmtId="3" fontId="5" fillId="0" borderId="54" xfId="1025" applyNumberFormat="1" applyBorder="1" applyAlignment="1">
      <alignment horizontal="center" vertical="center"/>
    </xf>
    <xf numFmtId="0" fontId="5" fillId="0" borderId="81" xfId="1025" applyBorder="1"/>
    <xf numFmtId="0" fontId="5" fillId="0" borderId="82" xfId="1025" applyBorder="1"/>
    <xf numFmtId="0" fontId="5" fillId="0" borderId="83" xfId="1025" applyBorder="1"/>
    <xf numFmtId="0" fontId="5" fillId="0" borderId="84" xfId="1025" applyBorder="1"/>
    <xf numFmtId="0" fontId="5" fillId="0" borderId="13" xfId="1025" applyBorder="1"/>
    <xf numFmtId="0" fontId="51" fillId="0" borderId="12" xfId="1025" applyFont="1" applyBorder="1"/>
    <xf numFmtId="0" fontId="5" fillId="0" borderId="85" xfId="1025" applyBorder="1"/>
    <xf numFmtId="0" fontId="123" fillId="0" borderId="76" xfId="1025" applyFont="1" applyBorder="1" applyAlignment="1">
      <alignment horizontal="center"/>
    </xf>
    <xf numFmtId="0" fontId="5" fillId="32" borderId="0" xfId="1025" applyFill="1" applyBorder="1"/>
    <xf numFmtId="0" fontId="5" fillId="32" borderId="0" xfId="1025" applyFill="1"/>
    <xf numFmtId="2" fontId="5" fillId="0" borderId="30" xfId="1025" applyNumberFormat="1" applyFill="1" applyBorder="1" applyAlignment="1">
      <alignment wrapText="1"/>
    </xf>
    <xf numFmtId="0" fontId="5" fillId="0" borderId="23" xfId="1025" applyFill="1" applyBorder="1"/>
    <xf numFmtId="164" fontId="51" fillId="0" borderId="0" xfId="1026" applyFont="1" applyBorder="1"/>
    <xf numFmtId="3" fontId="5" fillId="0" borderId="31" xfId="1025" applyNumberFormat="1" applyBorder="1" applyAlignment="1">
      <alignment horizontal="center" vertical="center"/>
    </xf>
    <xf numFmtId="0" fontId="5" fillId="0" borderId="86" xfId="1025" applyBorder="1"/>
    <xf numFmtId="0" fontId="5" fillId="0" borderId="87" xfId="1025" applyBorder="1"/>
    <xf numFmtId="0" fontId="5" fillId="0" borderId="88" xfId="1025" applyBorder="1"/>
    <xf numFmtId="0" fontId="126" fillId="22" borderId="28" xfId="1025" applyFont="1" applyFill="1" applyBorder="1" applyAlignment="1">
      <alignment horizontal="center" vertical="center" wrapText="1"/>
    </xf>
    <xf numFmtId="0" fontId="126" fillId="22" borderId="34" xfId="1025" applyFont="1" applyFill="1" applyBorder="1" applyAlignment="1">
      <alignment horizontal="center" vertical="center" wrapText="1"/>
    </xf>
    <xf numFmtId="0" fontId="126" fillId="22" borderId="49" xfId="1025" applyFont="1" applyFill="1" applyBorder="1" applyAlignment="1">
      <alignment horizontal="center" vertical="center" wrapText="1"/>
    </xf>
    <xf numFmtId="0" fontId="57" fillId="0" borderId="30" xfId="1025" applyFont="1" applyBorder="1" applyAlignment="1">
      <alignment horizontal="left" vertical="center" wrapText="1"/>
    </xf>
    <xf numFmtId="0" fontId="100" fillId="0" borderId="30" xfId="1025" applyFont="1" applyFill="1" applyBorder="1" applyAlignment="1">
      <alignment horizontal="left" vertical="center" wrapText="1"/>
    </xf>
    <xf numFmtId="3" fontId="98" fillId="0" borderId="31" xfId="1025" applyNumberFormat="1" applyFont="1" applyFill="1" applyBorder="1" applyAlignment="1">
      <alignment horizontal="center" vertical="center" wrapText="1"/>
    </xf>
    <xf numFmtId="0" fontId="100" fillId="0" borderId="51" xfId="1025" applyFont="1" applyFill="1" applyBorder="1" applyAlignment="1">
      <alignment horizontal="left" vertical="center" wrapText="1"/>
    </xf>
    <xf numFmtId="179" fontId="98" fillId="0" borderId="31" xfId="1025" applyNumberFormat="1" applyFont="1" applyFill="1" applyBorder="1" applyAlignment="1">
      <alignment horizontal="center" vertical="center" wrapText="1"/>
    </xf>
    <xf numFmtId="0" fontId="100" fillId="0" borderId="32" xfId="1025" applyFont="1" applyFill="1" applyBorder="1" applyAlignment="1">
      <alignment wrapText="1"/>
    </xf>
    <xf numFmtId="3" fontId="98" fillId="0" borderId="57" xfId="1025" applyNumberFormat="1" applyFont="1" applyFill="1" applyBorder="1" applyAlignment="1">
      <alignment horizontal="center" vertical="center"/>
    </xf>
    <xf numFmtId="0" fontId="100" fillId="0" borderId="0" xfId="1025" applyFont="1" applyFill="1" applyBorder="1"/>
    <xf numFmtId="0" fontId="98" fillId="0" borderId="0" xfId="1025" applyFont="1" applyFill="1" applyBorder="1" applyAlignment="1">
      <alignment horizontal="center"/>
    </xf>
    <xf numFmtId="0" fontId="5" fillId="0" borderId="89" xfId="1025" applyBorder="1"/>
    <xf numFmtId="0" fontId="5" fillId="0" borderId="91" xfId="1025" applyBorder="1"/>
    <xf numFmtId="0" fontId="127" fillId="0" borderId="71" xfId="1025" applyFont="1" applyBorder="1"/>
    <xf numFmtId="0" fontId="128" fillId="0" borderId="71" xfId="1025" applyFont="1" applyBorder="1" applyAlignment="1">
      <alignment horizontal="center" vertical="center"/>
    </xf>
    <xf numFmtId="0" fontId="5" fillId="0" borderId="93" xfId="1025" applyBorder="1"/>
    <xf numFmtId="0" fontId="129" fillId="24" borderId="0" xfId="1027" applyFont="1" applyFill="1" applyAlignment="1">
      <alignment vertical="center"/>
    </xf>
    <xf numFmtId="0" fontId="5" fillId="24" borderId="0" xfId="1028" applyFill="1"/>
    <xf numFmtId="0" fontId="5" fillId="0" borderId="0" xfId="1028"/>
    <xf numFmtId="0" fontId="5" fillId="0" borderId="0" xfId="1028" applyFont="1"/>
    <xf numFmtId="164" fontId="5" fillId="0" borderId="0" xfId="1028" applyNumberFormat="1"/>
    <xf numFmtId="0" fontId="88" fillId="22" borderId="23" xfId="1029" applyFont="1" applyFill="1" applyBorder="1" applyAlignment="1">
      <alignment horizontal="center" vertical="center"/>
    </xf>
    <xf numFmtId="0" fontId="88" fillId="22" borderId="23" xfId="1029" applyFont="1" applyFill="1" applyBorder="1" applyAlignment="1">
      <alignment horizontal="center" vertical="center" wrapText="1"/>
    </xf>
    <xf numFmtId="17" fontId="0" fillId="0" borderId="23" xfId="1028" applyNumberFormat="1" applyFont="1" applyBorder="1"/>
    <xf numFmtId="3" fontId="5" fillId="24" borderId="23" xfId="1028" applyNumberFormat="1" applyFill="1" applyBorder="1"/>
    <xf numFmtId="168" fontId="33" fillId="24" borderId="23" xfId="1026" applyNumberFormat="1" applyFont="1" applyFill="1" applyBorder="1" applyAlignment="1">
      <alignment horizontal="right"/>
    </xf>
    <xf numFmtId="0" fontId="51" fillId="0" borderId="23" xfId="1028" applyFont="1" applyBorder="1"/>
    <xf numFmtId="164" fontId="51" fillId="0" borderId="23" xfId="1028" applyNumberFormat="1" applyFont="1" applyBorder="1"/>
    <xf numFmtId="0" fontId="5" fillId="0" borderId="18" xfId="1028" applyFont="1" applyBorder="1"/>
    <xf numFmtId="176" fontId="5" fillId="0" borderId="13" xfId="1028" applyNumberFormat="1" applyBorder="1" applyAlignment="1">
      <alignment horizontal="left" vertical="center"/>
    </xf>
    <xf numFmtId="0" fontId="131" fillId="22" borderId="23" xfId="1025" applyFont="1" applyFill="1" applyBorder="1" applyAlignment="1">
      <alignment horizontal="left" vertical="center" wrapText="1"/>
    </xf>
    <xf numFmtId="0" fontId="88" fillId="22" borderId="25" xfId="1029" applyFont="1" applyFill="1" applyBorder="1" applyAlignment="1">
      <alignment horizontal="center" vertical="center" wrapText="1"/>
    </xf>
    <xf numFmtId="0" fontId="84" fillId="22" borderId="23" xfId="1025" applyFont="1" applyFill="1" applyBorder="1" applyAlignment="1">
      <alignment horizontal="center" vertical="center" wrapText="1"/>
    </xf>
    <xf numFmtId="164" fontId="5" fillId="0" borderId="0" xfId="1030" applyFont="1" applyFill="1" applyBorder="1"/>
    <xf numFmtId="0" fontId="84" fillId="22" borderId="4" xfId="1025" applyFont="1" applyFill="1" applyBorder="1" applyAlignment="1">
      <alignment horizontal="center" vertical="center"/>
    </xf>
    <xf numFmtId="0" fontId="84" fillId="22" borderId="4" xfId="1025" applyFont="1" applyFill="1" applyBorder="1" applyAlignment="1">
      <alignment horizontal="center" vertical="center" wrapText="1"/>
    </xf>
    <xf numFmtId="49" fontId="81" fillId="22" borderId="23" xfId="1025" applyNumberFormat="1" applyFont="1" applyFill="1" applyBorder="1" applyAlignment="1">
      <alignment horizontal="center" vertical="center"/>
    </xf>
    <xf numFmtId="17" fontId="5" fillId="0" borderId="23" xfId="1028" applyNumberFormat="1" applyFont="1" applyBorder="1"/>
    <xf numFmtId="168" fontId="5" fillId="24" borderId="23" xfId="1026" applyNumberFormat="1" applyFill="1" applyBorder="1"/>
    <xf numFmtId="168" fontId="5" fillId="8" borderId="25" xfId="1026" applyNumberFormat="1" applyFill="1" applyBorder="1"/>
    <xf numFmtId="170" fontId="33" fillId="24" borderId="23" xfId="1027" applyNumberFormat="1" applyFont="1" applyFill="1" applyBorder="1" applyAlignment="1">
      <alignment horizontal="center" vertical="center"/>
    </xf>
    <xf numFmtId="168" fontId="5" fillId="0" borderId="23" xfId="1028" applyNumberFormat="1" applyBorder="1"/>
    <xf numFmtId="164" fontId="51" fillId="0" borderId="0" xfId="1030" applyFont="1" applyFill="1" applyBorder="1"/>
    <xf numFmtId="17" fontId="33" fillId="23" borderId="9" xfId="1027" applyNumberFormat="1" applyFont="1" applyFill="1" applyBorder="1" applyAlignment="1">
      <alignment horizontal="left" vertical="center"/>
    </xf>
    <xf numFmtId="164" fontId="33" fillId="23" borderId="44" xfId="1027" applyNumberFormat="1" applyFont="1" applyFill="1" applyBorder="1" applyAlignment="1">
      <alignment horizontal="center" vertical="center"/>
    </xf>
    <xf numFmtId="170" fontId="33" fillId="23" borderId="44" xfId="1027" applyNumberFormat="1" applyFont="1" applyFill="1" applyBorder="1" applyAlignment="1">
      <alignment horizontal="center" vertical="center"/>
    </xf>
    <xf numFmtId="3" fontId="50" fillId="0" borderId="23" xfId="1025" applyNumberFormat="1" applyFont="1" applyFill="1" applyBorder="1" applyAlignment="1"/>
    <xf numFmtId="0" fontId="5" fillId="0" borderId="0" xfId="1028" applyFill="1" applyBorder="1"/>
    <xf numFmtId="4" fontId="5" fillId="0" borderId="0" xfId="1028" applyNumberFormat="1"/>
    <xf numFmtId="168" fontId="51" fillId="0" borderId="23" xfId="1026" applyNumberFormat="1" applyFont="1" applyBorder="1"/>
    <xf numFmtId="168" fontId="51" fillId="0" borderId="25" xfId="1026" applyNumberFormat="1" applyFont="1" applyBorder="1"/>
    <xf numFmtId="164" fontId="35" fillId="24" borderId="23" xfId="1027" applyNumberFormat="1" applyFont="1" applyFill="1" applyBorder="1" applyAlignment="1">
      <alignment horizontal="center" vertical="center"/>
    </xf>
    <xf numFmtId="4" fontId="51" fillId="0" borderId="23" xfId="1028" applyNumberFormat="1" applyFont="1" applyBorder="1"/>
    <xf numFmtId="0" fontId="35" fillId="23" borderId="9" xfId="1027" applyFont="1" applyFill="1" applyBorder="1" applyAlignment="1">
      <alignment horizontal="left" vertical="center"/>
    </xf>
    <xf numFmtId="164" fontId="35" fillId="23" borderId="44" xfId="1027" applyNumberFormat="1" applyFont="1" applyFill="1" applyBorder="1" applyAlignment="1">
      <alignment horizontal="center" vertical="center"/>
    </xf>
    <xf numFmtId="3" fontId="82" fillId="0" borderId="23" xfId="1025" applyNumberFormat="1" applyFont="1" applyFill="1" applyBorder="1" applyAlignment="1"/>
    <xf numFmtId="168" fontId="5" fillId="0" borderId="0" xfId="1028" applyNumberFormat="1"/>
    <xf numFmtId="0" fontId="5" fillId="0" borderId="23" xfId="1028" applyBorder="1"/>
    <xf numFmtId="0" fontId="5" fillId="0" borderId="23" xfId="1028" applyFont="1" applyBorder="1"/>
    <xf numFmtId="0" fontId="132" fillId="0" borderId="0" xfId="1028" applyFont="1" applyBorder="1"/>
    <xf numFmtId="0" fontId="5" fillId="0" borderId="0" xfId="1028" applyBorder="1"/>
    <xf numFmtId="4" fontId="5" fillId="0" borderId="23" xfId="1028" applyNumberFormat="1" applyBorder="1" applyAlignment="1">
      <alignment horizontal="center"/>
    </xf>
    <xf numFmtId="164" fontId="5" fillId="0" borderId="23" xfId="1030" applyFont="1" applyBorder="1"/>
    <xf numFmtId="10" fontId="0" fillId="24" borderId="0" xfId="8" applyNumberFormat="1" applyFont="1" applyFill="1" applyBorder="1"/>
    <xf numFmtId="164" fontId="5" fillId="0" borderId="0" xfId="1030" applyFont="1" applyBorder="1"/>
    <xf numFmtId="164" fontId="5" fillId="0" borderId="23" xfId="1028" applyNumberFormat="1" applyBorder="1"/>
    <xf numFmtId="10" fontId="5" fillId="24" borderId="0" xfId="8" applyNumberFormat="1" applyFont="1" applyFill="1" applyBorder="1"/>
    <xf numFmtId="164" fontId="0" fillId="0" borderId="0" xfId="1030" applyFont="1" applyFill="1" applyBorder="1"/>
    <xf numFmtId="10" fontId="5" fillId="24" borderId="0" xfId="8" applyNumberFormat="1" applyFont="1" applyFill="1"/>
    <xf numFmtId="164" fontId="0" fillId="0" borderId="0" xfId="1028" applyNumberFormat="1" applyFont="1"/>
    <xf numFmtId="9" fontId="51" fillId="0" borderId="0" xfId="1028" applyNumberFormat="1" applyFont="1"/>
    <xf numFmtId="0" fontId="84" fillId="12" borderId="9" xfId="1027" applyFont="1" applyFill="1" applyBorder="1" applyAlignment="1">
      <alignment horizontal="center" vertical="center" wrapText="1"/>
    </xf>
    <xf numFmtId="0" fontId="88" fillId="12" borderId="44" xfId="1027" applyFont="1" applyFill="1" applyBorder="1" applyAlignment="1">
      <alignment horizontal="center" vertical="center" wrapText="1"/>
    </xf>
    <xf numFmtId="0" fontId="88" fillId="12" borderId="3" xfId="1027" applyFont="1" applyFill="1" applyBorder="1" applyAlignment="1">
      <alignment horizontal="center" vertical="center" wrapText="1"/>
    </xf>
    <xf numFmtId="0" fontId="50" fillId="0" borderId="9" xfId="1027" applyFont="1" applyBorder="1" applyAlignment="1">
      <alignment horizontal="left" vertical="center"/>
    </xf>
    <xf numFmtId="4" fontId="33" fillId="0" borderId="43" xfId="1027" applyNumberFormat="1" applyFont="1" applyBorder="1" applyAlignment="1">
      <alignment horizontal="center" vertical="center"/>
    </xf>
    <xf numFmtId="10" fontId="33" fillId="0" borderId="18" xfId="1027" applyNumberFormat="1" applyFont="1" applyBorder="1" applyAlignment="1">
      <alignment horizontal="center" vertical="center"/>
    </xf>
    <xf numFmtId="0" fontId="82" fillId="0" borderId="9" xfId="1027" applyFont="1" applyBorder="1" applyAlignment="1">
      <alignment horizontal="center" vertical="center"/>
    </xf>
    <xf numFmtId="4" fontId="82" fillId="0" borderId="43" xfId="1027" applyNumberFormat="1" applyFont="1" applyBorder="1" applyAlignment="1">
      <alignment horizontal="center" vertical="center"/>
    </xf>
    <xf numFmtId="9" fontId="35" fillId="0" borderId="9" xfId="1027" applyNumberFormat="1" applyFont="1" applyBorder="1" applyAlignment="1">
      <alignment horizontal="center" vertical="center"/>
    </xf>
    <xf numFmtId="0" fontId="84" fillId="12" borderId="18" xfId="1027" applyFont="1" applyFill="1" applyBorder="1" applyAlignment="1">
      <alignment horizontal="center" vertical="center" wrapText="1"/>
    </xf>
    <xf numFmtId="0" fontId="84" fillId="12" borderId="13" xfId="1027" applyFont="1" applyFill="1" applyBorder="1" applyAlignment="1">
      <alignment horizontal="center" vertical="center" wrapText="1"/>
    </xf>
    <xf numFmtId="0" fontId="84" fillId="12" borderId="9" xfId="1027" applyFont="1" applyFill="1" applyBorder="1" applyAlignment="1">
      <alignment horizontal="left" vertical="center" wrapText="1"/>
    </xf>
    <xf numFmtId="4" fontId="33" fillId="0" borderId="44" xfId="1027" applyNumberFormat="1" applyFont="1" applyBorder="1" applyAlignment="1">
      <alignment horizontal="center" vertical="center" wrapText="1"/>
    </xf>
    <xf numFmtId="8" fontId="33" fillId="0" borderId="44" xfId="1027" applyNumberFormat="1" applyFont="1" applyBorder="1" applyAlignment="1">
      <alignment horizontal="center" vertical="center" wrapText="1"/>
    </xf>
    <xf numFmtId="176" fontId="33" fillId="0" borderId="44" xfId="1027" applyNumberFormat="1" applyFont="1" applyBorder="1" applyAlignment="1">
      <alignment horizontal="center" vertical="center" wrapText="1"/>
    </xf>
    <xf numFmtId="49" fontId="133" fillId="37" borderId="94" xfId="1025" applyNumberFormat="1" applyFont="1" applyFill="1" applyBorder="1" applyAlignment="1">
      <alignment horizontal="center" vertical="center" wrapText="1" shrinkToFit="1"/>
    </xf>
    <xf numFmtId="3" fontId="133" fillId="37" borderId="95" xfId="1025" applyNumberFormat="1" applyFont="1" applyFill="1" applyBorder="1" applyAlignment="1">
      <alignment horizontal="center" vertical="center" wrapText="1" shrinkToFit="1"/>
    </xf>
    <xf numFmtId="3" fontId="133" fillId="37" borderId="96" xfId="1025" applyNumberFormat="1" applyFont="1" applyFill="1" applyBorder="1" applyAlignment="1">
      <alignment horizontal="center" vertical="center" wrapText="1" shrinkToFit="1"/>
    </xf>
    <xf numFmtId="2" fontId="5" fillId="0" borderId="0" xfId="1028" applyNumberFormat="1"/>
    <xf numFmtId="0" fontId="134" fillId="0" borderId="97" xfId="1025" applyFont="1" applyFill="1" applyBorder="1" applyAlignment="1">
      <alignment horizontal="left" vertical="center" wrapText="1"/>
    </xf>
    <xf numFmtId="49" fontId="135" fillId="0" borderId="97" xfId="1025" applyNumberFormat="1" applyFont="1" applyFill="1" applyBorder="1" applyAlignment="1">
      <alignment horizontal="left" vertical="center"/>
    </xf>
    <xf numFmtId="3" fontId="134" fillId="0" borderId="98" xfId="1025" applyNumberFormat="1" applyFont="1" applyFill="1" applyBorder="1" applyAlignment="1"/>
    <xf numFmtId="0" fontId="134" fillId="0" borderId="0" xfId="1025" applyFont="1" applyFill="1" applyAlignment="1">
      <alignment horizontal="left" vertical="center" wrapText="1"/>
    </xf>
    <xf numFmtId="49" fontId="135" fillId="0" borderId="0" xfId="1025" applyNumberFormat="1" applyFont="1" applyFill="1" applyAlignment="1">
      <alignment horizontal="left" vertical="center"/>
    </xf>
    <xf numFmtId="3" fontId="134" fillId="0" borderId="0" xfId="1025" applyNumberFormat="1" applyFont="1" applyFill="1" applyAlignment="1"/>
    <xf numFmtId="0" fontId="5" fillId="0" borderId="79" xfId="1028" applyBorder="1"/>
    <xf numFmtId="0" fontId="33" fillId="0" borderId="23" xfId="0" applyFont="1" applyBorder="1" applyAlignment="1">
      <alignment horizontal="center"/>
    </xf>
    <xf numFmtId="0" fontId="33" fillId="0" borderId="54" xfId="0" applyFont="1" applyBorder="1" applyAlignment="1">
      <alignment horizontal="center"/>
    </xf>
    <xf numFmtId="0" fontId="33" fillId="0" borderId="26" xfId="0" applyFont="1" applyBorder="1" applyAlignment="1">
      <alignment horizontal="center"/>
    </xf>
    <xf numFmtId="0" fontId="33" fillId="0" borderId="30" xfId="0" applyFont="1" applyFill="1" applyBorder="1" applyAlignment="1">
      <alignment horizontal="left" vertical="top" wrapText="1"/>
    </xf>
    <xf numFmtId="0" fontId="0" fillId="0" borderId="30" xfId="0" applyFont="1" applyFill="1" applyBorder="1" applyAlignment="1">
      <alignment horizontal="left" vertical="top" wrapText="1"/>
    </xf>
    <xf numFmtId="0" fontId="33" fillId="0" borderId="23" xfId="0" applyFont="1" applyFill="1" applyBorder="1" applyAlignment="1">
      <alignment horizontal="center" vertical="top"/>
    </xf>
    <xf numFmtId="3" fontId="33" fillId="0" borderId="23" xfId="0" applyNumberFormat="1" applyFont="1" applyFill="1" applyBorder="1" applyAlignment="1">
      <alignment horizontal="center" vertical="top"/>
    </xf>
    <xf numFmtId="0" fontId="0" fillId="0" borderId="23" xfId="0" applyBorder="1" applyAlignment="1">
      <alignment horizontal="center"/>
    </xf>
    <xf numFmtId="0" fontId="33" fillId="8" borderId="30" xfId="0" applyFont="1" applyFill="1" applyBorder="1" applyAlignment="1">
      <alignment vertical="center" wrapText="1"/>
    </xf>
    <xf numFmtId="0" fontId="33" fillId="0" borderId="51" xfId="0" applyFont="1" applyFill="1" applyBorder="1" applyAlignment="1">
      <alignment vertical="center" wrapText="1"/>
    </xf>
    <xf numFmtId="3" fontId="5" fillId="0" borderId="0" xfId="1028" applyNumberFormat="1"/>
    <xf numFmtId="4" fontId="33" fillId="24" borderId="54" xfId="0" applyNumberFormat="1" applyFont="1" applyFill="1" applyBorder="1" applyAlignment="1">
      <alignment horizontal="center" vertical="center"/>
    </xf>
    <xf numFmtId="4" fontId="33" fillId="24" borderId="56" xfId="0" applyNumberFormat="1" applyFont="1" applyFill="1" applyBorder="1" applyAlignment="1">
      <alignment horizontal="center" vertical="center"/>
    </xf>
    <xf numFmtId="0" fontId="33" fillId="0" borderId="30" xfId="0" applyFont="1" applyFill="1" applyBorder="1" applyAlignment="1">
      <alignment wrapText="1"/>
    </xf>
    <xf numFmtId="0" fontId="33" fillId="0" borderId="54" xfId="0" applyFont="1" applyFill="1" applyBorder="1" applyAlignment="1">
      <alignment horizontal="center" vertical="center"/>
    </xf>
    <xf numFmtId="0" fontId="0" fillId="0" borderId="54" xfId="0" applyFill="1" applyBorder="1" applyAlignment="1">
      <alignment horizontal="center"/>
    </xf>
    <xf numFmtId="10" fontId="33" fillId="0" borderId="54" xfId="0" applyNumberFormat="1" applyFont="1" applyFill="1" applyBorder="1" applyAlignment="1">
      <alignment horizontal="center" vertical="center"/>
    </xf>
    <xf numFmtId="0" fontId="0" fillId="0" borderId="54" xfId="0" applyBorder="1" applyAlignment="1">
      <alignment horizontal="center" vertical="center"/>
    </xf>
    <xf numFmtId="0" fontId="33" fillId="0" borderId="26" xfId="0" applyFont="1" applyFill="1" applyBorder="1" applyAlignment="1">
      <alignment horizontal="center" vertical="center"/>
    </xf>
    <xf numFmtId="0" fontId="0" fillId="0" borderId="26" xfId="0" applyFill="1" applyBorder="1" applyAlignment="1">
      <alignment horizontal="center"/>
    </xf>
    <xf numFmtId="0" fontId="0" fillId="0" borderId="26" xfId="0" applyBorder="1" applyAlignment="1">
      <alignment horizontal="center" vertical="center"/>
    </xf>
    <xf numFmtId="0" fontId="33" fillId="0" borderId="64" xfId="0" applyFont="1" applyBorder="1"/>
    <xf numFmtId="3" fontId="33" fillId="0" borderId="0" xfId="0" applyNumberFormat="1" applyFont="1" applyFill="1" applyBorder="1" applyAlignment="1">
      <alignment horizontal="center" vertical="center"/>
    </xf>
    <xf numFmtId="0" fontId="137" fillId="22" borderId="23" xfId="0" applyFont="1" applyFill="1" applyBorder="1" applyAlignment="1">
      <alignment horizontal="center" vertical="center"/>
    </xf>
    <xf numFmtId="0" fontId="80" fillId="12" borderId="23" xfId="3" applyFont="1" applyFill="1" applyBorder="1" applyAlignment="1">
      <alignment horizontal="center" vertical="center" wrapText="1"/>
    </xf>
    <xf numFmtId="0" fontId="5" fillId="32" borderId="0" xfId="1028" applyFill="1"/>
    <xf numFmtId="0" fontId="5" fillId="32" borderId="0" xfId="1028" applyFont="1" applyFill="1"/>
    <xf numFmtId="164" fontId="5" fillId="32" borderId="0" xfId="1028" applyNumberFormat="1" applyFill="1"/>
    <xf numFmtId="0" fontId="5" fillId="0" borderId="0" xfId="1028" applyAlignment="1">
      <alignment horizontal="center" vertical="center"/>
    </xf>
    <xf numFmtId="3" fontId="0" fillId="32" borderId="23" xfId="0" applyNumberFormat="1" applyFill="1" applyBorder="1" applyAlignment="1">
      <alignment horizontal="center" vertical="center"/>
    </xf>
    <xf numFmtId="3" fontId="0" fillId="32" borderId="31" xfId="0" applyNumberFormat="1" applyFill="1" applyBorder="1" applyAlignment="1">
      <alignment horizontal="center" vertical="center"/>
    </xf>
    <xf numFmtId="3" fontId="3" fillId="32" borderId="23" xfId="0" applyNumberFormat="1" applyFont="1" applyFill="1" applyBorder="1" applyAlignment="1">
      <alignment horizontal="center" vertical="center"/>
    </xf>
    <xf numFmtId="3" fontId="3" fillId="32" borderId="31" xfId="0" applyNumberFormat="1" applyFont="1" applyFill="1" applyBorder="1" applyAlignment="1">
      <alignment horizontal="center" vertical="center"/>
    </xf>
    <xf numFmtId="3" fontId="35" fillId="32" borderId="56" xfId="0" applyNumberFormat="1" applyFont="1" applyFill="1" applyBorder="1" applyAlignment="1">
      <alignment horizontal="center" vertical="center"/>
    </xf>
    <xf numFmtId="3" fontId="51" fillId="32" borderId="57" xfId="0" applyNumberFormat="1" applyFont="1" applyFill="1" applyBorder="1" applyAlignment="1">
      <alignment horizontal="center" vertical="center"/>
    </xf>
    <xf numFmtId="0" fontId="81" fillId="22" borderId="10" xfId="0" applyFont="1" applyFill="1" applyBorder="1"/>
    <xf numFmtId="0" fontId="81" fillId="22" borderId="2" xfId="0" applyFont="1" applyFill="1" applyBorder="1" applyAlignment="1">
      <alignment horizontal="center" vertical="center"/>
    </xf>
    <xf numFmtId="0" fontId="81" fillId="22" borderId="30" xfId="0" applyFont="1" applyFill="1" applyBorder="1" applyAlignment="1">
      <alignment horizontal="center" vertical="center" wrapText="1"/>
    </xf>
    <xf numFmtId="0" fontId="81" fillId="22" borderId="23" xfId="0" applyFont="1" applyFill="1" applyBorder="1" applyAlignment="1">
      <alignment horizontal="center" vertical="center" wrapText="1"/>
    </xf>
    <xf numFmtId="0" fontId="81" fillId="22" borderId="31" xfId="0" applyFont="1" applyFill="1" applyBorder="1" applyAlignment="1">
      <alignment horizontal="center" vertical="center" wrapText="1"/>
    </xf>
    <xf numFmtId="0" fontId="81" fillId="22" borderId="30" xfId="0" applyFont="1" applyFill="1" applyBorder="1" applyAlignment="1">
      <alignment horizontal="center" vertical="center"/>
    </xf>
    <xf numFmtId="0" fontId="52" fillId="22" borderId="30" xfId="0" applyFont="1" applyFill="1" applyBorder="1" applyAlignment="1">
      <alignment horizontal="center" vertical="center"/>
    </xf>
    <xf numFmtId="0" fontId="81" fillId="22" borderId="32" xfId="0" applyFont="1" applyFill="1" applyBorder="1" applyAlignment="1">
      <alignment horizontal="center" vertical="center" wrapText="1"/>
    </xf>
    <xf numFmtId="3" fontId="16" fillId="0" borderId="23" xfId="31" applyNumberFormat="1" applyBorder="1" applyAlignment="1">
      <alignment horizontal="right"/>
    </xf>
    <xf numFmtId="1" fontId="16" fillId="0" borderId="23" xfId="31" applyNumberFormat="1" applyBorder="1" applyAlignment="1">
      <alignment horizontal="right"/>
    </xf>
    <xf numFmtId="0" fontId="16" fillId="32" borderId="0" xfId="31" applyFill="1" applyAlignment="1">
      <alignment horizontal="center"/>
    </xf>
    <xf numFmtId="0" fontId="16" fillId="32" borderId="0" xfId="31" applyFill="1"/>
    <xf numFmtId="4" fontId="16" fillId="32" borderId="0" xfId="31" applyNumberFormat="1" applyFill="1"/>
    <xf numFmtId="0" fontId="53" fillId="0" borderId="23" xfId="31" applyFont="1" applyFill="1" applyBorder="1" applyAlignment="1">
      <alignment horizontal="center" vertical="center"/>
    </xf>
    <xf numFmtId="0" fontId="100" fillId="0" borderId="23" xfId="0" applyFont="1" applyFill="1" applyBorder="1" applyAlignment="1">
      <alignment horizontal="center" vertical="center"/>
    </xf>
    <xf numFmtId="0" fontId="35" fillId="0" borderId="23" xfId="2" applyFont="1" applyFill="1" applyBorder="1" applyAlignment="1">
      <alignment horizontal="center" vertical="center"/>
    </xf>
    <xf numFmtId="3" fontId="53" fillId="0" borderId="23" xfId="31" applyNumberFormat="1" applyFont="1" applyFill="1" applyBorder="1" applyAlignment="1">
      <alignment horizontal="center" vertical="center"/>
    </xf>
    <xf numFmtId="3" fontId="57" fillId="0" borderId="23" xfId="54" applyNumberFormat="1" applyFont="1" applyFill="1" applyBorder="1" applyAlignment="1">
      <alignment horizontal="center" vertical="center"/>
    </xf>
    <xf numFmtId="0" fontId="33" fillId="32" borderId="0" xfId="2" applyFill="1"/>
    <xf numFmtId="3" fontId="33" fillId="32" borderId="0" xfId="2" applyNumberFormat="1" applyFill="1"/>
    <xf numFmtId="0" fontId="35" fillId="32" borderId="0" xfId="2" applyFont="1" applyFill="1"/>
    <xf numFmtId="49" fontId="35" fillId="32" borderId="0" xfId="2" applyNumberFormat="1" applyFont="1" applyFill="1" applyAlignment="1">
      <alignment wrapText="1"/>
    </xf>
    <xf numFmtId="176" fontId="33" fillId="32" borderId="0" xfId="2" applyNumberFormat="1" applyFill="1" applyAlignment="1">
      <alignment horizontal="center"/>
    </xf>
    <xf numFmtId="0" fontId="57" fillId="32" borderId="0" xfId="2" applyFont="1" applyFill="1" applyBorder="1" applyAlignment="1">
      <alignment horizontal="left" wrapText="1"/>
    </xf>
    <xf numFmtId="0" fontId="33" fillId="32" borderId="0" xfId="2" applyFill="1" applyAlignment="1">
      <alignment horizontal="center"/>
    </xf>
    <xf numFmtId="4" fontId="56" fillId="32" borderId="0" xfId="2" applyNumberFormat="1" applyFont="1" applyFill="1" applyBorder="1" applyAlignment="1">
      <alignment horizontal="center" wrapText="1"/>
    </xf>
    <xf numFmtId="0" fontId="56" fillId="32" borderId="0" xfId="2" applyFont="1" applyFill="1" applyBorder="1" applyAlignment="1">
      <alignment horizontal="center" wrapText="1"/>
    </xf>
    <xf numFmtId="0" fontId="44" fillId="32" borderId="0" xfId="2" applyFont="1" applyFill="1"/>
    <xf numFmtId="0" fontId="59" fillId="0" borderId="23" xfId="3" applyFont="1" applyBorder="1" applyAlignment="1">
      <alignment horizontal="left" vertical="center"/>
    </xf>
    <xf numFmtId="10" fontId="33" fillId="0" borderId="23" xfId="2" applyNumberFormat="1" applyBorder="1"/>
    <xf numFmtId="10" fontId="61" fillId="0" borderId="23" xfId="3" applyNumberFormat="1" applyFont="1" applyBorder="1" applyAlignment="1">
      <alignment horizontal="center" vertical="center"/>
    </xf>
    <xf numFmtId="0" fontId="88" fillId="12" borderId="23" xfId="0" applyFont="1" applyFill="1" applyBorder="1" applyAlignment="1">
      <alignment horizontal="center" vertical="center"/>
    </xf>
    <xf numFmtId="0" fontId="82" fillId="0" borderId="23" xfId="0" applyFont="1" applyBorder="1" applyAlignment="1">
      <alignment horizontal="center" vertical="center"/>
    </xf>
    <xf numFmtId="3" fontId="50" fillId="0" borderId="23" xfId="0" applyNumberFormat="1" applyFont="1" applyBorder="1" applyAlignment="1">
      <alignment horizontal="center" vertical="center"/>
    </xf>
    <xf numFmtId="0" fontId="33" fillId="0" borderId="23" xfId="0" applyFont="1" applyBorder="1" applyAlignment="1">
      <alignment horizontal="center" vertical="center"/>
    </xf>
    <xf numFmtId="9" fontId="50" fillId="0" borderId="23" xfId="0" applyNumberFormat="1" applyFont="1" applyBorder="1" applyAlignment="1">
      <alignment horizontal="center" vertical="center" wrapText="1"/>
    </xf>
    <xf numFmtId="9" fontId="94" fillId="0" borderId="23" xfId="31" applyNumberFormat="1" applyFont="1" applyBorder="1" applyAlignment="1">
      <alignment horizontal="center" vertical="center"/>
    </xf>
    <xf numFmtId="0" fontId="138" fillId="0" borderId="23" xfId="31" applyFont="1" applyBorder="1" applyAlignment="1">
      <alignment horizontal="center" vertical="center"/>
    </xf>
    <xf numFmtId="3" fontId="138" fillId="0" borderId="23" xfId="31" applyNumberFormat="1" applyFont="1" applyBorder="1" applyAlignment="1">
      <alignment horizontal="center" vertical="center"/>
    </xf>
    <xf numFmtId="179" fontId="138" fillId="0" borderId="23" xfId="31" applyNumberFormat="1" applyFont="1" applyBorder="1" applyAlignment="1">
      <alignment horizontal="center" vertical="center"/>
    </xf>
    <xf numFmtId="0" fontId="33" fillId="0" borderId="0" xfId="0" applyFont="1" applyBorder="1" applyAlignment="1">
      <alignment horizontal="left" vertical="center"/>
    </xf>
    <xf numFmtId="9" fontId="33" fillId="0" borderId="0" xfId="1" applyFont="1" applyBorder="1" applyAlignment="1">
      <alignment horizontal="center" vertical="center"/>
    </xf>
    <xf numFmtId="0" fontId="33" fillId="0" borderId="0" xfId="0" applyFont="1" applyBorder="1" applyAlignment="1">
      <alignment horizontal="center" vertical="center" wrapText="1"/>
    </xf>
    <xf numFmtId="9" fontId="33" fillId="0" borderId="0" xfId="1" applyFont="1" applyBorder="1" applyAlignment="1">
      <alignment horizontal="center" vertical="center" wrapText="1"/>
    </xf>
    <xf numFmtId="0" fontId="100" fillId="0" borderId="23" xfId="0" applyFont="1" applyBorder="1" applyAlignment="1">
      <alignment horizontal="right" vertical="center"/>
    </xf>
    <xf numFmtId="3" fontId="100" fillId="0" borderId="23" xfId="0" applyNumberFormat="1" applyFont="1" applyBorder="1" applyAlignment="1">
      <alignment horizontal="right" vertical="center"/>
    </xf>
    <xf numFmtId="164" fontId="100" fillId="0" borderId="23" xfId="0" applyNumberFormat="1" applyFont="1" applyBorder="1" applyAlignment="1">
      <alignment horizontal="right" vertical="center"/>
    </xf>
    <xf numFmtId="9" fontId="100" fillId="0" borderId="23" xfId="1" applyFont="1" applyBorder="1" applyAlignment="1">
      <alignment horizontal="right" vertical="center"/>
    </xf>
    <xf numFmtId="3" fontId="100" fillId="0" borderId="23" xfId="0" applyNumberFormat="1" applyFont="1" applyBorder="1" applyAlignment="1">
      <alignment horizontal="right" vertical="center" wrapText="1"/>
    </xf>
    <xf numFmtId="164" fontId="100" fillId="0" borderId="23" xfId="0" applyNumberFormat="1" applyFont="1" applyBorder="1" applyAlignment="1">
      <alignment horizontal="right" vertical="center" wrapText="1"/>
    </xf>
    <xf numFmtId="9" fontId="100" fillId="0" borderId="23" xfId="1" applyFont="1" applyBorder="1" applyAlignment="1">
      <alignment horizontal="right" vertical="center" wrapText="1"/>
    </xf>
    <xf numFmtId="3" fontId="3" fillId="0" borderId="23" xfId="31" applyNumberFormat="1" applyFont="1" applyBorder="1" applyAlignment="1">
      <alignment horizontal="right" vertical="center"/>
    </xf>
    <xf numFmtId="0" fontId="3" fillId="0" borderId="23" xfId="31" applyFont="1" applyBorder="1" applyAlignment="1">
      <alignment horizontal="right" vertical="center"/>
    </xf>
    <xf numFmtId="0" fontId="100" fillId="0" borderId="23" xfId="0" applyFont="1" applyBorder="1" applyAlignment="1">
      <alignment horizontal="right" vertical="center" wrapText="1"/>
    </xf>
    <xf numFmtId="0" fontId="16" fillId="0" borderId="10" xfId="31" applyBorder="1"/>
    <xf numFmtId="0" fontId="16" fillId="0" borderId="11" xfId="31" applyBorder="1"/>
    <xf numFmtId="0" fontId="16" fillId="0" borderId="2" xfId="31" applyBorder="1"/>
    <xf numFmtId="0" fontId="3" fillId="0" borderId="5" xfId="31" applyFont="1" applyBorder="1" applyAlignment="1">
      <alignment horizontal="right"/>
    </xf>
    <xf numFmtId="3" fontId="16" fillId="0" borderId="0" xfId="31" applyNumberFormat="1" applyBorder="1"/>
    <xf numFmtId="3" fontId="16" fillId="0" borderId="3" xfId="31" applyNumberFormat="1" applyBorder="1"/>
    <xf numFmtId="0" fontId="16" fillId="0" borderId="6" xfId="31" applyBorder="1" applyAlignment="1">
      <alignment horizontal="right"/>
    </xf>
    <xf numFmtId="0" fontId="3" fillId="0" borderId="56" xfId="31" applyFont="1" applyBorder="1" applyAlignment="1">
      <alignment horizontal="right"/>
    </xf>
    <xf numFmtId="0" fontId="16" fillId="0" borderId="56" xfId="31" applyBorder="1" applyAlignment="1">
      <alignment horizontal="right"/>
    </xf>
    <xf numFmtId="3" fontId="16" fillId="0" borderId="7" xfId="31" applyNumberFormat="1" applyBorder="1"/>
    <xf numFmtId="0" fontId="33" fillId="0" borderId="23" xfId="103" applyFill="1" applyBorder="1"/>
    <xf numFmtId="3" fontId="110" fillId="0" borderId="23" xfId="0" applyNumberFormat="1" applyFont="1" applyFill="1" applyBorder="1" applyAlignment="1">
      <alignment horizontal="right" vertical="top"/>
    </xf>
    <xf numFmtId="3" fontId="111" fillId="0" borderId="23" xfId="0" applyNumberFormat="1" applyFont="1" applyFill="1" applyBorder="1"/>
    <xf numFmtId="0" fontId="3" fillId="32" borderId="0" xfId="1028" applyFont="1" applyFill="1"/>
    <xf numFmtId="0" fontId="123" fillId="32" borderId="0" xfId="1028" applyFont="1" applyFill="1"/>
    <xf numFmtId="3" fontId="33" fillId="24" borderId="51" xfId="0" applyNumberFormat="1" applyFont="1" applyFill="1" applyBorder="1" applyAlignment="1">
      <alignment horizontal="center"/>
    </xf>
    <xf numFmtId="0" fontId="35" fillId="0" borderId="23" xfId="0" applyFont="1" applyBorder="1" applyAlignment="1">
      <alignment horizontal="center" vertical="center" wrapText="1"/>
    </xf>
    <xf numFmtId="0" fontId="35" fillId="0" borderId="23" xfId="0" applyFont="1" applyFill="1" applyBorder="1" applyAlignment="1">
      <alignment horizontal="center" vertical="center" wrapText="1"/>
    </xf>
    <xf numFmtId="0" fontId="33" fillId="8" borderId="23" xfId="0" applyFont="1" applyFill="1" applyBorder="1" applyAlignment="1">
      <alignment horizontal="left" vertical="center" wrapText="1"/>
    </xf>
    <xf numFmtId="0" fontId="33" fillId="24" borderId="23" xfId="0" applyFont="1" applyFill="1" applyBorder="1" applyAlignment="1">
      <alignment horizontal="center"/>
    </xf>
    <xf numFmtId="3" fontId="139" fillId="0" borderId="23" xfId="1028" applyNumberFormat="1" applyFont="1" applyBorder="1"/>
    <xf numFmtId="0" fontId="139" fillId="0" borderId="23" xfId="1028" applyFont="1" applyBorder="1"/>
    <xf numFmtId="3" fontId="5" fillId="32" borderId="23" xfId="1028" applyNumberFormat="1" applyFill="1" applyBorder="1"/>
    <xf numFmtId="3" fontId="33" fillId="32" borderId="23" xfId="1026" applyNumberFormat="1" applyFont="1" applyFill="1" applyBorder="1" applyAlignment="1">
      <alignment horizontal="right"/>
    </xf>
    <xf numFmtId="3" fontId="51" fillId="32" borderId="23" xfId="1028" applyNumberFormat="1" applyFont="1" applyFill="1" applyBorder="1"/>
    <xf numFmtId="3" fontId="33" fillId="8" borderId="7" xfId="2" applyNumberFormat="1" applyFont="1" applyFill="1" applyBorder="1" applyAlignment="1">
      <alignment horizontal="center" vertical="center" wrapText="1"/>
    </xf>
    <xf numFmtId="0" fontId="126" fillId="22" borderId="23" xfId="0" applyFont="1" applyFill="1" applyBorder="1" applyAlignment="1">
      <alignment horizontal="center" vertical="center" wrapText="1"/>
    </xf>
    <xf numFmtId="0" fontId="81" fillId="22" borderId="28" xfId="0" applyFont="1" applyFill="1" applyBorder="1" applyAlignment="1">
      <alignment horizontal="left" vertical="top"/>
    </xf>
    <xf numFmtId="0" fontId="81" fillId="22" borderId="27" xfId="0" applyFont="1" applyFill="1" applyBorder="1"/>
    <xf numFmtId="0" fontId="81" fillId="22" borderId="27" xfId="0" applyFont="1" applyFill="1" applyBorder="1" applyAlignment="1">
      <alignment horizontal="center" vertical="center" wrapText="1"/>
    </xf>
    <xf numFmtId="0" fontId="140" fillId="22" borderId="53" xfId="0" applyFont="1" applyFill="1" applyBorder="1" applyAlignment="1">
      <alignment horizontal="center" vertical="center"/>
    </xf>
    <xf numFmtId="0" fontId="140" fillId="22" borderId="54" xfId="0" applyFont="1" applyFill="1" applyBorder="1" applyAlignment="1">
      <alignment horizontal="left" vertical="center"/>
    </xf>
    <xf numFmtId="0" fontId="140" fillId="38" borderId="54" xfId="0" applyFont="1" applyFill="1" applyBorder="1" applyAlignment="1">
      <alignment horizontal="center" vertical="center"/>
    </xf>
    <xf numFmtId="0" fontId="97" fillId="0" borderId="27" xfId="0" applyFont="1" applyBorder="1" applyAlignment="1">
      <alignment horizontal="left" vertical="center"/>
    </xf>
    <xf numFmtId="3" fontId="97" fillId="0" borderId="27" xfId="0" applyNumberFormat="1" applyFont="1" applyBorder="1" applyAlignment="1">
      <alignment horizontal="center" vertical="center"/>
    </xf>
    <xf numFmtId="0" fontId="97" fillId="0" borderId="23" xfId="0" applyFont="1" applyBorder="1" applyAlignment="1">
      <alignment horizontal="left" vertical="center"/>
    </xf>
    <xf numFmtId="3" fontId="97" fillId="0" borderId="23" xfId="0" applyNumberFormat="1" applyFont="1" applyBorder="1" applyAlignment="1">
      <alignment horizontal="center" vertical="center"/>
    </xf>
    <xf numFmtId="0" fontId="97" fillId="0" borderId="23" xfId="0" applyFont="1" applyBorder="1"/>
    <xf numFmtId="0" fontId="97" fillId="0" borderId="23" xfId="0" applyFont="1" applyBorder="1" applyAlignment="1">
      <alignment horizontal="left" vertical="center" wrapText="1"/>
    </xf>
    <xf numFmtId="0" fontId="141" fillId="0" borderId="32" xfId="0" applyFont="1" applyBorder="1"/>
    <xf numFmtId="0" fontId="125" fillId="0" borderId="56" xfId="0" applyFont="1" applyBorder="1"/>
    <xf numFmtId="3" fontId="125" fillId="0" borderId="56" xfId="0" applyNumberFormat="1" applyFont="1" applyBorder="1" applyAlignment="1">
      <alignment horizontal="center" vertical="center"/>
    </xf>
    <xf numFmtId="3" fontId="125" fillId="0" borderId="57" xfId="0" applyNumberFormat="1" applyFont="1" applyBorder="1" applyAlignment="1">
      <alignment horizontal="center" vertical="center"/>
    </xf>
    <xf numFmtId="0" fontId="97" fillId="0" borderId="5" xfId="0" applyFont="1" applyBorder="1"/>
    <xf numFmtId="0" fontId="97" fillId="0" borderId="0" xfId="0" applyFont="1" applyBorder="1"/>
    <xf numFmtId="0" fontId="142" fillId="0" borderId="12" xfId="0" applyFont="1" applyBorder="1"/>
    <xf numFmtId="4" fontId="97" fillId="0" borderId="20" xfId="0" applyNumberFormat="1" applyFont="1" applyBorder="1"/>
    <xf numFmtId="0" fontId="81" fillId="0" borderId="0" xfId="0" applyFont="1" applyFill="1" applyBorder="1" applyAlignment="1">
      <alignment horizontal="center" vertical="center" wrapText="1"/>
    </xf>
    <xf numFmtId="0" fontId="140" fillId="0" borderId="0" xfId="0" applyFont="1" applyFill="1" applyBorder="1" applyAlignment="1">
      <alignment horizontal="center" vertical="center"/>
    </xf>
    <xf numFmtId="3" fontId="97" fillId="0" borderId="0" xfId="0" applyNumberFormat="1" applyFont="1" applyFill="1" applyBorder="1" applyAlignment="1">
      <alignment horizontal="center" vertical="center"/>
    </xf>
    <xf numFmtId="3" fontId="125" fillId="0" borderId="0" xfId="0" applyNumberFormat="1" applyFont="1" applyFill="1" applyBorder="1" applyAlignment="1">
      <alignment horizontal="center" vertical="center"/>
    </xf>
    <xf numFmtId="0" fontId="97" fillId="0" borderId="0" xfId="0" applyFont="1" applyFill="1" applyBorder="1"/>
    <xf numFmtId="4" fontId="143" fillId="0" borderId="0" xfId="0" applyNumberFormat="1" applyFont="1" applyFill="1" applyBorder="1"/>
    <xf numFmtId="0" fontId="81" fillId="22" borderId="75" xfId="0" applyFont="1" applyFill="1" applyBorder="1" applyAlignment="1">
      <alignment wrapText="1"/>
    </xf>
    <xf numFmtId="0" fontId="140" fillId="39" borderId="38" xfId="0" applyFont="1" applyFill="1" applyBorder="1" applyAlignment="1">
      <alignment horizontal="center" vertical="center"/>
    </xf>
    <xf numFmtId="3" fontId="97" fillId="0" borderId="34" xfId="0" applyNumberFormat="1" applyFont="1" applyBorder="1" applyAlignment="1">
      <alignment horizontal="center" vertical="top"/>
    </xf>
    <xf numFmtId="3" fontId="97" fillId="0" borderId="31" xfId="0" applyNumberFormat="1" applyFont="1" applyBorder="1" applyAlignment="1">
      <alignment horizontal="center" vertical="top"/>
    </xf>
    <xf numFmtId="3" fontId="97" fillId="0" borderId="31" xfId="0" applyNumberFormat="1" applyFont="1" applyBorder="1" applyAlignment="1">
      <alignment horizontal="center"/>
    </xf>
    <xf numFmtId="0" fontId="136" fillId="18" borderId="30" xfId="0" applyNumberFormat="1" applyFont="1" applyFill="1" applyBorder="1" applyAlignment="1">
      <alignment horizontal="left" vertical="center"/>
    </xf>
    <xf numFmtId="0" fontId="33" fillId="8" borderId="32" xfId="0" applyFont="1" applyFill="1" applyBorder="1" applyAlignment="1">
      <alignment horizontal="left" wrapText="1"/>
    </xf>
    <xf numFmtId="0" fontId="108" fillId="8" borderId="33" xfId="0" applyFont="1" applyFill="1" applyBorder="1" applyAlignment="1">
      <alignment vertical="top" wrapText="1"/>
    </xf>
    <xf numFmtId="0" fontId="33" fillId="8" borderId="33" xfId="0" applyFont="1" applyFill="1" applyBorder="1" applyAlignment="1">
      <alignment horizontal="left" wrapText="1"/>
    </xf>
    <xf numFmtId="0" fontId="33" fillId="8" borderId="40" xfId="0" applyFont="1" applyFill="1" applyBorder="1" applyAlignment="1">
      <alignment horizontal="left" wrapText="1"/>
    </xf>
    <xf numFmtId="1" fontId="33" fillId="8" borderId="26" xfId="0" applyNumberFormat="1" applyFont="1" applyFill="1" applyBorder="1" applyAlignment="1">
      <alignment horizontal="center"/>
    </xf>
    <xf numFmtId="0" fontId="97" fillId="0" borderId="0" xfId="0" applyFont="1" applyBorder="1" applyAlignment="1">
      <alignment horizontal="center"/>
    </xf>
    <xf numFmtId="0" fontId="97" fillId="0" borderId="3" xfId="0" applyFont="1" applyBorder="1" applyAlignment="1">
      <alignment horizontal="center"/>
    </xf>
    <xf numFmtId="4" fontId="143" fillId="0" borderId="12" xfId="0" applyNumberFormat="1" applyFont="1" applyBorder="1" applyAlignment="1">
      <alignment horizontal="center"/>
    </xf>
    <xf numFmtId="4" fontId="143" fillId="0" borderId="18" xfId="0" applyNumberFormat="1" applyFont="1" applyBorder="1" applyAlignment="1">
      <alignment horizontal="center"/>
    </xf>
    <xf numFmtId="0" fontId="144" fillId="0" borderId="0" xfId="0" applyFont="1" applyAlignment="1">
      <alignment horizontal="right" vertical="center"/>
    </xf>
    <xf numFmtId="0" fontId="144" fillId="32" borderId="0" xfId="0" applyFont="1" applyFill="1" applyAlignment="1">
      <alignment horizontal="right" vertical="center"/>
    </xf>
    <xf numFmtId="0" fontId="146" fillId="0" borderId="0" xfId="0" applyFont="1"/>
    <xf numFmtId="3" fontId="105" fillId="0" borderId="43" xfId="31" applyNumberFormat="1" applyFont="1" applyBorder="1"/>
    <xf numFmtId="0" fontId="147" fillId="0" borderId="0" xfId="58" applyFont="1" applyAlignment="1">
      <alignment horizontal="center" wrapText="1"/>
    </xf>
    <xf numFmtId="0" fontId="147" fillId="36" borderId="4" xfId="58" applyFont="1" applyFill="1" applyBorder="1" applyAlignment="1">
      <alignment horizontal="center" wrapText="1"/>
    </xf>
    <xf numFmtId="170" fontId="53" fillId="0" borderId="8" xfId="58" applyNumberFormat="1" applyFont="1" applyBorder="1"/>
    <xf numFmtId="170" fontId="53" fillId="0" borderId="9" xfId="58" applyNumberFormat="1" applyFont="1" applyBorder="1"/>
    <xf numFmtId="17" fontId="2" fillId="0" borderId="23" xfId="3" applyNumberFormat="1" applyFont="1" applyBorder="1"/>
    <xf numFmtId="0" fontId="2" fillId="0" borderId="0" xfId="3" applyFont="1"/>
    <xf numFmtId="0" fontId="5" fillId="0" borderId="0" xfId="1028" applyFill="1"/>
    <xf numFmtId="182" fontId="100" fillId="0" borderId="23" xfId="0" applyNumberFormat="1" applyFont="1" applyBorder="1" applyAlignment="1">
      <alignment horizontal="right" vertical="center"/>
    </xf>
    <xf numFmtId="0" fontId="148" fillId="0" borderId="23" xfId="0" applyFont="1" applyBorder="1" applyAlignment="1">
      <alignment horizontal="left" vertical="center" wrapText="1"/>
    </xf>
    <xf numFmtId="3" fontId="148" fillId="0" borderId="23" xfId="0" applyNumberFormat="1" applyFont="1" applyBorder="1" applyAlignment="1">
      <alignment horizontal="center" vertical="center" wrapText="1"/>
    </xf>
    <xf numFmtId="4" fontId="148" fillId="0" borderId="23" xfId="0" applyNumberFormat="1" applyFont="1" applyBorder="1" applyAlignment="1">
      <alignment horizontal="center" vertical="center" wrapText="1"/>
    </xf>
    <xf numFmtId="175" fontId="148" fillId="0" borderId="23" xfId="0" applyNumberFormat="1" applyFont="1" applyBorder="1" applyAlignment="1">
      <alignment horizontal="center" vertical="center" wrapText="1"/>
    </xf>
    <xf numFmtId="14" fontId="53" fillId="40" borderId="0" xfId="3" applyNumberFormat="1" applyFont="1" applyFill="1"/>
    <xf numFmtId="14" fontId="12" fillId="40" borderId="0" xfId="3" applyNumberFormat="1" applyFont="1" applyFill="1"/>
    <xf numFmtId="14" fontId="32" fillId="40" borderId="0" xfId="3" applyNumberFormat="1" applyFill="1"/>
    <xf numFmtId="164" fontId="32" fillId="40" borderId="0" xfId="17" applyNumberFormat="1" applyFont="1" applyFill="1" applyAlignment="1">
      <alignment horizontal="center"/>
    </xf>
    <xf numFmtId="168" fontId="32" fillId="40" borderId="0" xfId="17" applyNumberFormat="1" applyFont="1" applyFill="1" applyAlignment="1">
      <alignment horizontal="center"/>
    </xf>
    <xf numFmtId="164" fontId="9" fillId="40" borderId="0" xfId="17" applyNumberFormat="1" applyFont="1" applyFill="1" applyAlignment="1">
      <alignment horizontal="center"/>
    </xf>
    <xf numFmtId="164" fontId="11" fillId="40" borderId="0" xfId="17" applyNumberFormat="1" applyFont="1" applyFill="1" applyAlignment="1">
      <alignment horizontal="center"/>
    </xf>
    <xf numFmtId="164" fontId="0" fillId="40" borderId="23" xfId="4" applyFont="1" applyFill="1" applyBorder="1"/>
    <xf numFmtId="0" fontId="32" fillId="40" borderId="0" xfId="3" applyFill="1"/>
    <xf numFmtId="164" fontId="33" fillId="40" borderId="23" xfId="4" applyFont="1" applyFill="1" applyBorder="1"/>
    <xf numFmtId="49" fontId="1" fillId="5" borderId="28" xfId="1025" applyNumberFormat="1" applyFont="1" applyFill="1" applyBorder="1" applyAlignment="1">
      <alignment wrapText="1"/>
    </xf>
    <xf numFmtId="2" fontId="1" fillId="5" borderId="23" xfId="1025" applyNumberFormat="1" applyFont="1" applyFill="1" applyBorder="1" applyAlignment="1">
      <alignment wrapText="1"/>
    </xf>
    <xf numFmtId="0" fontId="1" fillId="0" borderId="26" xfId="1025" applyFont="1" applyBorder="1" applyAlignment="1">
      <alignment wrapText="1"/>
    </xf>
    <xf numFmtId="0" fontId="1" fillId="0" borderId="42" xfId="1025" applyFont="1" applyBorder="1" applyAlignment="1">
      <alignment wrapText="1"/>
    </xf>
    <xf numFmtId="0" fontId="5" fillId="0" borderId="25" xfId="1025" applyBorder="1"/>
    <xf numFmtId="0" fontId="5" fillId="32" borderId="70" xfId="1025" applyFill="1" applyBorder="1"/>
    <xf numFmtId="0" fontId="5" fillId="32" borderId="78" xfId="1025" applyFill="1" applyBorder="1"/>
    <xf numFmtId="0" fontId="5" fillId="32" borderId="89" xfId="1025" applyFill="1" applyBorder="1"/>
    <xf numFmtId="0" fontId="5" fillId="32" borderId="90" xfId="1025" applyFill="1" applyBorder="1"/>
    <xf numFmtId="0" fontId="5" fillId="32" borderId="92" xfId="1025" applyFill="1" applyBorder="1"/>
    <xf numFmtId="3" fontId="5" fillId="0" borderId="23" xfId="1025" applyNumberFormat="1" applyFill="1" applyBorder="1" applyAlignment="1">
      <alignment horizontal="right"/>
    </xf>
    <xf numFmtId="3" fontId="5" fillId="0" borderId="25" xfId="1025" applyNumberFormat="1" applyFill="1" applyBorder="1" applyAlignment="1">
      <alignment horizontal="right"/>
    </xf>
    <xf numFmtId="3" fontId="5" fillId="0" borderId="23" xfId="1025" applyNumberFormat="1" applyFill="1" applyBorder="1" applyAlignment="1">
      <alignment horizontal="center" vertical="center"/>
    </xf>
    <xf numFmtId="3" fontId="5" fillId="0" borderId="31" xfId="1025" applyNumberFormat="1" applyFill="1" applyBorder="1" applyAlignment="1">
      <alignment horizontal="center" vertical="center"/>
    </xf>
    <xf numFmtId="0" fontId="5" fillId="0" borderId="23" xfId="1025" applyFill="1" applyBorder="1" applyAlignment="1">
      <alignment horizontal="center" vertical="center"/>
    </xf>
    <xf numFmtId="177" fontId="5" fillId="0" borderId="23" xfId="1025" applyNumberFormat="1" applyFill="1" applyBorder="1"/>
    <xf numFmtId="3" fontId="5" fillId="0" borderId="23" xfId="1025" applyNumberFormat="1" applyFill="1" applyBorder="1" applyAlignment="1">
      <alignment horizontal="center"/>
    </xf>
    <xf numFmtId="0" fontId="5" fillId="0" borderId="0" xfId="1025" applyFill="1" applyBorder="1"/>
    <xf numFmtId="0" fontId="115" fillId="0" borderId="0" xfId="1025" applyFont="1" applyBorder="1" applyAlignment="1">
      <alignment horizontal="center" vertical="center"/>
    </xf>
    <xf numFmtId="181" fontId="5" fillId="0" borderId="0" xfId="1025" applyNumberFormat="1" applyBorder="1" applyAlignment="1">
      <alignment horizontal="center" vertical="center"/>
    </xf>
    <xf numFmtId="16" fontId="5" fillId="0" borderId="0" xfId="1025" applyNumberFormat="1" applyBorder="1" applyAlignment="1">
      <alignment horizontal="center" vertical="center"/>
    </xf>
    <xf numFmtId="16" fontId="5" fillId="0" borderId="0" xfId="1025" applyNumberFormat="1" applyBorder="1"/>
    <xf numFmtId="0" fontId="51" fillId="0" borderId="0" xfId="1025" applyFont="1" applyBorder="1"/>
    <xf numFmtId="0" fontId="120" fillId="0" borderId="0" xfId="1025" applyFont="1" applyFill="1" applyBorder="1"/>
    <xf numFmtId="0" fontId="120" fillId="0" borderId="0" xfId="1025" applyFont="1" applyFill="1" applyBorder="1" applyAlignment="1">
      <alignment horizontal="center"/>
    </xf>
    <xf numFmtId="0" fontId="120" fillId="0" borderId="0" xfId="1025" applyFont="1" applyFill="1" applyBorder="1" applyAlignment="1">
      <alignment horizontal="center" vertical="center"/>
    </xf>
    <xf numFmtId="0" fontId="125" fillId="0" borderId="0" xfId="1025" applyFont="1" applyFill="1" applyBorder="1" applyAlignment="1">
      <alignment horizontal="center"/>
    </xf>
    <xf numFmtId="3" fontId="97" fillId="0" borderId="0" xfId="1025" applyNumberFormat="1" applyFont="1" applyFill="1" applyBorder="1" applyAlignment="1">
      <alignment horizontal="center"/>
    </xf>
    <xf numFmtId="0" fontId="1" fillId="0" borderId="0" xfId="31" applyFont="1" applyBorder="1"/>
    <xf numFmtId="2" fontId="33" fillId="8" borderId="0" xfId="2" applyNumberFormat="1" applyFont="1" applyFill="1" applyBorder="1" applyAlignment="1">
      <alignment horizontal="center" vertical="center" wrapText="1"/>
    </xf>
    <xf numFmtId="2" fontId="33" fillId="8" borderId="44" xfId="2" applyNumberFormat="1" applyFont="1" applyFill="1" applyBorder="1" applyAlignment="1">
      <alignment horizontal="center" vertical="center" wrapText="1"/>
    </xf>
    <xf numFmtId="0" fontId="35" fillId="8" borderId="9" xfId="2" applyFont="1" applyFill="1" applyBorder="1" applyAlignment="1">
      <alignment horizontal="center" vertical="center" wrapText="1"/>
    </xf>
    <xf numFmtId="2" fontId="35" fillId="8" borderId="44" xfId="2" applyNumberFormat="1" applyFont="1" applyFill="1" applyBorder="1" applyAlignment="1">
      <alignment horizontal="center" vertical="center" wrapText="1"/>
    </xf>
    <xf numFmtId="0" fontId="84" fillId="0" borderId="0" xfId="0" applyFont="1" applyFill="1" applyBorder="1" applyAlignment="1">
      <alignment horizontal="center" vertical="center" wrapText="1"/>
    </xf>
    <xf numFmtId="2" fontId="33" fillId="0" borderId="0" xfId="0" applyNumberFormat="1" applyFont="1" applyFill="1" applyBorder="1" applyAlignment="1">
      <alignment horizontal="center" vertical="center" wrapText="1"/>
    </xf>
    <xf numFmtId="0" fontId="112" fillId="32" borderId="0" xfId="31" applyFont="1" applyFill="1" applyAlignment="1">
      <alignment horizontal="center"/>
    </xf>
    <xf numFmtId="0" fontId="112" fillId="32" borderId="0" xfId="31" applyFont="1" applyFill="1" applyAlignment="1">
      <alignment horizontal="right"/>
    </xf>
    <xf numFmtId="0" fontId="115" fillId="32" borderId="0" xfId="31" applyFont="1" applyFill="1"/>
    <xf numFmtId="0" fontId="53" fillId="32" borderId="0" xfId="31" applyFont="1" applyFill="1" applyAlignment="1">
      <alignment wrapText="1"/>
    </xf>
    <xf numFmtId="0" fontId="53" fillId="32" borderId="0" xfId="31" applyFont="1" applyFill="1"/>
    <xf numFmtId="0" fontId="39" fillId="32" borderId="0" xfId="2" applyFont="1" applyFill="1"/>
    <xf numFmtId="0" fontId="35" fillId="32" borderId="0" xfId="2" applyFont="1" applyFill="1" applyAlignment="1">
      <alignment wrapText="1"/>
    </xf>
    <xf numFmtId="2" fontId="33" fillId="0" borderId="4" xfId="0" applyNumberFormat="1" applyFont="1" applyBorder="1" applyAlignment="1">
      <alignment horizontal="center" vertical="center" wrapText="1"/>
    </xf>
    <xf numFmtId="2" fontId="33" fillId="0" borderId="9" xfId="0" applyNumberFormat="1" applyFont="1" applyBorder="1" applyAlignment="1">
      <alignment horizontal="center" vertical="center" wrapText="1"/>
    </xf>
    <xf numFmtId="0" fontId="88" fillId="22" borderId="23" xfId="0" applyFont="1" applyFill="1" applyBorder="1" applyAlignment="1">
      <alignment horizontal="center" vertical="center"/>
    </xf>
    <xf numFmtId="0" fontId="88" fillId="22" borderId="23" xfId="0" applyFont="1" applyFill="1" applyBorder="1" applyAlignment="1">
      <alignment horizontal="center" vertical="center" wrapText="1"/>
    </xf>
    <xf numFmtId="0" fontId="58" fillId="32" borderId="0" xfId="2" applyFont="1" applyFill="1" applyBorder="1" applyAlignment="1">
      <alignment horizontal="left" wrapText="1"/>
    </xf>
    <xf numFmtId="0" fontId="80" fillId="12" borderId="23" xfId="3" applyFont="1" applyFill="1" applyBorder="1" applyAlignment="1">
      <alignment horizontal="center" vertical="center"/>
    </xf>
    <xf numFmtId="0" fontId="80" fillId="12" borderId="23" xfId="3" applyFont="1" applyFill="1" applyBorder="1" applyAlignment="1">
      <alignment horizontal="center" vertical="center" wrapText="1"/>
    </xf>
    <xf numFmtId="0" fontId="37" fillId="11" borderId="12" xfId="2" applyFont="1" applyFill="1" applyBorder="1" applyAlignment="1">
      <alignment horizontal="center" vertical="center"/>
    </xf>
    <xf numFmtId="0" fontId="37" fillId="11" borderId="20" xfId="2" applyFont="1" applyFill="1" applyBorder="1" applyAlignment="1">
      <alignment horizontal="center" vertical="center"/>
    </xf>
    <xf numFmtId="0" fontId="37" fillId="11" borderId="13" xfId="2" applyFont="1" applyFill="1" applyBorder="1" applyAlignment="1">
      <alignment horizontal="center" vertical="center"/>
    </xf>
    <xf numFmtId="0" fontId="84" fillId="12" borderId="25" xfId="0" applyFont="1" applyFill="1" applyBorder="1" applyAlignment="1">
      <alignment horizontal="center" vertical="center" wrapText="1"/>
    </xf>
    <xf numFmtId="0" fontId="84" fillId="12" borderId="51" xfId="0" applyFont="1" applyFill="1" applyBorder="1" applyAlignment="1">
      <alignment horizontal="center" vertical="center" wrapText="1"/>
    </xf>
    <xf numFmtId="0" fontId="32" fillId="0" borderId="23" xfId="3" applyBorder="1" applyAlignment="1">
      <alignment horizontal="center"/>
    </xf>
    <xf numFmtId="0" fontId="52" fillId="9" borderId="23" xfId="3" applyFont="1" applyFill="1" applyBorder="1" applyAlignment="1">
      <alignment horizontal="center"/>
    </xf>
    <xf numFmtId="0" fontId="32" fillId="10" borderId="14" xfId="3" applyFill="1" applyBorder="1" applyAlignment="1">
      <alignment horizontal="center"/>
    </xf>
    <xf numFmtId="0" fontId="32" fillId="10" borderId="20" xfId="3" applyFill="1" applyBorder="1" applyAlignment="1">
      <alignment horizontal="center"/>
    </xf>
    <xf numFmtId="0" fontId="32" fillId="10" borderId="24" xfId="3" applyFill="1" applyBorder="1" applyAlignment="1">
      <alignment horizontal="center"/>
    </xf>
    <xf numFmtId="0" fontId="32" fillId="0" borderId="0" xfId="3" applyAlignment="1">
      <alignment horizontal="center"/>
    </xf>
    <xf numFmtId="0" fontId="32" fillId="0" borderId="12" xfId="3" applyBorder="1" applyAlignment="1">
      <alignment horizontal="center"/>
    </xf>
    <xf numFmtId="0" fontId="32" fillId="0" borderId="20" xfId="3" applyBorder="1" applyAlignment="1">
      <alignment horizontal="center"/>
    </xf>
    <xf numFmtId="0" fontId="32" fillId="0" borderId="13" xfId="3" applyBorder="1" applyAlignment="1">
      <alignment horizontal="center"/>
    </xf>
    <xf numFmtId="0" fontId="84" fillId="12" borderId="4" xfId="0" applyFont="1" applyFill="1" applyBorder="1" applyAlignment="1">
      <alignment horizontal="center" vertical="center"/>
    </xf>
    <xf numFmtId="0" fontId="84" fillId="12" borderId="8" xfId="0" applyFont="1" applyFill="1" applyBorder="1" applyAlignment="1">
      <alignment horizontal="center" vertical="center"/>
    </xf>
    <xf numFmtId="0" fontId="12" fillId="0" borderId="0" xfId="58" applyFont="1" applyAlignment="1">
      <alignment horizontal="center" vertical="center"/>
    </xf>
    <xf numFmtId="0" fontId="12" fillId="0" borderId="0" xfId="58" applyAlignment="1">
      <alignment horizontal="center" vertical="center"/>
    </xf>
    <xf numFmtId="0" fontId="98" fillId="22" borderId="4" xfId="0" applyFont="1" applyFill="1" applyBorder="1" applyAlignment="1">
      <alignment horizontal="center" vertical="center"/>
    </xf>
    <xf numFmtId="0" fontId="98" fillId="22" borderId="9" xfId="0" applyFont="1" applyFill="1" applyBorder="1" applyAlignment="1">
      <alignment horizontal="center" vertical="center"/>
    </xf>
    <xf numFmtId="0" fontId="98" fillId="22" borderId="4" xfId="0" applyFont="1" applyFill="1" applyBorder="1" applyAlignment="1">
      <alignment horizontal="center" vertical="center" wrapText="1"/>
    </xf>
    <xf numFmtId="0" fontId="98" fillId="22" borderId="9" xfId="0" applyFont="1" applyFill="1" applyBorder="1" applyAlignment="1">
      <alignment horizontal="center" vertical="center" wrapText="1"/>
    </xf>
    <xf numFmtId="0" fontId="35" fillId="22" borderId="4" xfId="0" applyFont="1" applyFill="1" applyBorder="1" applyAlignment="1">
      <alignment horizontal="center" vertical="center" wrapText="1"/>
    </xf>
    <xf numFmtId="0" fontId="35" fillId="22" borderId="9" xfId="0" applyFont="1" applyFill="1" applyBorder="1" applyAlignment="1">
      <alignment horizontal="center" vertical="center" wrapText="1"/>
    </xf>
    <xf numFmtId="0" fontId="53" fillId="24" borderId="10" xfId="58" quotePrefix="1" applyFont="1" applyFill="1" applyBorder="1" applyAlignment="1">
      <alignment horizontal="left" vertical="top" wrapText="1"/>
    </xf>
    <xf numFmtId="0" fontId="53" fillId="24" borderId="11" xfId="58" quotePrefix="1" applyFont="1" applyFill="1" applyBorder="1" applyAlignment="1">
      <alignment horizontal="left" vertical="top" wrapText="1"/>
    </xf>
    <xf numFmtId="0" fontId="53" fillId="24" borderId="2" xfId="58" quotePrefix="1" applyFont="1" applyFill="1" applyBorder="1" applyAlignment="1">
      <alignment horizontal="left" vertical="top" wrapText="1"/>
    </xf>
    <xf numFmtId="0" fontId="53" fillId="24" borderId="5" xfId="58" quotePrefix="1" applyFont="1" applyFill="1" applyBorder="1" applyAlignment="1">
      <alignment horizontal="left" vertical="top" wrapText="1"/>
    </xf>
    <xf numFmtId="0" fontId="53" fillId="24" borderId="0" xfId="58" quotePrefix="1" applyFont="1" applyFill="1" applyBorder="1" applyAlignment="1">
      <alignment horizontal="left" vertical="top" wrapText="1"/>
    </xf>
    <xf numFmtId="0" fontId="53" fillId="24" borderId="3" xfId="58" quotePrefix="1" applyFont="1" applyFill="1" applyBorder="1" applyAlignment="1">
      <alignment horizontal="left" vertical="top" wrapText="1"/>
    </xf>
    <xf numFmtId="0" fontId="53" fillId="24" borderId="6" xfId="58" quotePrefix="1" applyFont="1" applyFill="1" applyBorder="1" applyAlignment="1">
      <alignment horizontal="left" vertical="top" wrapText="1"/>
    </xf>
    <xf numFmtId="0" fontId="53" fillId="24" borderId="43" xfId="58" quotePrefix="1" applyFont="1" applyFill="1" applyBorder="1" applyAlignment="1">
      <alignment horizontal="left" vertical="top" wrapText="1"/>
    </xf>
    <xf numFmtId="0" fontId="53" fillId="24" borderId="44" xfId="58" quotePrefix="1" applyFont="1" applyFill="1" applyBorder="1" applyAlignment="1">
      <alignment horizontal="left" vertical="top" wrapText="1"/>
    </xf>
    <xf numFmtId="0" fontId="95" fillId="24" borderId="11" xfId="59" quotePrefix="1" applyFill="1" applyBorder="1" applyAlignment="1">
      <alignment horizontal="left" vertical="top" wrapText="1"/>
    </xf>
    <xf numFmtId="0" fontId="12" fillId="0" borderId="0" xfId="58" applyFont="1" applyAlignment="1">
      <alignment horizontal="center"/>
    </xf>
    <xf numFmtId="0" fontId="12" fillId="0" borderId="0" xfId="58" applyAlignment="1">
      <alignment horizontal="center"/>
    </xf>
    <xf numFmtId="0" fontId="35" fillId="0" borderId="12" xfId="1025" applyFont="1" applyBorder="1" applyAlignment="1">
      <alignment horizontal="center"/>
    </xf>
    <xf numFmtId="0" fontId="35" fillId="0" borderId="20" xfId="1025" applyFont="1" applyBorder="1" applyAlignment="1">
      <alignment horizontal="center"/>
    </xf>
    <xf numFmtId="0" fontId="35" fillId="0" borderId="13" xfId="1025" applyFont="1" applyBorder="1" applyAlignment="1">
      <alignment horizontal="center"/>
    </xf>
    <xf numFmtId="3" fontId="5" fillId="0" borderId="54" xfId="1025" applyNumberFormat="1" applyBorder="1" applyAlignment="1">
      <alignment horizontal="center" vertical="center"/>
    </xf>
    <xf numFmtId="3" fontId="5" fillId="0" borderId="22" xfId="1025" applyNumberFormat="1" applyBorder="1" applyAlignment="1">
      <alignment horizontal="center" vertical="center"/>
    </xf>
    <xf numFmtId="3" fontId="5" fillId="0" borderId="26" xfId="1025" applyNumberFormat="1" applyBorder="1" applyAlignment="1">
      <alignment horizontal="center" vertical="center"/>
    </xf>
    <xf numFmtId="0" fontId="5" fillId="0" borderId="0" xfId="1025" applyBorder="1" applyAlignment="1">
      <alignment horizontal="center" vertical="center"/>
    </xf>
    <xf numFmtId="0" fontId="5" fillId="0" borderId="0" xfId="1025" applyBorder="1" applyAlignment="1">
      <alignment horizontal="center"/>
    </xf>
    <xf numFmtId="0" fontId="120" fillId="0" borderId="0" xfId="1025" applyFont="1" applyFill="1" applyBorder="1" applyAlignment="1">
      <alignment horizontal="center"/>
    </xf>
    <xf numFmtId="3" fontId="5" fillId="0" borderId="38" xfId="1025" applyNumberFormat="1" applyBorder="1" applyAlignment="1">
      <alignment horizontal="center" vertical="center"/>
    </xf>
    <xf numFmtId="3" fontId="5" fillId="0" borderId="74" xfId="1025" applyNumberFormat="1" applyBorder="1" applyAlignment="1">
      <alignment horizontal="center" vertical="center"/>
    </xf>
    <xf numFmtId="3" fontId="5" fillId="0" borderId="61" xfId="1025" applyNumberFormat="1" applyBorder="1" applyAlignment="1">
      <alignment horizontal="center" vertical="center"/>
    </xf>
    <xf numFmtId="0" fontId="123" fillId="0" borderId="14" xfId="1025" applyFont="1" applyBorder="1" applyAlignment="1">
      <alignment horizontal="center"/>
    </xf>
    <xf numFmtId="0" fontId="123" fillId="0" borderId="72" xfId="1025" applyFont="1" applyBorder="1" applyAlignment="1">
      <alignment horizontal="center"/>
    </xf>
    <xf numFmtId="0" fontId="123" fillId="0" borderId="24" xfId="1025" applyFont="1" applyBorder="1" applyAlignment="1">
      <alignment horizontal="center"/>
    </xf>
    <xf numFmtId="0" fontId="5" fillId="0" borderId="0" xfId="1028" applyFont="1" applyAlignment="1">
      <alignment horizontal="center"/>
    </xf>
    <xf numFmtId="0" fontId="5" fillId="0" borderId="0" xfId="1028" applyAlignment="1">
      <alignment horizontal="center"/>
    </xf>
    <xf numFmtId="0" fontId="84" fillId="22" borderId="23" xfId="0" applyFont="1" applyFill="1" applyBorder="1" applyAlignment="1" applyProtection="1">
      <alignment horizontal="center" vertical="center"/>
      <protection locked="0"/>
    </xf>
    <xf numFmtId="0" fontId="81" fillId="22" borderId="23" xfId="0" applyFont="1" applyFill="1" applyBorder="1" applyAlignment="1">
      <alignment horizontal="center" vertical="center"/>
    </xf>
    <xf numFmtId="0" fontId="81" fillId="22" borderId="48" xfId="0" applyFont="1" applyFill="1" applyBorder="1" applyAlignment="1">
      <alignment horizontal="center" vertical="center"/>
    </xf>
    <xf numFmtId="0" fontId="81" fillId="22" borderId="49" xfId="0" applyFont="1" applyFill="1" applyBorder="1" applyAlignment="1">
      <alignment horizontal="center" vertical="center"/>
    </xf>
    <xf numFmtId="0" fontId="84" fillId="22" borderId="23" xfId="0" applyFont="1" applyFill="1" applyBorder="1" applyAlignment="1">
      <alignment horizontal="center" vertical="center"/>
    </xf>
    <xf numFmtId="0" fontId="37" fillId="7" borderId="12" xfId="0" applyFont="1" applyFill="1" applyBorder="1" applyAlignment="1">
      <alignment horizontal="center" vertical="center" wrapText="1"/>
    </xf>
    <xf numFmtId="0" fontId="37" fillId="7" borderId="20" xfId="0" applyFont="1" applyFill="1" applyBorder="1" applyAlignment="1">
      <alignment horizontal="center" vertical="center" wrapText="1"/>
    </xf>
    <xf numFmtId="0" fontId="37" fillId="7" borderId="13" xfId="0" applyFont="1" applyFill="1" applyBorder="1" applyAlignment="1">
      <alignment horizontal="center" vertical="center" wrapText="1"/>
    </xf>
    <xf numFmtId="0" fontId="44" fillId="4" borderId="20" xfId="0" applyFont="1" applyFill="1" applyBorder="1" applyAlignment="1">
      <alignment horizontal="center" vertical="center"/>
    </xf>
    <xf numFmtId="0" fontId="39" fillId="6" borderId="10" xfId="0" applyFont="1" applyFill="1" applyBorder="1" applyAlignment="1">
      <alignment horizontal="center" vertical="center"/>
    </xf>
    <xf numFmtId="0" fontId="39" fillId="6" borderId="11" xfId="0" applyFont="1" applyFill="1" applyBorder="1" applyAlignment="1">
      <alignment horizontal="center" vertical="center"/>
    </xf>
    <xf numFmtId="0" fontId="39" fillId="6" borderId="2" xfId="0" applyFont="1" applyFill="1" applyBorder="1" applyAlignment="1">
      <alignment horizontal="center" vertical="center"/>
    </xf>
    <xf numFmtId="0" fontId="39" fillId="6" borderId="6" xfId="0" applyFont="1" applyFill="1" applyBorder="1" applyAlignment="1">
      <alignment horizontal="center" vertical="center"/>
    </xf>
    <xf numFmtId="0" fontId="39" fillId="6" borderId="43" xfId="0" applyFont="1" applyFill="1" applyBorder="1" applyAlignment="1">
      <alignment horizontal="center" vertical="center"/>
    </xf>
    <xf numFmtId="0" fontId="39" fillId="6" borderId="44" xfId="0" applyFont="1" applyFill="1" applyBorder="1" applyAlignment="1">
      <alignment horizontal="center" vertical="center"/>
    </xf>
    <xf numFmtId="2" fontId="35" fillId="5" borderId="12" xfId="0" applyNumberFormat="1" applyFont="1" applyFill="1" applyBorder="1" applyAlignment="1">
      <alignment horizontal="center" vertical="center"/>
    </xf>
    <xf numFmtId="2" fontId="35" fillId="5" borderId="20" xfId="0" applyNumberFormat="1" applyFont="1" applyFill="1" applyBorder="1" applyAlignment="1">
      <alignment horizontal="center" vertical="center"/>
    </xf>
    <xf numFmtId="2" fontId="35" fillId="5" borderId="13" xfId="0" applyNumberFormat="1" applyFont="1" applyFill="1" applyBorder="1" applyAlignment="1">
      <alignment horizontal="center" vertical="center"/>
    </xf>
    <xf numFmtId="0" fontId="39" fillId="14" borderId="20" xfId="0" applyFont="1" applyFill="1" applyBorder="1" applyAlignment="1">
      <alignment horizontal="center" vertical="center"/>
    </xf>
    <xf numFmtId="0" fontId="39" fillId="14" borderId="13" xfId="0" applyFont="1" applyFill="1" applyBorder="1" applyAlignment="1">
      <alignment horizontal="center" vertical="center"/>
    </xf>
    <xf numFmtId="0" fontId="39" fillId="15" borderId="12" xfId="0" applyFont="1" applyFill="1" applyBorder="1" applyAlignment="1" applyProtection="1">
      <alignment horizontal="center" vertical="center"/>
      <protection locked="0"/>
    </xf>
    <xf numFmtId="0" fontId="43" fillId="15" borderId="20" xfId="0" applyFont="1" applyFill="1" applyBorder="1" applyAlignment="1">
      <alignment horizontal="center" vertical="center"/>
    </xf>
    <xf numFmtId="0" fontId="43" fillId="15" borderId="13" xfId="0" applyFont="1" applyFill="1" applyBorder="1" applyAlignment="1">
      <alignment horizontal="center" vertical="center"/>
    </xf>
    <xf numFmtId="0" fontId="39" fillId="15" borderId="20" xfId="0" applyFont="1" applyFill="1" applyBorder="1" applyAlignment="1" applyProtection="1">
      <alignment horizontal="center" vertical="center"/>
      <protection locked="0"/>
    </xf>
    <xf numFmtId="0" fontId="39" fillId="5" borderId="12" xfId="0" applyFont="1" applyFill="1" applyBorder="1" applyAlignment="1">
      <alignment horizontal="center" vertical="center"/>
    </xf>
    <xf numFmtId="0" fontId="39" fillId="5" borderId="20" xfId="0" applyFont="1" applyFill="1" applyBorder="1" applyAlignment="1">
      <alignment horizontal="center" vertical="center"/>
    </xf>
    <xf numFmtId="0" fontId="39" fillId="5" borderId="13" xfId="0" applyFont="1" applyFill="1" applyBorder="1" applyAlignment="1">
      <alignment horizontal="center" vertical="center"/>
    </xf>
    <xf numFmtId="0" fontId="33" fillId="0" borderId="25" xfId="0" applyFont="1" applyBorder="1" applyAlignment="1">
      <alignment horizontal="center"/>
    </xf>
    <xf numFmtId="0" fontId="33" fillId="0" borderId="51" xfId="0" applyFont="1" applyBorder="1" applyAlignment="1">
      <alignment horizontal="center"/>
    </xf>
    <xf numFmtId="0" fontId="39" fillId="3" borderId="12" xfId="0" applyFont="1" applyFill="1" applyBorder="1" applyAlignment="1">
      <alignment horizontal="center" vertical="center"/>
    </xf>
    <xf numFmtId="0" fontId="39" fillId="3" borderId="20" xfId="0" applyFont="1" applyFill="1" applyBorder="1" applyAlignment="1">
      <alignment horizontal="center" vertical="center"/>
    </xf>
    <xf numFmtId="0" fontId="39" fillId="3" borderId="13" xfId="0" applyFont="1" applyFill="1" applyBorder="1" applyAlignment="1">
      <alignment horizontal="center" vertical="center"/>
    </xf>
    <xf numFmtId="0" fontId="39" fillId="7" borderId="12" xfId="0" applyFont="1" applyFill="1" applyBorder="1" applyAlignment="1">
      <alignment horizontal="center" vertical="center"/>
    </xf>
    <xf numFmtId="0" fontId="39" fillId="7" borderId="20" xfId="0" applyFont="1" applyFill="1" applyBorder="1" applyAlignment="1">
      <alignment horizontal="center" vertical="center"/>
    </xf>
    <xf numFmtId="0" fontId="39" fillId="7" borderId="13" xfId="0" applyFont="1" applyFill="1" applyBorder="1" applyAlignment="1">
      <alignment horizontal="center" vertical="center"/>
    </xf>
    <xf numFmtId="0" fontId="48" fillId="0" borderId="0" xfId="2" applyFont="1" applyBorder="1" applyAlignment="1">
      <alignment horizontal="center"/>
    </xf>
    <xf numFmtId="0" fontId="35" fillId="0" borderId="23" xfId="2" applyFont="1" applyBorder="1" applyAlignment="1">
      <alignment horizontal="center" vertical="center"/>
    </xf>
    <xf numFmtId="0" fontId="125" fillId="0" borderId="28" xfId="0" applyFont="1" applyBorder="1" applyAlignment="1">
      <alignment horizontal="center" vertical="center"/>
    </xf>
    <xf numFmtId="0" fontId="125" fillId="0" borderId="30" xfId="0" applyFont="1" applyBorder="1" applyAlignment="1">
      <alignment horizontal="center" vertical="center"/>
    </xf>
    <xf numFmtId="0" fontId="69" fillId="17" borderId="23" xfId="20" applyFont="1" applyFill="1" applyBorder="1" applyAlignment="1">
      <alignment horizontal="center" vertical="center" wrapText="1"/>
    </xf>
    <xf numFmtId="0" fontId="71" fillId="17" borderId="23" xfId="21" applyFont="1" applyFill="1" applyBorder="1" applyAlignment="1">
      <alignment vertical="center"/>
    </xf>
  </cellXfs>
  <cellStyles count="1033">
    <cellStyle name="_Rid_2__S11" xfId="55" xr:uid="{00000000-0005-0000-0000-000000000000}"/>
    <cellStyle name="_Rid_2__S15" xfId="56" xr:uid="{00000000-0005-0000-0000-000001000000}"/>
    <cellStyle name="_Rid_2__S20" xfId="57" xr:uid="{00000000-0005-0000-0000-000002000000}"/>
    <cellStyle name="_Rid_2__S22_S21" xfId="54" xr:uid="{00000000-0005-0000-0000-000003000000}"/>
    <cellStyle name="Euro" xfId="5" xr:uid="{00000000-0005-0000-0000-000004000000}"/>
    <cellStyle name="Hipervínculo" xfId="59" builtinId="8"/>
    <cellStyle name="Lien hypertexte_info_saisie_deperd eng PL" xfId="6" xr:uid="{00000000-0005-0000-0000-000006000000}"/>
    <cellStyle name="Millares" xfId="17" builtinId="3"/>
    <cellStyle name="Millares 2" xfId="4" xr:uid="{00000000-0005-0000-0000-000008000000}"/>
    <cellStyle name="Millares 2 10" xfId="485" xr:uid="{00000000-0005-0000-0000-000009000000}"/>
    <cellStyle name="Millares 2 10 2" xfId="608" xr:uid="{00000000-0005-0000-0000-00000A000000}"/>
    <cellStyle name="Millares 2 11" xfId="567" xr:uid="{00000000-0005-0000-0000-00000B000000}"/>
    <cellStyle name="Millares 2 12" xfId="107" xr:uid="{00000000-0005-0000-0000-00000C000000}"/>
    <cellStyle name="Millares 2 13" xfId="63" xr:uid="{00000000-0005-0000-0000-00000D000000}"/>
    <cellStyle name="Millares 2 14" xfId="1030" xr:uid="{00000000-0005-0000-0000-00000E000000}"/>
    <cellStyle name="Millares 2 2" xfId="23" xr:uid="{00000000-0005-0000-0000-00000F000000}"/>
    <cellStyle name="Millares 2 2 10" xfId="576" xr:uid="{00000000-0005-0000-0000-000010000000}"/>
    <cellStyle name="Millares 2 2 11" xfId="117" xr:uid="{00000000-0005-0000-0000-000011000000}"/>
    <cellStyle name="Millares 2 2 12" xfId="72" xr:uid="{00000000-0005-0000-0000-000012000000}"/>
    <cellStyle name="Millares 2 2 2" xfId="44" xr:uid="{00000000-0005-0000-0000-000013000000}"/>
    <cellStyle name="Millares 2 2 2 10" xfId="137" xr:uid="{00000000-0005-0000-0000-000014000000}"/>
    <cellStyle name="Millares 2 2 2 11" xfId="92" xr:uid="{00000000-0005-0000-0000-000015000000}"/>
    <cellStyle name="Millares 2 2 2 2" xfId="178" xr:uid="{00000000-0005-0000-0000-000016000000}"/>
    <cellStyle name="Millares 2 2 2 2 2" xfId="428" xr:uid="{00000000-0005-0000-0000-000017000000}"/>
    <cellStyle name="Millares 2 2 2 2 2 2" xfId="967" xr:uid="{00000000-0005-0000-0000-000018000000}"/>
    <cellStyle name="Millares 2 2 2 2 3" xfId="760" xr:uid="{00000000-0005-0000-0000-000019000000}"/>
    <cellStyle name="Millares 2 2 2 3" xfId="219" xr:uid="{00000000-0005-0000-0000-00001A000000}"/>
    <cellStyle name="Millares 2 2 2 3 2" xfId="469" xr:uid="{00000000-0005-0000-0000-00001B000000}"/>
    <cellStyle name="Millares 2 2 2 3 2 2" xfId="1008" xr:uid="{00000000-0005-0000-0000-00001C000000}"/>
    <cellStyle name="Millares 2 2 2 3 3" xfId="801" xr:uid="{00000000-0005-0000-0000-00001D000000}"/>
    <cellStyle name="Millares 2 2 2 4" xfId="262" xr:uid="{00000000-0005-0000-0000-00001E000000}"/>
    <cellStyle name="Millares 2 2 2 4 2" xfId="387" xr:uid="{00000000-0005-0000-0000-00001F000000}"/>
    <cellStyle name="Millares 2 2 2 4 2 2" xfId="926" xr:uid="{00000000-0005-0000-0000-000020000000}"/>
    <cellStyle name="Millares 2 2 2 4 3" xfId="719" xr:uid="{00000000-0005-0000-0000-000021000000}"/>
    <cellStyle name="Millares 2 2 2 5" xfId="346" xr:uid="{00000000-0005-0000-0000-000022000000}"/>
    <cellStyle name="Millares 2 2 2 5 2" xfId="885" xr:uid="{00000000-0005-0000-0000-000023000000}"/>
    <cellStyle name="Millares 2 2 2 6" xfId="305" xr:uid="{00000000-0005-0000-0000-000024000000}"/>
    <cellStyle name="Millares 2 2 2 6 2" xfId="844" xr:uid="{00000000-0005-0000-0000-000025000000}"/>
    <cellStyle name="Millares 2 2 2 7" xfId="555" xr:uid="{00000000-0005-0000-0000-000026000000}"/>
    <cellStyle name="Millares 2 2 2 7 2" xfId="678" xr:uid="{00000000-0005-0000-0000-000027000000}"/>
    <cellStyle name="Millares 2 2 2 8" xfId="514" xr:uid="{00000000-0005-0000-0000-000028000000}"/>
    <cellStyle name="Millares 2 2 2 8 2" xfId="637" xr:uid="{00000000-0005-0000-0000-000029000000}"/>
    <cellStyle name="Millares 2 2 2 9" xfId="596" xr:uid="{00000000-0005-0000-0000-00002A000000}"/>
    <cellStyle name="Millares 2 2 3" xfId="158" xr:uid="{00000000-0005-0000-0000-00002B000000}"/>
    <cellStyle name="Millares 2 2 3 2" xfId="408" xr:uid="{00000000-0005-0000-0000-00002C000000}"/>
    <cellStyle name="Millares 2 2 3 2 2" xfId="947" xr:uid="{00000000-0005-0000-0000-00002D000000}"/>
    <cellStyle name="Millares 2 2 3 3" xfId="740" xr:uid="{00000000-0005-0000-0000-00002E000000}"/>
    <cellStyle name="Millares 2 2 4" xfId="199" xr:uid="{00000000-0005-0000-0000-00002F000000}"/>
    <cellStyle name="Millares 2 2 4 2" xfId="449" xr:uid="{00000000-0005-0000-0000-000030000000}"/>
    <cellStyle name="Millares 2 2 4 2 2" xfId="988" xr:uid="{00000000-0005-0000-0000-000031000000}"/>
    <cellStyle name="Millares 2 2 4 3" xfId="781" xr:uid="{00000000-0005-0000-0000-000032000000}"/>
    <cellStyle name="Millares 2 2 5" xfId="242" xr:uid="{00000000-0005-0000-0000-000033000000}"/>
    <cellStyle name="Millares 2 2 5 2" xfId="367" xr:uid="{00000000-0005-0000-0000-000034000000}"/>
    <cellStyle name="Millares 2 2 5 2 2" xfId="906" xr:uid="{00000000-0005-0000-0000-000035000000}"/>
    <cellStyle name="Millares 2 2 5 3" xfId="699" xr:uid="{00000000-0005-0000-0000-000036000000}"/>
    <cellStyle name="Millares 2 2 6" xfId="326" xr:uid="{00000000-0005-0000-0000-000037000000}"/>
    <cellStyle name="Millares 2 2 6 2" xfId="865" xr:uid="{00000000-0005-0000-0000-000038000000}"/>
    <cellStyle name="Millares 2 2 7" xfId="285" xr:uid="{00000000-0005-0000-0000-000039000000}"/>
    <cellStyle name="Millares 2 2 7 2" xfId="824" xr:uid="{00000000-0005-0000-0000-00003A000000}"/>
    <cellStyle name="Millares 2 2 8" xfId="535" xr:uid="{00000000-0005-0000-0000-00003B000000}"/>
    <cellStyle name="Millares 2 2 8 2" xfId="658" xr:uid="{00000000-0005-0000-0000-00003C000000}"/>
    <cellStyle name="Millares 2 2 9" xfId="494" xr:uid="{00000000-0005-0000-0000-00003D000000}"/>
    <cellStyle name="Millares 2 2 9 2" xfId="617" xr:uid="{00000000-0005-0000-0000-00003E000000}"/>
    <cellStyle name="Millares 2 3" xfId="34" xr:uid="{00000000-0005-0000-0000-00003F000000}"/>
    <cellStyle name="Millares 2 3 10" xfId="128" xr:uid="{00000000-0005-0000-0000-000040000000}"/>
    <cellStyle name="Millares 2 3 11" xfId="83" xr:uid="{00000000-0005-0000-0000-000041000000}"/>
    <cellStyle name="Millares 2 3 2" xfId="169" xr:uid="{00000000-0005-0000-0000-000042000000}"/>
    <cellStyle name="Millares 2 3 2 2" xfId="419" xr:uid="{00000000-0005-0000-0000-000043000000}"/>
    <cellStyle name="Millares 2 3 2 2 2" xfId="958" xr:uid="{00000000-0005-0000-0000-000044000000}"/>
    <cellStyle name="Millares 2 3 2 3" xfId="751" xr:uid="{00000000-0005-0000-0000-000045000000}"/>
    <cellStyle name="Millares 2 3 3" xfId="210" xr:uid="{00000000-0005-0000-0000-000046000000}"/>
    <cellStyle name="Millares 2 3 3 2" xfId="460" xr:uid="{00000000-0005-0000-0000-000047000000}"/>
    <cellStyle name="Millares 2 3 3 2 2" xfId="999" xr:uid="{00000000-0005-0000-0000-000048000000}"/>
    <cellStyle name="Millares 2 3 3 3" xfId="792" xr:uid="{00000000-0005-0000-0000-000049000000}"/>
    <cellStyle name="Millares 2 3 4" xfId="253" xr:uid="{00000000-0005-0000-0000-00004A000000}"/>
    <cellStyle name="Millares 2 3 4 2" xfId="378" xr:uid="{00000000-0005-0000-0000-00004B000000}"/>
    <cellStyle name="Millares 2 3 4 2 2" xfId="917" xr:uid="{00000000-0005-0000-0000-00004C000000}"/>
    <cellStyle name="Millares 2 3 4 3" xfId="710" xr:uid="{00000000-0005-0000-0000-00004D000000}"/>
    <cellStyle name="Millares 2 3 5" xfId="337" xr:uid="{00000000-0005-0000-0000-00004E000000}"/>
    <cellStyle name="Millares 2 3 5 2" xfId="876" xr:uid="{00000000-0005-0000-0000-00004F000000}"/>
    <cellStyle name="Millares 2 3 6" xfId="296" xr:uid="{00000000-0005-0000-0000-000050000000}"/>
    <cellStyle name="Millares 2 3 6 2" xfId="835" xr:uid="{00000000-0005-0000-0000-000051000000}"/>
    <cellStyle name="Millares 2 3 7" xfId="546" xr:uid="{00000000-0005-0000-0000-000052000000}"/>
    <cellStyle name="Millares 2 3 7 2" xfId="669" xr:uid="{00000000-0005-0000-0000-000053000000}"/>
    <cellStyle name="Millares 2 3 8" xfId="505" xr:uid="{00000000-0005-0000-0000-000054000000}"/>
    <cellStyle name="Millares 2 3 8 2" xfId="628" xr:uid="{00000000-0005-0000-0000-000055000000}"/>
    <cellStyle name="Millares 2 3 9" xfId="587" xr:uid="{00000000-0005-0000-0000-000056000000}"/>
    <cellStyle name="Millares 2 4" xfId="149" xr:uid="{00000000-0005-0000-0000-000057000000}"/>
    <cellStyle name="Millares 2 4 2" xfId="399" xr:uid="{00000000-0005-0000-0000-000058000000}"/>
    <cellStyle name="Millares 2 4 2 2" xfId="938" xr:uid="{00000000-0005-0000-0000-000059000000}"/>
    <cellStyle name="Millares 2 4 3" xfId="731" xr:uid="{00000000-0005-0000-0000-00005A000000}"/>
    <cellStyle name="Millares 2 5" xfId="190" xr:uid="{00000000-0005-0000-0000-00005B000000}"/>
    <cellStyle name="Millares 2 5 2" xfId="440" xr:uid="{00000000-0005-0000-0000-00005C000000}"/>
    <cellStyle name="Millares 2 5 2 2" xfId="979" xr:uid="{00000000-0005-0000-0000-00005D000000}"/>
    <cellStyle name="Millares 2 5 3" xfId="772" xr:uid="{00000000-0005-0000-0000-00005E000000}"/>
    <cellStyle name="Millares 2 6" xfId="233" xr:uid="{00000000-0005-0000-0000-00005F000000}"/>
    <cellStyle name="Millares 2 6 2" xfId="358" xr:uid="{00000000-0005-0000-0000-000060000000}"/>
    <cellStyle name="Millares 2 6 2 2" xfId="897" xr:uid="{00000000-0005-0000-0000-000061000000}"/>
    <cellStyle name="Millares 2 6 3" xfId="690" xr:uid="{00000000-0005-0000-0000-000062000000}"/>
    <cellStyle name="Millares 2 7" xfId="317" xr:uid="{00000000-0005-0000-0000-000063000000}"/>
    <cellStyle name="Millares 2 7 2" xfId="856" xr:uid="{00000000-0005-0000-0000-000064000000}"/>
    <cellStyle name="Millares 2 8" xfId="276" xr:uid="{00000000-0005-0000-0000-000065000000}"/>
    <cellStyle name="Millares 2 8 2" xfId="815" xr:uid="{00000000-0005-0000-0000-000066000000}"/>
    <cellStyle name="Millares 2 9" xfId="526" xr:uid="{00000000-0005-0000-0000-000067000000}"/>
    <cellStyle name="Millares 2 9 2" xfId="649" xr:uid="{00000000-0005-0000-0000-000068000000}"/>
    <cellStyle name="Millares 3" xfId="42" xr:uid="{00000000-0005-0000-0000-000069000000}"/>
    <cellStyle name="Millares 4" xfId="115" xr:uid="{00000000-0005-0000-0000-00006A000000}"/>
    <cellStyle name="Millares 5" xfId="1026" xr:uid="{00000000-0005-0000-0000-00006B000000}"/>
    <cellStyle name="Millares 6" xfId="1032" xr:uid="{00000000-0005-0000-0000-00006C000000}"/>
    <cellStyle name="Moneda 2" xfId="60" xr:uid="{00000000-0005-0000-0000-00006D000000}"/>
    <cellStyle name="Normal" xfId="0" builtinId="0"/>
    <cellStyle name="Normal 10" xfId="26" xr:uid="{00000000-0005-0000-0000-00006F000000}"/>
    <cellStyle name="Normal 10 10" xfId="579" xr:uid="{00000000-0005-0000-0000-000070000000}"/>
    <cellStyle name="Normal 10 11" xfId="120" xr:uid="{00000000-0005-0000-0000-000071000000}"/>
    <cellStyle name="Normal 10 12" xfId="75" xr:uid="{00000000-0005-0000-0000-000072000000}"/>
    <cellStyle name="Normal 10 2" xfId="47" xr:uid="{00000000-0005-0000-0000-000073000000}"/>
    <cellStyle name="Normal 10 2 10" xfId="140" xr:uid="{00000000-0005-0000-0000-000074000000}"/>
    <cellStyle name="Normal 10 2 11" xfId="95" xr:uid="{00000000-0005-0000-0000-000075000000}"/>
    <cellStyle name="Normal 10 2 2" xfId="181" xr:uid="{00000000-0005-0000-0000-000076000000}"/>
    <cellStyle name="Normal 10 2 2 2" xfId="431" xr:uid="{00000000-0005-0000-0000-000077000000}"/>
    <cellStyle name="Normal 10 2 2 2 2" xfId="970" xr:uid="{00000000-0005-0000-0000-000078000000}"/>
    <cellStyle name="Normal 10 2 2 3" xfId="763" xr:uid="{00000000-0005-0000-0000-000079000000}"/>
    <cellStyle name="Normal 10 2 3" xfId="222" xr:uid="{00000000-0005-0000-0000-00007A000000}"/>
    <cellStyle name="Normal 10 2 3 2" xfId="472" xr:uid="{00000000-0005-0000-0000-00007B000000}"/>
    <cellStyle name="Normal 10 2 3 2 2" xfId="1011" xr:uid="{00000000-0005-0000-0000-00007C000000}"/>
    <cellStyle name="Normal 10 2 3 3" xfId="804" xr:uid="{00000000-0005-0000-0000-00007D000000}"/>
    <cellStyle name="Normal 10 2 4" xfId="265" xr:uid="{00000000-0005-0000-0000-00007E000000}"/>
    <cellStyle name="Normal 10 2 4 2" xfId="390" xr:uid="{00000000-0005-0000-0000-00007F000000}"/>
    <cellStyle name="Normal 10 2 4 2 2" xfId="929" xr:uid="{00000000-0005-0000-0000-000080000000}"/>
    <cellStyle name="Normal 10 2 4 3" xfId="722" xr:uid="{00000000-0005-0000-0000-000081000000}"/>
    <cellStyle name="Normal 10 2 5" xfId="349" xr:uid="{00000000-0005-0000-0000-000082000000}"/>
    <cellStyle name="Normal 10 2 5 2" xfId="888" xr:uid="{00000000-0005-0000-0000-000083000000}"/>
    <cellStyle name="Normal 10 2 6" xfId="308" xr:uid="{00000000-0005-0000-0000-000084000000}"/>
    <cellStyle name="Normal 10 2 6 2" xfId="847" xr:uid="{00000000-0005-0000-0000-000085000000}"/>
    <cellStyle name="Normal 10 2 7" xfId="558" xr:uid="{00000000-0005-0000-0000-000086000000}"/>
    <cellStyle name="Normal 10 2 7 2" xfId="681" xr:uid="{00000000-0005-0000-0000-000087000000}"/>
    <cellStyle name="Normal 10 2 8" xfId="517" xr:uid="{00000000-0005-0000-0000-000088000000}"/>
    <cellStyle name="Normal 10 2 8 2" xfId="640" xr:uid="{00000000-0005-0000-0000-000089000000}"/>
    <cellStyle name="Normal 10 2 9" xfId="599" xr:uid="{00000000-0005-0000-0000-00008A000000}"/>
    <cellStyle name="Normal 10 3" xfId="161" xr:uid="{00000000-0005-0000-0000-00008B000000}"/>
    <cellStyle name="Normal 10 3 2" xfId="411" xr:uid="{00000000-0005-0000-0000-00008C000000}"/>
    <cellStyle name="Normal 10 3 2 2" xfId="950" xr:uid="{00000000-0005-0000-0000-00008D000000}"/>
    <cellStyle name="Normal 10 3 3" xfId="743" xr:uid="{00000000-0005-0000-0000-00008E000000}"/>
    <cellStyle name="Normal 10 4" xfId="202" xr:uid="{00000000-0005-0000-0000-00008F000000}"/>
    <cellStyle name="Normal 10 4 2" xfId="452" xr:uid="{00000000-0005-0000-0000-000090000000}"/>
    <cellStyle name="Normal 10 4 2 2" xfId="991" xr:uid="{00000000-0005-0000-0000-000091000000}"/>
    <cellStyle name="Normal 10 4 3" xfId="784" xr:uid="{00000000-0005-0000-0000-000092000000}"/>
    <cellStyle name="Normal 10 5" xfId="245" xr:uid="{00000000-0005-0000-0000-000093000000}"/>
    <cellStyle name="Normal 10 5 2" xfId="370" xr:uid="{00000000-0005-0000-0000-000094000000}"/>
    <cellStyle name="Normal 10 5 2 2" xfId="909" xr:uid="{00000000-0005-0000-0000-000095000000}"/>
    <cellStyle name="Normal 10 5 3" xfId="702" xr:uid="{00000000-0005-0000-0000-000096000000}"/>
    <cellStyle name="Normal 10 6" xfId="329" xr:uid="{00000000-0005-0000-0000-000097000000}"/>
    <cellStyle name="Normal 10 6 2" xfId="868" xr:uid="{00000000-0005-0000-0000-000098000000}"/>
    <cellStyle name="Normal 10 7" xfId="288" xr:uid="{00000000-0005-0000-0000-000099000000}"/>
    <cellStyle name="Normal 10 7 2" xfId="827" xr:uid="{00000000-0005-0000-0000-00009A000000}"/>
    <cellStyle name="Normal 10 8" xfId="538" xr:uid="{00000000-0005-0000-0000-00009B000000}"/>
    <cellStyle name="Normal 10 8 2" xfId="661" xr:uid="{00000000-0005-0000-0000-00009C000000}"/>
    <cellStyle name="Normal 10 9" xfId="497" xr:uid="{00000000-0005-0000-0000-00009D000000}"/>
    <cellStyle name="Normal 10 9 2" xfId="620" xr:uid="{00000000-0005-0000-0000-00009E000000}"/>
    <cellStyle name="Normal 11" xfId="28" xr:uid="{00000000-0005-0000-0000-00009F000000}"/>
    <cellStyle name="Normal 11 10" xfId="581" xr:uid="{00000000-0005-0000-0000-0000A0000000}"/>
    <cellStyle name="Normal 11 11" xfId="122" xr:uid="{00000000-0005-0000-0000-0000A1000000}"/>
    <cellStyle name="Normal 11 12" xfId="77" xr:uid="{00000000-0005-0000-0000-0000A2000000}"/>
    <cellStyle name="Normal 11 2" xfId="49" xr:uid="{00000000-0005-0000-0000-0000A3000000}"/>
    <cellStyle name="Normal 11 2 10" xfId="142" xr:uid="{00000000-0005-0000-0000-0000A4000000}"/>
    <cellStyle name="Normal 11 2 11" xfId="97" xr:uid="{00000000-0005-0000-0000-0000A5000000}"/>
    <cellStyle name="Normal 11 2 2" xfId="183" xr:uid="{00000000-0005-0000-0000-0000A6000000}"/>
    <cellStyle name="Normal 11 2 2 2" xfId="433" xr:uid="{00000000-0005-0000-0000-0000A7000000}"/>
    <cellStyle name="Normal 11 2 2 2 2" xfId="972" xr:uid="{00000000-0005-0000-0000-0000A8000000}"/>
    <cellStyle name="Normal 11 2 2 3" xfId="765" xr:uid="{00000000-0005-0000-0000-0000A9000000}"/>
    <cellStyle name="Normal 11 2 3" xfId="224" xr:uid="{00000000-0005-0000-0000-0000AA000000}"/>
    <cellStyle name="Normal 11 2 3 2" xfId="474" xr:uid="{00000000-0005-0000-0000-0000AB000000}"/>
    <cellStyle name="Normal 11 2 3 2 2" xfId="1013" xr:uid="{00000000-0005-0000-0000-0000AC000000}"/>
    <cellStyle name="Normal 11 2 3 3" xfId="806" xr:uid="{00000000-0005-0000-0000-0000AD000000}"/>
    <cellStyle name="Normal 11 2 4" xfId="267" xr:uid="{00000000-0005-0000-0000-0000AE000000}"/>
    <cellStyle name="Normal 11 2 4 2" xfId="392" xr:uid="{00000000-0005-0000-0000-0000AF000000}"/>
    <cellStyle name="Normal 11 2 4 2 2" xfId="931" xr:uid="{00000000-0005-0000-0000-0000B0000000}"/>
    <cellStyle name="Normal 11 2 4 3" xfId="724" xr:uid="{00000000-0005-0000-0000-0000B1000000}"/>
    <cellStyle name="Normal 11 2 5" xfId="351" xr:uid="{00000000-0005-0000-0000-0000B2000000}"/>
    <cellStyle name="Normal 11 2 5 2" xfId="890" xr:uid="{00000000-0005-0000-0000-0000B3000000}"/>
    <cellStyle name="Normal 11 2 6" xfId="310" xr:uid="{00000000-0005-0000-0000-0000B4000000}"/>
    <cellStyle name="Normal 11 2 6 2" xfId="849" xr:uid="{00000000-0005-0000-0000-0000B5000000}"/>
    <cellStyle name="Normal 11 2 7" xfId="560" xr:uid="{00000000-0005-0000-0000-0000B6000000}"/>
    <cellStyle name="Normal 11 2 7 2" xfId="683" xr:uid="{00000000-0005-0000-0000-0000B7000000}"/>
    <cellStyle name="Normal 11 2 8" xfId="519" xr:uid="{00000000-0005-0000-0000-0000B8000000}"/>
    <cellStyle name="Normal 11 2 8 2" xfId="642" xr:uid="{00000000-0005-0000-0000-0000B9000000}"/>
    <cellStyle name="Normal 11 2 9" xfId="601" xr:uid="{00000000-0005-0000-0000-0000BA000000}"/>
    <cellStyle name="Normal 11 3" xfId="163" xr:uid="{00000000-0005-0000-0000-0000BB000000}"/>
    <cellStyle name="Normal 11 3 2" xfId="413" xr:uid="{00000000-0005-0000-0000-0000BC000000}"/>
    <cellStyle name="Normal 11 3 2 2" xfId="952" xr:uid="{00000000-0005-0000-0000-0000BD000000}"/>
    <cellStyle name="Normal 11 3 3" xfId="745" xr:uid="{00000000-0005-0000-0000-0000BE000000}"/>
    <cellStyle name="Normal 11 4" xfId="204" xr:uid="{00000000-0005-0000-0000-0000BF000000}"/>
    <cellStyle name="Normal 11 4 2" xfId="454" xr:uid="{00000000-0005-0000-0000-0000C0000000}"/>
    <cellStyle name="Normal 11 4 2 2" xfId="993" xr:uid="{00000000-0005-0000-0000-0000C1000000}"/>
    <cellStyle name="Normal 11 4 3" xfId="786" xr:uid="{00000000-0005-0000-0000-0000C2000000}"/>
    <cellStyle name="Normal 11 5" xfId="247" xr:uid="{00000000-0005-0000-0000-0000C3000000}"/>
    <cellStyle name="Normal 11 5 2" xfId="372" xr:uid="{00000000-0005-0000-0000-0000C4000000}"/>
    <cellStyle name="Normal 11 5 2 2" xfId="911" xr:uid="{00000000-0005-0000-0000-0000C5000000}"/>
    <cellStyle name="Normal 11 5 3" xfId="704" xr:uid="{00000000-0005-0000-0000-0000C6000000}"/>
    <cellStyle name="Normal 11 6" xfId="331" xr:uid="{00000000-0005-0000-0000-0000C7000000}"/>
    <cellStyle name="Normal 11 6 2" xfId="870" xr:uid="{00000000-0005-0000-0000-0000C8000000}"/>
    <cellStyle name="Normal 11 7" xfId="290" xr:uid="{00000000-0005-0000-0000-0000C9000000}"/>
    <cellStyle name="Normal 11 7 2" xfId="829" xr:uid="{00000000-0005-0000-0000-0000CA000000}"/>
    <cellStyle name="Normal 11 8" xfId="540" xr:uid="{00000000-0005-0000-0000-0000CB000000}"/>
    <cellStyle name="Normal 11 8 2" xfId="663" xr:uid="{00000000-0005-0000-0000-0000CC000000}"/>
    <cellStyle name="Normal 11 9" xfId="499" xr:uid="{00000000-0005-0000-0000-0000CD000000}"/>
    <cellStyle name="Normal 11 9 2" xfId="622" xr:uid="{00000000-0005-0000-0000-0000CE000000}"/>
    <cellStyle name="Normal 12" xfId="30" xr:uid="{00000000-0005-0000-0000-0000CF000000}"/>
    <cellStyle name="Normal 12 10" xfId="583" xr:uid="{00000000-0005-0000-0000-0000D0000000}"/>
    <cellStyle name="Normal 12 11" xfId="124" xr:uid="{00000000-0005-0000-0000-0000D1000000}"/>
    <cellStyle name="Normal 12 12" xfId="79" xr:uid="{00000000-0005-0000-0000-0000D2000000}"/>
    <cellStyle name="Normal 12 2" xfId="51" xr:uid="{00000000-0005-0000-0000-0000D3000000}"/>
    <cellStyle name="Normal 12 2 10" xfId="144" xr:uid="{00000000-0005-0000-0000-0000D4000000}"/>
    <cellStyle name="Normal 12 2 11" xfId="99" xr:uid="{00000000-0005-0000-0000-0000D5000000}"/>
    <cellStyle name="Normal 12 2 2" xfId="185" xr:uid="{00000000-0005-0000-0000-0000D6000000}"/>
    <cellStyle name="Normal 12 2 2 2" xfId="435" xr:uid="{00000000-0005-0000-0000-0000D7000000}"/>
    <cellStyle name="Normal 12 2 2 2 2" xfId="974" xr:uid="{00000000-0005-0000-0000-0000D8000000}"/>
    <cellStyle name="Normal 12 2 2 3" xfId="767" xr:uid="{00000000-0005-0000-0000-0000D9000000}"/>
    <cellStyle name="Normal 12 2 3" xfId="226" xr:uid="{00000000-0005-0000-0000-0000DA000000}"/>
    <cellStyle name="Normal 12 2 3 2" xfId="476" xr:uid="{00000000-0005-0000-0000-0000DB000000}"/>
    <cellStyle name="Normal 12 2 3 2 2" xfId="1015" xr:uid="{00000000-0005-0000-0000-0000DC000000}"/>
    <cellStyle name="Normal 12 2 3 3" xfId="808" xr:uid="{00000000-0005-0000-0000-0000DD000000}"/>
    <cellStyle name="Normal 12 2 4" xfId="269" xr:uid="{00000000-0005-0000-0000-0000DE000000}"/>
    <cellStyle name="Normal 12 2 4 2" xfId="394" xr:uid="{00000000-0005-0000-0000-0000DF000000}"/>
    <cellStyle name="Normal 12 2 4 2 2" xfId="933" xr:uid="{00000000-0005-0000-0000-0000E0000000}"/>
    <cellStyle name="Normal 12 2 4 3" xfId="726" xr:uid="{00000000-0005-0000-0000-0000E1000000}"/>
    <cellStyle name="Normal 12 2 5" xfId="353" xr:uid="{00000000-0005-0000-0000-0000E2000000}"/>
    <cellStyle name="Normal 12 2 5 2" xfId="892" xr:uid="{00000000-0005-0000-0000-0000E3000000}"/>
    <cellStyle name="Normal 12 2 6" xfId="312" xr:uid="{00000000-0005-0000-0000-0000E4000000}"/>
    <cellStyle name="Normal 12 2 6 2" xfId="851" xr:uid="{00000000-0005-0000-0000-0000E5000000}"/>
    <cellStyle name="Normal 12 2 7" xfId="562" xr:uid="{00000000-0005-0000-0000-0000E6000000}"/>
    <cellStyle name="Normal 12 2 7 2" xfId="685" xr:uid="{00000000-0005-0000-0000-0000E7000000}"/>
    <cellStyle name="Normal 12 2 8" xfId="521" xr:uid="{00000000-0005-0000-0000-0000E8000000}"/>
    <cellStyle name="Normal 12 2 8 2" xfId="644" xr:uid="{00000000-0005-0000-0000-0000E9000000}"/>
    <cellStyle name="Normal 12 2 9" xfId="603" xr:uid="{00000000-0005-0000-0000-0000EA000000}"/>
    <cellStyle name="Normal 12 3" xfId="165" xr:uid="{00000000-0005-0000-0000-0000EB000000}"/>
    <cellStyle name="Normal 12 3 2" xfId="415" xr:uid="{00000000-0005-0000-0000-0000EC000000}"/>
    <cellStyle name="Normal 12 3 2 2" xfId="954" xr:uid="{00000000-0005-0000-0000-0000ED000000}"/>
    <cellStyle name="Normal 12 3 3" xfId="747" xr:uid="{00000000-0005-0000-0000-0000EE000000}"/>
    <cellStyle name="Normal 12 4" xfId="206" xr:uid="{00000000-0005-0000-0000-0000EF000000}"/>
    <cellStyle name="Normal 12 4 2" xfId="456" xr:uid="{00000000-0005-0000-0000-0000F0000000}"/>
    <cellStyle name="Normal 12 4 2 2" xfId="995" xr:uid="{00000000-0005-0000-0000-0000F1000000}"/>
    <cellStyle name="Normal 12 4 3" xfId="788" xr:uid="{00000000-0005-0000-0000-0000F2000000}"/>
    <cellStyle name="Normal 12 5" xfId="249" xr:uid="{00000000-0005-0000-0000-0000F3000000}"/>
    <cellStyle name="Normal 12 5 2" xfId="374" xr:uid="{00000000-0005-0000-0000-0000F4000000}"/>
    <cellStyle name="Normal 12 5 2 2" xfId="913" xr:uid="{00000000-0005-0000-0000-0000F5000000}"/>
    <cellStyle name="Normal 12 5 3" xfId="706" xr:uid="{00000000-0005-0000-0000-0000F6000000}"/>
    <cellStyle name="Normal 12 6" xfId="333" xr:uid="{00000000-0005-0000-0000-0000F7000000}"/>
    <cellStyle name="Normal 12 6 2" xfId="872" xr:uid="{00000000-0005-0000-0000-0000F8000000}"/>
    <cellStyle name="Normal 12 7" xfId="292" xr:uid="{00000000-0005-0000-0000-0000F9000000}"/>
    <cellStyle name="Normal 12 7 2" xfId="831" xr:uid="{00000000-0005-0000-0000-0000FA000000}"/>
    <cellStyle name="Normal 12 8" xfId="542" xr:uid="{00000000-0005-0000-0000-0000FB000000}"/>
    <cellStyle name="Normal 12 8 2" xfId="665" xr:uid="{00000000-0005-0000-0000-0000FC000000}"/>
    <cellStyle name="Normal 12 9" xfId="501" xr:uid="{00000000-0005-0000-0000-0000FD000000}"/>
    <cellStyle name="Normal 12 9 2" xfId="624" xr:uid="{00000000-0005-0000-0000-0000FE000000}"/>
    <cellStyle name="Normal 13" xfId="32" xr:uid="{00000000-0005-0000-0000-0000FF000000}"/>
    <cellStyle name="Normal 13 10" xfId="585" xr:uid="{00000000-0005-0000-0000-000000010000}"/>
    <cellStyle name="Normal 13 11" xfId="126" xr:uid="{00000000-0005-0000-0000-000001010000}"/>
    <cellStyle name="Normal 13 12" xfId="81" xr:uid="{00000000-0005-0000-0000-000002010000}"/>
    <cellStyle name="Normal 13 2" xfId="53" xr:uid="{00000000-0005-0000-0000-000003010000}"/>
    <cellStyle name="Normal 13 2 10" xfId="146" xr:uid="{00000000-0005-0000-0000-000004010000}"/>
    <cellStyle name="Normal 13 2 11" xfId="101" xr:uid="{00000000-0005-0000-0000-000005010000}"/>
    <cellStyle name="Normal 13 2 2" xfId="187" xr:uid="{00000000-0005-0000-0000-000006010000}"/>
    <cellStyle name="Normal 13 2 2 2" xfId="437" xr:uid="{00000000-0005-0000-0000-000007010000}"/>
    <cellStyle name="Normal 13 2 2 2 2" xfId="976" xr:uid="{00000000-0005-0000-0000-000008010000}"/>
    <cellStyle name="Normal 13 2 2 3" xfId="769" xr:uid="{00000000-0005-0000-0000-000009010000}"/>
    <cellStyle name="Normal 13 2 3" xfId="228" xr:uid="{00000000-0005-0000-0000-00000A010000}"/>
    <cellStyle name="Normal 13 2 3 2" xfId="478" xr:uid="{00000000-0005-0000-0000-00000B010000}"/>
    <cellStyle name="Normal 13 2 3 2 2" xfId="1017" xr:uid="{00000000-0005-0000-0000-00000C010000}"/>
    <cellStyle name="Normal 13 2 3 3" xfId="810" xr:uid="{00000000-0005-0000-0000-00000D010000}"/>
    <cellStyle name="Normal 13 2 4" xfId="271" xr:uid="{00000000-0005-0000-0000-00000E010000}"/>
    <cellStyle name="Normal 13 2 4 2" xfId="396" xr:uid="{00000000-0005-0000-0000-00000F010000}"/>
    <cellStyle name="Normal 13 2 4 2 2" xfId="935" xr:uid="{00000000-0005-0000-0000-000010010000}"/>
    <cellStyle name="Normal 13 2 4 3" xfId="728" xr:uid="{00000000-0005-0000-0000-000011010000}"/>
    <cellStyle name="Normal 13 2 5" xfId="355" xr:uid="{00000000-0005-0000-0000-000012010000}"/>
    <cellStyle name="Normal 13 2 5 2" xfId="894" xr:uid="{00000000-0005-0000-0000-000013010000}"/>
    <cellStyle name="Normal 13 2 6" xfId="314" xr:uid="{00000000-0005-0000-0000-000014010000}"/>
    <cellStyle name="Normal 13 2 6 2" xfId="853" xr:uid="{00000000-0005-0000-0000-000015010000}"/>
    <cellStyle name="Normal 13 2 7" xfId="564" xr:uid="{00000000-0005-0000-0000-000016010000}"/>
    <cellStyle name="Normal 13 2 7 2" xfId="687" xr:uid="{00000000-0005-0000-0000-000017010000}"/>
    <cellStyle name="Normal 13 2 8" xfId="523" xr:uid="{00000000-0005-0000-0000-000018010000}"/>
    <cellStyle name="Normal 13 2 8 2" xfId="646" xr:uid="{00000000-0005-0000-0000-000019010000}"/>
    <cellStyle name="Normal 13 2 9" xfId="605" xr:uid="{00000000-0005-0000-0000-00001A010000}"/>
    <cellStyle name="Normal 13 3" xfId="167" xr:uid="{00000000-0005-0000-0000-00001B010000}"/>
    <cellStyle name="Normal 13 3 2" xfId="417" xr:uid="{00000000-0005-0000-0000-00001C010000}"/>
    <cellStyle name="Normal 13 3 2 2" xfId="956" xr:uid="{00000000-0005-0000-0000-00001D010000}"/>
    <cellStyle name="Normal 13 3 3" xfId="749" xr:uid="{00000000-0005-0000-0000-00001E010000}"/>
    <cellStyle name="Normal 13 4" xfId="208" xr:uid="{00000000-0005-0000-0000-00001F010000}"/>
    <cellStyle name="Normal 13 4 2" xfId="458" xr:uid="{00000000-0005-0000-0000-000020010000}"/>
    <cellStyle name="Normal 13 4 2 2" xfId="997" xr:uid="{00000000-0005-0000-0000-000021010000}"/>
    <cellStyle name="Normal 13 4 3" xfId="790" xr:uid="{00000000-0005-0000-0000-000022010000}"/>
    <cellStyle name="Normal 13 5" xfId="251" xr:uid="{00000000-0005-0000-0000-000023010000}"/>
    <cellStyle name="Normal 13 5 2" xfId="376" xr:uid="{00000000-0005-0000-0000-000024010000}"/>
    <cellStyle name="Normal 13 5 2 2" xfId="915" xr:uid="{00000000-0005-0000-0000-000025010000}"/>
    <cellStyle name="Normal 13 5 3" xfId="708" xr:uid="{00000000-0005-0000-0000-000026010000}"/>
    <cellStyle name="Normal 13 6" xfId="335" xr:uid="{00000000-0005-0000-0000-000027010000}"/>
    <cellStyle name="Normal 13 6 2" xfId="874" xr:uid="{00000000-0005-0000-0000-000028010000}"/>
    <cellStyle name="Normal 13 7" xfId="294" xr:uid="{00000000-0005-0000-0000-000029010000}"/>
    <cellStyle name="Normal 13 7 2" xfId="833" xr:uid="{00000000-0005-0000-0000-00002A010000}"/>
    <cellStyle name="Normal 13 8" xfId="544" xr:uid="{00000000-0005-0000-0000-00002B010000}"/>
    <cellStyle name="Normal 13 8 2" xfId="667" xr:uid="{00000000-0005-0000-0000-00002C010000}"/>
    <cellStyle name="Normal 13 9" xfId="503" xr:uid="{00000000-0005-0000-0000-00002D010000}"/>
    <cellStyle name="Normal 13 9 2" xfId="626" xr:uid="{00000000-0005-0000-0000-00002E010000}"/>
    <cellStyle name="Normal 14" xfId="61" xr:uid="{00000000-0005-0000-0000-00002F010000}"/>
    <cellStyle name="Normal 15" xfId="230" xr:uid="{00000000-0005-0000-0000-000030010000}"/>
    <cellStyle name="Normal 15 2" xfId="480" xr:uid="{00000000-0005-0000-0000-000031010000}"/>
    <cellStyle name="Normal 15 2 2" xfId="1019" xr:uid="{00000000-0005-0000-0000-000032010000}"/>
    <cellStyle name="Normal 15 3" xfId="812" xr:uid="{00000000-0005-0000-0000-000033010000}"/>
    <cellStyle name="Normal 16" xfId="231" xr:uid="{00000000-0005-0000-0000-000034010000}"/>
    <cellStyle name="Normal 16 2" xfId="481" xr:uid="{00000000-0005-0000-0000-000035010000}"/>
    <cellStyle name="Normal 16 2 2" xfId="1020" xr:uid="{00000000-0005-0000-0000-000036010000}"/>
    <cellStyle name="Normal 16 3" xfId="813" xr:uid="{00000000-0005-0000-0000-000037010000}"/>
    <cellStyle name="Normal 17" xfId="103" xr:uid="{00000000-0005-0000-0000-000038010000}"/>
    <cellStyle name="Normal 17 2" xfId="274" xr:uid="{00000000-0005-0000-0000-000039010000}"/>
    <cellStyle name="Normal 18" xfId="273" xr:uid="{00000000-0005-0000-0000-00003A010000}"/>
    <cellStyle name="Normal 18 2" xfId="482" xr:uid="{00000000-0005-0000-0000-00003B010000}"/>
    <cellStyle name="Normal 19" xfId="483" xr:uid="{00000000-0005-0000-0000-00003C010000}"/>
    <cellStyle name="Normal 19 2" xfId="1022" xr:uid="{00000000-0005-0000-0000-00003D010000}"/>
    <cellStyle name="Normal 2" xfId="2" xr:uid="{00000000-0005-0000-0000-00003E010000}"/>
    <cellStyle name="Normal 2 2" xfId="7" xr:uid="{00000000-0005-0000-0000-00003F010000}"/>
    <cellStyle name="Normal 2 2 2" xfId="1027" xr:uid="{00000000-0005-0000-0000-000040010000}"/>
    <cellStyle name="Normal 2 3" xfId="1029" xr:uid="{00000000-0005-0000-0000-000041010000}"/>
    <cellStyle name="Normal 20" xfId="1021" xr:uid="{00000000-0005-0000-0000-000042010000}"/>
    <cellStyle name="Normal 20 2" xfId="1023" xr:uid="{00000000-0005-0000-0000-000043010000}"/>
    <cellStyle name="Normal 21" xfId="104" xr:uid="{00000000-0005-0000-0000-000044010000}"/>
    <cellStyle name="Normal 22" xfId="1025" xr:uid="{00000000-0005-0000-0000-000045010000}"/>
    <cellStyle name="Normal 3" xfId="3" xr:uid="{00000000-0005-0000-0000-000046010000}"/>
    <cellStyle name="Normal 3 10" xfId="525" xr:uid="{00000000-0005-0000-0000-000047010000}"/>
    <cellStyle name="Normal 3 10 2" xfId="648" xr:uid="{00000000-0005-0000-0000-000048010000}"/>
    <cellStyle name="Normal 3 11" xfId="484" xr:uid="{00000000-0005-0000-0000-000049010000}"/>
    <cellStyle name="Normal 3 11 2" xfId="607" xr:uid="{00000000-0005-0000-0000-00004A010000}"/>
    <cellStyle name="Normal 3 12" xfId="566" xr:uid="{00000000-0005-0000-0000-00004B010000}"/>
    <cellStyle name="Normal 3 13" xfId="106" xr:uid="{00000000-0005-0000-0000-00004C010000}"/>
    <cellStyle name="Normal 3 14" xfId="62" xr:uid="{00000000-0005-0000-0000-00004D010000}"/>
    <cellStyle name="Normal 3 15" xfId="1024" xr:uid="{00000000-0005-0000-0000-00004E010000}"/>
    <cellStyle name="Normal 3 16" xfId="1028" xr:uid="{00000000-0005-0000-0000-00004F010000}"/>
    <cellStyle name="Normal 3 17" xfId="1031" xr:uid="{00000000-0005-0000-0000-000050010000}"/>
    <cellStyle name="Normal 3 2" xfId="10" xr:uid="{00000000-0005-0000-0000-000051010000}"/>
    <cellStyle name="Normal 3 2 10" xfId="527" xr:uid="{00000000-0005-0000-0000-000052010000}"/>
    <cellStyle name="Normal 3 2 10 2" xfId="650" xr:uid="{00000000-0005-0000-0000-000053010000}"/>
    <cellStyle name="Normal 3 2 11" xfId="486" xr:uid="{00000000-0005-0000-0000-000054010000}"/>
    <cellStyle name="Normal 3 2 11 2" xfId="609" xr:uid="{00000000-0005-0000-0000-000055010000}"/>
    <cellStyle name="Normal 3 2 12" xfId="568" xr:uid="{00000000-0005-0000-0000-000056010000}"/>
    <cellStyle name="Normal 3 2 13" xfId="108" xr:uid="{00000000-0005-0000-0000-000057010000}"/>
    <cellStyle name="Normal 3 2 14" xfId="64" xr:uid="{00000000-0005-0000-0000-000058010000}"/>
    <cellStyle name="Normal 3 2 2" xfId="24" xr:uid="{00000000-0005-0000-0000-000059010000}"/>
    <cellStyle name="Normal 3 2 2 10" xfId="577" xr:uid="{00000000-0005-0000-0000-00005A010000}"/>
    <cellStyle name="Normal 3 2 2 11" xfId="118" xr:uid="{00000000-0005-0000-0000-00005B010000}"/>
    <cellStyle name="Normal 3 2 2 12" xfId="73" xr:uid="{00000000-0005-0000-0000-00005C010000}"/>
    <cellStyle name="Normal 3 2 2 2" xfId="45" xr:uid="{00000000-0005-0000-0000-00005D010000}"/>
    <cellStyle name="Normal 3 2 2 2 10" xfId="138" xr:uid="{00000000-0005-0000-0000-00005E010000}"/>
    <cellStyle name="Normal 3 2 2 2 11" xfId="93" xr:uid="{00000000-0005-0000-0000-00005F010000}"/>
    <cellStyle name="Normal 3 2 2 2 2" xfId="179" xr:uid="{00000000-0005-0000-0000-000060010000}"/>
    <cellStyle name="Normal 3 2 2 2 2 2" xfId="429" xr:uid="{00000000-0005-0000-0000-000061010000}"/>
    <cellStyle name="Normal 3 2 2 2 2 2 2" xfId="968" xr:uid="{00000000-0005-0000-0000-000062010000}"/>
    <cellStyle name="Normal 3 2 2 2 2 3" xfId="761" xr:uid="{00000000-0005-0000-0000-000063010000}"/>
    <cellStyle name="Normal 3 2 2 2 3" xfId="220" xr:uid="{00000000-0005-0000-0000-000064010000}"/>
    <cellStyle name="Normal 3 2 2 2 3 2" xfId="470" xr:uid="{00000000-0005-0000-0000-000065010000}"/>
    <cellStyle name="Normal 3 2 2 2 3 2 2" xfId="1009" xr:uid="{00000000-0005-0000-0000-000066010000}"/>
    <cellStyle name="Normal 3 2 2 2 3 3" xfId="802" xr:uid="{00000000-0005-0000-0000-000067010000}"/>
    <cellStyle name="Normal 3 2 2 2 4" xfId="263" xr:uid="{00000000-0005-0000-0000-000068010000}"/>
    <cellStyle name="Normal 3 2 2 2 4 2" xfId="388" xr:uid="{00000000-0005-0000-0000-000069010000}"/>
    <cellStyle name="Normal 3 2 2 2 4 2 2" xfId="927" xr:uid="{00000000-0005-0000-0000-00006A010000}"/>
    <cellStyle name="Normal 3 2 2 2 4 3" xfId="720" xr:uid="{00000000-0005-0000-0000-00006B010000}"/>
    <cellStyle name="Normal 3 2 2 2 5" xfId="347" xr:uid="{00000000-0005-0000-0000-00006C010000}"/>
    <cellStyle name="Normal 3 2 2 2 5 2" xfId="886" xr:uid="{00000000-0005-0000-0000-00006D010000}"/>
    <cellStyle name="Normal 3 2 2 2 6" xfId="306" xr:uid="{00000000-0005-0000-0000-00006E010000}"/>
    <cellStyle name="Normal 3 2 2 2 6 2" xfId="845" xr:uid="{00000000-0005-0000-0000-00006F010000}"/>
    <cellStyle name="Normal 3 2 2 2 7" xfId="556" xr:uid="{00000000-0005-0000-0000-000070010000}"/>
    <cellStyle name="Normal 3 2 2 2 7 2" xfId="679" xr:uid="{00000000-0005-0000-0000-000071010000}"/>
    <cellStyle name="Normal 3 2 2 2 8" xfId="515" xr:uid="{00000000-0005-0000-0000-000072010000}"/>
    <cellStyle name="Normal 3 2 2 2 8 2" xfId="638" xr:uid="{00000000-0005-0000-0000-000073010000}"/>
    <cellStyle name="Normal 3 2 2 2 9" xfId="597" xr:uid="{00000000-0005-0000-0000-000074010000}"/>
    <cellStyle name="Normal 3 2 2 3" xfId="159" xr:uid="{00000000-0005-0000-0000-000075010000}"/>
    <cellStyle name="Normal 3 2 2 3 2" xfId="409" xr:uid="{00000000-0005-0000-0000-000076010000}"/>
    <cellStyle name="Normal 3 2 2 3 2 2" xfId="948" xr:uid="{00000000-0005-0000-0000-000077010000}"/>
    <cellStyle name="Normal 3 2 2 3 3" xfId="741" xr:uid="{00000000-0005-0000-0000-000078010000}"/>
    <cellStyle name="Normal 3 2 2 4" xfId="200" xr:uid="{00000000-0005-0000-0000-000079010000}"/>
    <cellStyle name="Normal 3 2 2 4 2" xfId="450" xr:uid="{00000000-0005-0000-0000-00007A010000}"/>
    <cellStyle name="Normal 3 2 2 4 2 2" xfId="989" xr:uid="{00000000-0005-0000-0000-00007B010000}"/>
    <cellStyle name="Normal 3 2 2 4 3" xfId="782" xr:uid="{00000000-0005-0000-0000-00007C010000}"/>
    <cellStyle name="Normal 3 2 2 5" xfId="243" xr:uid="{00000000-0005-0000-0000-00007D010000}"/>
    <cellStyle name="Normal 3 2 2 5 2" xfId="368" xr:uid="{00000000-0005-0000-0000-00007E010000}"/>
    <cellStyle name="Normal 3 2 2 5 2 2" xfId="907" xr:uid="{00000000-0005-0000-0000-00007F010000}"/>
    <cellStyle name="Normal 3 2 2 5 3" xfId="700" xr:uid="{00000000-0005-0000-0000-000080010000}"/>
    <cellStyle name="Normal 3 2 2 6" xfId="327" xr:uid="{00000000-0005-0000-0000-000081010000}"/>
    <cellStyle name="Normal 3 2 2 6 2" xfId="866" xr:uid="{00000000-0005-0000-0000-000082010000}"/>
    <cellStyle name="Normal 3 2 2 7" xfId="286" xr:uid="{00000000-0005-0000-0000-000083010000}"/>
    <cellStyle name="Normal 3 2 2 7 2" xfId="825" xr:uid="{00000000-0005-0000-0000-000084010000}"/>
    <cellStyle name="Normal 3 2 2 8" xfId="536" xr:uid="{00000000-0005-0000-0000-000085010000}"/>
    <cellStyle name="Normal 3 2 2 8 2" xfId="659" xr:uid="{00000000-0005-0000-0000-000086010000}"/>
    <cellStyle name="Normal 3 2 2 9" xfId="495" xr:uid="{00000000-0005-0000-0000-000087010000}"/>
    <cellStyle name="Normal 3 2 2 9 2" xfId="618" xr:uid="{00000000-0005-0000-0000-000088010000}"/>
    <cellStyle name="Normal 3 2 3" xfId="35" xr:uid="{00000000-0005-0000-0000-000089010000}"/>
    <cellStyle name="Normal 3 2 3 10" xfId="129" xr:uid="{00000000-0005-0000-0000-00008A010000}"/>
    <cellStyle name="Normal 3 2 3 11" xfId="84" xr:uid="{00000000-0005-0000-0000-00008B010000}"/>
    <cellStyle name="Normal 3 2 3 2" xfId="170" xr:uid="{00000000-0005-0000-0000-00008C010000}"/>
    <cellStyle name="Normal 3 2 3 2 2" xfId="420" xr:uid="{00000000-0005-0000-0000-00008D010000}"/>
    <cellStyle name="Normal 3 2 3 2 2 2" xfId="959" xr:uid="{00000000-0005-0000-0000-00008E010000}"/>
    <cellStyle name="Normal 3 2 3 2 3" xfId="752" xr:uid="{00000000-0005-0000-0000-00008F010000}"/>
    <cellStyle name="Normal 3 2 3 3" xfId="211" xr:uid="{00000000-0005-0000-0000-000090010000}"/>
    <cellStyle name="Normal 3 2 3 3 2" xfId="461" xr:uid="{00000000-0005-0000-0000-000091010000}"/>
    <cellStyle name="Normal 3 2 3 3 2 2" xfId="1000" xr:uid="{00000000-0005-0000-0000-000092010000}"/>
    <cellStyle name="Normal 3 2 3 3 3" xfId="793" xr:uid="{00000000-0005-0000-0000-000093010000}"/>
    <cellStyle name="Normal 3 2 3 4" xfId="254" xr:uid="{00000000-0005-0000-0000-000094010000}"/>
    <cellStyle name="Normal 3 2 3 4 2" xfId="379" xr:uid="{00000000-0005-0000-0000-000095010000}"/>
    <cellStyle name="Normal 3 2 3 4 2 2" xfId="918" xr:uid="{00000000-0005-0000-0000-000096010000}"/>
    <cellStyle name="Normal 3 2 3 4 3" xfId="711" xr:uid="{00000000-0005-0000-0000-000097010000}"/>
    <cellStyle name="Normal 3 2 3 5" xfId="338" xr:uid="{00000000-0005-0000-0000-000098010000}"/>
    <cellStyle name="Normal 3 2 3 5 2" xfId="877" xr:uid="{00000000-0005-0000-0000-000099010000}"/>
    <cellStyle name="Normal 3 2 3 6" xfId="297" xr:uid="{00000000-0005-0000-0000-00009A010000}"/>
    <cellStyle name="Normal 3 2 3 6 2" xfId="836" xr:uid="{00000000-0005-0000-0000-00009B010000}"/>
    <cellStyle name="Normal 3 2 3 7" xfId="547" xr:uid="{00000000-0005-0000-0000-00009C010000}"/>
    <cellStyle name="Normal 3 2 3 7 2" xfId="670" xr:uid="{00000000-0005-0000-0000-00009D010000}"/>
    <cellStyle name="Normal 3 2 3 8" xfId="506" xr:uid="{00000000-0005-0000-0000-00009E010000}"/>
    <cellStyle name="Normal 3 2 3 8 2" xfId="629" xr:uid="{00000000-0005-0000-0000-00009F010000}"/>
    <cellStyle name="Normal 3 2 3 9" xfId="588" xr:uid="{00000000-0005-0000-0000-0000A0010000}"/>
    <cellStyle name="Normal 3 2 4" xfId="58" xr:uid="{00000000-0005-0000-0000-0000A1010000}"/>
    <cellStyle name="Normal 3 2 4 10" xfId="147" xr:uid="{00000000-0005-0000-0000-0000A2010000}"/>
    <cellStyle name="Normal 3 2 4 11" xfId="102" xr:uid="{00000000-0005-0000-0000-0000A3010000}"/>
    <cellStyle name="Normal 3 2 4 2" xfId="188" xr:uid="{00000000-0005-0000-0000-0000A4010000}"/>
    <cellStyle name="Normal 3 2 4 2 2" xfId="438" xr:uid="{00000000-0005-0000-0000-0000A5010000}"/>
    <cellStyle name="Normal 3 2 4 2 2 2" xfId="977" xr:uid="{00000000-0005-0000-0000-0000A6010000}"/>
    <cellStyle name="Normal 3 2 4 2 3" xfId="770" xr:uid="{00000000-0005-0000-0000-0000A7010000}"/>
    <cellStyle name="Normal 3 2 4 3" xfId="229" xr:uid="{00000000-0005-0000-0000-0000A8010000}"/>
    <cellStyle name="Normal 3 2 4 3 2" xfId="479" xr:uid="{00000000-0005-0000-0000-0000A9010000}"/>
    <cellStyle name="Normal 3 2 4 3 2 2" xfId="1018" xr:uid="{00000000-0005-0000-0000-0000AA010000}"/>
    <cellStyle name="Normal 3 2 4 3 3" xfId="811" xr:uid="{00000000-0005-0000-0000-0000AB010000}"/>
    <cellStyle name="Normal 3 2 4 4" xfId="272" xr:uid="{00000000-0005-0000-0000-0000AC010000}"/>
    <cellStyle name="Normal 3 2 4 4 2" xfId="397" xr:uid="{00000000-0005-0000-0000-0000AD010000}"/>
    <cellStyle name="Normal 3 2 4 4 2 2" xfId="936" xr:uid="{00000000-0005-0000-0000-0000AE010000}"/>
    <cellStyle name="Normal 3 2 4 4 3" xfId="729" xr:uid="{00000000-0005-0000-0000-0000AF010000}"/>
    <cellStyle name="Normal 3 2 4 5" xfId="356" xr:uid="{00000000-0005-0000-0000-0000B0010000}"/>
    <cellStyle name="Normal 3 2 4 5 2" xfId="895" xr:uid="{00000000-0005-0000-0000-0000B1010000}"/>
    <cellStyle name="Normal 3 2 4 6" xfId="315" xr:uid="{00000000-0005-0000-0000-0000B2010000}"/>
    <cellStyle name="Normal 3 2 4 6 2" xfId="854" xr:uid="{00000000-0005-0000-0000-0000B3010000}"/>
    <cellStyle name="Normal 3 2 4 7" xfId="565" xr:uid="{00000000-0005-0000-0000-0000B4010000}"/>
    <cellStyle name="Normal 3 2 4 7 2" xfId="688" xr:uid="{00000000-0005-0000-0000-0000B5010000}"/>
    <cellStyle name="Normal 3 2 4 8" xfId="524" xr:uid="{00000000-0005-0000-0000-0000B6010000}"/>
    <cellStyle name="Normal 3 2 4 8 2" xfId="647" xr:uid="{00000000-0005-0000-0000-0000B7010000}"/>
    <cellStyle name="Normal 3 2 4 9" xfId="606" xr:uid="{00000000-0005-0000-0000-0000B8010000}"/>
    <cellStyle name="Normal 3 2 5" xfId="150" xr:uid="{00000000-0005-0000-0000-0000B9010000}"/>
    <cellStyle name="Normal 3 2 5 2" xfId="400" xr:uid="{00000000-0005-0000-0000-0000BA010000}"/>
    <cellStyle name="Normal 3 2 5 2 2" xfId="939" xr:uid="{00000000-0005-0000-0000-0000BB010000}"/>
    <cellStyle name="Normal 3 2 5 3" xfId="732" xr:uid="{00000000-0005-0000-0000-0000BC010000}"/>
    <cellStyle name="Normal 3 2 6" xfId="191" xr:uid="{00000000-0005-0000-0000-0000BD010000}"/>
    <cellStyle name="Normal 3 2 6 2" xfId="441" xr:uid="{00000000-0005-0000-0000-0000BE010000}"/>
    <cellStyle name="Normal 3 2 6 2 2" xfId="980" xr:uid="{00000000-0005-0000-0000-0000BF010000}"/>
    <cellStyle name="Normal 3 2 6 3" xfId="773" xr:uid="{00000000-0005-0000-0000-0000C0010000}"/>
    <cellStyle name="Normal 3 2 7" xfId="234" xr:uid="{00000000-0005-0000-0000-0000C1010000}"/>
    <cellStyle name="Normal 3 2 7 2" xfId="359" xr:uid="{00000000-0005-0000-0000-0000C2010000}"/>
    <cellStyle name="Normal 3 2 7 2 2" xfId="898" xr:uid="{00000000-0005-0000-0000-0000C3010000}"/>
    <cellStyle name="Normal 3 2 7 3" xfId="691" xr:uid="{00000000-0005-0000-0000-0000C4010000}"/>
    <cellStyle name="Normal 3 2 8" xfId="318" xr:uid="{00000000-0005-0000-0000-0000C5010000}"/>
    <cellStyle name="Normal 3 2 8 2" xfId="857" xr:uid="{00000000-0005-0000-0000-0000C6010000}"/>
    <cellStyle name="Normal 3 2 9" xfId="277" xr:uid="{00000000-0005-0000-0000-0000C7010000}"/>
    <cellStyle name="Normal 3 2 9 2" xfId="816" xr:uid="{00000000-0005-0000-0000-0000C8010000}"/>
    <cellStyle name="Normal 3 3" xfId="25" xr:uid="{00000000-0005-0000-0000-0000C9010000}"/>
    <cellStyle name="Normal 3 3 10" xfId="578" xr:uid="{00000000-0005-0000-0000-0000CA010000}"/>
    <cellStyle name="Normal 3 3 11" xfId="119" xr:uid="{00000000-0005-0000-0000-0000CB010000}"/>
    <cellStyle name="Normal 3 3 12" xfId="74" xr:uid="{00000000-0005-0000-0000-0000CC010000}"/>
    <cellStyle name="Normal 3 3 2" xfId="46" xr:uid="{00000000-0005-0000-0000-0000CD010000}"/>
    <cellStyle name="Normal 3 3 2 10" xfId="139" xr:uid="{00000000-0005-0000-0000-0000CE010000}"/>
    <cellStyle name="Normal 3 3 2 11" xfId="94" xr:uid="{00000000-0005-0000-0000-0000CF010000}"/>
    <cellStyle name="Normal 3 3 2 2" xfId="180" xr:uid="{00000000-0005-0000-0000-0000D0010000}"/>
    <cellStyle name="Normal 3 3 2 2 2" xfId="430" xr:uid="{00000000-0005-0000-0000-0000D1010000}"/>
    <cellStyle name="Normal 3 3 2 2 2 2" xfId="969" xr:uid="{00000000-0005-0000-0000-0000D2010000}"/>
    <cellStyle name="Normal 3 3 2 2 3" xfId="762" xr:uid="{00000000-0005-0000-0000-0000D3010000}"/>
    <cellStyle name="Normal 3 3 2 3" xfId="221" xr:uid="{00000000-0005-0000-0000-0000D4010000}"/>
    <cellStyle name="Normal 3 3 2 3 2" xfId="471" xr:uid="{00000000-0005-0000-0000-0000D5010000}"/>
    <cellStyle name="Normal 3 3 2 3 2 2" xfId="1010" xr:uid="{00000000-0005-0000-0000-0000D6010000}"/>
    <cellStyle name="Normal 3 3 2 3 3" xfId="803" xr:uid="{00000000-0005-0000-0000-0000D7010000}"/>
    <cellStyle name="Normal 3 3 2 4" xfId="264" xr:uid="{00000000-0005-0000-0000-0000D8010000}"/>
    <cellStyle name="Normal 3 3 2 4 2" xfId="389" xr:uid="{00000000-0005-0000-0000-0000D9010000}"/>
    <cellStyle name="Normal 3 3 2 4 2 2" xfId="928" xr:uid="{00000000-0005-0000-0000-0000DA010000}"/>
    <cellStyle name="Normal 3 3 2 4 3" xfId="721" xr:uid="{00000000-0005-0000-0000-0000DB010000}"/>
    <cellStyle name="Normal 3 3 2 5" xfId="348" xr:uid="{00000000-0005-0000-0000-0000DC010000}"/>
    <cellStyle name="Normal 3 3 2 5 2" xfId="887" xr:uid="{00000000-0005-0000-0000-0000DD010000}"/>
    <cellStyle name="Normal 3 3 2 6" xfId="307" xr:uid="{00000000-0005-0000-0000-0000DE010000}"/>
    <cellStyle name="Normal 3 3 2 6 2" xfId="846" xr:uid="{00000000-0005-0000-0000-0000DF010000}"/>
    <cellStyle name="Normal 3 3 2 7" xfId="557" xr:uid="{00000000-0005-0000-0000-0000E0010000}"/>
    <cellStyle name="Normal 3 3 2 7 2" xfId="680" xr:uid="{00000000-0005-0000-0000-0000E1010000}"/>
    <cellStyle name="Normal 3 3 2 8" xfId="516" xr:uid="{00000000-0005-0000-0000-0000E2010000}"/>
    <cellStyle name="Normal 3 3 2 8 2" xfId="639" xr:uid="{00000000-0005-0000-0000-0000E3010000}"/>
    <cellStyle name="Normal 3 3 2 9" xfId="598" xr:uid="{00000000-0005-0000-0000-0000E4010000}"/>
    <cellStyle name="Normal 3 3 3" xfId="160" xr:uid="{00000000-0005-0000-0000-0000E5010000}"/>
    <cellStyle name="Normal 3 3 3 2" xfId="410" xr:uid="{00000000-0005-0000-0000-0000E6010000}"/>
    <cellStyle name="Normal 3 3 3 2 2" xfId="949" xr:uid="{00000000-0005-0000-0000-0000E7010000}"/>
    <cellStyle name="Normal 3 3 3 3" xfId="742" xr:uid="{00000000-0005-0000-0000-0000E8010000}"/>
    <cellStyle name="Normal 3 3 4" xfId="201" xr:uid="{00000000-0005-0000-0000-0000E9010000}"/>
    <cellStyle name="Normal 3 3 4 2" xfId="451" xr:uid="{00000000-0005-0000-0000-0000EA010000}"/>
    <cellStyle name="Normal 3 3 4 2 2" xfId="990" xr:uid="{00000000-0005-0000-0000-0000EB010000}"/>
    <cellStyle name="Normal 3 3 4 3" xfId="783" xr:uid="{00000000-0005-0000-0000-0000EC010000}"/>
    <cellStyle name="Normal 3 3 5" xfId="244" xr:uid="{00000000-0005-0000-0000-0000ED010000}"/>
    <cellStyle name="Normal 3 3 5 2" xfId="369" xr:uid="{00000000-0005-0000-0000-0000EE010000}"/>
    <cellStyle name="Normal 3 3 5 2 2" xfId="908" xr:uid="{00000000-0005-0000-0000-0000EF010000}"/>
    <cellStyle name="Normal 3 3 5 3" xfId="701" xr:uid="{00000000-0005-0000-0000-0000F0010000}"/>
    <cellStyle name="Normal 3 3 6" xfId="328" xr:uid="{00000000-0005-0000-0000-0000F1010000}"/>
    <cellStyle name="Normal 3 3 6 2" xfId="867" xr:uid="{00000000-0005-0000-0000-0000F2010000}"/>
    <cellStyle name="Normal 3 3 7" xfId="287" xr:uid="{00000000-0005-0000-0000-0000F3010000}"/>
    <cellStyle name="Normal 3 3 7 2" xfId="826" xr:uid="{00000000-0005-0000-0000-0000F4010000}"/>
    <cellStyle name="Normal 3 3 8" xfId="537" xr:uid="{00000000-0005-0000-0000-0000F5010000}"/>
    <cellStyle name="Normal 3 3 8 2" xfId="660" xr:uid="{00000000-0005-0000-0000-0000F6010000}"/>
    <cellStyle name="Normal 3 3 9" xfId="496" xr:uid="{00000000-0005-0000-0000-0000F7010000}"/>
    <cellStyle name="Normal 3 3 9 2" xfId="619" xr:uid="{00000000-0005-0000-0000-0000F8010000}"/>
    <cellStyle name="Normal 3 4" xfId="33" xr:uid="{00000000-0005-0000-0000-0000F9010000}"/>
    <cellStyle name="Normal 3 4 10" xfId="127" xr:uid="{00000000-0005-0000-0000-0000FA010000}"/>
    <cellStyle name="Normal 3 4 11" xfId="82" xr:uid="{00000000-0005-0000-0000-0000FB010000}"/>
    <cellStyle name="Normal 3 4 2" xfId="168" xr:uid="{00000000-0005-0000-0000-0000FC010000}"/>
    <cellStyle name="Normal 3 4 2 2" xfId="418" xr:uid="{00000000-0005-0000-0000-0000FD010000}"/>
    <cellStyle name="Normal 3 4 2 2 2" xfId="957" xr:uid="{00000000-0005-0000-0000-0000FE010000}"/>
    <cellStyle name="Normal 3 4 2 3" xfId="750" xr:uid="{00000000-0005-0000-0000-0000FF010000}"/>
    <cellStyle name="Normal 3 4 3" xfId="209" xr:uid="{00000000-0005-0000-0000-000000020000}"/>
    <cellStyle name="Normal 3 4 3 2" xfId="459" xr:uid="{00000000-0005-0000-0000-000001020000}"/>
    <cellStyle name="Normal 3 4 3 2 2" xfId="998" xr:uid="{00000000-0005-0000-0000-000002020000}"/>
    <cellStyle name="Normal 3 4 3 3" xfId="791" xr:uid="{00000000-0005-0000-0000-000003020000}"/>
    <cellStyle name="Normal 3 4 4" xfId="252" xr:uid="{00000000-0005-0000-0000-000004020000}"/>
    <cellStyle name="Normal 3 4 4 2" xfId="377" xr:uid="{00000000-0005-0000-0000-000005020000}"/>
    <cellStyle name="Normal 3 4 4 2 2" xfId="916" xr:uid="{00000000-0005-0000-0000-000006020000}"/>
    <cellStyle name="Normal 3 4 4 3" xfId="709" xr:uid="{00000000-0005-0000-0000-000007020000}"/>
    <cellStyle name="Normal 3 4 5" xfId="336" xr:uid="{00000000-0005-0000-0000-000008020000}"/>
    <cellStyle name="Normal 3 4 5 2" xfId="875" xr:uid="{00000000-0005-0000-0000-000009020000}"/>
    <cellStyle name="Normal 3 4 6" xfId="295" xr:uid="{00000000-0005-0000-0000-00000A020000}"/>
    <cellStyle name="Normal 3 4 6 2" xfId="834" xr:uid="{00000000-0005-0000-0000-00000B020000}"/>
    <cellStyle name="Normal 3 4 7" xfId="545" xr:uid="{00000000-0005-0000-0000-00000C020000}"/>
    <cellStyle name="Normal 3 4 7 2" xfId="668" xr:uid="{00000000-0005-0000-0000-00000D020000}"/>
    <cellStyle name="Normal 3 4 8" xfId="504" xr:uid="{00000000-0005-0000-0000-00000E020000}"/>
    <cellStyle name="Normal 3 4 8 2" xfId="627" xr:uid="{00000000-0005-0000-0000-00000F020000}"/>
    <cellStyle name="Normal 3 4 9" xfId="586" xr:uid="{00000000-0005-0000-0000-000010020000}"/>
    <cellStyle name="Normal 3 5" xfId="148" xr:uid="{00000000-0005-0000-0000-000011020000}"/>
    <cellStyle name="Normal 3 5 2" xfId="398" xr:uid="{00000000-0005-0000-0000-000012020000}"/>
    <cellStyle name="Normal 3 5 2 2" xfId="937" xr:uid="{00000000-0005-0000-0000-000013020000}"/>
    <cellStyle name="Normal 3 5 3" xfId="730" xr:uid="{00000000-0005-0000-0000-000014020000}"/>
    <cellStyle name="Normal 3 6" xfId="189" xr:uid="{00000000-0005-0000-0000-000015020000}"/>
    <cellStyle name="Normal 3 6 2" xfId="439" xr:uid="{00000000-0005-0000-0000-000016020000}"/>
    <cellStyle name="Normal 3 6 2 2" xfId="978" xr:uid="{00000000-0005-0000-0000-000017020000}"/>
    <cellStyle name="Normal 3 6 3" xfId="771" xr:uid="{00000000-0005-0000-0000-000018020000}"/>
    <cellStyle name="Normal 3 7" xfId="232" xr:uid="{00000000-0005-0000-0000-000019020000}"/>
    <cellStyle name="Normal 3 7 2" xfId="357" xr:uid="{00000000-0005-0000-0000-00001A020000}"/>
    <cellStyle name="Normal 3 7 2 2" xfId="896" xr:uid="{00000000-0005-0000-0000-00001B020000}"/>
    <cellStyle name="Normal 3 7 3" xfId="689" xr:uid="{00000000-0005-0000-0000-00001C020000}"/>
    <cellStyle name="Normal 3 8" xfId="316" xr:uid="{00000000-0005-0000-0000-00001D020000}"/>
    <cellStyle name="Normal 3 8 2" xfId="855" xr:uid="{00000000-0005-0000-0000-00001E020000}"/>
    <cellStyle name="Normal 3 9" xfId="275" xr:uid="{00000000-0005-0000-0000-00001F020000}"/>
    <cellStyle name="Normal 3 9 2" xfId="814" xr:uid="{00000000-0005-0000-0000-000020020000}"/>
    <cellStyle name="Normal 4" xfId="11" xr:uid="{00000000-0005-0000-0000-000021020000}"/>
    <cellStyle name="Normal 4 10" xfId="569" xr:uid="{00000000-0005-0000-0000-000022020000}"/>
    <cellStyle name="Normal 4 11" xfId="109" xr:uid="{00000000-0005-0000-0000-000023020000}"/>
    <cellStyle name="Normal 4 12" xfId="65" xr:uid="{00000000-0005-0000-0000-000024020000}"/>
    <cellStyle name="Normal 4 2" xfId="36" xr:uid="{00000000-0005-0000-0000-000025020000}"/>
    <cellStyle name="Normal 4 2 10" xfId="130" xr:uid="{00000000-0005-0000-0000-000026020000}"/>
    <cellStyle name="Normal 4 2 11" xfId="85" xr:uid="{00000000-0005-0000-0000-000027020000}"/>
    <cellStyle name="Normal 4 2 2" xfId="171" xr:uid="{00000000-0005-0000-0000-000028020000}"/>
    <cellStyle name="Normal 4 2 2 2" xfId="421" xr:uid="{00000000-0005-0000-0000-000029020000}"/>
    <cellStyle name="Normal 4 2 2 2 2" xfId="960" xr:uid="{00000000-0005-0000-0000-00002A020000}"/>
    <cellStyle name="Normal 4 2 2 3" xfId="753" xr:uid="{00000000-0005-0000-0000-00002B020000}"/>
    <cellStyle name="Normal 4 2 3" xfId="212" xr:uid="{00000000-0005-0000-0000-00002C020000}"/>
    <cellStyle name="Normal 4 2 3 2" xfId="462" xr:uid="{00000000-0005-0000-0000-00002D020000}"/>
    <cellStyle name="Normal 4 2 3 2 2" xfId="1001" xr:uid="{00000000-0005-0000-0000-00002E020000}"/>
    <cellStyle name="Normal 4 2 3 3" xfId="794" xr:uid="{00000000-0005-0000-0000-00002F020000}"/>
    <cellStyle name="Normal 4 2 4" xfId="255" xr:uid="{00000000-0005-0000-0000-000030020000}"/>
    <cellStyle name="Normal 4 2 4 2" xfId="380" xr:uid="{00000000-0005-0000-0000-000031020000}"/>
    <cellStyle name="Normal 4 2 4 2 2" xfId="919" xr:uid="{00000000-0005-0000-0000-000032020000}"/>
    <cellStyle name="Normal 4 2 4 3" xfId="712" xr:uid="{00000000-0005-0000-0000-000033020000}"/>
    <cellStyle name="Normal 4 2 5" xfId="339" xr:uid="{00000000-0005-0000-0000-000034020000}"/>
    <cellStyle name="Normal 4 2 5 2" xfId="878" xr:uid="{00000000-0005-0000-0000-000035020000}"/>
    <cellStyle name="Normal 4 2 6" xfId="298" xr:uid="{00000000-0005-0000-0000-000036020000}"/>
    <cellStyle name="Normal 4 2 6 2" xfId="837" xr:uid="{00000000-0005-0000-0000-000037020000}"/>
    <cellStyle name="Normal 4 2 7" xfId="548" xr:uid="{00000000-0005-0000-0000-000038020000}"/>
    <cellStyle name="Normal 4 2 7 2" xfId="671" xr:uid="{00000000-0005-0000-0000-000039020000}"/>
    <cellStyle name="Normal 4 2 8" xfId="507" xr:uid="{00000000-0005-0000-0000-00003A020000}"/>
    <cellStyle name="Normal 4 2 8 2" xfId="630" xr:uid="{00000000-0005-0000-0000-00003B020000}"/>
    <cellStyle name="Normal 4 2 9" xfId="589" xr:uid="{00000000-0005-0000-0000-00003C020000}"/>
    <cellStyle name="Normal 4 3" xfId="151" xr:uid="{00000000-0005-0000-0000-00003D020000}"/>
    <cellStyle name="Normal 4 3 2" xfId="401" xr:uid="{00000000-0005-0000-0000-00003E020000}"/>
    <cellStyle name="Normal 4 3 2 2" xfId="940" xr:uid="{00000000-0005-0000-0000-00003F020000}"/>
    <cellStyle name="Normal 4 3 3" xfId="733" xr:uid="{00000000-0005-0000-0000-000040020000}"/>
    <cellStyle name="Normal 4 4" xfId="192" xr:uid="{00000000-0005-0000-0000-000041020000}"/>
    <cellStyle name="Normal 4 4 2" xfId="442" xr:uid="{00000000-0005-0000-0000-000042020000}"/>
    <cellStyle name="Normal 4 4 2 2" xfId="981" xr:uid="{00000000-0005-0000-0000-000043020000}"/>
    <cellStyle name="Normal 4 4 3" xfId="774" xr:uid="{00000000-0005-0000-0000-000044020000}"/>
    <cellStyle name="Normal 4 5" xfId="235" xr:uid="{00000000-0005-0000-0000-000045020000}"/>
    <cellStyle name="Normal 4 5 2" xfId="360" xr:uid="{00000000-0005-0000-0000-000046020000}"/>
    <cellStyle name="Normal 4 5 2 2" xfId="899" xr:uid="{00000000-0005-0000-0000-000047020000}"/>
    <cellStyle name="Normal 4 5 3" xfId="692" xr:uid="{00000000-0005-0000-0000-000048020000}"/>
    <cellStyle name="Normal 4 6" xfId="319" xr:uid="{00000000-0005-0000-0000-000049020000}"/>
    <cellStyle name="Normal 4 6 2" xfId="858" xr:uid="{00000000-0005-0000-0000-00004A020000}"/>
    <cellStyle name="Normal 4 7" xfId="278" xr:uid="{00000000-0005-0000-0000-00004B020000}"/>
    <cellStyle name="Normal 4 7 2" xfId="817" xr:uid="{00000000-0005-0000-0000-00004C020000}"/>
    <cellStyle name="Normal 4 8" xfId="528" xr:uid="{00000000-0005-0000-0000-00004D020000}"/>
    <cellStyle name="Normal 4 8 2" xfId="651" xr:uid="{00000000-0005-0000-0000-00004E020000}"/>
    <cellStyle name="Normal 4 9" xfId="487" xr:uid="{00000000-0005-0000-0000-00004F020000}"/>
    <cellStyle name="Normal 4 9 2" xfId="610" xr:uid="{00000000-0005-0000-0000-000050020000}"/>
    <cellStyle name="Normal 5" xfId="12" xr:uid="{00000000-0005-0000-0000-000051020000}"/>
    <cellStyle name="Normal 5 10" xfId="488" xr:uid="{00000000-0005-0000-0000-000052020000}"/>
    <cellStyle name="Normal 5 10 2" xfId="611" xr:uid="{00000000-0005-0000-0000-000053020000}"/>
    <cellStyle name="Normal 5 11" xfId="570" xr:uid="{00000000-0005-0000-0000-000054020000}"/>
    <cellStyle name="Normal 5 12" xfId="110" xr:uid="{00000000-0005-0000-0000-000055020000}"/>
    <cellStyle name="Normal 5 13" xfId="66" xr:uid="{00000000-0005-0000-0000-000056020000}"/>
    <cellStyle name="Normal 5 2" xfId="15" xr:uid="{00000000-0005-0000-0000-000057020000}"/>
    <cellStyle name="Normal 5 2 10" xfId="573" xr:uid="{00000000-0005-0000-0000-000058020000}"/>
    <cellStyle name="Normal 5 2 11" xfId="113" xr:uid="{00000000-0005-0000-0000-000059020000}"/>
    <cellStyle name="Normal 5 2 12" xfId="69" xr:uid="{00000000-0005-0000-0000-00005A020000}"/>
    <cellStyle name="Normal 5 2 2" xfId="40" xr:uid="{00000000-0005-0000-0000-00005B020000}"/>
    <cellStyle name="Normal 5 2 2 10" xfId="134" xr:uid="{00000000-0005-0000-0000-00005C020000}"/>
    <cellStyle name="Normal 5 2 2 11" xfId="89" xr:uid="{00000000-0005-0000-0000-00005D020000}"/>
    <cellStyle name="Normal 5 2 2 2" xfId="175" xr:uid="{00000000-0005-0000-0000-00005E020000}"/>
    <cellStyle name="Normal 5 2 2 2 2" xfId="425" xr:uid="{00000000-0005-0000-0000-00005F020000}"/>
    <cellStyle name="Normal 5 2 2 2 2 2" xfId="964" xr:uid="{00000000-0005-0000-0000-000060020000}"/>
    <cellStyle name="Normal 5 2 2 2 3" xfId="757" xr:uid="{00000000-0005-0000-0000-000061020000}"/>
    <cellStyle name="Normal 5 2 2 3" xfId="216" xr:uid="{00000000-0005-0000-0000-000062020000}"/>
    <cellStyle name="Normal 5 2 2 3 2" xfId="466" xr:uid="{00000000-0005-0000-0000-000063020000}"/>
    <cellStyle name="Normal 5 2 2 3 2 2" xfId="1005" xr:uid="{00000000-0005-0000-0000-000064020000}"/>
    <cellStyle name="Normal 5 2 2 3 3" xfId="798" xr:uid="{00000000-0005-0000-0000-000065020000}"/>
    <cellStyle name="Normal 5 2 2 4" xfId="259" xr:uid="{00000000-0005-0000-0000-000066020000}"/>
    <cellStyle name="Normal 5 2 2 4 2" xfId="384" xr:uid="{00000000-0005-0000-0000-000067020000}"/>
    <cellStyle name="Normal 5 2 2 4 2 2" xfId="923" xr:uid="{00000000-0005-0000-0000-000068020000}"/>
    <cellStyle name="Normal 5 2 2 4 3" xfId="716" xr:uid="{00000000-0005-0000-0000-000069020000}"/>
    <cellStyle name="Normal 5 2 2 5" xfId="343" xr:uid="{00000000-0005-0000-0000-00006A020000}"/>
    <cellStyle name="Normal 5 2 2 5 2" xfId="882" xr:uid="{00000000-0005-0000-0000-00006B020000}"/>
    <cellStyle name="Normal 5 2 2 6" xfId="302" xr:uid="{00000000-0005-0000-0000-00006C020000}"/>
    <cellStyle name="Normal 5 2 2 6 2" xfId="841" xr:uid="{00000000-0005-0000-0000-00006D020000}"/>
    <cellStyle name="Normal 5 2 2 7" xfId="552" xr:uid="{00000000-0005-0000-0000-00006E020000}"/>
    <cellStyle name="Normal 5 2 2 7 2" xfId="675" xr:uid="{00000000-0005-0000-0000-00006F020000}"/>
    <cellStyle name="Normal 5 2 2 8" xfId="511" xr:uid="{00000000-0005-0000-0000-000070020000}"/>
    <cellStyle name="Normal 5 2 2 8 2" xfId="634" xr:uid="{00000000-0005-0000-0000-000071020000}"/>
    <cellStyle name="Normal 5 2 2 9" xfId="593" xr:uid="{00000000-0005-0000-0000-000072020000}"/>
    <cellStyle name="Normal 5 2 3" xfId="155" xr:uid="{00000000-0005-0000-0000-000073020000}"/>
    <cellStyle name="Normal 5 2 3 2" xfId="405" xr:uid="{00000000-0005-0000-0000-000074020000}"/>
    <cellStyle name="Normal 5 2 3 2 2" xfId="944" xr:uid="{00000000-0005-0000-0000-000075020000}"/>
    <cellStyle name="Normal 5 2 3 3" xfId="737" xr:uid="{00000000-0005-0000-0000-000076020000}"/>
    <cellStyle name="Normal 5 2 4" xfId="196" xr:uid="{00000000-0005-0000-0000-000077020000}"/>
    <cellStyle name="Normal 5 2 4 2" xfId="446" xr:uid="{00000000-0005-0000-0000-000078020000}"/>
    <cellStyle name="Normal 5 2 4 2 2" xfId="985" xr:uid="{00000000-0005-0000-0000-000079020000}"/>
    <cellStyle name="Normal 5 2 4 3" xfId="778" xr:uid="{00000000-0005-0000-0000-00007A020000}"/>
    <cellStyle name="Normal 5 2 5" xfId="239" xr:uid="{00000000-0005-0000-0000-00007B020000}"/>
    <cellStyle name="Normal 5 2 5 2" xfId="364" xr:uid="{00000000-0005-0000-0000-00007C020000}"/>
    <cellStyle name="Normal 5 2 5 2 2" xfId="903" xr:uid="{00000000-0005-0000-0000-00007D020000}"/>
    <cellStyle name="Normal 5 2 5 3" xfId="696" xr:uid="{00000000-0005-0000-0000-00007E020000}"/>
    <cellStyle name="Normal 5 2 6" xfId="323" xr:uid="{00000000-0005-0000-0000-00007F020000}"/>
    <cellStyle name="Normal 5 2 6 2" xfId="862" xr:uid="{00000000-0005-0000-0000-000080020000}"/>
    <cellStyle name="Normal 5 2 7" xfId="282" xr:uid="{00000000-0005-0000-0000-000081020000}"/>
    <cellStyle name="Normal 5 2 7 2" xfId="821" xr:uid="{00000000-0005-0000-0000-000082020000}"/>
    <cellStyle name="Normal 5 2 8" xfId="532" xr:uid="{00000000-0005-0000-0000-000083020000}"/>
    <cellStyle name="Normal 5 2 8 2" xfId="655" xr:uid="{00000000-0005-0000-0000-000084020000}"/>
    <cellStyle name="Normal 5 2 9" xfId="491" xr:uid="{00000000-0005-0000-0000-000085020000}"/>
    <cellStyle name="Normal 5 2 9 2" xfId="614" xr:uid="{00000000-0005-0000-0000-000086020000}"/>
    <cellStyle name="Normal 5 3" xfId="37" xr:uid="{00000000-0005-0000-0000-000087020000}"/>
    <cellStyle name="Normal 5 3 10" xfId="131" xr:uid="{00000000-0005-0000-0000-000088020000}"/>
    <cellStyle name="Normal 5 3 11" xfId="86" xr:uid="{00000000-0005-0000-0000-000089020000}"/>
    <cellStyle name="Normal 5 3 2" xfId="172" xr:uid="{00000000-0005-0000-0000-00008A020000}"/>
    <cellStyle name="Normal 5 3 2 2" xfId="422" xr:uid="{00000000-0005-0000-0000-00008B020000}"/>
    <cellStyle name="Normal 5 3 2 2 2" xfId="961" xr:uid="{00000000-0005-0000-0000-00008C020000}"/>
    <cellStyle name="Normal 5 3 2 3" xfId="754" xr:uid="{00000000-0005-0000-0000-00008D020000}"/>
    <cellStyle name="Normal 5 3 3" xfId="213" xr:uid="{00000000-0005-0000-0000-00008E020000}"/>
    <cellStyle name="Normal 5 3 3 2" xfId="463" xr:uid="{00000000-0005-0000-0000-00008F020000}"/>
    <cellStyle name="Normal 5 3 3 2 2" xfId="1002" xr:uid="{00000000-0005-0000-0000-000090020000}"/>
    <cellStyle name="Normal 5 3 3 3" xfId="795" xr:uid="{00000000-0005-0000-0000-000091020000}"/>
    <cellStyle name="Normal 5 3 4" xfId="256" xr:uid="{00000000-0005-0000-0000-000092020000}"/>
    <cellStyle name="Normal 5 3 4 2" xfId="381" xr:uid="{00000000-0005-0000-0000-000093020000}"/>
    <cellStyle name="Normal 5 3 4 2 2" xfId="920" xr:uid="{00000000-0005-0000-0000-000094020000}"/>
    <cellStyle name="Normal 5 3 4 3" xfId="713" xr:uid="{00000000-0005-0000-0000-000095020000}"/>
    <cellStyle name="Normal 5 3 5" xfId="340" xr:uid="{00000000-0005-0000-0000-000096020000}"/>
    <cellStyle name="Normal 5 3 5 2" xfId="879" xr:uid="{00000000-0005-0000-0000-000097020000}"/>
    <cellStyle name="Normal 5 3 6" xfId="299" xr:uid="{00000000-0005-0000-0000-000098020000}"/>
    <cellStyle name="Normal 5 3 6 2" xfId="838" xr:uid="{00000000-0005-0000-0000-000099020000}"/>
    <cellStyle name="Normal 5 3 7" xfId="549" xr:uid="{00000000-0005-0000-0000-00009A020000}"/>
    <cellStyle name="Normal 5 3 7 2" xfId="672" xr:uid="{00000000-0005-0000-0000-00009B020000}"/>
    <cellStyle name="Normal 5 3 8" xfId="508" xr:uid="{00000000-0005-0000-0000-00009C020000}"/>
    <cellStyle name="Normal 5 3 8 2" xfId="631" xr:uid="{00000000-0005-0000-0000-00009D020000}"/>
    <cellStyle name="Normal 5 3 9" xfId="590" xr:uid="{00000000-0005-0000-0000-00009E020000}"/>
    <cellStyle name="Normal 5 4" xfId="152" xr:uid="{00000000-0005-0000-0000-00009F020000}"/>
    <cellStyle name="Normal 5 4 2" xfId="402" xr:uid="{00000000-0005-0000-0000-0000A0020000}"/>
    <cellStyle name="Normal 5 4 2 2" xfId="941" xr:uid="{00000000-0005-0000-0000-0000A1020000}"/>
    <cellStyle name="Normal 5 4 3" xfId="734" xr:uid="{00000000-0005-0000-0000-0000A2020000}"/>
    <cellStyle name="Normal 5 5" xfId="193" xr:uid="{00000000-0005-0000-0000-0000A3020000}"/>
    <cellStyle name="Normal 5 5 2" xfId="443" xr:uid="{00000000-0005-0000-0000-0000A4020000}"/>
    <cellStyle name="Normal 5 5 2 2" xfId="982" xr:uid="{00000000-0005-0000-0000-0000A5020000}"/>
    <cellStyle name="Normal 5 5 3" xfId="775" xr:uid="{00000000-0005-0000-0000-0000A6020000}"/>
    <cellStyle name="Normal 5 6" xfId="236" xr:uid="{00000000-0005-0000-0000-0000A7020000}"/>
    <cellStyle name="Normal 5 6 2" xfId="361" xr:uid="{00000000-0005-0000-0000-0000A8020000}"/>
    <cellStyle name="Normal 5 6 2 2" xfId="900" xr:uid="{00000000-0005-0000-0000-0000A9020000}"/>
    <cellStyle name="Normal 5 6 3" xfId="693" xr:uid="{00000000-0005-0000-0000-0000AA020000}"/>
    <cellStyle name="Normal 5 7" xfId="320" xr:uid="{00000000-0005-0000-0000-0000AB020000}"/>
    <cellStyle name="Normal 5 7 2" xfId="859" xr:uid="{00000000-0005-0000-0000-0000AC020000}"/>
    <cellStyle name="Normal 5 8" xfId="279" xr:uid="{00000000-0005-0000-0000-0000AD020000}"/>
    <cellStyle name="Normal 5 8 2" xfId="818" xr:uid="{00000000-0005-0000-0000-0000AE020000}"/>
    <cellStyle name="Normal 5 9" xfId="529" xr:uid="{00000000-0005-0000-0000-0000AF020000}"/>
    <cellStyle name="Normal 5 9 2" xfId="652" xr:uid="{00000000-0005-0000-0000-0000B0020000}"/>
    <cellStyle name="Normal 6" xfId="13" xr:uid="{00000000-0005-0000-0000-0000B1020000}"/>
    <cellStyle name="Normal 6 10" xfId="571" xr:uid="{00000000-0005-0000-0000-0000B2020000}"/>
    <cellStyle name="Normal 6 11" xfId="111" xr:uid="{00000000-0005-0000-0000-0000B3020000}"/>
    <cellStyle name="Normal 6 12" xfId="67" xr:uid="{00000000-0005-0000-0000-0000B4020000}"/>
    <cellStyle name="Normal 6 2" xfId="38" xr:uid="{00000000-0005-0000-0000-0000B5020000}"/>
    <cellStyle name="Normal 6 2 10" xfId="132" xr:uid="{00000000-0005-0000-0000-0000B6020000}"/>
    <cellStyle name="Normal 6 2 11" xfId="87" xr:uid="{00000000-0005-0000-0000-0000B7020000}"/>
    <cellStyle name="Normal 6 2 2" xfId="173" xr:uid="{00000000-0005-0000-0000-0000B8020000}"/>
    <cellStyle name="Normal 6 2 2 2" xfId="423" xr:uid="{00000000-0005-0000-0000-0000B9020000}"/>
    <cellStyle name="Normal 6 2 2 2 2" xfId="962" xr:uid="{00000000-0005-0000-0000-0000BA020000}"/>
    <cellStyle name="Normal 6 2 2 3" xfId="755" xr:uid="{00000000-0005-0000-0000-0000BB020000}"/>
    <cellStyle name="Normal 6 2 3" xfId="214" xr:uid="{00000000-0005-0000-0000-0000BC020000}"/>
    <cellStyle name="Normal 6 2 3 2" xfId="464" xr:uid="{00000000-0005-0000-0000-0000BD020000}"/>
    <cellStyle name="Normal 6 2 3 2 2" xfId="1003" xr:uid="{00000000-0005-0000-0000-0000BE020000}"/>
    <cellStyle name="Normal 6 2 3 3" xfId="796" xr:uid="{00000000-0005-0000-0000-0000BF020000}"/>
    <cellStyle name="Normal 6 2 4" xfId="257" xr:uid="{00000000-0005-0000-0000-0000C0020000}"/>
    <cellStyle name="Normal 6 2 4 2" xfId="382" xr:uid="{00000000-0005-0000-0000-0000C1020000}"/>
    <cellStyle name="Normal 6 2 4 2 2" xfId="921" xr:uid="{00000000-0005-0000-0000-0000C2020000}"/>
    <cellStyle name="Normal 6 2 4 3" xfId="714" xr:uid="{00000000-0005-0000-0000-0000C3020000}"/>
    <cellStyle name="Normal 6 2 5" xfId="341" xr:uid="{00000000-0005-0000-0000-0000C4020000}"/>
    <cellStyle name="Normal 6 2 5 2" xfId="880" xr:uid="{00000000-0005-0000-0000-0000C5020000}"/>
    <cellStyle name="Normal 6 2 6" xfId="300" xr:uid="{00000000-0005-0000-0000-0000C6020000}"/>
    <cellStyle name="Normal 6 2 6 2" xfId="839" xr:uid="{00000000-0005-0000-0000-0000C7020000}"/>
    <cellStyle name="Normal 6 2 7" xfId="550" xr:uid="{00000000-0005-0000-0000-0000C8020000}"/>
    <cellStyle name="Normal 6 2 7 2" xfId="673" xr:uid="{00000000-0005-0000-0000-0000C9020000}"/>
    <cellStyle name="Normal 6 2 8" xfId="509" xr:uid="{00000000-0005-0000-0000-0000CA020000}"/>
    <cellStyle name="Normal 6 2 8 2" xfId="632" xr:uid="{00000000-0005-0000-0000-0000CB020000}"/>
    <cellStyle name="Normal 6 2 9" xfId="591" xr:uid="{00000000-0005-0000-0000-0000CC020000}"/>
    <cellStyle name="Normal 6 3" xfId="153" xr:uid="{00000000-0005-0000-0000-0000CD020000}"/>
    <cellStyle name="Normal 6 3 2" xfId="403" xr:uid="{00000000-0005-0000-0000-0000CE020000}"/>
    <cellStyle name="Normal 6 3 2 2" xfId="942" xr:uid="{00000000-0005-0000-0000-0000CF020000}"/>
    <cellStyle name="Normal 6 3 3" xfId="735" xr:uid="{00000000-0005-0000-0000-0000D0020000}"/>
    <cellStyle name="Normal 6 4" xfId="194" xr:uid="{00000000-0005-0000-0000-0000D1020000}"/>
    <cellStyle name="Normal 6 4 2" xfId="444" xr:uid="{00000000-0005-0000-0000-0000D2020000}"/>
    <cellStyle name="Normal 6 4 2 2" xfId="983" xr:uid="{00000000-0005-0000-0000-0000D3020000}"/>
    <cellStyle name="Normal 6 4 3" xfId="776" xr:uid="{00000000-0005-0000-0000-0000D4020000}"/>
    <cellStyle name="Normal 6 5" xfId="237" xr:uid="{00000000-0005-0000-0000-0000D5020000}"/>
    <cellStyle name="Normal 6 5 2" xfId="362" xr:uid="{00000000-0005-0000-0000-0000D6020000}"/>
    <cellStyle name="Normal 6 5 2 2" xfId="901" xr:uid="{00000000-0005-0000-0000-0000D7020000}"/>
    <cellStyle name="Normal 6 5 3" xfId="694" xr:uid="{00000000-0005-0000-0000-0000D8020000}"/>
    <cellStyle name="Normal 6 6" xfId="321" xr:uid="{00000000-0005-0000-0000-0000D9020000}"/>
    <cellStyle name="Normal 6 6 2" xfId="860" xr:uid="{00000000-0005-0000-0000-0000DA020000}"/>
    <cellStyle name="Normal 6 7" xfId="280" xr:uid="{00000000-0005-0000-0000-0000DB020000}"/>
    <cellStyle name="Normal 6 7 2" xfId="819" xr:uid="{00000000-0005-0000-0000-0000DC020000}"/>
    <cellStyle name="Normal 6 8" xfId="530" xr:uid="{00000000-0005-0000-0000-0000DD020000}"/>
    <cellStyle name="Normal 6 8 2" xfId="653" xr:uid="{00000000-0005-0000-0000-0000DE020000}"/>
    <cellStyle name="Normal 6 9" xfId="489" xr:uid="{00000000-0005-0000-0000-0000DF020000}"/>
    <cellStyle name="Normal 6 9 2" xfId="612" xr:uid="{00000000-0005-0000-0000-0000E0020000}"/>
    <cellStyle name="Normal 7" xfId="14" xr:uid="{00000000-0005-0000-0000-0000E1020000}"/>
    <cellStyle name="Normal 7 10" xfId="572" xr:uid="{00000000-0005-0000-0000-0000E2020000}"/>
    <cellStyle name="Normal 7 11" xfId="112" xr:uid="{00000000-0005-0000-0000-0000E3020000}"/>
    <cellStyle name="Normal 7 12" xfId="68" xr:uid="{00000000-0005-0000-0000-0000E4020000}"/>
    <cellStyle name="Normal 7 2" xfId="39" xr:uid="{00000000-0005-0000-0000-0000E5020000}"/>
    <cellStyle name="Normal 7 2 10" xfId="133" xr:uid="{00000000-0005-0000-0000-0000E6020000}"/>
    <cellStyle name="Normal 7 2 11" xfId="88" xr:uid="{00000000-0005-0000-0000-0000E7020000}"/>
    <cellStyle name="Normal 7 2 2" xfId="174" xr:uid="{00000000-0005-0000-0000-0000E8020000}"/>
    <cellStyle name="Normal 7 2 2 2" xfId="424" xr:uid="{00000000-0005-0000-0000-0000E9020000}"/>
    <cellStyle name="Normal 7 2 2 2 2" xfId="963" xr:uid="{00000000-0005-0000-0000-0000EA020000}"/>
    <cellStyle name="Normal 7 2 2 3" xfId="756" xr:uid="{00000000-0005-0000-0000-0000EB020000}"/>
    <cellStyle name="Normal 7 2 3" xfId="215" xr:uid="{00000000-0005-0000-0000-0000EC020000}"/>
    <cellStyle name="Normal 7 2 3 2" xfId="465" xr:uid="{00000000-0005-0000-0000-0000ED020000}"/>
    <cellStyle name="Normal 7 2 3 2 2" xfId="1004" xr:uid="{00000000-0005-0000-0000-0000EE020000}"/>
    <cellStyle name="Normal 7 2 3 3" xfId="797" xr:uid="{00000000-0005-0000-0000-0000EF020000}"/>
    <cellStyle name="Normal 7 2 4" xfId="258" xr:uid="{00000000-0005-0000-0000-0000F0020000}"/>
    <cellStyle name="Normal 7 2 4 2" xfId="383" xr:uid="{00000000-0005-0000-0000-0000F1020000}"/>
    <cellStyle name="Normal 7 2 4 2 2" xfId="922" xr:uid="{00000000-0005-0000-0000-0000F2020000}"/>
    <cellStyle name="Normal 7 2 4 3" xfId="715" xr:uid="{00000000-0005-0000-0000-0000F3020000}"/>
    <cellStyle name="Normal 7 2 5" xfId="342" xr:uid="{00000000-0005-0000-0000-0000F4020000}"/>
    <cellStyle name="Normal 7 2 5 2" xfId="881" xr:uid="{00000000-0005-0000-0000-0000F5020000}"/>
    <cellStyle name="Normal 7 2 6" xfId="301" xr:uid="{00000000-0005-0000-0000-0000F6020000}"/>
    <cellStyle name="Normal 7 2 6 2" xfId="840" xr:uid="{00000000-0005-0000-0000-0000F7020000}"/>
    <cellStyle name="Normal 7 2 7" xfId="551" xr:uid="{00000000-0005-0000-0000-0000F8020000}"/>
    <cellStyle name="Normal 7 2 7 2" xfId="674" xr:uid="{00000000-0005-0000-0000-0000F9020000}"/>
    <cellStyle name="Normal 7 2 8" xfId="510" xr:uid="{00000000-0005-0000-0000-0000FA020000}"/>
    <cellStyle name="Normal 7 2 8 2" xfId="633" xr:uid="{00000000-0005-0000-0000-0000FB020000}"/>
    <cellStyle name="Normal 7 2 9" xfId="592" xr:uid="{00000000-0005-0000-0000-0000FC020000}"/>
    <cellStyle name="Normal 7 3" xfId="154" xr:uid="{00000000-0005-0000-0000-0000FD020000}"/>
    <cellStyle name="Normal 7 3 2" xfId="404" xr:uid="{00000000-0005-0000-0000-0000FE020000}"/>
    <cellStyle name="Normal 7 3 2 2" xfId="943" xr:uid="{00000000-0005-0000-0000-0000FF020000}"/>
    <cellStyle name="Normal 7 3 3" xfId="736" xr:uid="{00000000-0005-0000-0000-000000030000}"/>
    <cellStyle name="Normal 7 4" xfId="195" xr:uid="{00000000-0005-0000-0000-000001030000}"/>
    <cellStyle name="Normal 7 4 2" xfId="445" xr:uid="{00000000-0005-0000-0000-000002030000}"/>
    <cellStyle name="Normal 7 4 2 2" xfId="984" xr:uid="{00000000-0005-0000-0000-000003030000}"/>
    <cellStyle name="Normal 7 4 3" xfId="777" xr:uid="{00000000-0005-0000-0000-000004030000}"/>
    <cellStyle name="Normal 7 5" xfId="238" xr:uid="{00000000-0005-0000-0000-000005030000}"/>
    <cellStyle name="Normal 7 5 2" xfId="363" xr:uid="{00000000-0005-0000-0000-000006030000}"/>
    <cellStyle name="Normal 7 5 2 2" xfId="902" xr:uid="{00000000-0005-0000-0000-000007030000}"/>
    <cellStyle name="Normal 7 5 3" xfId="695" xr:uid="{00000000-0005-0000-0000-000008030000}"/>
    <cellStyle name="Normal 7 6" xfId="322" xr:uid="{00000000-0005-0000-0000-000009030000}"/>
    <cellStyle name="Normal 7 6 2" xfId="861" xr:uid="{00000000-0005-0000-0000-00000A030000}"/>
    <cellStyle name="Normal 7 7" xfId="281" xr:uid="{00000000-0005-0000-0000-00000B030000}"/>
    <cellStyle name="Normal 7 7 2" xfId="820" xr:uid="{00000000-0005-0000-0000-00000C030000}"/>
    <cellStyle name="Normal 7 8" xfId="531" xr:uid="{00000000-0005-0000-0000-00000D030000}"/>
    <cellStyle name="Normal 7 8 2" xfId="654" xr:uid="{00000000-0005-0000-0000-00000E030000}"/>
    <cellStyle name="Normal 7 9" xfId="490" xr:uid="{00000000-0005-0000-0000-00000F030000}"/>
    <cellStyle name="Normal 7 9 2" xfId="613" xr:uid="{00000000-0005-0000-0000-000010030000}"/>
    <cellStyle name="Normal 8" xfId="16" xr:uid="{00000000-0005-0000-0000-000011030000}"/>
    <cellStyle name="Normal 8 10" xfId="492" xr:uid="{00000000-0005-0000-0000-000012030000}"/>
    <cellStyle name="Normal 8 10 2" xfId="615" xr:uid="{00000000-0005-0000-0000-000013030000}"/>
    <cellStyle name="Normal 8 11" xfId="574" xr:uid="{00000000-0005-0000-0000-000014030000}"/>
    <cellStyle name="Normal 8 12" xfId="114" xr:uid="{00000000-0005-0000-0000-000015030000}"/>
    <cellStyle name="Normal 8 13" xfId="70" xr:uid="{00000000-0005-0000-0000-000016030000}"/>
    <cellStyle name="Normal 8 2" xfId="31" xr:uid="{00000000-0005-0000-0000-000017030000}"/>
    <cellStyle name="Normal 8 2 10" xfId="584" xr:uid="{00000000-0005-0000-0000-000018030000}"/>
    <cellStyle name="Normal 8 2 11" xfId="125" xr:uid="{00000000-0005-0000-0000-000019030000}"/>
    <cellStyle name="Normal 8 2 12" xfId="80" xr:uid="{00000000-0005-0000-0000-00001A030000}"/>
    <cellStyle name="Normal 8 2 2" xfId="52" xr:uid="{00000000-0005-0000-0000-00001B030000}"/>
    <cellStyle name="Normal 8 2 2 10" xfId="145" xr:uid="{00000000-0005-0000-0000-00001C030000}"/>
    <cellStyle name="Normal 8 2 2 11" xfId="100" xr:uid="{00000000-0005-0000-0000-00001D030000}"/>
    <cellStyle name="Normal 8 2 2 2" xfId="186" xr:uid="{00000000-0005-0000-0000-00001E030000}"/>
    <cellStyle name="Normal 8 2 2 2 2" xfId="436" xr:uid="{00000000-0005-0000-0000-00001F030000}"/>
    <cellStyle name="Normal 8 2 2 2 2 2" xfId="975" xr:uid="{00000000-0005-0000-0000-000020030000}"/>
    <cellStyle name="Normal 8 2 2 2 3" xfId="768" xr:uid="{00000000-0005-0000-0000-000021030000}"/>
    <cellStyle name="Normal 8 2 2 3" xfId="227" xr:uid="{00000000-0005-0000-0000-000022030000}"/>
    <cellStyle name="Normal 8 2 2 3 2" xfId="477" xr:uid="{00000000-0005-0000-0000-000023030000}"/>
    <cellStyle name="Normal 8 2 2 3 2 2" xfId="1016" xr:uid="{00000000-0005-0000-0000-000024030000}"/>
    <cellStyle name="Normal 8 2 2 3 3" xfId="809" xr:uid="{00000000-0005-0000-0000-000025030000}"/>
    <cellStyle name="Normal 8 2 2 4" xfId="270" xr:uid="{00000000-0005-0000-0000-000026030000}"/>
    <cellStyle name="Normal 8 2 2 4 2" xfId="395" xr:uid="{00000000-0005-0000-0000-000027030000}"/>
    <cellStyle name="Normal 8 2 2 4 2 2" xfId="934" xr:uid="{00000000-0005-0000-0000-000028030000}"/>
    <cellStyle name="Normal 8 2 2 4 3" xfId="727" xr:uid="{00000000-0005-0000-0000-000029030000}"/>
    <cellStyle name="Normal 8 2 2 5" xfId="354" xr:uid="{00000000-0005-0000-0000-00002A030000}"/>
    <cellStyle name="Normal 8 2 2 5 2" xfId="893" xr:uid="{00000000-0005-0000-0000-00002B030000}"/>
    <cellStyle name="Normal 8 2 2 6" xfId="313" xr:uid="{00000000-0005-0000-0000-00002C030000}"/>
    <cellStyle name="Normal 8 2 2 6 2" xfId="852" xr:uid="{00000000-0005-0000-0000-00002D030000}"/>
    <cellStyle name="Normal 8 2 2 7" xfId="563" xr:uid="{00000000-0005-0000-0000-00002E030000}"/>
    <cellStyle name="Normal 8 2 2 7 2" xfId="686" xr:uid="{00000000-0005-0000-0000-00002F030000}"/>
    <cellStyle name="Normal 8 2 2 8" xfId="522" xr:uid="{00000000-0005-0000-0000-000030030000}"/>
    <cellStyle name="Normal 8 2 2 8 2" xfId="645" xr:uid="{00000000-0005-0000-0000-000031030000}"/>
    <cellStyle name="Normal 8 2 2 9" xfId="604" xr:uid="{00000000-0005-0000-0000-000032030000}"/>
    <cellStyle name="Normal 8 2 3" xfId="166" xr:uid="{00000000-0005-0000-0000-000033030000}"/>
    <cellStyle name="Normal 8 2 3 2" xfId="416" xr:uid="{00000000-0005-0000-0000-000034030000}"/>
    <cellStyle name="Normal 8 2 3 2 2" xfId="955" xr:uid="{00000000-0005-0000-0000-000035030000}"/>
    <cellStyle name="Normal 8 2 3 3" xfId="748" xr:uid="{00000000-0005-0000-0000-000036030000}"/>
    <cellStyle name="Normal 8 2 4" xfId="207" xr:uid="{00000000-0005-0000-0000-000037030000}"/>
    <cellStyle name="Normal 8 2 4 2" xfId="457" xr:uid="{00000000-0005-0000-0000-000038030000}"/>
    <cellStyle name="Normal 8 2 4 2 2" xfId="996" xr:uid="{00000000-0005-0000-0000-000039030000}"/>
    <cellStyle name="Normal 8 2 4 3" xfId="789" xr:uid="{00000000-0005-0000-0000-00003A030000}"/>
    <cellStyle name="Normal 8 2 5" xfId="250" xr:uid="{00000000-0005-0000-0000-00003B030000}"/>
    <cellStyle name="Normal 8 2 5 2" xfId="375" xr:uid="{00000000-0005-0000-0000-00003C030000}"/>
    <cellStyle name="Normal 8 2 5 2 2" xfId="914" xr:uid="{00000000-0005-0000-0000-00003D030000}"/>
    <cellStyle name="Normal 8 2 5 3" xfId="707" xr:uid="{00000000-0005-0000-0000-00003E030000}"/>
    <cellStyle name="Normal 8 2 6" xfId="334" xr:uid="{00000000-0005-0000-0000-00003F030000}"/>
    <cellStyle name="Normal 8 2 6 2" xfId="873" xr:uid="{00000000-0005-0000-0000-000040030000}"/>
    <cellStyle name="Normal 8 2 7" xfId="293" xr:uid="{00000000-0005-0000-0000-000041030000}"/>
    <cellStyle name="Normal 8 2 7 2" xfId="832" xr:uid="{00000000-0005-0000-0000-000042030000}"/>
    <cellStyle name="Normal 8 2 8" xfId="543" xr:uid="{00000000-0005-0000-0000-000043030000}"/>
    <cellStyle name="Normal 8 2 8 2" xfId="666" xr:uid="{00000000-0005-0000-0000-000044030000}"/>
    <cellStyle name="Normal 8 2 9" xfId="502" xr:uid="{00000000-0005-0000-0000-000045030000}"/>
    <cellStyle name="Normal 8 2 9 2" xfId="625" xr:uid="{00000000-0005-0000-0000-000046030000}"/>
    <cellStyle name="Normal 8 3" xfId="41" xr:uid="{00000000-0005-0000-0000-000047030000}"/>
    <cellStyle name="Normal 8 3 10" xfId="135" xr:uid="{00000000-0005-0000-0000-000048030000}"/>
    <cellStyle name="Normal 8 3 11" xfId="90" xr:uid="{00000000-0005-0000-0000-000049030000}"/>
    <cellStyle name="Normal 8 3 2" xfId="176" xr:uid="{00000000-0005-0000-0000-00004A030000}"/>
    <cellStyle name="Normal 8 3 2 2" xfId="426" xr:uid="{00000000-0005-0000-0000-00004B030000}"/>
    <cellStyle name="Normal 8 3 2 2 2" xfId="965" xr:uid="{00000000-0005-0000-0000-00004C030000}"/>
    <cellStyle name="Normal 8 3 2 3" xfId="758" xr:uid="{00000000-0005-0000-0000-00004D030000}"/>
    <cellStyle name="Normal 8 3 3" xfId="217" xr:uid="{00000000-0005-0000-0000-00004E030000}"/>
    <cellStyle name="Normal 8 3 3 2" xfId="467" xr:uid="{00000000-0005-0000-0000-00004F030000}"/>
    <cellStyle name="Normal 8 3 3 2 2" xfId="1006" xr:uid="{00000000-0005-0000-0000-000050030000}"/>
    <cellStyle name="Normal 8 3 3 3" xfId="799" xr:uid="{00000000-0005-0000-0000-000051030000}"/>
    <cellStyle name="Normal 8 3 4" xfId="260" xr:uid="{00000000-0005-0000-0000-000052030000}"/>
    <cellStyle name="Normal 8 3 4 2" xfId="385" xr:uid="{00000000-0005-0000-0000-000053030000}"/>
    <cellStyle name="Normal 8 3 4 2 2" xfId="924" xr:uid="{00000000-0005-0000-0000-000054030000}"/>
    <cellStyle name="Normal 8 3 4 3" xfId="717" xr:uid="{00000000-0005-0000-0000-000055030000}"/>
    <cellStyle name="Normal 8 3 5" xfId="344" xr:uid="{00000000-0005-0000-0000-000056030000}"/>
    <cellStyle name="Normal 8 3 5 2" xfId="883" xr:uid="{00000000-0005-0000-0000-000057030000}"/>
    <cellStyle name="Normal 8 3 6" xfId="303" xr:uid="{00000000-0005-0000-0000-000058030000}"/>
    <cellStyle name="Normal 8 3 6 2" xfId="842" xr:uid="{00000000-0005-0000-0000-000059030000}"/>
    <cellStyle name="Normal 8 3 7" xfId="553" xr:uid="{00000000-0005-0000-0000-00005A030000}"/>
    <cellStyle name="Normal 8 3 7 2" xfId="676" xr:uid="{00000000-0005-0000-0000-00005B030000}"/>
    <cellStyle name="Normal 8 3 8" xfId="512" xr:uid="{00000000-0005-0000-0000-00005C030000}"/>
    <cellStyle name="Normal 8 3 8 2" xfId="635" xr:uid="{00000000-0005-0000-0000-00005D030000}"/>
    <cellStyle name="Normal 8 3 9" xfId="594" xr:uid="{00000000-0005-0000-0000-00005E030000}"/>
    <cellStyle name="Normal 8 4" xfId="156" xr:uid="{00000000-0005-0000-0000-00005F030000}"/>
    <cellStyle name="Normal 8 4 2" xfId="406" xr:uid="{00000000-0005-0000-0000-000060030000}"/>
    <cellStyle name="Normal 8 4 2 2" xfId="945" xr:uid="{00000000-0005-0000-0000-000061030000}"/>
    <cellStyle name="Normal 8 4 3" xfId="738" xr:uid="{00000000-0005-0000-0000-000062030000}"/>
    <cellStyle name="Normal 8 5" xfId="197" xr:uid="{00000000-0005-0000-0000-000063030000}"/>
    <cellStyle name="Normal 8 5 2" xfId="447" xr:uid="{00000000-0005-0000-0000-000064030000}"/>
    <cellStyle name="Normal 8 5 2 2" xfId="986" xr:uid="{00000000-0005-0000-0000-000065030000}"/>
    <cellStyle name="Normal 8 5 3" xfId="779" xr:uid="{00000000-0005-0000-0000-000066030000}"/>
    <cellStyle name="Normal 8 6" xfId="240" xr:uid="{00000000-0005-0000-0000-000067030000}"/>
    <cellStyle name="Normal 8 6 2" xfId="365" xr:uid="{00000000-0005-0000-0000-000068030000}"/>
    <cellStyle name="Normal 8 6 2 2" xfId="904" xr:uid="{00000000-0005-0000-0000-000069030000}"/>
    <cellStyle name="Normal 8 6 3" xfId="697" xr:uid="{00000000-0005-0000-0000-00006A030000}"/>
    <cellStyle name="Normal 8 7" xfId="324" xr:uid="{00000000-0005-0000-0000-00006B030000}"/>
    <cellStyle name="Normal 8 7 2" xfId="863" xr:uid="{00000000-0005-0000-0000-00006C030000}"/>
    <cellStyle name="Normal 8 8" xfId="283" xr:uid="{00000000-0005-0000-0000-00006D030000}"/>
    <cellStyle name="Normal 8 8 2" xfId="822" xr:uid="{00000000-0005-0000-0000-00006E030000}"/>
    <cellStyle name="Normal 8 9" xfId="533" xr:uid="{00000000-0005-0000-0000-00006F030000}"/>
    <cellStyle name="Normal 8 9 2" xfId="656" xr:uid="{00000000-0005-0000-0000-000070030000}"/>
    <cellStyle name="Normal 9" xfId="18" xr:uid="{00000000-0005-0000-0000-000071030000}"/>
    <cellStyle name="Normal 9 10" xfId="575" xr:uid="{00000000-0005-0000-0000-000072030000}"/>
    <cellStyle name="Normal 9 11" xfId="116" xr:uid="{00000000-0005-0000-0000-000073030000}"/>
    <cellStyle name="Normal 9 12" xfId="71" xr:uid="{00000000-0005-0000-0000-000074030000}"/>
    <cellStyle name="Normal 9 2" xfId="43" xr:uid="{00000000-0005-0000-0000-000075030000}"/>
    <cellStyle name="Normal 9 2 10" xfId="136" xr:uid="{00000000-0005-0000-0000-000076030000}"/>
    <cellStyle name="Normal 9 2 11" xfId="91" xr:uid="{00000000-0005-0000-0000-000077030000}"/>
    <cellStyle name="Normal 9 2 2" xfId="177" xr:uid="{00000000-0005-0000-0000-000078030000}"/>
    <cellStyle name="Normal 9 2 2 2" xfId="427" xr:uid="{00000000-0005-0000-0000-000079030000}"/>
    <cellStyle name="Normal 9 2 2 2 2" xfId="966" xr:uid="{00000000-0005-0000-0000-00007A030000}"/>
    <cellStyle name="Normal 9 2 2 3" xfId="759" xr:uid="{00000000-0005-0000-0000-00007B030000}"/>
    <cellStyle name="Normal 9 2 3" xfId="218" xr:uid="{00000000-0005-0000-0000-00007C030000}"/>
    <cellStyle name="Normal 9 2 3 2" xfId="468" xr:uid="{00000000-0005-0000-0000-00007D030000}"/>
    <cellStyle name="Normal 9 2 3 2 2" xfId="1007" xr:uid="{00000000-0005-0000-0000-00007E030000}"/>
    <cellStyle name="Normal 9 2 3 3" xfId="800" xr:uid="{00000000-0005-0000-0000-00007F030000}"/>
    <cellStyle name="Normal 9 2 4" xfId="261" xr:uid="{00000000-0005-0000-0000-000080030000}"/>
    <cellStyle name="Normal 9 2 4 2" xfId="386" xr:uid="{00000000-0005-0000-0000-000081030000}"/>
    <cellStyle name="Normal 9 2 4 2 2" xfId="925" xr:uid="{00000000-0005-0000-0000-000082030000}"/>
    <cellStyle name="Normal 9 2 4 3" xfId="718" xr:uid="{00000000-0005-0000-0000-000083030000}"/>
    <cellStyle name="Normal 9 2 5" xfId="345" xr:uid="{00000000-0005-0000-0000-000084030000}"/>
    <cellStyle name="Normal 9 2 5 2" xfId="884" xr:uid="{00000000-0005-0000-0000-000085030000}"/>
    <cellStyle name="Normal 9 2 6" xfId="304" xr:uid="{00000000-0005-0000-0000-000086030000}"/>
    <cellStyle name="Normal 9 2 6 2" xfId="843" xr:uid="{00000000-0005-0000-0000-000087030000}"/>
    <cellStyle name="Normal 9 2 7" xfId="554" xr:uid="{00000000-0005-0000-0000-000088030000}"/>
    <cellStyle name="Normal 9 2 7 2" xfId="677" xr:uid="{00000000-0005-0000-0000-000089030000}"/>
    <cellStyle name="Normal 9 2 8" xfId="513" xr:uid="{00000000-0005-0000-0000-00008A030000}"/>
    <cellStyle name="Normal 9 2 8 2" xfId="636" xr:uid="{00000000-0005-0000-0000-00008B030000}"/>
    <cellStyle name="Normal 9 2 9" xfId="595" xr:uid="{00000000-0005-0000-0000-00008C030000}"/>
    <cellStyle name="Normal 9 3" xfId="157" xr:uid="{00000000-0005-0000-0000-00008D030000}"/>
    <cellStyle name="Normal 9 3 2" xfId="407" xr:uid="{00000000-0005-0000-0000-00008E030000}"/>
    <cellStyle name="Normal 9 3 2 2" xfId="946" xr:uid="{00000000-0005-0000-0000-00008F030000}"/>
    <cellStyle name="Normal 9 3 3" xfId="739" xr:uid="{00000000-0005-0000-0000-000090030000}"/>
    <cellStyle name="Normal 9 4" xfId="198" xr:uid="{00000000-0005-0000-0000-000091030000}"/>
    <cellStyle name="Normal 9 4 2" xfId="448" xr:uid="{00000000-0005-0000-0000-000092030000}"/>
    <cellStyle name="Normal 9 4 2 2" xfId="987" xr:uid="{00000000-0005-0000-0000-000093030000}"/>
    <cellStyle name="Normal 9 4 3" xfId="780" xr:uid="{00000000-0005-0000-0000-000094030000}"/>
    <cellStyle name="Normal 9 5" xfId="241" xr:uid="{00000000-0005-0000-0000-000095030000}"/>
    <cellStyle name="Normal 9 5 2" xfId="366" xr:uid="{00000000-0005-0000-0000-000096030000}"/>
    <cellStyle name="Normal 9 5 2 2" xfId="905" xr:uid="{00000000-0005-0000-0000-000097030000}"/>
    <cellStyle name="Normal 9 5 3" xfId="698" xr:uid="{00000000-0005-0000-0000-000098030000}"/>
    <cellStyle name="Normal 9 6" xfId="325" xr:uid="{00000000-0005-0000-0000-000099030000}"/>
    <cellStyle name="Normal 9 6 2" xfId="864" xr:uid="{00000000-0005-0000-0000-00009A030000}"/>
    <cellStyle name="Normal 9 7" xfId="284" xr:uid="{00000000-0005-0000-0000-00009B030000}"/>
    <cellStyle name="Normal 9 7 2" xfId="823" xr:uid="{00000000-0005-0000-0000-00009C030000}"/>
    <cellStyle name="Normal 9 8" xfId="534" xr:uid="{00000000-0005-0000-0000-00009D030000}"/>
    <cellStyle name="Normal 9 8 2" xfId="657" xr:uid="{00000000-0005-0000-0000-00009E030000}"/>
    <cellStyle name="Normal 9 9" xfId="493" xr:uid="{00000000-0005-0000-0000-00009F030000}"/>
    <cellStyle name="Normal 9 9 2" xfId="616" xr:uid="{00000000-0005-0000-0000-0000A0030000}"/>
    <cellStyle name="Normal_03-Teatro Escorial_Calculos" xfId="21" xr:uid="{00000000-0005-0000-0000-0000A1030000}"/>
    <cellStyle name="Normal_04-Residencia MERINDADES_BURGOS_Calculos" xfId="19" xr:uid="{00000000-0005-0000-0000-0000A2030000}"/>
    <cellStyle name="Normal_Consumos" xfId="20" xr:uid="{00000000-0005-0000-0000-0000A3030000}"/>
    <cellStyle name="Normal_LEVS_HDD_18.0C" xfId="22" xr:uid="{00000000-0005-0000-0000-0000A4030000}"/>
    <cellStyle name="Porcentaje" xfId="1" builtinId="5"/>
    <cellStyle name="Porcentaje 2" xfId="8" xr:uid="{00000000-0005-0000-0000-0000A6030000}"/>
    <cellStyle name="Porcentaje 3" xfId="27" xr:uid="{00000000-0005-0000-0000-0000A7030000}"/>
    <cellStyle name="Porcentaje 3 10" xfId="580" xr:uid="{00000000-0005-0000-0000-0000A8030000}"/>
    <cellStyle name="Porcentaje 3 11" xfId="121" xr:uid="{00000000-0005-0000-0000-0000A9030000}"/>
    <cellStyle name="Porcentaje 3 12" xfId="76" xr:uid="{00000000-0005-0000-0000-0000AA030000}"/>
    <cellStyle name="Porcentaje 3 2" xfId="48" xr:uid="{00000000-0005-0000-0000-0000AB030000}"/>
    <cellStyle name="Porcentaje 3 2 10" xfId="141" xr:uid="{00000000-0005-0000-0000-0000AC030000}"/>
    <cellStyle name="Porcentaje 3 2 11" xfId="96" xr:uid="{00000000-0005-0000-0000-0000AD030000}"/>
    <cellStyle name="Porcentaje 3 2 2" xfId="182" xr:uid="{00000000-0005-0000-0000-0000AE030000}"/>
    <cellStyle name="Porcentaje 3 2 2 2" xfId="432" xr:uid="{00000000-0005-0000-0000-0000AF030000}"/>
    <cellStyle name="Porcentaje 3 2 2 2 2" xfId="971" xr:uid="{00000000-0005-0000-0000-0000B0030000}"/>
    <cellStyle name="Porcentaje 3 2 2 3" xfId="764" xr:uid="{00000000-0005-0000-0000-0000B1030000}"/>
    <cellStyle name="Porcentaje 3 2 3" xfId="223" xr:uid="{00000000-0005-0000-0000-0000B2030000}"/>
    <cellStyle name="Porcentaje 3 2 3 2" xfId="473" xr:uid="{00000000-0005-0000-0000-0000B3030000}"/>
    <cellStyle name="Porcentaje 3 2 3 2 2" xfId="1012" xr:uid="{00000000-0005-0000-0000-0000B4030000}"/>
    <cellStyle name="Porcentaje 3 2 3 3" xfId="805" xr:uid="{00000000-0005-0000-0000-0000B5030000}"/>
    <cellStyle name="Porcentaje 3 2 4" xfId="266" xr:uid="{00000000-0005-0000-0000-0000B6030000}"/>
    <cellStyle name="Porcentaje 3 2 4 2" xfId="391" xr:uid="{00000000-0005-0000-0000-0000B7030000}"/>
    <cellStyle name="Porcentaje 3 2 4 2 2" xfId="930" xr:uid="{00000000-0005-0000-0000-0000B8030000}"/>
    <cellStyle name="Porcentaje 3 2 4 3" xfId="723" xr:uid="{00000000-0005-0000-0000-0000B9030000}"/>
    <cellStyle name="Porcentaje 3 2 5" xfId="350" xr:uid="{00000000-0005-0000-0000-0000BA030000}"/>
    <cellStyle name="Porcentaje 3 2 5 2" xfId="889" xr:uid="{00000000-0005-0000-0000-0000BB030000}"/>
    <cellStyle name="Porcentaje 3 2 6" xfId="309" xr:uid="{00000000-0005-0000-0000-0000BC030000}"/>
    <cellStyle name="Porcentaje 3 2 6 2" xfId="848" xr:uid="{00000000-0005-0000-0000-0000BD030000}"/>
    <cellStyle name="Porcentaje 3 2 7" xfId="559" xr:uid="{00000000-0005-0000-0000-0000BE030000}"/>
    <cellStyle name="Porcentaje 3 2 7 2" xfId="682" xr:uid="{00000000-0005-0000-0000-0000BF030000}"/>
    <cellStyle name="Porcentaje 3 2 8" xfId="518" xr:uid="{00000000-0005-0000-0000-0000C0030000}"/>
    <cellStyle name="Porcentaje 3 2 8 2" xfId="641" xr:uid="{00000000-0005-0000-0000-0000C1030000}"/>
    <cellStyle name="Porcentaje 3 2 9" xfId="600" xr:uid="{00000000-0005-0000-0000-0000C2030000}"/>
    <cellStyle name="Porcentaje 3 3" xfId="162" xr:uid="{00000000-0005-0000-0000-0000C3030000}"/>
    <cellStyle name="Porcentaje 3 3 2" xfId="412" xr:uid="{00000000-0005-0000-0000-0000C4030000}"/>
    <cellStyle name="Porcentaje 3 3 2 2" xfId="951" xr:uid="{00000000-0005-0000-0000-0000C5030000}"/>
    <cellStyle name="Porcentaje 3 3 3" xfId="744" xr:uid="{00000000-0005-0000-0000-0000C6030000}"/>
    <cellStyle name="Porcentaje 3 4" xfId="203" xr:uid="{00000000-0005-0000-0000-0000C7030000}"/>
    <cellStyle name="Porcentaje 3 4 2" xfId="453" xr:uid="{00000000-0005-0000-0000-0000C8030000}"/>
    <cellStyle name="Porcentaje 3 4 2 2" xfId="992" xr:uid="{00000000-0005-0000-0000-0000C9030000}"/>
    <cellStyle name="Porcentaje 3 4 3" xfId="785" xr:uid="{00000000-0005-0000-0000-0000CA030000}"/>
    <cellStyle name="Porcentaje 3 5" xfId="246" xr:uid="{00000000-0005-0000-0000-0000CB030000}"/>
    <cellStyle name="Porcentaje 3 5 2" xfId="371" xr:uid="{00000000-0005-0000-0000-0000CC030000}"/>
    <cellStyle name="Porcentaje 3 5 2 2" xfId="910" xr:uid="{00000000-0005-0000-0000-0000CD030000}"/>
    <cellStyle name="Porcentaje 3 5 3" xfId="703" xr:uid="{00000000-0005-0000-0000-0000CE030000}"/>
    <cellStyle name="Porcentaje 3 6" xfId="330" xr:uid="{00000000-0005-0000-0000-0000CF030000}"/>
    <cellStyle name="Porcentaje 3 6 2" xfId="869" xr:uid="{00000000-0005-0000-0000-0000D0030000}"/>
    <cellStyle name="Porcentaje 3 7" xfId="289" xr:uid="{00000000-0005-0000-0000-0000D1030000}"/>
    <cellStyle name="Porcentaje 3 7 2" xfId="828" xr:uid="{00000000-0005-0000-0000-0000D2030000}"/>
    <cellStyle name="Porcentaje 3 8" xfId="539" xr:uid="{00000000-0005-0000-0000-0000D3030000}"/>
    <cellStyle name="Porcentaje 3 8 2" xfId="662" xr:uid="{00000000-0005-0000-0000-0000D4030000}"/>
    <cellStyle name="Porcentaje 3 9" xfId="498" xr:uid="{00000000-0005-0000-0000-0000D5030000}"/>
    <cellStyle name="Porcentaje 3 9 2" xfId="621" xr:uid="{00000000-0005-0000-0000-0000D6030000}"/>
    <cellStyle name="Porcentaje 4" xfId="29" xr:uid="{00000000-0005-0000-0000-0000D7030000}"/>
    <cellStyle name="Porcentaje 4 10" xfId="582" xr:uid="{00000000-0005-0000-0000-0000D8030000}"/>
    <cellStyle name="Porcentaje 4 11" xfId="123" xr:uid="{00000000-0005-0000-0000-0000D9030000}"/>
    <cellStyle name="Porcentaje 4 12" xfId="78" xr:uid="{00000000-0005-0000-0000-0000DA030000}"/>
    <cellStyle name="Porcentaje 4 2" xfId="50" xr:uid="{00000000-0005-0000-0000-0000DB030000}"/>
    <cellStyle name="Porcentaje 4 2 10" xfId="143" xr:uid="{00000000-0005-0000-0000-0000DC030000}"/>
    <cellStyle name="Porcentaje 4 2 11" xfId="98" xr:uid="{00000000-0005-0000-0000-0000DD030000}"/>
    <cellStyle name="Porcentaje 4 2 2" xfId="184" xr:uid="{00000000-0005-0000-0000-0000DE030000}"/>
    <cellStyle name="Porcentaje 4 2 2 2" xfId="434" xr:uid="{00000000-0005-0000-0000-0000DF030000}"/>
    <cellStyle name="Porcentaje 4 2 2 2 2" xfId="973" xr:uid="{00000000-0005-0000-0000-0000E0030000}"/>
    <cellStyle name="Porcentaje 4 2 2 3" xfId="766" xr:uid="{00000000-0005-0000-0000-0000E1030000}"/>
    <cellStyle name="Porcentaje 4 2 3" xfId="225" xr:uid="{00000000-0005-0000-0000-0000E2030000}"/>
    <cellStyle name="Porcentaje 4 2 3 2" xfId="475" xr:uid="{00000000-0005-0000-0000-0000E3030000}"/>
    <cellStyle name="Porcentaje 4 2 3 2 2" xfId="1014" xr:uid="{00000000-0005-0000-0000-0000E4030000}"/>
    <cellStyle name="Porcentaje 4 2 3 3" xfId="807" xr:uid="{00000000-0005-0000-0000-0000E5030000}"/>
    <cellStyle name="Porcentaje 4 2 4" xfId="268" xr:uid="{00000000-0005-0000-0000-0000E6030000}"/>
    <cellStyle name="Porcentaje 4 2 4 2" xfId="393" xr:uid="{00000000-0005-0000-0000-0000E7030000}"/>
    <cellStyle name="Porcentaje 4 2 4 2 2" xfId="932" xr:uid="{00000000-0005-0000-0000-0000E8030000}"/>
    <cellStyle name="Porcentaje 4 2 4 3" xfId="725" xr:uid="{00000000-0005-0000-0000-0000E9030000}"/>
    <cellStyle name="Porcentaje 4 2 5" xfId="352" xr:uid="{00000000-0005-0000-0000-0000EA030000}"/>
    <cellStyle name="Porcentaje 4 2 5 2" xfId="891" xr:uid="{00000000-0005-0000-0000-0000EB030000}"/>
    <cellStyle name="Porcentaje 4 2 6" xfId="311" xr:uid="{00000000-0005-0000-0000-0000EC030000}"/>
    <cellStyle name="Porcentaje 4 2 6 2" xfId="850" xr:uid="{00000000-0005-0000-0000-0000ED030000}"/>
    <cellStyle name="Porcentaje 4 2 7" xfId="561" xr:uid="{00000000-0005-0000-0000-0000EE030000}"/>
    <cellStyle name="Porcentaje 4 2 7 2" xfId="684" xr:uid="{00000000-0005-0000-0000-0000EF030000}"/>
    <cellStyle name="Porcentaje 4 2 8" xfId="520" xr:uid="{00000000-0005-0000-0000-0000F0030000}"/>
    <cellStyle name="Porcentaje 4 2 8 2" xfId="643" xr:uid="{00000000-0005-0000-0000-0000F1030000}"/>
    <cellStyle name="Porcentaje 4 2 9" xfId="602" xr:uid="{00000000-0005-0000-0000-0000F2030000}"/>
    <cellStyle name="Porcentaje 4 3" xfId="164" xr:uid="{00000000-0005-0000-0000-0000F3030000}"/>
    <cellStyle name="Porcentaje 4 3 2" xfId="414" xr:uid="{00000000-0005-0000-0000-0000F4030000}"/>
    <cellStyle name="Porcentaje 4 3 2 2" xfId="953" xr:uid="{00000000-0005-0000-0000-0000F5030000}"/>
    <cellStyle name="Porcentaje 4 3 3" xfId="746" xr:uid="{00000000-0005-0000-0000-0000F6030000}"/>
    <cellStyle name="Porcentaje 4 4" xfId="205" xr:uid="{00000000-0005-0000-0000-0000F7030000}"/>
    <cellStyle name="Porcentaje 4 4 2" xfId="455" xr:uid="{00000000-0005-0000-0000-0000F8030000}"/>
    <cellStyle name="Porcentaje 4 4 2 2" xfId="994" xr:uid="{00000000-0005-0000-0000-0000F9030000}"/>
    <cellStyle name="Porcentaje 4 4 3" xfId="787" xr:uid="{00000000-0005-0000-0000-0000FA030000}"/>
    <cellStyle name="Porcentaje 4 5" xfId="248" xr:uid="{00000000-0005-0000-0000-0000FB030000}"/>
    <cellStyle name="Porcentaje 4 5 2" xfId="373" xr:uid="{00000000-0005-0000-0000-0000FC030000}"/>
    <cellStyle name="Porcentaje 4 5 2 2" xfId="912" xr:uid="{00000000-0005-0000-0000-0000FD030000}"/>
    <cellStyle name="Porcentaje 4 5 3" xfId="705" xr:uid="{00000000-0005-0000-0000-0000FE030000}"/>
    <cellStyle name="Porcentaje 4 6" xfId="332" xr:uid="{00000000-0005-0000-0000-0000FF030000}"/>
    <cellStyle name="Porcentaje 4 6 2" xfId="871" xr:uid="{00000000-0005-0000-0000-000000040000}"/>
    <cellStyle name="Porcentaje 4 7" xfId="291" xr:uid="{00000000-0005-0000-0000-000001040000}"/>
    <cellStyle name="Porcentaje 4 7 2" xfId="830" xr:uid="{00000000-0005-0000-0000-000002040000}"/>
    <cellStyle name="Porcentaje 4 8" xfId="541" xr:uid="{00000000-0005-0000-0000-000003040000}"/>
    <cellStyle name="Porcentaje 4 8 2" xfId="664" xr:uid="{00000000-0005-0000-0000-000004040000}"/>
    <cellStyle name="Porcentaje 4 9" xfId="500" xr:uid="{00000000-0005-0000-0000-000005040000}"/>
    <cellStyle name="Porcentaje 4 9 2" xfId="623" xr:uid="{00000000-0005-0000-0000-000006040000}"/>
    <cellStyle name="Porcentaje 5" xfId="105" xr:uid="{00000000-0005-0000-0000-000007040000}"/>
    <cellStyle name="Porcentual 2" xfId="9" xr:uid="{00000000-0005-0000-0000-000008040000}"/>
  </cellStyles>
  <dxfs count="0"/>
  <tableStyles count="0" defaultTableStyle="TableStyleMedium2" defaultPivotStyle="PivotStyleLight16"/>
  <colors>
    <mruColors>
      <color rgb="FF00FF00"/>
      <color rgb="FF1BC3C7"/>
      <color rgb="FFFC9804"/>
      <color rgb="FFFFAA01"/>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kumimoji="0" lang="es-ES" sz="1600" b="1" i="0" u="none" strike="noStrike" kern="1200" cap="none" spc="0" normalizeH="0" baseline="0" noProof="0">
                <a:ln>
                  <a:noFill/>
                </a:ln>
                <a:solidFill>
                  <a:sysClr val="windowText" lastClr="000000"/>
                </a:solidFill>
                <a:effectLst/>
                <a:uLnTx/>
                <a:uFillTx/>
                <a:latin typeface="Calibri" panose="020F0502020204030204"/>
              </a:rPr>
              <a:t>Ratio Consumo Energía kWh/m</a:t>
            </a:r>
            <a:r>
              <a:rPr kumimoji="0" lang="es-ES" sz="1600" b="1" i="0" u="none" strike="noStrike" kern="1200" cap="none" spc="0" normalizeH="0" baseline="30000" noProof="0">
                <a:ln>
                  <a:noFill/>
                </a:ln>
                <a:solidFill>
                  <a:sysClr val="windowText" lastClr="000000"/>
                </a:solidFill>
                <a:effectLst/>
                <a:uLnTx/>
                <a:uFillTx/>
                <a:latin typeface="Calibri" panose="020F0502020204030204"/>
              </a:rPr>
              <a:t>2</a:t>
            </a:r>
          </a:p>
        </c:rich>
      </c:tx>
      <c:overlay val="0"/>
    </c:title>
    <c:autoTitleDeleted val="0"/>
    <c:plotArea>
      <c:layout/>
      <c:barChart>
        <c:barDir val="col"/>
        <c:grouping val="clustered"/>
        <c:varyColors val="0"/>
        <c:ser>
          <c:idx val="0"/>
          <c:order val="0"/>
          <c:tx>
            <c:strRef>
              <c:f>'-KPI'!$B$9</c:f>
              <c:strCache>
                <c:ptCount val="1"/>
                <c:pt idx="0">
                  <c:v>Electricidad kWh/m2</c:v>
                </c:pt>
              </c:strCache>
            </c:strRef>
          </c:tx>
          <c:invertIfNegative val="0"/>
          <c:cat>
            <c:strRef>
              <c:f>'-KPI'!$C$8:$D$8</c:f>
              <c:strCache>
                <c:ptCount val="2"/>
                <c:pt idx="0">
                  <c:v>Año 2015</c:v>
                </c:pt>
                <c:pt idx="1">
                  <c:v>Año 2021</c:v>
                </c:pt>
              </c:strCache>
            </c:strRef>
          </c:cat>
          <c:val>
            <c:numRef>
              <c:f>'-KPI'!$C$9:$D$9</c:f>
              <c:numCache>
                <c:formatCode>0.00</c:formatCode>
                <c:ptCount val="2"/>
                <c:pt idx="0">
                  <c:v>245.29984648449494</c:v>
                </c:pt>
                <c:pt idx="1">
                  <c:v>284.90316241940434</c:v>
                </c:pt>
              </c:numCache>
            </c:numRef>
          </c:val>
          <c:extLst>
            <c:ext xmlns:c16="http://schemas.microsoft.com/office/drawing/2014/chart" uri="{C3380CC4-5D6E-409C-BE32-E72D297353CC}">
              <c16:uniqueId val="{00000000-B640-4DE1-A049-CE5FEA2EF515}"/>
            </c:ext>
          </c:extLst>
        </c:ser>
        <c:ser>
          <c:idx val="1"/>
          <c:order val="1"/>
          <c:tx>
            <c:strRef>
              <c:f>'-KPI'!$B$10</c:f>
              <c:strCache>
                <c:ptCount val="1"/>
                <c:pt idx="0">
                  <c:v>Gas kWh/m2</c:v>
                </c:pt>
              </c:strCache>
            </c:strRef>
          </c:tx>
          <c:invertIfNegative val="0"/>
          <c:cat>
            <c:strRef>
              <c:f>'-KPI'!$C$8:$D$8</c:f>
              <c:strCache>
                <c:ptCount val="2"/>
                <c:pt idx="0">
                  <c:v>Año 2015</c:v>
                </c:pt>
                <c:pt idx="1">
                  <c:v>Año 2021</c:v>
                </c:pt>
              </c:strCache>
            </c:strRef>
          </c:cat>
          <c:val>
            <c:numRef>
              <c:f>'-KPI'!$C$10:$D$10</c:f>
              <c:numCache>
                <c:formatCode>0.00</c:formatCode>
                <c:ptCount val="2"/>
                <c:pt idx="0">
                  <c:v>1059.942032545287</c:v>
                </c:pt>
                <c:pt idx="1">
                  <c:v>1368.4827755603317</c:v>
                </c:pt>
              </c:numCache>
            </c:numRef>
          </c:val>
          <c:extLst>
            <c:ext xmlns:c16="http://schemas.microsoft.com/office/drawing/2014/chart" uri="{C3380CC4-5D6E-409C-BE32-E72D297353CC}">
              <c16:uniqueId val="{00000001-B640-4DE1-A049-CE5FEA2EF515}"/>
            </c:ext>
          </c:extLst>
        </c:ser>
        <c:dLbls>
          <c:showLegendKey val="0"/>
          <c:showVal val="0"/>
          <c:showCatName val="0"/>
          <c:showSerName val="0"/>
          <c:showPercent val="0"/>
          <c:showBubbleSize val="0"/>
        </c:dLbls>
        <c:gapWidth val="150"/>
        <c:axId val="655607040"/>
        <c:axId val="655609008"/>
      </c:barChart>
      <c:catAx>
        <c:axId val="655607040"/>
        <c:scaling>
          <c:orientation val="minMax"/>
        </c:scaling>
        <c:delete val="0"/>
        <c:axPos val="b"/>
        <c:numFmt formatCode="General" sourceLinked="1"/>
        <c:majorTickMark val="out"/>
        <c:minorTickMark val="none"/>
        <c:tickLblPos val="nextTo"/>
        <c:crossAx val="655609008"/>
        <c:crosses val="autoZero"/>
        <c:auto val="1"/>
        <c:lblAlgn val="ctr"/>
        <c:lblOffset val="100"/>
        <c:noMultiLvlLbl val="0"/>
      </c:catAx>
      <c:valAx>
        <c:axId val="655609008"/>
        <c:scaling>
          <c:orientation val="minMax"/>
        </c:scaling>
        <c:delete val="0"/>
        <c:axPos val="l"/>
        <c:majorGridlines/>
        <c:numFmt formatCode="0.00" sourceLinked="1"/>
        <c:majorTickMark val="out"/>
        <c:minorTickMark val="none"/>
        <c:tickLblPos val="nextTo"/>
        <c:crossAx val="6556070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Comparativa consumo electricidad</a:t>
            </a:r>
            <a:r>
              <a:rPr lang="es-ES" baseline="0"/>
              <a:t>  Año 2015-2021</a:t>
            </a:r>
          </a:p>
        </c:rich>
      </c:tx>
      <c:overlay val="0"/>
    </c:title>
    <c:autoTitleDeleted val="0"/>
    <c:plotArea>
      <c:layout/>
      <c:barChart>
        <c:barDir val="col"/>
        <c:grouping val="clustered"/>
        <c:varyColors val="0"/>
        <c:ser>
          <c:idx val="0"/>
          <c:order val="0"/>
          <c:tx>
            <c:strRef>
              <c:f>'-Consumos Elect '!$D$101</c:f>
              <c:strCache>
                <c:ptCount val="1"/>
                <c:pt idx="0">
                  <c:v>Año 2015 kWh</c:v>
                </c:pt>
              </c:strCache>
            </c:strRef>
          </c:tx>
          <c:invertIfNegative val="0"/>
          <c:cat>
            <c:strRef>
              <c:f>'-Consumos Elect '!$B$102:$B$113</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'-Consumos Elect '!$D$102:$D$113</c:f>
              <c:numCache>
                <c:formatCode>_-* #,##0\ _€_-;\-* #,##0\ _€_-;_-* "-"??\ _€_-;_-@_-</c:formatCode>
                <c:ptCount val="12"/>
                <c:pt idx="0">
                  <c:v>332255</c:v>
                </c:pt>
                <c:pt idx="1">
                  <c:v>292539</c:v>
                </c:pt>
                <c:pt idx="2">
                  <c:v>301027</c:v>
                </c:pt>
                <c:pt idx="3">
                  <c:v>279537</c:v>
                </c:pt>
                <c:pt idx="4">
                  <c:v>325195</c:v>
                </c:pt>
                <c:pt idx="5">
                  <c:v>347986</c:v>
                </c:pt>
                <c:pt idx="6">
                  <c:v>385909</c:v>
                </c:pt>
                <c:pt idx="7">
                  <c:v>355119</c:v>
                </c:pt>
                <c:pt idx="8">
                  <c:v>340911</c:v>
                </c:pt>
                <c:pt idx="9">
                  <c:v>348763</c:v>
                </c:pt>
                <c:pt idx="10">
                  <c:v>321484</c:v>
                </c:pt>
                <c:pt idx="11">
                  <c:v>363983</c:v>
                </c:pt>
              </c:numCache>
            </c:numRef>
          </c:val>
          <c:extLst>
            <c:ext xmlns:c16="http://schemas.microsoft.com/office/drawing/2014/chart" uri="{C3380CC4-5D6E-409C-BE32-E72D297353CC}">
              <c16:uniqueId val="{00000000-C198-421E-9622-25BFE75D06F5}"/>
            </c:ext>
          </c:extLst>
        </c:ser>
        <c:ser>
          <c:idx val="1"/>
          <c:order val="1"/>
          <c:tx>
            <c:strRef>
              <c:f>'-Consumos Elect '!$E$101</c:f>
              <c:strCache>
                <c:ptCount val="1"/>
                <c:pt idx="0">
                  <c:v>Año 2021 kWh</c:v>
                </c:pt>
              </c:strCache>
            </c:strRef>
          </c:tx>
          <c:invertIfNegative val="0"/>
          <c:cat>
            <c:strRef>
              <c:f>'-Consumos Elect '!$B$102:$B$113</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'-Consumos Elect '!$E$102:$E$113</c:f>
              <c:numCache>
                <c:formatCode>_-* #,##0\ _€_-;\-* #,##0\ _€_-;_-* "-"??\ _€_-;_-@_-</c:formatCode>
                <c:ptCount val="12"/>
                <c:pt idx="0">
                  <c:v>338952</c:v>
                </c:pt>
                <c:pt idx="1">
                  <c:v>325288</c:v>
                </c:pt>
                <c:pt idx="2">
                  <c:v>361790</c:v>
                </c:pt>
                <c:pt idx="3">
                  <c:v>336951</c:v>
                </c:pt>
                <c:pt idx="4">
                  <c:v>349495</c:v>
                </c:pt>
                <c:pt idx="5">
                  <c:v>417906</c:v>
                </c:pt>
                <c:pt idx="6">
                  <c:v>446129</c:v>
                </c:pt>
                <c:pt idx="7">
                  <c:v>442576</c:v>
                </c:pt>
                <c:pt idx="8">
                  <c:v>425183</c:v>
                </c:pt>
                <c:pt idx="9">
                  <c:v>416549</c:v>
                </c:pt>
                <c:pt idx="10">
                  <c:v>415560</c:v>
                </c:pt>
                <c:pt idx="11">
                  <c:v>363269</c:v>
                </c:pt>
              </c:numCache>
            </c:numRef>
          </c:val>
          <c:extLst>
            <c:ext xmlns:c16="http://schemas.microsoft.com/office/drawing/2014/chart" uri="{C3380CC4-5D6E-409C-BE32-E72D297353CC}">
              <c16:uniqueId val="{00000001-C198-421E-9622-25BFE75D06F5}"/>
            </c:ext>
          </c:extLst>
        </c:ser>
        <c:dLbls>
          <c:showLegendKey val="0"/>
          <c:showVal val="0"/>
          <c:showCatName val="0"/>
          <c:showSerName val="0"/>
          <c:showPercent val="0"/>
          <c:showBubbleSize val="0"/>
        </c:dLbls>
        <c:gapWidth val="150"/>
        <c:axId val="90649344"/>
        <c:axId val="90650880"/>
      </c:barChart>
      <c:catAx>
        <c:axId val="90649344"/>
        <c:scaling>
          <c:orientation val="minMax"/>
        </c:scaling>
        <c:delete val="0"/>
        <c:axPos val="b"/>
        <c:numFmt formatCode="General" sourceLinked="0"/>
        <c:majorTickMark val="none"/>
        <c:minorTickMark val="none"/>
        <c:tickLblPos val="nextTo"/>
        <c:crossAx val="90650880"/>
        <c:crosses val="autoZero"/>
        <c:auto val="1"/>
        <c:lblAlgn val="ctr"/>
        <c:lblOffset val="100"/>
        <c:noMultiLvlLbl val="0"/>
      </c:catAx>
      <c:valAx>
        <c:axId val="90650880"/>
        <c:scaling>
          <c:orientation val="minMax"/>
        </c:scaling>
        <c:delete val="0"/>
        <c:axPos val="l"/>
        <c:majorGridlines/>
        <c:numFmt formatCode="_-* #,##0\ _€_-;\-* #,##0\ _€_-;_-* &quot;-&quot;??\ _€_-;_-@_-" sourceLinked="1"/>
        <c:majorTickMark val="none"/>
        <c:minorTickMark val="none"/>
        <c:tickLblPos val="nextTo"/>
        <c:crossAx val="906493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_tradnl" sz="1800" b="1" i="0" u="none" strike="noStrike" kern="1200" spc="0" baseline="0">
                <a:solidFill>
                  <a:sysClr val="windowText" lastClr="000000"/>
                </a:solidFill>
                <a:latin typeface="+mn-lt"/>
                <a:ea typeface="+mn-ea"/>
                <a:cs typeface="+mn-cs"/>
              </a:defRPr>
            </a:pPr>
            <a:r>
              <a:rPr lang="es-ES_tradnl" sz="1400" b="1" i="0" u="none" strike="noStrike" kern="1200" baseline="0">
                <a:solidFill>
                  <a:sysClr val="windowText" lastClr="000000"/>
                </a:solidFill>
                <a:latin typeface="+mn-lt"/>
                <a:ea typeface="+mn-ea"/>
                <a:cs typeface="+mn-cs"/>
              </a:rPr>
              <a:t>Consumo mensual energía activa-reactiva 2021</a:t>
            </a:r>
          </a:p>
        </c:rich>
      </c:tx>
      <c:overlay val="0"/>
      <c:spPr>
        <a:noFill/>
        <a:ln>
          <a:noFill/>
        </a:ln>
        <a:effectLst/>
      </c:spPr>
      <c:txPr>
        <a:bodyPr rot="0" spcFirstLastPara="1" vertOverflow="ellipsis" vert="horz" wrap="square" anchor="ctr" anchorCtr="1"/>
        <a:lstStyle/>
        <a:p>
          <a:pPr algn="ctr" rtl="0">
            <a:defRPr lang="es-ES_tradnl" sz="1800" b="1" i="0" u="none" strike="noStrike" kern="1200" spc="0" baseline="0">
              <a:solidFill>
                <a:sysClr val="windowText" lastClr="000000"/>
              </a:solidFill>
              <a:latin typeface="+mn-lt"/>
              <a:ea typeface="+mn-ea"/>
              <a:cs typeface="+mn-cs"/>
            </a:defRPr>
          </a:pPr>
          <a:endParaRPr lang="es-ES_tradnl"/>
        </a:p>
      </c:txPr>
    </c:title>
    <c:autoTitleDeleted val="0"/>
    <c:plotArea>
      <c:layout/>
      <c:barChart>
        <c:barDir val="col"/>
        <c:grouping val="clustered"/>
        <c:varyColors val="0"/>
        <c:ser>
          <c:idx val="0"/>
          <c:order val="0"/>
          <c:tx>
            <c:strRef>
              <c:f>'-Consumos Elect '!$D$146</c:f>
              <c:strCache>
                <c:ptCount val="1"/>
                <c:pt idx="0">
                  <c:v>Potencia Activa (kW)</c:v>
                </c:pt>
              </c:strCache>
            </c:strRef>
          </c:tx>
          <c:spPr>
            <a:solidFill>
              <a:schemeClr val="accent1"/>
            </a:solidFill>
            <a:ln>
              <a:noFill/>
            </a:ln>
            <a:effectLst/>
          </c:spPr>
          <c:invertIfNegative val="0"/>
          <c:cat>
            <c:strRef>
              <c:f>'-Consumos Elect '!$B$147:$B$158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'-Consumos Elect '!$D$147:$D$158</c:f>
              <c:numCache>
                <c:formatCode>_-* #,##0\ _€_-;\-* #,##0\ _€_-;_-* "-"??\ _€_-;_-@_-</c:formatCode>
                <c:ptCount val="12"/>
                <c:pt idx="0">
                  <c:v>338952</c:v>
                </c:pt>
                <c:pt idx="1">
                  <c:v>325288</c:v>
                </c:pt>
                <c:pt idx="2">
                  <c:v>361790</c:v>
                </c:pt>
                <c:pt idx="3">
                  <c:v>336951</c:v>
                </c:pt>
                <c:pt idx="4">
                  <c:v>349495</c:v>
                </c:pt>
                <c:pt idx="5">
                  <c:v>417906</c:v>
                </c:pt>
                <c:pt idx="6">
                  <c:v>446129</c:v>
                </c:pt>
                <c:pt idx="7">
                  <c:v>442576</c:v>
                </c:pt>
                <c:pt idx="8">
                  <c:v>425183</c:v>
                </c:pt>
                <c:pt idx="9">
                  <c:v>416549</c:v>
                </c:pt>
                <c:pt idx="10">
                  <c:v>415560</c:v>
                </c:pt>
                <c:pt idx="11">
                  <c:v>363269</c:v>
                </c:pt>
              </c:numCache>
            </c:numRef>
          </c:val>
          <c:extLst>
            <c:ext xmlns:c16="http://schemas.microsoft.com/office/drawing/2014/chart" uri="{C3380CC4-5D6E-409C-BE32-E72D297353CC}">
              <c16:uniqueId val="{00000000-8D76-488E-ACD2-C595D54D80A3}"/>
            </c:ext>
          </c:extLst>
        </c:ser>
        <c:ser>
          <c:idx val="1"/>
          <c:order val="1"/>
          <c:tx>
            <c:strRef>
              <c:f>'-Consumos Elect '!$E$146</c:f>
              <c:strCache>
                <c:ptCount val="1"/>
                <c:pt idx="0">
                  <c:v>Potencia Reactiva (kVAr)</c:v>
                </c:pt>
              </c:strCache>
            </c:strRef>
          </c:tx>
          <c:spPr>
            <a:solidFill>
              <a:schemeClr val="accent2"/>
            </a:solidFill>
            <a:ln>
              <a:noFill/>
            </a:ln>
            <a:effectLst/>
          </c:spPr>
          <c:invertIfNegative val="0"/>
          <c:cat>
            <c:strRef>
              <c:f>'-Consumos Elect '!$B$147:$B$158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'-Consumos Elect '!$E$147:$E$158</c:f>
              <c:numCache>
                <c:formatCode>_-* #,##0\ _€_-;\-* #,##0\ _€_-;_-* "-"??\ _€_-;_-@_-</c:formatCode>
                <c:ptCount val="12"/>
                <c:pt idx="0">
                  <c:v>25921</c:v>
                </c:pt>
                <c:pt idx="1">
                  <c:v>25719</c:v>
                </c:pt>
                <c:pt idx="2">
                  <c:v>28511</c:v>
                </c:pt>
                <c:pt idx="3">
                  <c:v>25589</c:v>
                </c:pt>
                <c:pt idx="4">
                  <c:v>25745</c:v>
                </c:pt>
                <c:pt idx="5">
                  <c:v>28187</c:v>
                </c:pt>
                <c:pt idx="6">
                  <c:v>30032</c:v>
                </c:pt>
                <c:pt idx="7">
                  <c:v>27475</c:v>
                </c:pt>
                <c:pt idx="8">
                  <c:v>27339</c:v>
                </c:pt>
                <c:pt idx="9">
                  <c:v>25231</c:v>
                </c:pt>
                <c:pt idx="10">
                  <c:v>26044</c:v>
                </c:pt>
                <c:pt idx="11">
                  <c:v>22455</c:v>
                </c:pt>
              </c:numCache>
            </c:numRef>
          </c:val>
          <c:extLst>
            <c:ext xmlns:c16="http://schemas.microsoft.com/office/drawing/2014/chart" uri="{C3380CC4-5D6E-409C-BE32-E72D297353CC}">
              <c16:uniqueId val="{00000001-8D76-488E-ACD2-C595D54D80A3}"/>
            </c:ext>
          </c:extLst>
        </c:ser>
        <c:dLbls>
          <c:showLegendKey val="0"/>
          <c:showVal val="0"/>
          <c:showCatName val="0"/>
          <c:showSerName val="0"/>
          <c:showPercent val="0"/>
          <c:showBubbleSize val="0"/>
        </c:dLbls>
        <c:gapWidth val="219"/>
        <c:overlap val="-27"/>
        <c:axId val="90693632"/>
        <c:axId val="90695168"/>
      </c:barChart>
      <c:catAx>
        <c:axId val="906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90695168"/>
        <c:crosses val="autoZero"/>
        <c:auto val="1"/>
        <c:lblAlgn val="ctr"/>
        <c:lblOffset val="100"/>
        <c:noMultiLvlLbl val="0"/>
      </c:catAx>
      <c:valAx>
        <c:axId val="9069516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9069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400" b="1" i="0" u="none" strike="noStrike" kern="1200" spc="0" baseline="0">
                <a:solidFill>
                  <a:sysClr val="windowText" lastClr="000000"/>
                </a:solidFill>
                <a:latin typeface="+mn-lt"/>
                <a:ea typeface="+mn-ea"/>
                <a:cs typeface="+mn-cs"/>
              </a:defRPr>
            </a:pPr>
            <a:r>
              <a:rPr lang="es-ES" sz="1400" b="1" i="0" u="none" strike="noStrike" kern="1200" spc="0" baseline="0">
                <a:solidFill>
                  <a:sysClr val="windowText" lastClr="000000"/>
                </a:solidFill>
                <a:latin typeface="+mn-lt"/>
                <a:ea typeface="+mn-ea"/>
                <a:cs typeface="+mn-cs"/>
              </a:rPr>
              <a:t>Cos </a:t>
            </a:r>
            <a:r>
              <a:rPr lang="el-GR" sz="1400" b="1" i="0" u="none" strike="noStrike" kern="1200" spc="0" baseline="0">
                <a:solidFill>
                  <a:sysClr val="windowText" lastClr="000000"/>
                </a:solidFill>
                <a:latin typeface="+mn-lt"/>
                <a:ea typeface="+mn-ea"/>
                <a:cs typeface="+mn-cs"/>
              </a:rPr>
              <a:t>ϕ</a:t>
            </a:r>
            <a:endParaRPr lang="es-ES" sz="1400" b="1" i="0" u="none" strike="noStrike" kern="1200" spc="0" baseline="0">
              <a:solidFill>
                <a:sysClr val="windowText" lastClr="000000"/>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s-ES" sz="1400" b="1" i="0" u="none" strike="noStrike" kern="1200" spc="0" baseline="0">
              <a:solidFill>
                <a:sysClr val="windowText" lastClr="000000"/>
              </a:solidFill>
              <a:latin typeface="+mn-lt"/>
              <a:ea typeface="+mn-ea"/>
              <a:cs typeface="+mn-cs"/>
            </a:defRPr>
          </a:pPr>
          <a:endParaRPr lang="es-ES_tradnl"/>
        </a:p>
      </c:txPr>
    </c:title>
    <c:autoTitleDeleted val="0"/>
    <c:plotArea>
      <c:layout/>
      <c:lineChart>
        <c:grouping val="standard"/>
        <c:varyColors val="0"/>
        <c:ser>
          <c:idx val="0"/>
          <c:order val="0"/>
          <c:tx>
            <c:strRef>
              <c:f>'-Consumos Elect '!$F$146</c:f>
              <c:strCache>
                <c:ptCount val="1"/>
                <c:pt idx="0">
                  <c:v>Cos ϕ</c:v>
                </c:pt>
              </c:strCache>
            </c:strRef>
          </c:tx>
          <c:spPr>
            <a:ln w="19050" cap="rnd">
              <a:solidFill>
                <a:schemeClr val="accent1"/>
              </a:solidFill>
              <a:round/>
            </a:ln>
            <a:effectLst/>
          </c:spPr>
          <c:marker>
            <c:symbol val="none"/>
          </c:marker>
          <c:cat>
            <c:strRef>
              <c:f>'-Consumos Elect '!$B$147:$B$158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'-Consumos Elect '!$F$147:$F$158</c:f>
              <c:numCache>
                <c:formatCode>_-* #,##0.00\ _€_-;\-* #,##0.00\ _€_-;_-* "-"??\ _€_-;_-@_-</c:formatCode>
                <c:ptCount val="12"/>
                <c:pt idx="0">
                  <c:v>0.99708863074284815</c:v>
                </c:pt>
                <c:pt idx="1">
                  <c:v>0.99688891626247833</c:v>
                </c:pt>
                <c:pt idx="2">
                  <c:v>0.99690924413685977</c:v>
                </c:pt>
                <c:pt idx="3">
                  <c:v>0.99712875964898806</c:v>
                </c:pt>
                <c:pt idx="4">
                  <c:v>0.99729784172216218</c:v>
                </c:pt>
                <c:pt idx="5">
                  <c:v>0.99773310296170981</c:v>
                </c:pt>
                <c:pt idx="6">
                  <c:v>0.99774189236688104</c:v>
                </c:pt>
                <c:pt idx="7">
                  <c:v>0.99807860522065717</c:v>
                </c:pt>
                <c:pt idx="8">
                  <c:v>0.99793918336029364</c:v>
                </c:pt>
                <c:pt idx="9">
                  <c:v>0.99817057881343352</c:v>
                </c:pt>
                <c:pt idx="10">
                  <c:v>0.99804187308106396</c:v>
                </c:pt>
                <c:pt idx="11">
                  <c:v>0.99809499086331432</c:v>
                </c:pt>
              </c:numCache>
            </c:numRef>
          </c:val>
          <c:smooth val="0"/>
          <c:extLst>
            <c:ext xmlns:c16="http://schemas.microsoft.com/office/drawing/2014/chart" uri="{C3380CC4-5D6E-409C-BE32-E72D297353CC}">
              <c16:uniqueId val="{00000000-5803-4F60-BAEA-FBA2772C5336}"/>
            </c:ext>
          </c:extLst>
        </c:ser>
        <c:ser>
          <c:idx val="1"/>
          <c:order val="1"/>
          <c:tx>
            <c:strRef>
              <c:f>'-Consumos Elect '!$G$146</c:f>
              <c:strCache>
                <c:ptCount val="1"/>
                <c:pt idx="0">
                  <c:v>Media</c:v>
                </c:pt>
              </c:strCache>
            </c:strRef>
          </c:tx>
          <c:spPr>
            <a:ln w="19050" cap="rnd">
              <a:solidFill>
                <a:schemeClr val="accent2"/>
              </a:solidFill>
              <a:round/>
            </a:ln>
            <a:effectLst/>
          </c:spPr>
          <c:marker>
            <c:symbol val="none"/>
          </c:marker>
          <c:cat>
            <c:strRef>
              <c:f>'-Consumos Elect '!$B$147:$B$158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'-Consumos Elect '!$G$147:$G$158</c:f>
              <c:numCache>
                <c:formatCode>_-* #,##0.00\ _€_-;\-* #,##0.00\ _€_-;_-* "-"??\ _€_-;_-@_-</c:formatCode>
                <c:ptCount val="12"/>
                <c:pt idx="0">
                  <c:v>0.99759280159839081</c:v>
                </c:pt>
                <c:pt idx="1">
                  <c:v>0.99759280159839081</c:v>
                </c:pt>
                <c:pt idx="2">
                  <c:v>0.99759280159839081</c:v>
                </c:pt>
                <c:pt idx="3">
                  <c:v>0.99759280159839081</c:v>
                </c:pt>
                <c:pt idx="4">
                  <c:v>0.99759280159839081</c:v>
                </c:pt>
                <c:pt idx="5">
                  <c:v>0.99759280159839081</c:v>
                </c:pt>
                <c:pt idx="6">
                  <c:v>0.99759280159839081</c:v>
                </c:pt>
                <c:pt idx="7">
                  <c:v>0.99759280159839081</c:v>
                </c:pt>
                <c:pt idx="8">
                  <c:v>0.99759280159839081</c:v>
                </c:pt>
                <c:pt idx="9">
                  <c:v>0.99759280159839081</c:v>
                </c:pt>
                <c:pt idx="10">
                  <c:v>0.99759280159839081</c:v>
                </c:pt>
                <c:pt idx="11">
                  <c:v>0.99759280159839081</c:v>
                </c:pt>
              </c:numCache>
            </c:numRef>
          </c:val>
          <c:smooth val="0"/>
          <c:extLst>
            <c:ext xmlns:c16="http://schemas.microsoft.com/office/drawing/2014/chart" uri="{C3380CC4-5D6E-409C-BE32-E72D297353CC}">
              <c16:uniqueId val="{00000001-5803-4F60-BAEA-FBA2772C5336}"/>
            </c:ext>
          </c:extLst>
        </c:ser>
        <c:dLbls>
          <c:showLegendKey val="0"/>
          <c:showVal val="0"/>
          <c:showCatName val="0"/>
          <c:showSerName val="0"/>
          <c:showPercent val="0"/>
          <c:showBubbleSize val="0"/>
        </c:dLbls>
        <c:smooth val="0"/>
        <c:axId val="90393600"/>
        <c:axId val="90424064"/>
      </c:lineChart>
      <c:catAx>
        <c:axId val="903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90424064"/>
        <c:crosses val="autoZero"/>
        <c:auto val="1"/>
        <c:lblAlgn val="ctr"/>
        <c:lblOffset val="100"/>
        <c:noMultiLvlLbl val="0"/>
      </c:catAx>
      <c:valAx>
        <c:axId val="90424064"/>
        <c:scaling>
          <c:orientation val="minMax"/>
          <c:max val="1"/>
          <c:min val="0.84000000000000008"/>
        </c:scaling>
        <c:delete val="0"/>
        <c:axPos val="l"/>
        <c:majorGridlines>
          <c:spPr>
            <a:ln w="9525" cap="flat" cmpd="sng" algn="ctr">
              <a:solidFill>
                <a:schemeClr val="tx1">
                  <a:lumMod val="15000"/>
                  <a:lumOff val="85000"/>
                </a:schemeClr>
              </a:solidFill>
              <a:round/>
            </a:ln>
            <a:effectLst/>
          </c:spPr>
        </c:majorGridlines>
        <c:numFmt formatCode="_-* #,##0.00\ _€_-;\-* #,##0.00\ _€_-;_-* &quot;-&quot;??\ _€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90393600"/>
        <c:crosses val="autoZero"/>
        <c:crossBetween val="between"/>
        <c:majorUnit val="2.0000000000000004E-2"/>
        <c:minorUnit val="5.000000000000001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Comparativa Consumo GAS</a:t>
            </a:r>
            <a:r>
              <a:rPr lang="es-ES" baseline="0"/>
              <a:t> NATURAL</a:t>
            </a:r>
            <a:r>
              <a:rPr lang="es-ES"/>
              <a:t> 2014-2015</a:t>
            </a:r>
          </a:p>
        </c:rich>
      </c:tx>
      <c:overlay val="0"/>
    </c:title>
    <c:autoTitleDeleted val="0"/>
    <c:plotArea>
      <c:layout/>
      <c:barChart>
        <c:barDir val="col"/>
        <c:grouping val="clustered"/>
        <c:varyColors val="0"/>
        <c:ser>
          <c:idx val="0"/>
          <c:order val="0"/>
          <c:tx>
            <c:strRef>
              <c:f>'Gas '!$D$20</c:f>
              <c:strCache>
                <c:ptCount val="1"/>
                <c:pt idx="0">
                  <c:v>Año 2014</c:v>
                </c:pt>
              </c:strCache>
            </c:strRef>
          </c:tx>
          <c:invertIfNegative val="0"/>
          <c:cat>
            <c:strRef>
              <c:f>'Gas '!$C$21:$C$32</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'Gas '!$D$21:$D$32</c:f>
              <c:numCache>
                <c:formatCode>0.00</c:formatCode>
                <c:ptCount val="12"/>
              </c:numCache>
            </c:numRef>
          </c:val>
          <c:extLst>
            <c:ext xmlns:c16="http://schemas.microsoft.com/office/drawing/2014/chart" uri="{C3380CC4-5D6E-409C-BE32-E72D297353CC}">
              <c16:uniqueId val="{00000000-6BE5-41FB-9485-E297E59E8980}"/>
            </c:ext>
          </c:extLst>
        </c:ser>
        <c:ser>
          <c:idx val="1"/>
          <c:order val="1"/>
          <c:tx>
            <c:strRef>
              <c:f>'Gas '!$E$20</c:f>
              <c:strCache>
                <c:ptCount val="1"/>
                <c:pt idx="0">
                  <c:v>Año 2015</c:v>
                </c:pt>
              </c:strCache>
            </c:strRef>
          </c:tx>
          <c:invertIfNegative val="0"/>
          <c:cat>
            <c:strRef>
              <c:f>'Gas '!$C$21:$C$32</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'Gas '!$E$21:$E$32</c:f>
              <c:numCache>
                <c:formatCode>_-* #,##0.00\ _€_-;\-* #,##0.00\ _€_-;_-* "-"??\ _€_-;_-@_-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BE5-41FB-9485-E297E59E8980}"/>
            </c:ext>
          </c:extLst>
        </c:ser>
        <c:dLbls>
          <c:showLegendKey val="0"/>
          <c:showVal val="0"/>
          <c:showCatName val="0"/>
          <c:showSerName val="0"/>
          <c:showPercent val="0"/>
          <c:showBubbleSize val="0"/>
        </c:dLbls>
        <c:gapWidth val="150"/>
        <c:axId val="90491520"/>
        <c:axId val="90497408"/>
      </c:barChart>
      <c:catAx>
        <c:axId val="90491520"/>
        <c:scaling>
          <c:orientation val="minMax"/>
        </c:scaling>
        <c:delete val="0"/>
        <c:axPos val="b"/>
        <c:numFmt formatCode="General" sourceLinked="1"/>
        <c:majorTickMark val="none"/>
        <c:minorTickMark val="none"/>
        <c:tickLblPos val="nextTo"/>
        <c:crossAx val="90497408"/>
        <c:crosses val="autoZero"/>
        <c:auto val="1"/>
        <c:lblAlgn val="ctr"/>
        <c:lblOffset val="100"/>
        <c:noMultiLvlLbl val="0"/>
      </c:catAx>
      <c:valAx>
        <c:axId val="90497408"/>
        <c:scaling>
          <c:orientation val="minMax"/>
        </c:scaling>
        <c:delete val="0"/>
        <c:axPos val="l"/>
        <c:majorGridlines/>
        <c:numFmt formatCode="0.00" sourceLinked="1"/>
        <c:majorTickMark val="none"/>
        <c:minorTickMark val="none"/>
        <c:tickLblPos val="nextTo"/>
        <c:crossAx val="904915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Consumo</a:t>
            </a:r>
            <a:r>
              <a:rPr lang="en-US" baseline="0"/>
              <a:t> Mensual Gas Natural Año 2015</a:t>
            </a:r>
            <a:endParaRPr lang="en-US"/>
          </a:p>
        </c:rich>
      </c:tx>
      <c:overlay val="0"/>
    </c:title>
    <c:autoTitleDeleted val="0"/>
    <c:plotArea>
      <c:layout/>
      <c:barChart>
        <c:barDir val="col"/>
        <c:grouping val="clustered"/>
        <c:varyColors val="0"/>
        <c:ser>
          <c:idx val="0"/>
          <c:order val="0"/>
          <c:tx>
            <c:strRef>
              <c:f>'Gas '!$C$2</c:f>
              <c:strCache>
                <c:ptCount val="1"/>
                <c:pt idx="0">
                  <c:v>kWh</c:v>
                </c:pt>
              </c:strCache>
            </c:strRef>
          </c:tx>
          <c:invertIfNegative val="0"/>
          <c:cat>
            <c:numRef>
              <c:f>'Gas '!$B$3:$B$14</c:f>
              <c:numCache>
                <c:formatCode>mmm\-yy</c:formatCode>
                <c:ptCount val="1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numCache>
            </c:numRef>
          </c:cat>
          <c:val>
            <c:numRef>
              <c:f>'Gas '!$E$3:$E$14</c:f>
              <c:numCache>
                <c:formatCode>_-* #,##0.00\ _€_-;\-* #,##0.00\ _€_-;_-* "-"??\ _€_-;_-@_-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95C-45E4-8B0E-2112762CEB53}"/>
            </c:ext>
          </c:extLst>
        </c:ser>
        <c:dLbls>
          <c:showLegendKey val="0"/>
          <c:showVal val="0"/>
          <c:showCatName val="0"/>
          <c:showSerName val="0"/>
          <c:showPercent val="0"/>
          <c:showBubbleSize val="0"/>
        </c:dLbls>
        <c:gapWidth val="150"/>
        <c:axId val="90526464"/>
        <c:axId val="90528000"/>
      </c:barChart>
      <c:dateAx>
        <c:axId val="90526464"/>
        <c:scaling>
          <c:orientation val="minMax"/>
        </c:scaling>
        <c:delete val="0"/>
        <c:axPos val="b"/>
        <c:numFmt formatCode="mmm\-yy" sourceLinked="1"/>
        <c:majorTickMark val="out"/>
        <c:minorTickMark val="none"/>
        <c:tickLblPos val="nextTo"/>
        <c:crossAx val="90528000"/>
        <c:crosses val="autoZero"/>
        <c:auto val="1"/>
        <c:lblOffset val="100"/>
        <c:baseTimeUnit val="months"/>
      </c:dateAx>
      <c:valAx>
        <c:axId val="90528000"/>
        <c:scaling>
          <c:orientation val="minMax"/>
        </c:scaling>
        <c:delete val="0"/>
        <c:axPos val="l"/>
        <c:majorGridlines/>
        <c:numFmt formatCode="_-* #,##0.00\ _€_-;\-* #,##0.00\ _€_-;_-* &quot;-&quot;??\ _€_-;_-@_-" sourceLinked="1"/>
        <c:majorTickMark val="out"/>
        <c:minorTickMark val="none"/>
        <c:tickLblPos val="nextTo"/>
        <c:crossAx val="90526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REPARTO CONSUMO GAS </a:t>
            </a:r>
          </a:p>
        </c:rich>
      </c:tx>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8.3717487860251183E-2"/>
          <c:y val="0.16552992628574553"/>
          <c:w val="0.86149811760231687"/>
          <c:h val="0.74282227957128644"/>
        </c:manualLayout>
      </c:layout>
      <c:pie3DChart>
        <c:varyColors val="1"/>
        <c:ser>
          <c:idx val="0"/>
          <c:order val="0"/>
          <c:tx>
            <c:strRef>
              <c:f>'Gas '!$D$53</c:f>
              <c:strCache>
                <c:ptCount val="1"/>
                <c:pt idx="0">
                  <c:v>REPARTO CONSUMO GAS </c:v>
                </c:pt>
              </c:strCache>
            </c:strRef>
          </c:tx>
          <c:explosion val="25"/>
          <c:dLbls>
            <c:numFmt formatCode="0.00%" sourceLinked="0"/>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'Gas '!$C$54:$C$55</c:f>
              <c:strCache>
                <c:ptCount val="2"/>
                <c:pt idx="0">
                  <c:v>PROCESO</c:v>
                </c:pt>
                <c:pt idx="1">
                  <c:v>SERVICIO</c:v>
                </c:pt>
              </c:strCache>
            </c:strRef>
          </c:cat>
          <c:val>
            <c:numRef>
              <c:f>'Gas '!$D$54:$D$55</c:f>
              <c:numCache>
                <c:formatCode>_-* #,##0.00\ _€_-;\-* #,##0.00\ _€_-;_-* "-"??\ _€_-;_-@_-</c:formatCode>
                <c:ptCount val="2"/>
                <c:pt idx="0" formatCode="#,##0.00">
                  <c:v>0</c:v>
                </c:pt>
                <c:pt idx="1">
                  <c:v>0</c:v>
                </c:pt>
              </c:numCache>
            </c:numRef>
          </c:val>
          <c:extLst>
            <c:ext xmlns:c16="http://schemas.microsoft.com/office/drawing/2014/chart" uri="{C3380CC4-5D6E-409C-BE32-E72D297353CC}">
              <c16:uniqueId val="{00000000-B558-47A2-98F4-B3883CB35804}"/>
            </c:ext>
          </c:extLst>
        </c:ser>
        <c:dLbls>
          <c:showLegendKey val="0"/>
          <c:showVal val="0"/>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Potencia</a:t>
            </a:r>
            <a:r>
              <a:rPr lang="es-ES" baseline="0"/>
              <a:t>  Consumida - Contratada 2019 </a:t>
            </a:r>
            <a:endParaRPr lang="es-ES"/>
          </a:p>
        </c:rich>
      </c:tx>
      <c:overlay val="0"/>
    </c:title>
    <c:autoTitleDeleted val="0"/>
    <c:plotArea>
      <c:layout/>
      <c:barChart>
        <c:barDir val="col"/>
        <c:grouping val="clustered"/>
        <c:varyColors val="0"/>
        <c:ser>
          <c:idx val="0"/>
          <c:order val="0"/>
          <c:tx>
            <c:strRef>
              <c:f>'-Poten electr.'!$F$23</c:f>
              <c:strCache>
                <c:ptCount val="1"/>
                <c:pt idx="0">
                  <c:v>P1</c:v>
                </c:pt>
              </c:strCache>
            </c:strRef>
          </c:tx>
          <c:invertIfNegative val="0"/>
          <c:cat>
            <c:numRef>
              <c:f>'-Poten electr.'!$E$24:$E$35</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'-Poten electr.'!$F$24:$F$35</c:f>
              <c:numCache>
                <c:formatCode>General</c:formatCode>
                <c:ptCount val="12"/>
                <c:pt idx="0">
                  <c:v>696</c:v>
                </c:pt>
                <c:pt idx="1">
                  <c:v>684</c:v>
                </c:pt>
                <c:pt idx="2">
                  <c:v>0</c:v>
                </c:pt>
                <c:pt idx="3">
                  <c:v>0</c:v>
                </c:pt>
                <c:pt idx="4">
                  <c:v>0</c:v>
                </c:pt>
                <c:pt idx="5">
                  <c:v>0</c:v>
                </c:pt>
                <c:pt idx="6">
                  <c:v>820</c:v>
                </c:pt>
                <c:pt idx="7">
                  <c:v>0</c:v>
                </c:pt>
                <c:pt idx="8">
                  <c:v>0</c:v>
                </c:pt>
                <c:pt idx="9">
                  <c:v>0</c:v>
                </c:pt>
                <c:pt idx="10">
                  <c:v>0</c:v>
                </c:pt>
                <c:pt idx="11">
                  <c:v>704</c:v>
                </c:pt>
              </c:numCache>
            </c:numRef>
          </c:val>
          <c:extLst>
            <c:ext xmlns:c16="http://schemas.microsoft.com/office/drawing/2014/chart" uri="{C3380CC4-5D6E-409C-BE32-E72D297353CC}">
              <c16:uniqueId val="{00000000-8A5D-445A-9949-FCF972F48EA0}"/>
            </c:ext>
          </c:extLst>
        </c:ser>
        <c:ser>
          <c:idx val="1"/>
          <c:order val="1"/>
          <c:tx>
            <c:strRef>
              <c:f>'-Poten electr.'!$G$23</c:f>
              <c:strCache>
                <c:ptCount val="1"/>
                <c:pt idx="0">
                  <c:v>P2</c:v>
                </c:pt>
              </c:strCache>
            </c:strRef>
          </c:tx>
          <c:invertIfNegative val="0"/>
          <c:cat>
            <c:numRef>
              <c:f>'-Poten electr.'!$E$24:$E$35</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'-Poten electr.'!$G$24:$G$35</c:f>
              <c:numCache>
                <c:formatCode>General</c:formatCode>
                <c:ptCount val="12"/>
                <c:pt idx="0">
                  <c:v>720</c:v>
                </c:pt>
                <c:pt idx="1">
                  <c:v>716</c:v>
                </c:pt>
                <c:pt idx="2">
                  <c:v>0</c:v>
                </c:pt>
                <c:pt idx="3">
                  <c:v>0</c:v>
                </c:pt>
                <c:pt idx="4">
                  <c:v>0</c:v>
                </c:pt>
                <c:pt idx="5">
                  <c:v>0</c:v>
                </c:pt>
                <c:pt idx="6">
                  <c:v>824</c:v>
                </c:pt>
                <c:pt idx="7">
                  <c:v>0</c:v>
                </c:pt>
                <c:pt idx="8">
                  <c:v>0</c:v>
                </c:pt>
                <c:pt idx="9">
                  <c:v>0</c:v>
                </c:pt>
                <c:pt idx="10">
                  <c:v>776</c:v>
                </c:pt>
                <c:pt idx="11">
                  <c:v>728</c:v>
                </c:pt>
              </c:numCache>
            </c:numRef>
          </c:val>
          <c:extLst>
            <c:ext xmlns:c16="http://schemas.microsoft.com/office/drawing/2014/chart" uri="{C3380CC4-5D6E-409C-BE32-E72D297353CC}">
              <c16:uniqueId val="{00000001-8A5D-445A-9949-FCF972F48EA0}"/>
            </c:ext>
          </c:extLst>
        </c:ser>
        <c:ser>
          <c:idx val="2"/>
          <c:order val="2"/>
          <c:tx>
            <c:strRef>
              <c:f>'-Poten electr.'!$H$23</c:f>
              <c:strCache>
                <c:ptCount val="1"/>
                <c:pt idx="0">
                  <c:v>P3</c:v>
                </c:pt>
              </c:strCache>
            </c:strRef>
          </c:tx>
          <c:invertIfNegative val="0"/>
          <c:cat>
            <c:numRef>
              <c:f>'-Poten electr.'!$E$24:$E$35</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'-Poten electr.'!$H$24:$H$35</c:f>
              <c:numCache>
                <c:formatCode>General</c:formatCode>
                <c:ptCount val="12"/>
                <c:pt idx="0">
                  <c:v>0</c:v>
                </c:pt>
                <c:pt idx="1">
                  <c:v>0</c:v>
                </c:pt>
                <c:pt idx="2">
                  <c:v>712</c:v>
                </c:pt>
                <c:pt idx="3">
                  <c:v>0</c:v>
                </c:pt>
                <c:pt idx="4">
                  <c:v>0</c:v>
                </c:pt>
                <c:pt idx="5">
                  <c:v>816</c:v>
                </c:pt>
                <c:pt idx="6">
                  <c:v>0</c:v>
                </c:pt>
                <c:pt idx="7">
                  <c:v>820</c:v>
                </c:pt>
                <c:pt idx="8">
                  <c:v>816</c:v>
                </c:pt>
                <c:pt idx="9">
                  <c:v>0</c:v>
                </c:pt>
                <c:pt idx="10">
                  <c:v>792</c:v>
                </c:pt>
                <c:pt idx="11">
                  <c:v>0</c:v>
                </c:pt>
              </c:numCache>
            </c:numRef>
          </c:val>
          <c:extLst>
            <c:ext xmlns:c16="http://schemas.microsoft.com/office/drawing/2014/chart" uri="{C3380CC4-5D6E-409C-BE32-E72D297353CC}">
              <c16:uniqueId val="{00000002-8A5D-445A-9949-FCF972F48EA0}"/>
            </c:ext>
          </c:extLst>
        </c:ser>
        <c:dLbls>
          <c:showLegendKey val="0"/>
          <c:showVal val="0"/>
          <c:showCatName val="0"/>
          <c:showSerName val="0"/>
          <c:showPercent val="0"/>
          <c:showBubbleSize val="0"/>
        </c:dLbls>
        <c:gapWidth val="75"/>
        <c:axId val="76981760"/>
        <c:axId val="76983296"/>
      </c:barChart>
      <c:lineChart>
        <c:grouping val="standard"/>
        <c:varyColors val="0"/>
        <c:ser>
          <c:idx val="3"/>
          <c:order val="3"/>
          <c:tx>
            <c:strRef>
              <c:f>'-Poten electr.'!$L$23</c:f>
              <c:strCache>
                <c:ptCount val="1"/>
                <c:pt idx="0">
                  <c:v>Potencia contratada P1</c:v>
                </c:pt>
              </c:strCache>
            </c:strRef>
          </c:tx>
          <c:spPr>
            <a:ln>
              <a:solidFill>
                <a:srgbClr val="0070C0"/>
              </a:solidFill>
            </a:ln>
          </c:spPr>
          <c:marker>
            <c:symbol val="none"/>
          </c:marker>
          <c:cat>
            <c:numRef>
              <c:f>'-Poten electr.'!$E$24:$E$35</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'-Poten electr.'!$L$24:$L$35</c:f>
              <c:numCache>
                <c:formatCode>General</c:formatCode>
                <c:ptCount val="12"/>
                <c:pt idx="0">
                  <c:v>732</c:v>
                </c:pt>
                <c:pt idx="1">
                  <c:v>732</c:v>
                </c:pt>
                <c:pt idx="2">
                  <c:v>732</c:v>
                </c:pt>
                <c:pt idx="3">
                  <c:v>732</c:v>
                </c:pt>
                <c:pt idx="4">
                  <c:v>732</c:v>
                </c:pt>
                <c:pt idx="5">
                  <c:v>732</c:v>
                </c:pt>
                <c:pt idx="6">
                  <c:v>732</c:v>
                </c:pt>
                <c:pt idx="7">
                  <c:v>732</c:v>
                </c:pt>
                <c:pt idx="8">
                  <c:v>732</c:v>
                </c:pt>
                <c:pt idx="9">
                  <c:v>732</c:v>
                </c:pt>
                <c:pt idx="10">
                  <c:v>732</c:v>
                </c:pt>
                <c:pt idx="11">
                  <c:v>732</c:v>
                </c:pt>
              </c:numCache>
            </c:numRef>
          </c:val>
          <c:smooth val="0"/>
          <c:extLst>
            <c:ext xmlns:c16="http://schemas.microsoft.com/office/drawing/2014/chart" uri="{C3380CC4-5D6E-409C-BE32-E72D297353CC}">
              <c16:uniqueId val="{00000003-8A5D-445A-9949-FCF972F48EA0}"/>
            </c:ext>
          </c:extLst>
        </c:ser>
        <c:ser>
          <c:idx val="4"/>
          <c:order val="4"/>
          <c:tx>
            <c:strRef>
              <c:f>'-Poten electr.'!$M$23</c:f>
              <c:strCache>
                <c:ptCount val="1"/>
                <c:pt idx="0">
                  <c:v>Potencia contratada P2</c:v>
                </c:pt>
              </c:strCache>
            </c:strRef>
          </c:tx>
          <c:spPr>
            <a:ln>
              <a:solidFill>
                <a:schemeClr val="accent2"/>
              </a:solidFill>
            </a:ln>
          </c:spPr>
          <c:marker>
            <c:symbol val="none"/>
          </c:marker>
          <c:val>
            <c:numRef>
              <c:f>'-Poten electr.'!$M$24:$M$35</c:f>
              <c:numCache>
                <c:formatCode>General</c:formatCode>
                <c:ptCount val="12"/>
                <c:pt idx="0">
                  <c:v>732</c:v>
                </c:pt>
                <c:pt idx="1">
                  <c:v>732</c:v>
                </c:pt>
                <c:pt idx="2">
                  <c:v>732</c:v>
                </c:pt>
                <c:pt idx="3">
                  <c:v>732</c:v>
                </c:pt>
                <c:pt idx="4">
                  <c:v>732</c:v>
                </c:pt>
                <c:pt idx="5">
                  <c:v>732</c:v>
                </c:pt>
                <c:pt idx="6">
                  <c:v>732</c:v>
                </c:pt>
                <c:pt idx="7">
                  <c:v>732</c:v>
                </c:pt>
                <c:pt idx="8">
                  <c:v>732</c:v>
                </c:pt>
                <c:pt idx="9">
                  <c:v>732</c:v>
                </c:pt>
                <c:pt idx="10">
                  <c:v>732</c:v>
                </c:pt>
                <c:pt idx="11">
                  <c:v>732</c:v>
                </c:pt>
              </c:numCache>
            </c:numRef>
          </c:val>
          <c:smooth val="0"/>
          <c:extLst>
            <c:ext xmlns:c16="http://schemas.microsoft.com/office/drawing/2014/chart" uri="{C3380CC4-5D6E-409C-BE32-E72D297353CC}">
              <c16:uniqueId val="{00000004-8A5D-445A-9949-FCF972F48EA0}"/>
            </c:ext>
          </c:extLst>
        </c:ser>
        <c:ser>
          <c:idx val="5"/>
          <c:order val="5"/>
          <c:tx>
            <c:strRef>
              <c:f>'-Poten electr.'!$N$23</c:f>
              <c:strCache>
                <c:ptCount val="1"/>
                <c:pt idx="0">
                  <c:v>Potencia contratada P3</c:v>
                </c:pt>
              </c:strCache>
            </c:strRef>
          </c:tx>
          <c:spPr>
            <a:ln>
              <a:solidFill>
                <a:schemeClr val="accent3"/>
              </a:solidFill>
            </a:ln>
          </c:spPr>
          <c:marker>
            <c:symbol val="none"/>
          </c:marker>
          <c:val>
            <c:numRef>
              <c:f>'-Poten electr.'!$N$24:$N$35</c:f>
              <c:numCache>
                <c:formatCode>General</c:formatCode>
                <c:ptCount val="12"/>
                <c:pt idx="0">
                  <c:v>732</c:v>
                </c:pt>
                <c:pt idx="1">
                  <c:v>732</c:v>
                </c:pt>
                <c:pt idx="2">
                  <c:v>732</c:v>
                </c:pt>
                <c:pt idx="3">
                  <c:v>732</c:v>
                </c:pt>
                <c:pt idx="4">
                  <c:v>732</c:v>
                </c:pt>
                <c:pt idx="5">
                  <c:v>732</c:v>
                </c:pt>
                <c:pt idx="6">
                  <c:v>732</c:v>
                </c:pt>
                <c:pt idx="7">
                  <c:v>732</c:v>
                </c:pt>
                <c:pt idx="8">
                  <c:v>732</c:v>
                </c:pt>
                <c:pt idx="9">
                  <c:v>732</c:v>
                </c:pt>
                <c:pt idx="10">
                  <c:v>732</c:v>
                </c:pt>
                <c:pt idx="11">
                  <c:v>732</c:v>
                </c:pt>
              </c:numCache>
            </c:numRef>
          </c:val>
          <c:smooth val="0"/>
          <c:extLst>
            <c:ext xmlns:c16="http://schemas.microsoft.com/office/drawing/2014/chart" uri="{C3380CC4-5D6E-409C-BE32-E72D297353CC}">
              <c16:uniqueId val="{00000005-8A5D-445A-9949-FCF972F48EA0}"/>
            </c:ext>
          </c:extLst>
        </c:ser>
        <c:dLbls>
          <c:showLegendKey val="0"/>
          <c:showVal val="0"/>
          <c:showCatName val="0"/>
          <c:showSerName val="0"/>
          <c:showPercent val="0"/>
          <c:showBubbleSize val="0"/>
        </c:dLbls>
        <c:marker val="1"/>
        <c:smooth val="0"/>
        <c:axId val="76998912"/>
        <c:axId val="76997376"/>
      </c:lineChart>
      <c:dateAx>
        <c:axId val="76981760"/>
        <c:scaling>
          <c:orientation val="minMax"/>
        </c:scaling>
        <c:delete val="0"/>
        <c:axPos val="b"/>
        <c:numFmt formatCode="mmm\-yy" sourceLinked="1"/>
        <c:majorTickMark val="none"/>
        <c:minorTickMark val="none"/>
        <c:tickLblPos val="nextTo"/>
        <c:spPr>
          <a:ln/>
        </c:spPr>
        <c:crossAx val="76983296"/>
        <c:crosses val="autoZero"/>
        <c:auto val="1"/>
        <c:lblOffset val="100"/>
        <c:baseTimeUnit val="months"/>
      </c:dateAx>
      <c:valAx>
        <c:axId val="76983296"/>
        <c:scaling>
          <c:orientation val="minMax"/>
        </c:scaling>
        <c:delete val="0"/>
        <c:axPos val="l"/>
        <c:majorGridlines/>
        <c:numFmt formatCode="General" sourceLinked="1"/>
        <c:majorTickMark val="none"/>
        <c:minorTickMark val="none"/>
        <c:tickLblPos val="nextTo"/>
        <c:spPr>
          <a:ln w="9525">
            <a:noFill/>
          </a:ln>
        </c:spPr>
        <c:crossAx val="76981760"/>
        <c:crosses val="autoZero"/>
        <c:crossBetween val="between"/>
      </c:valAx>
      <c:valAx>
        <c:axId val="76997376"/>
        <c:scaling>
          <c:orientation val="minMax"/>
          <c:min val="0"/>
        </c:scaling>
        <c:delete val="0"/>
        <c:axPos val="r"/>
        <c:numFmt formatCode="General" sourceLinked="1"/>
        <c:majorTickMark val="out"/>
        <c:minorTickMark val="none"/>
        <c:tickLblPos val="nextTo"/>
        <c:crossAx val="76998912"/>
        <c:crosses val="max"/>
        <c:crossBetween val="between"/>
      </c:valAx>
      <c:dateAx>
        <c:axId val="76998912"/>
        <c:scaling>
          <c:orientation val="minMax"/>
        </c:scaling>
        <c:delete val="1"/>
        <c:axPos val="b"/>
        <c:numFmt formatCode="mmm\-yy" sourceLinked="1"/>
        <c:majorTickMark val="out"/>
        <c:minorTickMark val="none"/>
        <c:tickLblPos val="nextTo"/>
        <c:crossAx val="76997376"/>
        <c:crosses val="autoZero"/>
        <c:auto val="1"/>
        <c:lblOffset val="100"/>
        <c:baseTimeUnit val="months"/>
      </c:dateAx>
    </c:plotArea>
    <c:legend>
      <c:legendPos val="b"/>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s-ES" sz="2000" b="1" cap="none" baseline="0">
                <a:solidFill>
                  <a:schemeClr val="tx1"/>
                </a:solidFill>
              </a:rPr>
              <a:t>Estudio de alternativa de Potencias contratadas en P1, P2, P3</a:t>
            </a:r>
          </a:p>
        </c:rich>
      </c:tx>
      <c:overlay val="0"/>
      <c:spPr>
        <a:noFill/>
        <a:ln>
          <a:noFill/>
        </a:ln>
        <a:effectLst/>
      </c:spPr>
    </c:title>
    <c:autoTitleDeleted val="0"/>
    <c:plotArea>
      <c:layout/>
      <c:lineChart>
        <c:grouping val="standard"/>
        <c:varyColors val="0"/>
        <c:ser>
          <c:idx val="0"/>
          <c:order val="0"/>
          <c:tx>
            <c:v>POTENCIAS DIFERENCIADAS</c:v>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'-Poten electr.'!$P$23:$Y$23</c:f>
              <c:numCache>
                <c:formatCode>0%</c:formatCode>
                <c:ptCount val="10"/>
                <c:pt idx="0">
                  <c:v>0.75</c:v>
                </c:pt>
                <c:pt idx="1">
                  <c:v>0.8</c:v>
                </c:pt>
                <c:pt idx="2">
                  <c:v>0.85</c:v>
                </c:pt>
                <c:pt idx="3">
                  <c:v>0.9</c:v>
                </c:pt>
                <c:pt idx="4">
                  <c:v>0.95</c:v>
                </c:pt>
                <c:pt idx="5">
                  <c:v>1.05</c:v>
                </c:pt>
                <c:pt idx="6">
                  <c:v>1.1000000000000001</c:v>
                </c:pt>
                <c:pt idx="7">
                  <c:v>1.1499999999999999</c:v>
                </c:pt>
                <c:pt idx="8">
                  <c:v>1.2</c:v>
                </c:pt>
                <c:pt idx="9">
                  <c:v>1.25</c:v>
                </c:pt>
              </c:numCache>
            </c:numRef>
          </c:cat>
          <c:val>
            <c:numRef>
              <c:f>'-Poten electr.'!$AH$98:$AQ$98</c:f>
              <c:numCache>
                <c:formatCode>#,##0.00\ "€"</c:formatCode>
                <c:ptCount val="10"/>
                <c:pt idx="0">
                  <c:v>1543.2021179999999</c:v>
                </c:pt>
                <c:pt idx="1">
                  <c:v>1542.6882539999999</c:v>
                </c:pt>
                <c:pt idx="2">
                  <c:v>1542.160116</c:v>
                </c:pt>
                <c:pt idx="3">
                  <c:v>1542.9363725999999</c:v>
                </c:pt>
                <c:pt idx="4">
                  <c:v>1562.4155544999999</c:v>
                </c:pt>
                <c:pt idx="5">
                  <c:v>1632.8842015999996</c:v>
                </c:pt>
                <c:pt idx="6">
                  <c:v>1699.3526117500001</c:v>
                </c:pt>
                <c:pt idx="7">
                  <c:v>1780.1759998499999</c:v>
                </c:pt>
                <c:pt idx="8">
                  <c:v>1871.0940865</c:v>
                </c:pt>
                <c:pt idx="9">
                  <c:v>1962.6643442499999</c:v>
                </c:pt>
              </c:numCache>
            </c:numRef>
          </c:val>
          <c:smooth val="0"/>
          <c:extLst>
            <c:ext xmlns:c16="http://schemas.microsoft.com/office/drawing/2014/chart" uri="{C3380CC4-5D6E-409C-BE32-E72D297353CC}">
              <c16:uniqueId val="{00000000-5AA3-45C2-87C4-C063039DCCA3}"/>
            </c:ext>
          </c:extLst>
        </c:ser>
        <c:ser>
          <c:idx val="1"/>
          <c:order val="1"/>
          <c:tx>
            <c:v>POTENCIAS IGUALES EN TODOS SUS TERMINOS</c:v>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96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s-ES_tradnl"/>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dk1">
                          <a:lumMod val="35000"/>
                          <a:lumOff val="65000"/>
                        </a:schemeClr>
                      </a:solidFill>
                    </a:ln>
                    <a:effectLst/>
                  </c:spPr>
                </c15:leaderLines>
              </c:ext>
            </c:extLst>
          </c:dLbls>
          <c:val>
            <c:numRef>
              <c:f>'-Poten electr.'!$AR$98:$BA$98</c:f>
              <c:numCache>
                <c:formatCode>#,##0.00\ "€"</c:formatCode>
                <c:ptCount val="10"/>
                <c:pt idx="0">
                  <c:v>1543.2021179999999</c:v>
                </c:pt>
                <c:pt idx="1">
                  <c:v>1542.6882539999999</c:v>
                </c:pt>
                <c:pt idx="2">
                  <c:v>1542.160116</c:v>
                </c:pt>
                <c:pt idx="3">
                  <c:v>1542.9363725999999</c:v>
                </c:pt>
                <c:pt idx="4">
                  <c:v>1562.4155544999999</c:v>
                </c:pt>
                <c:pt idx="5">
                  <c:v>1632.8842015999996</c:v>
                </c:pt>
                <c:pt idx="6">
                  <c:v>1699.3526117500001</c:v>
                </c:pt>
                <c:pt idx="7">
                  <c:v>1780.1759998499999</c:v>
                </c:pt>
                <c:pt idx="8">
                  <c:v>1871.0940865</c:v>
                </c:pt>
                <c:pt idx="9">
                  <c:v>1962.6643442499999</c:v>
                </c:pt>
              </c:numCache>
            </c:numRef>
          </c:val>
          <c:smooth val="0"/>
          <c:extLst>
            <c:ext xmlns:c16="http://schemas.microsoft.com/office/drawing/2014/chart" uri="{C3380CC4-5D6E-409C-BE32-E72D297353CC}">
              <c16:uniqueId val="{00000001-5AA3-45C2-87C4-C063039DCCA3}"/>
            </c:ext>
          </c:extLst>
        </c:ser>
        <c:dLbls>
          <c:dLblPos val="ctr"/>
          <c:showLegendKey val="0"/>
          <c:showVal val="1"/>
          <c:showCatName val="0"/>
          <c:showSerName val="0"/>
          <c:showPercent val="0"/>
          <c:showBubbleSize val="0"/>
        </c:dLbls>
        <c:marker val="1"/>
        <c:smooth val="0"/>
        <c:axId val="90600192"/>
        <c:axId val="90601728"/>
      </c:lineChart>
      <c:catAx>
        <c:axId val="90600192"/>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ES_tradnl"/>
          </a:p>
        </c:txPr>
        <c:crossAx val="90601728"/>
        <c:crosses val="autoZero"/>
        <c:auto val="0"/>
        <c:lblAlgn val="ctr"/>
        <c:lblOffset val="100"/>
        <c:noMultiLvlLbl val="0"/>
      </c:catAx>
      <c:valAx>
        <c:axId val="90601728"/>
        <c:scaling>
          <c:orientation val="minMax"/>
        </c:scaling>
        <c:delete val="1"/>
        <c:axPos val="l"/>
        <c:majorGridlines>
          <c:spPr>
            <a:ln>
              <a:solidFill>
                <a:schemeClr val="dk1">
                  <a:lumMod val="15000"/>
                  <a:lumOff val="85000"/>
                </a:schemeClr>
              </a:solidFill>
            </a:ln>
            <a:effectLst/>
          </c:spPr>
        </c:majorGridlines>
        <c:numFmt formatCode="#,##0.00\ &quot;€&quot;" sourceLinked="1"/>
        <c:majorTickMark val="none"/>
        <c:minorTickMark val="none"/>
        <c:tickLblPos val="nextTo"/>
        <c:crossAx val="90600192"/>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1000" b="0" i="0" u="none" strike="noStrike" kern="1200" baseline="0">
                <a:solidFill>
                  <a:schemeClr val="dk1">
                    <a:lumMod val="65000"/>
                    <a:lumOff val="35000"/>
                  </a:schemeClr>
                </a:solidFill>
                <a:latin typeface="+mn-lt"/>
                <a:ea typeface="+mn-ea"/>
                <a:cs typeface="+mn-cs"/>
              </a:defRPr>
            </a:pPr>
            <a:endParaRPr lang="es-ES_trad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_tradnl"/>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s-ES"/>
              <a:t>Distribución de consumos Gases 2016 (KG)</a:t>
            </a:r>
          </a:p>
        </c:rich>
      </c:tx>
      <c:layout>
        <c:manualLayout>
          <c:xMode val="edge"/>
          <c:yMode val="edge"/>
          <c:x val="0.22950679672503621"/>
          <c:y val="3.6029122090732807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2.9725004345978624E-2"/>
          <c:y val="0.36861819917464983"/>
          <c:w val="0.93245928126685818"/>
          <c:h val="0.38842150299660172"/>
        </c:manualLayout>
      </c:layout>
      <c:pie3DChart>
        <c:varyColors val="1"/>
        <c:ser>
          <c:idx val="0"/>
          <c:order val="0"/>
          <c:tx>
            <c:strRef>
              <c:f>'TABLA CONSUMOS graficos'!$I$24:$I$28</c:f>
              <c:strCache>
                <c:ptCount val="5"/>
                <c:pt idx="0">
                  <c:v>ARGON (KG/GAS)</c:v>
                </c:pt>
                <c:pt idx="1">
                  <c:v>PROPANO (KG/GAS)</c:v>
                </c:pt>
                <c:pt idx="2">
                  <c:v>OXIGENO (KG/GAS)</c:v>
                </c:pt>
                <c:pt idx="3">
                  <c:v>CO2 (KG/GAS)</c:v>
                </c:pt>
                <c:pt idx="4">
                  <c:v>NITROGENO (KG/GAS)</c:v>
                </c:pt>
              </c:strCache>
            </c:strRef>
          </c:tx>
          <c:spPr>
            <a:ln w="12700">
              <a:solidFill>
                <a:srgbClr val="000000"/>
              </a:solidFill>
              <a:prstDash val="solid"/>
            </a:ln>
          </c:spPr>
          <c:explosion val="7"/>
          <c:dPt>
            <c:idx val="0"/>
            <c:bubble3D val="0"/>
            <c:extLst>
              <c:ext xmlns:c16="http://schemas.microsoft.com/office/drawing/2014/chart" uri="{C3380CC4-5D6E-409C-BE32-E72D297353CC}">
                <c16:uniqueId val="{00000000-5E88-47F7-81B9-2AD524869E1B}"/>
              </c:ext>
            </c:extLst>
          </c:dPt>
          <c:dPt>
            <c:idx val="1"/>
            <c:bubble3D val="0"/>
            <c:spPr>
              <a:solidFill>
                <a:srgbClr val="FFFFCC"/>
              </a:solidFill>
              <a:ln w="12700">
                <a:solidFill>
                  <a:srgbClr val="000000"/>
                </a:solidFill>
                <a:prstDash val="solid"/>
              </a:ln>
            </c:spPr>
            <c:extLst>
              <c:ext xmlns:c16="http://schemas.microsoft.com/office/drawing/2014/chart" uri="{C3380CC4-5D6E-409C-BE32-E72D297353CC}">
                <c16:uniqueId val="{00000002-5E88-47F7-81B9-2AD524869E1B}"/>
              </c:ext>
            </c:extLst>
          </c:dPt>
          <c:dLbls>
            <c:dLbl>
              <c:idx val="0"/>
              <c:layout>
                <c:manualLayout>
                  <c:x val="-9.9776827592804596E-2"/>
                  <c:y val="-0.1664017416789469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E88-47F7-81B9-2AD524869E1B}"/>
                </c:ext>
              </c:extLst>
            </c:dLbl>
            <c:dLbl>
              <c:idx val="1"/>
              <c:layout>
                <c:manualLayout>
                  <c:x val="1.0647859027746405E-2"/>
                  <c:y val="0.1316768631232917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E88-47F7-81B9-2AD524869E1B}"/>
                </c:ext>
              </c:extLst>
            </c:dLbl>
            <c:dLbl>
              <c:idx val="2"/>
              <c:layout>
                <c:manualLayout>
                  <c:x val="-7.6963919840765768E-2"/>
                  <c:y val="3.793720672469000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E88-47F7-81B9-2AD524869E1B}"/>
                </c:ext>
              </c:extLst>
            </c:dLbl>
            <c:dLbl>
              <c:idx val="3"/>
              <c:layout>
                <c:manualLayout>
                  <c:x val="-8.1710970738850017E-2"/>
                  <c:y val="-8.540089448567074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E88-47F7-81B9-2AD524869E1B}"/>
                </c:ext>
              </c:extLst>
            </c:dLbl>
            <c:dLbl>
              <c:idx val="4"/>
              <c:layout>
                <c:manualLayout>
                  <c:x val="7.0360880600681019E-2"/>
                  <c:y val="-7.205725736734022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E88-47F7-81B9-2AD524869E1B}"/>
                </c:ext>
              </c:extLst>
            </c:dLbl>
            <c:numFmt formatCode="0.0%" sourceLinked="0"/>
            <c:spPr>
              <a:noFill/>
              <a:ln w="25400">
                <a:noFill/>
              </a:ln>
            </c:spPr>
            <c:txPr>
              <a:bodyPr/>
              <a:lstStyle/>
              <a:p>
                <a:pPr>
                  <a:defRPr sz="1100" b="0" i="0" u="none" strike="noStrike" baseline="0">
                    <a:solidFill>
                      <a:srgbClr val="000000"/>
                    </a:solidFill>
                    <a:latin typeface="Arial"/>
                    <a:ea typeface="Arial"/>
                    <a:cs typeface="Arial"/>
                  </a:defRPr>
                </a:pPr>
                <a:endParaRPr lang="es-ES_tradnl"/>
              </a:p>
            </c:txPr>
            <c:showLegendKey val="0"/>
            <c:showVal val="1"/>
            <c:showCatName val="1"/>
            <c:showSerName val="1"/>
            <c:showPercent val="1"/>
            <c:showBubbleSize val="0"/>
            <c:separator>
</c:separator>
            <c:showLeaderLines val="1"/>
            <c:extLst>
              <c:ext xmlns:c15="http://schemas.microsoft.com/office/drawing/2012/chart" uri="{CE6537A1-D6FC-4f65-9D91-7224C49458BB}"/>
            </c:extLst>
          </c:dLbls>
          <c:cat>
            <c:strRef>
              <c:f>'TABLA CONSUMOS graficos'!$I$24:$I$28</c:f>
              <c:strCache>
                <c:ptCount val="5"/>
                <c:pt idx="0">
                  <c:v>ARGON (KG/GAS)</c:v>
                </c:pt>
                <c:pt idx="1">
                  <c:v>PROPANO (KG/GAS)</c:v>
                </c:pt>
                <c:pt idx="2">
                  <c:v>OXIGENO (KG/GAS)</c:v>
                </c:pt>
                <c:pt idx="3">
                  <c:v>CO2 (KG/GAS)</c:v>
                </c:pt>
                <c:pt idx="4">
                  <c:v>NITROGENO (KG/GAS)</c:v>
                </c:pt>
              </c:strCache>
            </c:strRef>
          </c:cat>
          <c:val>
            <c:numRef>
              <c:f>'TABLA CONSUMOS graficos'!$L$24:$L$28</c:f>
              <c:numCache>
                <c:formatCode>#,##0</c:formatCode>
                <c:ptCount val="5"/>
                <c:pt idx="0" formatCode="#,##0.00">
                  <c:v>68820</c:v>
                </c:pt>
                <c:pt idx="1">
                  <c:v>44071</c:v>
                </c:pt>
                <c:pt idx="2" formatCode="#,##0.00">
                  <c:v>97460</c:v>
                </c:pt>
                <c:pt idx="3" formatCode="#,##0.00">
                  <c:v>17600</c:v>
                </c:pt>
                <c:pt idx="4" formatCode="#,##0.00">
                  <c:v>5670</c:v>
                </c:pt>
              </c:numCache>
            </c:numRef>
          </c:val>
          <c:extLst>
            <c:ext xmlns:c16="http://schemas.microsoft.com/office/drawing/2014/chart" uri="{C3380CC4-5D6E-409C-BE32-E72D297353CC}">
              <c16:uniqueId val="{00000006-5E88-47F7-81B9-2AD524869E1B}"/>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75" b="0" i="0" u="none" strike="noStrike" baseline="0">
                <a:solidFill>
                  <a:srgbClr val="000000"/>
                </a:solidFill>
                <a:latin typeface="Arial"/>
                <a:ea typeface="Arial"/>
                <a:cs typeface="Arial"/>
              </a:defRPr>
            </a:pPr>
            <a:r>
              <a:rPr lang="es-ES" sz="1400" b="1" i="0" u="none" strike="noStrike" baseline="0">
                <a:solidFill>
                  <a:srgbClr val="000000"/>
                </a:solidFill>
                <a:latin typeface="Arial"/>
                <a:cs typeface="Arial"/>
              </a:rPr>
              <a:t>Consumos de Electricidad 2019-2020-2021 </a:t>
            </a:r>
            <a:endParaRPr lang="es-ES" sz="1400" b="1" i="0" u="none" strike="noStrike" baseline="0">
              <a:solidFill>
                <a:srgbClr val="FF0000"/>
              </a:solidFill>
              <a:latin typeface="Arial"/>
              <a:cs typeface="Arial"/>
            </a:endParaRPr>
          </a:p>
          <a:p>
            <a:pPr>
              <a:defRPr sz="1675" b="0" i="0" u="none" strike="noStrike" baseline="0">
                <a:solidFill>
                  <a:srgbClr val="000000"/>
                </a:solidFill>
                <a:latin typeface="Arial"/>
                <a:ea typeface="Arial"/>
                <a:cs typeface="Arial"/>
              </a:defRPr>
            </a:pPr>
            <a:endParaRPr lang="es-ES" sz="1400" b="1" i="0" u="none" strike="noStrike" baseline="0">
              <a:solidFill>
                <a:srgbClr val="FF0000"/>
              </a:solidFill>
              <a:latin typeface="Arial"/>
              <a:cs typeface="Arial"/>
            </a:endParaRPr>
          </a:p>
        </c:rich>
      </c:tx>
      <c:layout>
        <c:manualLayout>
          <c:xMode val="edge"/>
          <c:yMode val="edge"/>
          <c:x val="0.11727964674409186"/>
          <c:y val="1.6897548744255409E-2"/>
        </c:manualLayout>
      </c:layout>
      <c:overlay val="0"/>
      <c:spPr>
        <a:noFill/>
        <a:ln w="25400">
          <a:noFill/>
        </a:ln>
      </c:spPr>
    </c:title>
    <c:autoTitleDeleted val="0"/>
    <c:plotArea>
      <c:layout>
        <c:manualLayout>
          <c:layoutTarget val="inner"/>
          <c:xMode val="edge"/>
          <c:yMode val="edge"/>
          <c:x val="0.12935339094735179"/>
          <c:y val="0.12854454209052871"/>
          <c:w val="0.82587164989463069"/>
          <c:h val="0.71455642515029205"/>
        </c:manualLayout>
      </c:layout>
      <c:lineChart>
        <c:grouping val="standard"/>
        <c:varyColors val="0"/>
        <c:ser>
          <c:idx val="0"/>
          <c:order val="0"/>
          <c:tx>
            <c:strRef>
              <c:f>'TABLA CONSUMOS graficos'!$N$55</c:f>
              <c:strCache>
                <c:ptCount val="1"/>
                <c:pt idx="0">
                  <c:v>kWh</c:v>
                </c:pt>
              </c:strCache>
            </c:strRef>
          </c:tx>
          <c:spPr>
            <a:ln w="38100">
              <a:solidFill>
                <a:srgbClr val="000080"/>
              </a:solidFill>
              <a:prstDash val="solid"/>
            </a:ln>
          </c:spPr>
          <c:marker>
            <c:symbol val="circle"/>
            <c:size val="5"/>
            <c:spPr>
              <a:solidFill>
                <a:srgbClr val="000080"/>
              </a:solidFill>
              <a:ln>
                <a:solidFill>
                  <a:srgbClr val="000080"/>
                </a:solidFill>
                <a:prstDash val="solid"/>
              </a:ln>
            </c:spPr>
          </c:marker>
          <c:dPt>
            <c:idx val="0"/>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1-E27F-4AEF-A661-28CE682A1658}"/>
              </c:ext>
            </c:extLst>
          </c:dPt>
          <c:dPt>
            <c:idx val="1"/>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3-E27F-4AEF-A661-28CE682A1658}"/>
              </c:ext>
            </c:extLst>
          </c:dPt>
          <c:dPt>
            <c:idx val="2"/>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5-E27F-4AEF-A661-28CE682A1658}"/>
              </c:ext>
            </c:extLst>
          </c:dPt>
          <c:dPt>
            <c:idx val="3"/>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7-E27F-4AEF-A661-28CE682A1658}"/>
              </c:ext>
            </c:extLst>
          </c:dPt>
          <c:dPt>
            <c:idx val="4"/>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9-E27F-4AEF-A661-28CE682A1658}"/>
              </c:ext>
            </c:extLst>
          </c:dPt>
          <c:dPt>
            <c:idx val="5"/>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B-E27F-4AEF-A661-28CE682A1658}"/>
              </c:ext>
            </c:extLst>
          </c:dPt>
          <c:dPt>
            <c:idx val="6"/>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D-E27F-4AEF-A661-28CE682A1658}"/>
              </c:ext>
            </c:extLst>
          </c:dPt>
          <c:dPt>
            <c:idx val="7"/>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F-E27F-4AEF-A661-28CE682A1658}"/>
              </c:ext>
            </c:extLst>
          </c:dPt>
          <c:dPt>
            <c:idx val="8"/>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1-E27F-4AEF-A661-28CE682A1658}"/>
              </c:ext>
            </c:extLst>
          </c:dPt>
          <c:dPt>
            <c:idx val="9"/>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3-E27F-4AEF-A661-28CE682A1658}"/>
              </c:ext>
            </c:extLst>
          </c:dPt>
          <c:dPt>
            <c:idx val="10"/>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5-E27F-4AEF-A661-28CE682A1658}"/>
              </c:ext>
            </c:extLst>
          </c:dPt>
          <c:dPt>
            <c:idx val="11"/>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7-E27F-4AEF-A661-28CE682A1658}"/>
              </c:ext>
            </c:extLst>
          </c:dPt>
          <c:dPt>
            <c:idx val="17"/>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9-E27F-4AEF-A661-28CE682A1658}"/>
              </c:ext>
            </c:extLst>
          </c:dPt>
          <c:dPt>
            <c:idx val="18"/>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B-E27F-4AEF-A661-28CE682A1658}"/>
              </c:ext>
            </c:extLst>
          </c:dPt>
          <c:dPt>
            <c:idx val="19"/>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D-E27F-4AEF-A661-28CE682A1658}"/>
              </c:ext>
            </c:extLst>
          </c:dPt>
          <c:dPt>
            <c:idx val="20"/>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F-E27F-4AEF-A661-28CE682A1658}"/>
              </c:ext>
            </c:extLst>
          </c:dPt>
          <c:dPt>
            <c:idx val="21"/>
            <c:bubble3D val="0"/>
            <c:extLst>
              <c:ext xmlns:c16="http://schemas.microsoft.com/office/drawing/2014/chart" uri="{C3380CC4-5D6E-409C-BE32-E72D297353CC}">
                <c16:uniqueId val="{00000020-E27F-4AEF-A661-28CE682A1658}"/>
              </c:ext>
            </c:extLst>
          </c:dPt>
          <c:dPt>
            <c:idx val="22"/>
            <c:bubble3D val="0"/>
            <c:extLst>
              <c:ext xmlns:c16="http://schemas.microsoft.com/office/drawing/2014/chart" uri="{C3380CC4-5D6E-409C-BE32-E72D297353CC}">
                <c16:uniqueId val="{00000021-E27F-4AEF-A661-28CE682A1658}"/>
              </c:ext>
            </c:extLst>
          </c:dPt>
          <c:dPt>
            <c:idx val="23"/>
            <c:bubble3D val="0"/>
            <c:extLst>
              <c:ext xmlns:c16="http://schemas.microsoft.com/office/drawing/2014/chart" uri="{C3380CC4-5D6E-409C-BE32-E72D297353CC}">
                <c16:uniqueId val="{00000022-E27F-4AEF-A661-28CE682A1658}"/>
              </c:ext>
            </c:extLst>
          </c:dPt>
          <c:dPt>
            <c:idx val="24"/>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4-E27F-4AEF-A661-28CE682A1658}"/>
              </c:ext>
            </c:extLst>
          </c:dPt>
          <c:dPt>
            <c:idx val="25"/>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6-E27F-4AEF-A661-28CE682A1658}"/>
              </c:ext>
            </c:extLst>
          </c:dPt>
          <c:dPt>
            <c:idx val="26"/>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8-E27F-4AEF-A661-28CE682A1658}"/>
              </c:ext>
            </c:extLst>
          </c:dPt>
          <c:dPt>
            <c:idx val="27"/>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A-E27F-4AEF-A661-28CE682A1658}"/>
              </c:ext>
            </c:extLst>
          </c:dPt>
          <c:dPt>
            <c:idx val="28"/>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C-E27F-4AEF-A661-28CE682A1658}"/>
              </c:ext>
            </c:extLst>
          </c:dPt>
          <c:dPt>
            <c:idx val="29"/>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E-E27F-4AEF-A661-28CE682A1658}"/>
              </c:ext>
            </c:extLst>
          </c:dPt>
          <c:dPt>
            <c:idx val="30"/>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0-E27F-4AEF-A661-28CE682A1658}"/>
              </c:ext>
            </c:extLst>
          </c:dPt>
          <c:dPt>
            <c:idx val="31"/>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2-E27F-4AEF-A661-28CE682A1658}"/>
              </c:ext>
            </c:extLst>
          </c:dPt>
          <c:dPt>
            <c:idx val="32"/>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4-E27F-4AEF-A661-28CE682A1658}"/>
              </c:ext>
            </c:extLst>
          </c:dPt>
          <c:dPt>
            <c:idx val="33"/>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6-E27F-4AEF-A661-28CE682A1658}"/>
              </c:ext>
            </c:extLst>
          </c:dPt>
          <c:dPt>
            <c:idx val="34"/>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8-E27F-4AEF-A661-28CE682A1658}"/>
              </c:ext>
            </c:extLst>
          </c:dPt>
          <c:dPt>
            <c:idx val="35"/>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A-E27F-4AEF-A661-28CE682A1658}"/>
              </c:ext>
            </c:extLst>
          </c:dPt>
          <c:trendline>
            <c:spPr>
              <a:ln w="19050">
                <a:prstDash val="lgDash"/>
              </a:ln>
            </c:spPr>
            <c:trendlineType val="linear"/>
            <c:dispRSqr val="0"/>
            <c:dispEq val="0"/>
          </c:trendline>
          <c:cat>
            <c:strRef>
              <c:f>'TABLA CONSUMOS graficos'!$M$57:$M$92</c:f>
              <c:strCache>
                <c:ptCount val="36"/>
                <c:pt idx="0">
                  <c:v>Enero '19</c:v>
                </c:pt>
                <c:pt idx="1">
                  <c:v>Febrero '19</c:v>
                </c:pt>
                <c:pt idx="2">
                  <c:v>Marzo '19</c:v>
                </c:pt>
                <c:pt idx="3">
                  <c:v>Abril '19</c:v>
                </c:pt>
                <c:pt idx="4">
                  <c:v>Mayo '19</c:v>
                </c:pt>
                <c:pt idx="5">
                  <c:v>Junio '19</c:v>
                </c:pt>
                <c:pt idx="6">
                  <c:v>Juliol '19</c:v>
                </c:pt>
                <c:pt idx="7">
                  <c:v>Agosto '19</c:v>
                </c:pt>
                <c:pt idx="8">
                  <c:v>Septiembre'19</c:v>
                </c:pt>
                <c:pt idx="9">
                  <c:v>Octubre '19</c:v>
                </c:pt>
                <c:pt idx="10">
                  <c:v>Noviembre'19</c:v>
                </c:pt>
                <c:pt idx="11">
                  <c:v>Diciembre '19</c:v>
                </c:pt>
                <c:pt idx="12">
                  <c:v>Enero '20</c:v>
                </c:pt>
                <c:pt idx="13">
                  <c:v>Febrero '20</c:v>
                </c:pt>
                <c:pt idx="14">
                  <c:v>Marzo '20</c:v>
                </c:pt>
                <c:pt idx="15">
                  <c:v>Abril '20</c:v>
                </c:pt>
                <c:pt idx="16">
                  <c:v>Mayo '20</c:v>
                </c:pt>
                <c:pt idx="17">
                  <c:v>Junio '20</c:v>
                </c:pt>
                <c:pt idx="18">
                  <c:v>Juliol '20</c:v>
                </c:pt>
                <c:pt idx="19">
                  <c:v>Agosto '20</c:v>
                </c:pt>
                <c:pt idx="20">
                  <c:v>Septiembre '20</c:v>
                </c:pt>
                <c:pt idx="21">
                  <c:v>Octubre '20</c:v>
                </c:pt>
                <c:pt idx="22">
                  <c:v>Noviembre '20</c:v>
                </c:pt>
                <c:pt idx="23">
                  <c:v>Diciembre '20</c:v>
                </c:pt>
                <c:pt idx="24">
                  <c:v>Enero '21</c:v>
                </c:pt>
                <c:pt idx="25">
                  <c:v>Febrero '21</c:v>
                </c:pt>
                <c:pt idx="26">
                  <c:v>Marzo '21</c:v>
                </c:pt>
                <c:pt idx="27">
                  <c:v>Abril '21</c:v>
                </c:pt>
                <c:pt idx="28">
                  <c:v>Mayo '21</c:v>
                </c:pt>
                <c:pt idx="29">
                  <c:v>Junio '21</c:v>
                </c:pt>
                <c:pt idx="30">
                  <c:v>Julio '21</c:v>
                </c:pt>
                <c:pt idx="31">
                  <c:v>Agosto '21</c:v>
                </c:pt>
                <c:pt idx="32">
                  <c:v>Septiembre '21</c:v>
                </c:pt>
                <c:pt idx="33">
                  <c:v>Octubre '21</c:v>
                </c:pt>
                <c:pt idx="34">
                  <c:v>Noviembre '21</c:v>
                </c:pt>
                <c:pt idx="35">
                  <c:v>Diciembre '21</c:v>
                </c:pt>
              </c:strCache>
            </c:strRef>
          </c:cat>
          <c:val>
            <c:numRef>
              <c:f>'TABLA CONSUMOS graficos'!$N$57:$N$92</c:f>
              <c:numCache>
                <c:formatCode>#,##0</c:formatCode>
                <c:ptCount val="36"/>
                <c:pt idx="0">
                  <c:v>302921</c:v>
                </c:pt>
                <c:pt idx="1">
                  <c:v>274975</c:v>
                </c:pt>
                <c:pt idx="2">
                  <c:v>296349</c:v>
                </c:pt>
                <c:pt idx="3">
                  <c:v>296349</c:v>
                </c:pt>
                <c:pt idx="4">
                  <c:v>337069</c:v>
                </c:pt>
                <c:pt idx="5">
                  <c:v>328018</c:v>
                </c:pt>
                <c:pt idx="6">
                  <c:v>390843</c:v>
                </c:pt>
                <c:pt idx="7">
                  <c:v>372461</c:v>
                </c:pt>
                <c:pt idx="8">
                  <c:v>326583</c:v>
                </c:pt>
                <c:pt idx="9">
                  <c:v>347959</c:v>
                </c:pt>
                <c:pt idx="10">
                  <c:v>291074</c:v>
                </c:pt>
                <c:pt idx="11">
                  <c:v>284466</c:v>
                </c:pt>
                <c:pt idx="12">
                  <c:v>300013</c:v>
                </c:pt>
                <c:pt idx="13">
                  <c:v>288018</c:v>
                </c:pt>
                <c:pt idx="14">
                  <c:v>317462</c:v>
                </c:pt>
                <c:pt idx="15">
                  <c:v>321125</c:v>
                </c:pt>
                <c:pt idx="16">
                  <c:v>345138</c:v>
                </c:pt>
                <c:pt idx="17">
                  <c:v>351082</c:v>
                </c:pt>
                <c:pt idx="18">
                  <c:v>416655</c:v>
                </c:pt>
                <c:pt idx="19">
                  <c:v>383469</c:v>
                </c:pt>
                <c:pt idx="20">
                  <c:v>343952</c:v>
                </c:pt>
                <c:pt idx="21">
                  <c:v>341392</c:v>
                </c:pt>
                <c:pt idx="22">
                  <c:v>336737</c:v>
                </c:pt>
                <c:pt idx="23">
                  <c:v>333622</c:v>
                </c:pt>
                <c:pt idx="24">
                  <c:v>338952</c:v>
                </c:pt>
                <c:pt idx="25">
                  <c:v>325288</c:v>
                </c:pt>
                <c:pt idx="26">
                  <c:v>361790</c:v>
                </c:pt>
                <c:pt idx="27">
                  <c:v>336951</c:v>
                </c:pt>
                <c:pt idx="28">
                  <c:v>349495</c:v>
                </c:pt>
                <c:pt idx="29">
                  <c:v>417906</c:v>
                </c:pt>
                <c:pt idx="30">
                  <c:v>446129</c:v>
                </c:pt>
                <c:pt idx="31">
                  <c:v>442576</c:v>
                </c:pt>
                <c:pt idx="32">
                  <c:v>425183</c:v>
                </c:pt>
                <c:pt idx="33">
                  <c:v>416549</c:v>
                </c:pt>
                <c:pt idx="34">
                  <c:v>415560</c:v>
                </c:pt>
                <c:pt idx="35">
                  <c:v>363269</c:v>
                </c:pt>
              </c:numCache>
            </c:numRef>
          </c:val>
          <c:smooth val="0"/>
          <c:extLst>
            <c:ext xmlns:c16="http://schemas.microsoft.com/office/drawing/2014/chart" uri="{C3380CC4-5D6E-409C-BE32-E72D297353CC}">
              <c16:uniqueId val="{0000003B-E27F-4AEF-A661-28CE682A1658}"/>
            </c:ext>
          </c:extLst>
        </c:ser>
        <c:dLbls>
          <c:showLegendKey val="0"/>
          <c:showVal val="0"/>
          <c:showCatName val="0"/>
          <c:showSerName val="0"/>
          <c:showPercent val="0"/>
          <c:showBubbleSize val="0"/>
        </c:dLbls>
        <c:marker val="1"/>
        <c:smooth val="0"/>
        <c:axId val="32402816"/>
        <c:axId val="32409088"/>
      </c:lineChart>
      <c:lineChart>
        <c:grouping val="standard"/>
        <c:varyColors val="0"/>
        <c:ser>
          <c:idx val="1"/>
          <c:order val="1"/>
          <c:tx>
            <c:strRef>
              <c:f>'TABLA CONSUMOS graficos'!$O$55</c:f>
              <c:strCache>
                <c:ptCount val="1"/>
                <c:pt idx="0">
                  <c:v>€ </c:v>
                </c:pt>
              </c:strCache>
            </c:strRef>
          </c:tx>
          <c:spPr>
            <a:ln w="73025">
              <a:solidFill>
                <a:schemeClr val="tx1">
                  <a:lumMod val="85000"/>
                  <a:lumOff val="15000"/>
                  <a:alpha val="32000"/>
                </a:schemeClr>
              </a:solidFill>
            </a:ln>
          </c:spPr>
          <c:marker>
            <c:symbol val="none"/>
          </c:marker>
          <c:trendline>
            <c:spPr>
              <a:ln w="25400">
                <a:solidFill>
                  <a:schemeClr val="bg2">
                    <a:lumMod val="50000"/>
                    <a:alpha val="70000"/>
                  </a:schemeClr>
                </a:solidFill>
              </a:ln>
            </c:spPr>
            <c:trendlineType val="linear"/>
            <c:dispRSqr val="0"/>
            <c:dispEq val="0"/>
          </c:trendline>
          <c:cat>
            <c:strRef>
              <c:f>'TABLA CONSUMOS graficos'!$M$57:$M$92</c:f>
              <c:strCache>
                <c:ptCount val="36"/>
                <c:pt idx="0">
                  <c:v>Enero '19</c:v>
                </c:pt>
                <c:pt idx="1">
                  <c:v>Febrero '19</c:v>
                </c:pt>
                <c:pt idx="2">
                  <c:v>Marzo '19</c:v>
                </c:pt>
                <c:pt idx="3">
                  <c:v>Abril '19</c:v>
                </c:pt>
                <c:pt idx="4">
                  <c:v>Mayo '19</c:v>
                </c:pt>
                <c:pt idx="5">
                  <c:v>Junio '19</c:v>
                </c:pt>
                <c:pt idx="6">
                  <c:v>Juliol '19</c:v>
                </c:pt>
                <c:pt idx="7">
                  <c:v>Agosto '19</c:v>
                </c:pt>
                <c:pt idx="8">
                  <c:v>Septiembre'19</c:v>
                </c:pt>
                <c:pt idx="9">
                  <c:v>Octubre '19</c:v>
                </c:pt>
                <c:pt idx="10">
                  <c:v>Noviembre'19</c:v>
                </c:pt>
                <c:pt idx="11">
                  <c:v>Diciembre '19</c:v>
                </c:pt>
                <c:pt idx="12">
                  <c:v>Enero '20</c:v>
                </c:pt>
                <c:pt idx="13">
                  <c:v>Febrero '20</c:v>
                </c:pt>
                <c:pt idx="14">
                  <c:v>Marzo '20</c:v>
                </c:pt>
                <c:pt idx="15">
                  <c:v>Abril '20</c:v>
                </c:pt>
                <c:pt idx="16">
                  <c:v>Mayo '20</c:v>
                </c:pt>
                <c:pt idx="17">
                  <c:v>Junio '20</c:v>
                </c:pt>
                <c:pt idx="18">
                  <c:v>Juliol '20</c:v>
                </c:pt>
                <c:pt idx="19">
                  <c:v>Agosto '20</c:v>
                </c:pt>
                <c:pt idx="20">
                  <c:v>Septiembre '20</c:v>
                </c:pt>
                <c:pt idx="21">
                  <c:v>Octubre '20</c:v>
                </c:pt>
                <c:pt idx="22">
                  <c:v>Noviembre '20</c:v>
                </c:pt>
                <c:pt idx="23">
                  <c:v>Diciembre '20</c:v>
                </c:pt>
                <c:pt idx="24">
                  <c:v>Enero '21</c:v>
                </c:pt>
                <c:pt idx="25">
                  <c:v>Febrero '21</c:v>
                </c:pt>
                <c:pt idx="26">
                  <c:v>Marzo '21</c:v>
                </c:pt>
                <c:pt idx="27">
                  <c:v>Abril '21</c:v>
                </c:pt>
                <c:pt idx="28">
                  <c:v>Mayo '21</c:v>
                </c:pt>
                <c:pt idx="29">
                  <c:v>Junio '21</c:v>
                </c:pt>
                <c:pt idx="30">
                  <c:v>Julio '21</c:v>
                </c:pt>
                <c:pt idx="31">
                  <c:v>Agosto '21</c:v>
                </c:pt>
                <c:pt idx="32">
                  <c:v>Septiembre '21</c:v>
                </c:pt>
                <c:pt idx="33">
                  <c:v>Octubre '21</c:v>
                </c:pt>
                <c:pt idx="34">
                  <c:v>Noviembre '21</c:v>
                </c:pt>
                <c:pt idx="35">
                  <c:v>Diciembre '21</c:v>
                </c:pt>
              </c:strCache>
            </c:strRef>
          </c:cat>
          <c:val>
            <c:numRef>
              <c:f>'TABLA CONSUMOS graficos'!$O$57:$O$92</c:f>
              <c:numCache>
                <c:formatCode>#,##0</c:formatCode>
                <c:ptCount val="36"/>
                <c:pt idx="0">
                  <c:v>33788</c:v>
                </c:pt>
                <c:pt idx="1">
                  <c:v>29741</c:v>
                </c:pt>
                <c:pt idx="2">
                  <c:v>29035</c:v>
                </c:pt>
                <c:pt idx="3">
                  <c:v>29568</c:v>
                </c:pt>
                <c:pt idx="4">
                  <c:v>29259</c:v>
                </c:pt>
                <c:pt idx="5">
                  <c:v>34240</c:v>
                </c:pt>
                <c:pt idx="6">
                  <c:v>42732</c:v>
                </c:pt>
                <c:pt idx="7">
                  <c:v>30699</c:v>
                </c:pt>
                <c:pt idx="8">
                  <c:v>31733</c:v>
                </c:pt>
                <c:pt idx="9">
                  <c:v>31700</c:v>
                </c:pt>
                <c:pt idx="10">
                  <c:v>28467</c:v>
                </c:pt>
                <c:pt idx="11">
                  <c:v>31557</c:v>
                </c:pt>
                <c:pt idx="12">
                  <c:v>33157</c:v>
                </c:pt>
                <c:pt idx="13">
                  <c:v>32183</c:v>
                </c:pt>
                <c:pt idx="14">
                  <c:v>30072</c:v>
                </c:pt>
                <c:pt idx="15">
                  <c:v>29117</c:v>
                </c:pt>
                <c:pt idx="16">
                  <c:v>30491</c:v>
                </c:pt>
                <c:pt idx="17">
                  <c:v>35653</c:v>
                </c:pt>
                <c:pt idx="18">
                  <c:v>43898</c:v>
                </c:pt>
                <c:pt idx="19">
                  <c:v>31052</c:v>
                </c:pt>
                <c:pt idx="20">
                  <c:v>32501</c:v>
                </c:pt>
                <c:pt idx="21">
                  <c:v>30470</c:v>
                </c:pt>
                <c:pt idx="22">
                  <c:v>31321</c:v>
                </c:pt>
                <c:pt idx="23">
                  <c:v>35137</c:v>
                </c:pt>
                <c:pt idx="24">
                  <c:v>32037.07</c:v>
                </c:pt>
                <c:pt idx="25">
                  <c:v>31606.21</c:v>
                </c:pt>
                <c:pt idx="26">
                  <c:v>30315.61</c:v>
                </c:pt>
                <c:pt idx="27">
                  <c:v>27098.09</c:v>
                </c:pt>
                <c:pt idx="28">
                  <c:v>27727.47</c:v>
                </c:pt>
                <c:pt idx="29">
                  <c:v>35145.300000000003</c:v>
                </c:pt>
                <c:pt idx="30">
                  <c:v>46738.73</c:v>
                </c:pt>
                <c:pt idx="31">
                  <c:v>36541.35</c:v>
                </c:pt>
                <c:pt idx="32">
                  <c:v>31903.42</c:v>
                </c:pt>
                <c:pt idx="33">
                  <c:v>26905.39</c:v>
                </c:pt>
                <c:pt idx="34">
                  <c:v>31050.13</c:v>
                </c:pt>
                <c:pt idx="35">
                  <c:v>28032.04</c:v>
                </c:pt>
              </c:numCache>
            </c:numRef>
          </c:val>
          <c:smooth val="0"/>
          <c:extLst>
            <c:ext xmlns:c16="http://schemas.microsoft.com/office/drawing/2014/chart" uri="{C3380CC4-5D6E-409C-BE32-E72D297353CC}">
              <c16:uniqueId val="{0000003C-E27F-4AEF-A661-28CE682A1658}"/>
            </c:ext>
          </c:extLst>
        </c:ser>
        <c:dLbls>
          <c:showLegendKey val="0"/>
          <c:showVal val="0"/>
          <c:showCatName val="0"/>
          <c:showSerName val="0"/>
          <c:showPercent val="0"/>
          <c:showBubbleSize val="0"/>
        </c:dLbls>
        <c:marker val="1"/>
        <c:smooth val="0"/>
        <c:axId val="32411008"/>
        <c:axId val="32412800"/>
      </c:lineChart>
      <c:catAx>
        <c:axId val="32402816"/>
        <c:scaling>
          <c:orientation val="minMax"/>
        </c:scaling>
        <c:delete val="0"/>
        <c:axPos val="b"/>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s-ES"/>
                  <a:t>Meses</a:t>
                </a:r>
              </a:p>
            </c:rich>
          </c:tx>
          <c:layout>
            <c:manualLayout>
              <c:xMode val="edge"/>
              <c:yMode val="edge"/>
              <c:x val="0.9381218388473973"/>
              <c:y val="0.92438643156182654"/>
            </c:manualLayout>
          </c:layout>
          <c:overlay val="0"/>
          <c:spPr>
            <a:noFill/>
            <a:ln w="25400">
              <a:noFill/>
            </a:ln>
          </c:spPr>
        </c:title>
        <c:numFmt formatCode="General" sourceLinked="1"/>
        <c:majorTickMark val="out"/>
        <c:minorTickMark val="none"/>
        <c:tickLblPos val="nextTo"/>
        <c:spPr>
          <a:ln w="3175">
            <a:solidFill>
              <a:srgbClr val="000000"/>
            </a:solidFill>
            <a:prstDash val="solid"/>
          </a:ln>
          <a:effectLst/>
        </c:spPr>
        <c:txPr>
          <a:bodyPr rot="-2700000" vert="horz"/>
          <a:lstStyle/>
          <a:p>
            <a:pPr>
              <a:defRPr sz="1050" b="0" i="0" u="none" strike="noStrike" baseline="0">
                <a:solidFill>
                  <a:srgbClr val="000000"/>
                </a:solidFill>
                <a:latin typeface="Arial"/>
                <a:ea typeface="Arial"/>
                <a:cs typeface="Arial"/>
              </a:defRPr>
            </a:pPr>
            <a:endParaRPr lang="es-ES_tradnl"/>
          </a:p>
        </c:txPr>
        <c:crossAx val="32409088"/>
        <c:crosses val="autoZero"/>
        <c:auto val="1"/>
        <c:lblAlgn val="ctr"/>
        <c:lblOffset val="100"/>
        <c:tickLblSkip val="1"/>
        <c:tickMarkSkip val="1"/>
        <c:noMultiLvlLbl val="0"/>
      </c:catAx>
      <c:valAx>
        <c:axId val="32409088"/>
        <c:scaling>
          <c:orientation val="minMax"/>
          <c:min val="0"/>
        </c:scaling>
        <c:delete val="0"/>
        <c:axPos val="l"/>
        <c:majorGridlines>
          <c:spPr>
            <a:ln w="3175">
              <a:solidFill>
                <a:srgbClr val="808080"/>
              </a:solidFill>
              <a:prstDash val="solid"/>
            </a:ln>
          </c:spPr>
        </c:majorGridlines>
        <c:minorGridlines>
          <c:spPr>
            <a:ln w="3175">
              <a:solidFill>
                <a:srgbClr val="C0C0C0"/>
              </a:solidFill>
              <a:prstDash val="solid"/>
            </a:ln>
          </c:spPr>
        </c:minorGridlines>
        <c:title>
          <c:tx>
            <c:rich>
              <a:bodyPr/>
              <a:lstStyle/>
              <a:p>
                <a:pPr>
                  <a:defRPr sz="1050" b="1" i="0" u="none" strike="noStrike" baseline="0">
                    <a:solidFill>
                      <a:srgbClr val="000000"/>
                    </a:solidFill>
                    <a:latin typeface="Arial"/>
                    <a:ea typeface="Arial"/>
                    <a:cs typeface="Arial"/>
                  </a:defRPr>
                </a:pPr>
                <a:r>
                  <a:rPr lang="es-ES" sz="1050"/>
                  <a:t>kWh-kVAr</a:t>
                </a:r>
              </a:p>
            </c:rich>
          </c:tx>
          <c:layout>
            <c:manualLayout>
              <c:xMode val="edge"/>
              <c:yMode val="edge"/>
              <c:x val="2.1723834949815824E-2"/>
              <c:y val="2.4869206785393436E-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es-ES_tradnl"/>
          </a:p>
        </c:txPr>
        <c:crossAx val="32402816"/>
        <c:crosses val="autoZero"/>
        <c:crossBetween val="between"/>
      </c:valAx>
      <c:catAx>
        <c:axId val="32411008"/>
        <c:scaling>
          <c:orientation val="minMax"/>
        </c:scaling>
        <c:delete val="1"/>
        <c:axPos val="b"/>
        <c:numFmt formatCode="General" sourceLinked="1"/>
        <c:majorTickMark val="out"/>
        <c:minorTickMark val="none"/>
        <c:tickLblPos val="nextTo"/>
        <c:crossAx val="32412800"/>
        <c:crosses val="autoZero"/>
        <c:auto val="1"/>
        <c:lblAlgn val="ctr"/>
        <c:lblOffset val="100"/>
        <c:noMultiLvlLbl val="0"/>
      </c:catAx>
      <c:valAx>
        <c:axId val="32412800"/>
        <c:scaling>
          <c:orientation val="minMax"/>
          <c:min val="0"/>
        </c:scaling>
        <c:delete val="0"/>
        <c:axPos val="r"/>
        <c:numFmt formatCode="#,##0\ &quot;€&quot;" sourceLinked="0"/>
        <c:majorTickMark val="out"/>
        <c:minorTickMark val="none"/>
        <c:tickLblPos val="nextTo"/>
        <c:txPr>
          <a:bodyPr rot="0" vert="horz"/>
          <a:lstStyle/>
          <a:p>
            <a:pPr>
              <a:defRPr sz="1230" b="0" i="0" u="none" strike="noStrike" baseline="0">
                <a:solidFill>
                  <a:srgbClr val="000000"/>
                </a:solidFill>
                <a:latin typeface="Arial"/>
                <a:ea typeface="Arial"/>
                <a:cs typeface="Arial"/>
              </a:defRPr>
            </a:pPr>
            <a:endParaRPr lang="es-ES_tradnl"/>
          </a:p>
        </c:txPr>
        <c:crossAx val="32411008"/>
        <c:crosses val="max"/>
        <c:crossBetween val="between"/>
      </c:valAx>
      <c:spPr>
        <a:solidFill>
          <a:srgbClr val="FFFFFF"/>
        </a:solidFill>
        <a:ln w="12700">
          <a:solidFill>
            <a:srgbClr val="808080"/>
          </a:solidFill>
          <a:prstDash val="solid"/>
        </a:ln>
      </c:spPr>
    </c:plotArea>
    <c:legend>
      <c:legendPos val="r"/>
      <c:layout>
        <c:manualLayout>
          <c:xMode val="edge"/>
          <c:yMode val="edge"/>
          <c:x val="0.68861286652473164"/>
          <c:y val="2.0571321202299379E-2"/>
          <c:w val="0.29208745902470346"/>
          <c:h val="6.716588278814142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sz="1400"/>
              <a:t>Reparto Total</a:t>
            </a:r>
            <a:r>
              <a:rPr lang="es-ES" sz="1400" baseline="0"/>
              <a:t> Emisiones en  kgCO</a:t>
            </a:r>
            <a:r>
              <a:rPr lang="es-ES" sz="1400" baseline="-25000"/>
              <a:t>2</a:t>
            </a:r>
            <a:r>
              <a:rPr lang="es-ES" sz="1400" baseline="0"/>
              <a:t> año 2021</a:t>
            </a:r>
          </a:p>
        </c:rich>
      </c:tx>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0.12788651341841623"/>
          <c:y val="0.1512913465850812"/>
          <c:w val="0.77398463023623165"/>
          <c:h val="0.84538613650091765"/>
        </c:manualLayout>
      </c:layout>
      <c:pie3DChart>
        <c:varyColors val="1"/>
        <c:ser>
          <c:idx val="0"/>
          <c:order val="0"/>
          <c:tx>
            <c:strRef>
              <c:f>'-KPI'!$F$35</c:f>
              <c:strCache>
                <c:ptCount val="1"/>
                <c:pt idx="0">
                  <c:v>%</c:v>
                </c:pt>
              </c:strCache>
            </c:strRef>
          </c:tx>
          <c:explosion val="25"/>
          <c:dLbls>
            <c:dLbl>
              <c:idx val="0"/>
              <c:layout>
                <c:manualLayout>
                  <c:x val="-0.47107213079771304"/>
                  <c:y val="-1.5114711136447757E-2"/>
                </c:manualLayout>
              </c:layout>
              <c:numFmt formatCode="0.00%" sourceLinked="0"/>
              <c:spPr/>
              <c:txPr>
                <a:bodyPr/>
                <a:lstStyle/>
                <a:p>
                  <a:pPr>
                    <a:defRPr b="1"/>
                  </a:pPr>
                  <a:endParaRPr lang="es-ES_tradnl"/>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10A-4E19-AB5E-0AB5EDC0B913}"/>
                </c:ext>
              </c:extLst>
            </c:dLbl>
            <c:dLbl>
              <c:idx val="1"/>
              <c:layout>
                <c:manualLayout>
                  <c:x val="-7.4429706933459877E-2"/>
                  <c:y val="4.5344133409343235E-2"/>
                </c:manualLayout>
              </c:layout>
              <c:numFmt formatCode="0.00%" sourceLinked="0"/>
              <c:spPr/>
              <c:txPr>
                <a:bodyPr/>
                <a:lstStyle/>
                <a:p>
                  <a:pPr>
                    <a:defRPr b="1"/>
                  </a:pPr>
                  <a:endParaRPr lang="es-ES_tradnl"/>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10A-4E19-AB5E-0AB5EDC0B913}"/>
                </c:ext>
              </c:extLst>
            </c:dLbl>
            <c:numFmt formatCode="0.00%" sourceLinked="0"/>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'-KPI'!$B$36:$B$37</c:f>
              <c:strCache>
                <c:ptCount val="2"/>
                <c:pt idx="0">
                  <c:v>Electricidad</c:v>
                </c:pt>
                <c:pt idx="1">
                  <c:v>Gas natural</c:v>
                </c:pt>
              </c:strCache>
            </c:strRef>
          </c:cat>
          <c:val>
            <c:numRef>
              <c:f>'-KPI'!$F$36:$F$37</c:f>
              <c:numCache>
                <c:formatCode>0%</c:formatCode>
                <c:ptCount val="2"/>
                <c:pt idx="0">
                  <c:v>0.21473453089606312</c:v>
                </c:pt>
                <c:pt idx="1">
                  <c:v>0.78526546910393691</c:v>
                </c:pt>
              </c:numCache>
            </c:numRef>
          </c:val>
          <c:extLst>
            <c:ext xmlns:c16="http://schemas.microsoft.com/office/drawing/2014/chart" uri="{C3380CC4-5D6E-409C-BE32-E72D297353CC}">
              <c16:uniqueId val="{00000002-710A-4E19-AB5E-0AB5EDC0B913}"/>
            </c:ext>
          </c:extLst>
        </c:ser>
        <c:dLbls>
          <c:showLegendKey val="0"/>
          <c:showVal val="0"/>
          <c:showCatName val="0"/>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75" b="0" i="0" u="none" strike="noStrike" baseline="0">
                <a:solidFill>
                  <a:srgbClr val="000000"/>
                </a:solidFill>
                <a:latin typeface="Arial"/>
                <a:ea typeface="Arial"/>
                <a:cs typeface="Arial"/>
              </a:defRPr>
            </a:pPr>
            <a:r>
              <a:rPr lang="es-ES" sz="1400" b="1" i="0" u="none" strike="noStrike" baseline="0">
                <a:solidFill>
                  <a:srgbClr val="000000"/>
                </a:solidFill>
                <a:latin typeface="Arial"/>
                <a:cs typeface="Arial"/>
              </a:rPr>
              <a:t>Consumos de Gas Natural 2019-2020-2021</a:t>
            </a:r>
            <a:endParaRPr lang="es-ES" sz="1400" b="1" i="0" u="none" strike="noStrike" baseline="0">
              <a:solidFill>
                <a:srgbClr val="FF0000"/>
              </a:solidFill>
              <a:latin typeface="Arial"/>
              <a:cs typeface="Arial"/>
            </a:endParaRPr>
          </a:p>
          <a:p>
            <a:pPr>
              <a:defRPr sz="1675" b="0" i="0" u="none" strike="noStrike" baseline="0">
                <a:solidFill>
                  <a:srgbClr val="000000"/>
                </a:solidFill>
                <a:latin typeface="Arial"/>
                <a:ea typeface="Arial"/>
                <a:cs typeface="Arial"/>
              </a:defRPr>
            </a:pPr>
            <a:endParaRPr lang="es-ES" sz="1400" b="1" i="0" u="none" strike="noStrike" baseline="0">
              <a:solidFill>
                <a:srgbClr val="FF0000"/>
              </a:solidFill>
              <a:latin typeface="Arial"/>
              <a:cs typeface="Arial"/>
            </a:endParaRPr>
          </a:p>
        </c:rich>
      </c:tx>
      <c:layout>
        <c:manualLayout>
          <c:xMode val="edge"/>
          <c:yMode val="edge"/>
          <c:x val="9.8695211381839065E-2"/>
          <c:y val="2.2458853717110865E-2"/>
        </c:manualLayout>
      </c:layout>
      <c:overlay val="0"/>
      <c:spPr>
        <a:noFill/>
        <a:ln w="25400">
          <a:noFill/>
        </a:ln>
      </c:spPr>
    </c:title>
    <c:autoTitleDeleted val="0"/>
    <c:plotArea>
      <c:layout>
        <c:manualLayout>
          <c:layoutTarget val="inner"/>
          <c:xMode val="edge"/>
          <c:yMode val="edge"/>
          <c:x val="0.12935339094735179"/>
          <c:y val="0.12854454209052871"/>
          <c:w val="0.82587164989463069"/>
          <c:h val="0.71455642515029205"/>
        </c:manualLayout>
      </c:layout>
      <c:lineChart>
        <c:grouping val="standard"/>
        <c:varyColors val="0"/>
        <c:ser>
          <c:idx val="0"/>
          <c:order val="0"/>
          <c:tx>
            <c:strRef>
              <c:f>'TABLA CONSUMOS graficos'!$P$55</c:f>
              <c:strCache>
                <c:ptCount val="1"/>
                <c:pt idx="0">
                  <c:v>kWh</c:v>
                </c:pt>
              </c:strCache>
            </c:strRef>
          </c:tx>
          <c:spPr>
            <a:ln w="38100">
              <a:solidFill>
                <a:srgbClr val="000080"/>
              </a:solidFill>
              <a:prstDash val="solid"/>
            </a:ln>
          </c:spPr>
          <c:marker>
            <c:symbol val="circle"/>
            <c:size val="5"/>
            <c:spPr>
              <a:solidFill>
                <a:srgbClr val="000080"/>
              </a:solidFill>
              <a:ln>
                <a:solidFill>
                  <a:srgbClr val="000080"/>
                </a:solidFill>
                <a:prstDash val="solid"/>
              </a:ln>
            </c:spPr>
          </c:marker>
          <c:dPt>
            <c:idx val="0"/>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1-D68C-4BA7-B6E0-B9034C3365C5}"/>
              </c:ext>
            </c:extLst>
          </c:dPt>
          <c:dPt>
            <c:idx val="1"/>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3-D68C-4BA7-B6E0-B9034C3365C5}"/>
              </c:ext>
            </c:extLst>
          </c:dPt>
          <c:dPt>
            <c:idx val="2"/>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5-D68C-4BA7-B6E0-B9034C3365C5}"/>
              </c:ext>
            </c:extLst>
          </c:dPt>
          <c:dPt>
            <c:idx val="3"/>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7-D68C-4BA7-B6E0-B9034C3365C5}"/>
              </c:ext>
            </c:extLst>
          </c:dPt>
          <c:dPt>
            <c:idx val="4"/>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9-D68C-4BA7-B6E0-B9034C3365C5}"/>
              </c:ext>
            </c:extLst>
          </c:dPt>
          <c:dPt>
            <c:idx val="5"/>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B-D68C-4BA7-B6E0-B9034C3365C5}"/>
              </c:ext>
            </c:extLst>
          </c:dPt>
          <c:dPt>
            <c:idx val="6"/>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D-D68C-4BA7-B6E0-B9034C3365C5}"/>
              </c:ext>
            </c:extLst>
          </c:dPt>
          <c:dPt>
            <c:idx val="7"/>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F-D68C-4BA7-B6E0-B9034C3365C5}"/>
              </c:ext>
            </c:extLst>
          </c:dPt>
          <c:dPt>
            <c:idx val="8"/>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1-D68C-4BA7-B6E0-B9034C3365C5}"/>
              </c:ext>
            </c:extLst>
          </c:dPt>
          <c:dPt>
            <c:idx val="9"/>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3-D68C-4BA7-B6E0-B9034C3365C5}"/>
              </c:ext>
            </c:extLst>
          </c:dPt>
          <c:dPt>
            <c:idx val="10"/>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5-D68C-4BA7-B6E0-B9034C3365C5}"/>
              </c:ext>
            </c:extLst>
          </c:dPt>
          <c:dPt>
            <c:idx val="11"/>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7-D68C-4BA7-B6E0-B9034C3365C5}"/>
              </c:ext>
            </c:extLst>
          </c:dPt>
          <c:dPt>
            <c:idx val="17"/>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9-D68C-4BA7-B6E0-B9034C3365C5}"/>
              </c:ext>
            </c:extLst>
          </c:dPt>
          <c:dPt>
            <c:idx val="18"/>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B-D68C-4BA7-B6E0-B9034C3365C5}"/>
              </c:ext>
            </c:extLst>
          </c:dPt>
          <c:dPt>
            <c:idx val="19"/>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D-D68C-4BA7-B6E0-B9034C3365C5}"/>
              </c:ext>
            </c:extLst>
          </c:dPt>
          <c:dPt>
            <c:idx val="20"/>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F-D68C-4BA7-B6E0-B9034C3365C5}"/>
              </c:ext>
            </c:extLst>
          </c:dPt>
          <c:dPt>
            <c:idx val="21"/>
            <c:bubble3D val="0"/>
            <c:extLst>
              <c:ext xmlns:c16="http://schemas.microsoft.com/office/drawing/2014/chart" uri="{C3380CC4-5D6E-409C-BE32-E72D297353CC}">
                <c16:uniqueId val="{00000020-D68C-4BA7-B6E0-B9034C3365C5}"/>
              </c:ext>
            </c:extLst>
          </c:dPt>
          <c:dPt>
            <c:idx val="22"/>
            <c:bubble3D val="0"/>
            <c:extLst>
              <c:ext xmlns:c16="http://schemas.microsoft.com/office/drawing/2014/chart" uri="{C3380CC4-5D6E-409C-BE32-E72D297353CC}">
                <c16:uniqueId val="{00000021-D68C-4BA7-B6E0-B9034C3365C5}"/>
              </c:ext>
            </c:extLst>
          </c:dPt>
          <c:dPt>
            <c:idx val="23"/>
            <c:bubble3D val="0"/>
            <c:extLst>
              <c:ext xmlns:c16="http://schemas.microsoft.com/office/drawing/2014/chart" uri="{C3380CC4-5D6E-409C-BE32-E72D297353CC}">
                <c16:uniqueId val="{00000022-D68C-4BA7-B6E0-B9034C3365C5}"/>
              </c:ext>
            </c:extLst>
          </c:dPt>
          <c:dPt>
            <c:idx val="24"/>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4-D68C-4BA7-B6E0-B9034C3365C5}"/>
              </c:ext>
            </c:extLst>
          </c:dPt>
          <c:dPt>
            <c:idx val="25"/>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6-D68C-4BA7-B6E0-B9034C3365C5}"/>
              </c:ext>
            </c:extLst>
          </c:dPt>
          <c:dPt>
            <c:idx val="26"/>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8-D68C-4BA7-B6E0-B9034C3365C5}"/>
              </c:ext>
            </c:extLst>
          </c:dPt>
          <c:dPt>
            <c:idx val="27"/>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A-D68C-4BA7-B6E0-B9034C3365C5}"/>
              </c:ext>
            </c:extLst>
          </c:dPt>
          <c:dPt>
            <c:idx val="28"/>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C-D68C-4BA7-B6E0-B9034C3365C5}"/>
              </c:ext>
            </c:extLst>
          </c:dPt>
          <c:dPt>
            <c:idx val="29"/>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E-D68C-4BA7-B6E0-B9034C3365C5}"/>
              </c:ext>
            </c:extLst>
          </c:dPt>
          <c:dPt>
            <c:idx val="30"/>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0-D68C-4BA7-B6E0-B9034C3365C5}"/>
              </c:ext>
            </c:extLst>
          </c:dPt>
          <c:dPt>
            <c:idx val="31"/>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2-D68C-4BA7-B6E0-B9034C3365C5}"/>
              </c:ext>
            </c:extLst>
          </c:dPt>
          <c:dPt>
            <c:idx val="32"/>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4-D68C-4BA7-B6E0-B9034C3365C5}"/>
              </c:ext>
            </c:extLst>
          </c:dPt>
          <c:dPt>
            <c:idx val="33"/>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6-D68C-4BA7-B6E0-B9034C3365C5}"/>
              </c:ext>
            </c:extLst>
          </c:dPt>
          <c:dPt>
            <c:idx val="34"/>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8-D68C-4BA7-B6E0-B9034C3365C5}"/>
              </c:ext>
            </c:extLst>
          </c:dPt>
          <c:dPt>
            <c:idx val="35"/>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A-D68C-4BA7-B6E0-B9034C3365C5}"/>
              </c:ext>
            </c:extLst>
          </c:dPt>
          <c:trendline>
            <c:spPr>
              <a:ln w="22225">
                <a:prstDash val="lgDash"/>
              </a:ln>
            </c:spPr>
            <c:trendlineType val="linear"/>
            <c:dispRSqr val="0"/>
            <c:dispEq val="0"/>
          </c:trendline>
          <c:cat>
            <c:strRef>
              <c:f>'TABLA CONSUMOS graficos'!$M$57:$M$92</c:f>
              <c:strCache>
                <c:ptCount val="36"/>
                <c:pt idx="0">
                  <c:v>Enero '19</c:v>
                </c:pt>
                <c:pt idx="1">
                  <c:v>Febrero '19</c:v>
                </c:pt>
                <c:pt idx="2">
                  <c:v>Marzo '19</c:v>
                </c:pt>
                <c:pt idx="3">
                  <c:v>Abril '19</c:v>
                </c:pt>
                <c:pt idx="4">
                  <c:v>Mayo '19</c:v>
                </c:pt>
                <c:pt idx="5">
                  <c:v>Junio '19</c:v>
                </c:pt>
                <c:pt idx="6">
                  <c:v>Juliol '19</c:v>
                </c:pt>
                <c:pt idx="7">
                  <c:v>Agosto '19</c:v>
                </c:pt>
                <c:pt idx="8">
                  <c:v>Septiembre'19</c:v>
                </c:pt>
                <c:pt idx="9">
                  <c:v>Octubre '19</c:v>
                </c:pt>
                <c:pt idx="10">
                  <c:v>Noviembre'19</c:v>
                </c:pt>
                <c:pt idx="11">
                  <c:v>Diciembre '19</c:v>
                </c:pt>
                <c:pt idx="12">
                  <c:v>Enero '20</c:v>
                </c:pt>
                <c:pt idx="13">
                  <c:v>Febrero '20</c:v>
                </c:pt>
                <c:pt idx="14">
                  <c:v>Marzo '20</c:v>
                </c:pt>
                <c:pt idx="15">
                  <c:v>Abril '20</c:v>
                </c:pt>
                <c:pt idx="16">
                  <c:v>Mayo '20</c:v>
                </c:pt>
                <c:pt idx="17">
                  <c:v>Junio '20</c:v>
                </c:pt>
                <c:pt idx="18">
                  <c:v>Juliol '20</c:v>
                </c:pt>
                <c:pt idx="19">
                  <c:v>Agosto '20</c:v>
                </c:pt>
                <c:pt idx="20">
                  <c:v>Septiembre '20</c:v>
                </c:pt>
                <c:pt idx="21">
                  <c:v>Octubre '20</c:v>
                </c:pt>
                <c:pt idx="22">
                  <c:v>Noviembre '20</c:v>
                </c:pt>
                <c:pt idx="23">
                  <c:v>Diciembre '20</c:v>
                </c:pt>
                <c:pt idx="24">
                  <c:v>Enero '21</c:v>
                </c:pt>
                <c:pt idx="25">
                  <c:v>Febrero '21</c:v>
                </c:pt>
                <c:pt idx="26">
                  <c:v>Marzo '21</c:v>
                </c:pt>
                <c:pt idx="27">
                  <c:v>Abril '21</c:v>
                </c:pt>
                <c:pt idx="28">
                  <c:v>Mayo '21</c:v>
                </c:pt>
                <c:pt idx="29">
                  <c:v>Junio '21</c:v>
                </c:pt>
                <c:pt idx="30">
                  <c:v>Julio '21</c:v>
                </c:pt>
                <c:pt idx="31">
                  <c:v>Agosto '21</c:v>
                </c:pt>
                <c:pt idx="32">
                  <c:v>Septiembre '21</c:v>
                </c:pt>
                <c:pt idx="33">
                  <c:v>Octubre '21</c:v>
                </c:pt>
                <c:pt idx="34">
                  <c:v>Noviembre '21</c:v>
                </c:pt>
                <c:pt idx="35">
                  <c:v>Diciembre '21</c:v>
                </c:pt>
              </c:strCache>
            </c:strRef>
          </c:cat>
          <c:val>
            <c:numRef>
              <c:f>'TABLA CONSUMOS graficos'!$P$57:$P$92</c:f>
              <c:numCache>
                <c:formatCode>#,##0</c:formatCode>
                <c:ptCount val="36"/>
                <c:pt idx="0">
                  <c:v>1261266</c:v>
                </c:pt>
                <c:pt idx="1">
                  <c:v>1103706</c:v>
                </c:pt>
                <c:pt idx="2">
                  <c:v>1242241</c:v>
                </c:pt>
                <c:pt idx="3">
                  <c:v>1169563</c:v>
                </c:pt>
                <c:pt idx="4">
                  <c:v>1230984</c:v>
                </c:pt>
                <c:pt idx="5">
                  <c:v>1197349</c:v>
                </c:pt>
                <c:pt idx="6">
                  <c:v>1620245</c:v>
                </c:pt>
                <c:pt idx="7">
                  <c:v>1452220</c:v>
                </c:pt>
                <c:pt idx="8">
                  <c:v>976846</c:v>
                </c:pt>
                <c:pt idx="9">
                  <c:v>1184326</c:v>
                </c:pt>
                <c:pt idx="10">
                  <c:v>1060915</c:v>
                </c:pt>
                <c:pt idx="11">
                  <c:v>1084772</c:v>
                </c:pt>
                <c:pt idx="12">
                  <c:v>1198167</c:v>
                </c:pt>
                <c:pt idx="13">
                  <c:v>1031784</c:v>
                </c:pt>
                <c:pt idx="14">
                  <c:v>1065864</c:v>
                </c:pt>
                <c:pt idx="15">
                  <c:v>1123004</c:v>
                </c:pt>
                <c:pt idx="16">
                  <c:v>1060114</c:v>
                </c:pt>
                <c:pt idx="17">
                  <c:v>1245076</c:v>
                </c:pt>
                <c:pt idx="18">
                  <c:v>2007753</c:v>
                </c:pt>
                <c:pt idx="19">
                  <c:v>1548078</c:v>
                </c:pt>
                <c:pt idx="20">
                  <c:v>1251379</c:v>
                </c:pt>
                <c:pt idx="21">
                  <c:v>1117155</c:v>
                </c:pt>
                <c:pt idx="22">
                  <c:v>1171486</c:v>
                </c:pt>
                <c:pt idx="23">
                  <c:v>1355141</c:v>
                </c:pt>
                <c:pt idx="24">
                  <c:v>1451801</c:v>
                </c:pt>
                <c:pt idx="25">
                  <c:v>1264349</c:v>
                </c:pt>
                <c:pt idx="26">
                  <c:v>1379927</c:v>
                </c:pt>
                <c:pt idx="27">
                  <c:v>1316410</c:v>
                </c:pt>
                <c:pt idx="28">
                  <c:v>1232264</c:v>
                </c:pt>
                <c:pt idx="29">
                  <c:v>2351574</c:v>
                </c:pt>
                <c:pt idx="30">
                  <c:v>2675837</c:v>
                </c:pt>
                <c:pt idx="31">
                  <c:v>2363743</c:v>
                </c:pt>
                <c:pt idx="32">
                  <c:v>2259025</c:v>
                </c:pt>
                <c:pt idx="33">
                  <c:v>2210038</c:v>
                </c:pt>
                <c:pt idx="34">
                  <c:v>2386645</c:v>
                </c:pt>
                <c:pt idx="35">
                  <c:v>1394129</c:v>
                </c:pt>
              </c:numCache>
            </c:numRef>
          </c:val>
          <c:smooth val="0"/>
          <c:extLst>
            <c:ext xmlns:c16="http://schemas.microsoft.com/office/drawing/2014/chart" uri="{C3380CC4-5D6E-409C-BE32-E72D297353CC}">
              <c16:uniqueId val="{0000003B-D68C-4BA7-B6E0-B9034C3365C5}"/>
            </c:ext>
          </c:extLst>
        </c:ser>
        <c:dLbls>
          <c:showLegendKey val="0"/>
          <c:showVal val="0"/>
          <c:showCatName val="0"/>
          <c:showSerName val="0"/>
          <c:showPercent val="0"/>
          <c:showBubbleSize val="0"/>
        </c:dLbls>
        <c:marker val="1"/>
        <c:smooth val="0"/>
        <c:axId val="32928128"/>
        <c:axId val="32930048"/>
      </c:lineChart>
      <c:lineChart>
        <c:grouping val="standard"/>
        <c:varyColors val="0"/>
        <c:ser>
          <c:idx val="1"/>
          <c:order val="1"/>
          <c:tx>
            <c:strRef>
              <c:f>'TABLA CONSUMOS graficos'!$Q$55</c:f>
              <c:strCache>
                <c:ptCount val="1"/>
                <c:pt idx="0">
                  <c:v>€ </c:v>
                </c:pt>
              </c:strCache>
            </c:strRef>
          </c:tx>
          <c:spPr>
            <a:ln w="73025">
              <a:solidFill>
                <a:schemeClr val="tx1">
                  <a:lumMod val="85000"/>
                  <a:lumOff val="15000"/>
                  <a:alpha val="32000"/>
                </a:schemeClr>
              </a:solidFill>
            </a:ln>
          </c:spPr>
          <c:marker>
            <c:symbol val="none"/>
          </c:marker>
          <c:trendline>
            <c:spPr>
              <a:ln w="25400">
                <a:solidFill>
                  <a:schemeClr val="bg2">
                    <a:lumMod val="50000"/>
                    <a:alpha val="70000"/>
                  </a:schemeClr>
                </a:solidFill>
              </a:ln>
            </c:spPr>
            <c:trendlineType val="linear"/>
            <c:dispRSqr val="0"/>
            <c:dispEq val="0"/>
          </c:trendline>
          <c:cat>
            <c:strRef>
              <c:f>'TABLA CONSUMOS graficos'!$M$57:$M$92</c:f>
              <c:strCache>
                <c:ptCount val="36"/>
                <c:pt idx="0">
                  <c:v>Enero '19</c:v>
                </c:pt>
                <c:pt idx="1">
                  <c:v>Febrero '19</c:v>
                </c:pt>
                <c:pt idx="2">
                  <c:v>Marzo '19</c:v>
                </c:pt>
                <c:pt idx="3">
                  <c:v>Abril '19</c:v>
                </c:pt>
                <c:pt idx="4">
                  <c:v>Mayo '19</c:v>
                </c:pt>
                <c:pt idx="5">
                  <c:v>Junio '19</c:v>
                </c:pt>
                <c:pt idx="6">
                  <c:v>Juliol '19</c:v>
                </c:pt>
                <c:pt idx="7">
                  <c:v>Agosto '19</c:v>
                </c:pt>
                <c:pt idx="8">
                  <c:v>Septiembre'19</c:v>
                </c:pt>
                <c:pt idx="9">
                  <c:v>Octubre '19</c:v>
                </c:pt>
                <c:pt idx="10">
                  <c:v>Noviembre'19</c:v>
                </c:pt>
                <c:pt idx="11">
                  <c:v>Diciembre '19</c:v>
                </c:pt>
                <c:pt idx="12">
                  <c:v>Enero '20</c:v>
                </c:pt>
                <c:pt idx="13">
                  <c:v>Febrero '20</c:v>
                </c:pt>
                <c:pt idx="14">
                  <c:v>Marzo '20</c:v>
                </c:pt>
                <c:pt idx="15">
                  <c:v>Abril '20</c:v>
                </c:pt>
                <c:pt idx="16">
                  <c:v>Mayo '20</c:v>
                </c:pt>
                <c:pt idx="17">
                  <c:v>Junio '20</c:v>
                </c:pt>
                <c:pt idx="18">
                  <c:v>Juliol '20</c:v>
                </c:pt>
                <c:pt idx="19">
                  <c:v>Agosto '20</c:v>
                </c:pt>
                <c:pt idx="20">
                  <c:v>Septiembre '20</c:v>
                </c:pt>
                <c:pt idx="21">
                  <c:v>Octubre '20</c:v>
                </c:pt>
                <c:pt idx="22">
                  <c:v>Noviembre '20</c:v>
                </c:pt>
                <c:pt idx="23">
                  <c:v>Diciembre '20</c:v>
                </c:pt>
                <c:pt idx="24">
                  <c:v>Enero '21</c:v>
                </c:pt>
                <c:pt idx="25">
                  <c:v>Febrero '21</c:v>
                </c:pt>
                <c:pt idx="26">
                  <c:v>Marzo '21</c:v>
                </c:pt>
                <c:pt idx="27">
                  <c:v>Abril '21</c:v>
                </c:pt>
                <c:pt idx="28">
                  <c:v>Mayo '21</c:v>
                </c:pt>
                <c:pt idx="29">
                  <c:v>Junio '21</c:v>
                </c:pt>
                <c:pt idx="30">
                  <c:v>Julio '21</c:v>
                </c:pt>
                <c:pt idx="31">
                  <c:v>Agosto '21</c:v>
                </c:pt>
                <c:pt idx="32">
                  <c:v>Septiembre '21</c:v>
                </c:pt>
                <c:pt idx="33">
                  <c:v>Octubre '21</c:v>
                </c:pt>
                <c:pt idx="34">
                  <c:v>Noviembre '21</c:v>
                </c:pt>
                <c:pt idx="35">
                  <c:v>Diciembre '21</c:v>
                </c:pt>
              </c:strCache>
            </c:strRef>
          </c:cat>
          <c:val>
            <c:numRef>
              <c:f>'TABLA CONSUMOS graficos'!$Q$57:$Q$92</c:f>
              <c:numCache>
                <c:formatCode>#,##0</c:formatCode>
                <c:ptCount val="36"/>
                <c:pt idx="0">
                  <c:v>39478</c:v>
                </c:pt>
                <c:pt idx="1">
                  <c:v>35272</c:v>
                </c:pt>
                <c:pt idx="2">
                  <c:v>38313</c:v>
                </c:pt>
                <c:pt idx="3">
                  <c:v>37025</c:v>
                </c:pt>
                <c:pt idx="4">
                  <c:v>38013</c:v>
                </c:pt>
                <c:pt idx="5">
                  <c:v>36974</c:v>
                </c:pt>
                <c:pt idx="6">
                  <c:v>48100</c:v>
                </c:pt>
                <c:pt idx="7">
                  <c:v>43896</c:v>
                </c:pt>
                <c:pt idx="8">
                  <c:v>31895</c:v>
                </c:pt>
                <c:pt idx="9">
                  <c:v>36771</c:v>
                </c:pt>
                <c:pt idx="10">
                  <c:v>33809</c:v>
                </c:pt>
                <c:pt idx="11">
                  <c:v>34444</c:v>
                </c:pt>
                <c:pt idx="12">
                  <c:v>31114</c:v>
                </c:pt>
                <c:pt idx="13">
                  <c:v>27566</c:v>
                </c:pt>
                <c:pt idx="14">
                  <c:v>28616</c:v>
                </c:pt>
                <c:pt idx="15">
                  <c:v>27840</c:v>
                </c:pt>
                <c:pt idx="16">
                  <c:v>26898</c:v>
                </c:pt>
                <c:pt idx="17">
                  <c:v>30906</c:v>
                </c:pt>
                <c:pt idx="18">
                  <c:v>45962</c:v>
                </c:pt>
                <c:pt idx="19">
                  <c:v>36528</c:v>
                </c:pt>
                <c:pt idx="20">
                  <c:v>30331</c:v>
                </c:pt>
                <c:pt idx="21">
                  <c:v>28028</c:v>
                </c:pt>
                <c:pt idx="22">
                  <c:v>29128</c:v>
                </c:pt>
                <c:pt idx="23">
                  <c:v>32310</c:v>
                </c:pt>
                <c:pt idx="24">
                  <c:v>30927.72</c:v>
                </c:pt>
                <c:pt idx="25">
                  <c:v>27351.79</c:v>
                </c:pt>
                <c:pt idx="26">
                  <c:v>29034.02</c:v>
                </c:pt>
                <c:pt idx="27">
                  <c:v>28578.42</c:v>
                </c:pt>
                <c:pt idx="28">
                  <c:v>26795.040000000001</c:v>
                </c:pt>
                <c:pt idx="29">
                  <c:v>52519.12</c:v>
                </c:pt>
                <c:pt idx="30">
                  <c:v>58275.57</c:v>
                </c:pt>
                <c:pt idx="31">
                  <c:v>53131.81</c:v>
                </c:pt>
                <c:pt idx="32">
                  <c:v>47367.03</c:v>
                </c:pt>
                <c:pt idx="33">
                  <c:v>44451.839999999997</c:v>
                </c:pt>
                <c:pt idx="34">
                  <c:v>48409.67</c:v>
                </c:pt>
                <c:pt idx="35">
                  <c:v>29703.91</c:v>
                </c:pt>
              </c:numCache>
            </c:numRef>
          </c:val>
          <c:smooth val="0"/>
          <c:extLst>
            <c:ext xmlns:c16="http://schemas.microsoft.com/office/drawing/2014/chart" uri="{C3380CC4-5D6E-409C-BE32-E72D297353CC}">
              <c16:uniqueId val="{0000003C-D68C-4BA7-B6E0-B9034C3365C5}"/>
            </c:ext>
          </c:extLst>
        </c:ser>
        <c:dLbls>
          <c:showLegendKey val="0"/>
          <c:showVal val="0"/>
          <c:showCatName val="0"/>
          <c:showSerName val="0"/>
          <c:showPercent val="0"/>
          <c:showBubbleSize val="0"/>
        </c:dLbls>
        <c:marker val="1"/>
        <c:smooth val="0"/>
        <c:axId val="32940416"/>
        <c:axId val="32941952"/>
      </c:lineChart>
      <c:catAx>
        <c:axId val="32928128"/>
        <c:scaling>
          <c:orientation val="minMax"/>
        </c:scaling>
        <c:delete val="0"/>
        <c:axPos val="b"/>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s-ES"/>
                  <a:t>Meses</a:t>
                </a:r>
              </a:p>
            </c:rich>
          </c:tx>
          <c:layout>
            <c:manualLayout>
              <c:xMode val="edge"/>
              <c:yMode val="edge"/>
              <c:x val="0.9381218388473973"/>
              <c:y val="0.924386431561826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50" b="0" i="0" u="none" strike="noStrike" baseline="0">
                <a:solidFill>
                  <a:srgbClr val="000000"/>
                </a:solidFill>
                <a:latin typeface="Arial"/>
                <a:ea typeface="Arial"/>
                <a:cs typeface="Arial"/>
              </a:defRPr>
            </a:pPr>
            <a:endParaRPr lang="es-ES_tradnl"/>
          </a:p>
        </c:txPr>
        <c:crossAx val="32930048"/>
        <c:crosses val="autoZero"/>
        <c:auto val="1"/>
        <c:lblAlgn val="ctr"/>
        <c:lblOffset val="100"/>
        <c:tickLblSkip val="1"/>
        <c:tickMarkSkip val="1"/>
        <c:noMultiLvlLbl val="0"/>
      </c:catAx>
      <c:valAx>
        <c:axId val="32930048"/>
        <c:scaling>
          <c:orientation val="minMax"/>
        </c:scaling>
        <c:delete val="0"/>
        <c:axPos val="l"/>
        <c:majorGridlines>
          <c:spPr>
            <a:ln w="3175">
              <a:solidFill>
                <a:srgbClr val="808080"/>
              </a:solidFill>
              <a:prstDash val="solid"/>
            </a:ln>
          </c:spPr>
        </c:majorGridlines>
        <c:minorGridlines>
          <c:spPr>
            <a:ln w="3175">
              <a:solidFill>
                <a:srgbClr val="C0C0C0"/>
              </a:solidFill>
              <a:prstDash val="solid"/>
            </a:ln>
          </c:spPr>
        </c:minorGridlines>
        <c:title>
          <c:tx>
            <c:rich>
              <a:bodyPr/>
              <a:lstStyle/>
              <a:p>
                <a:pPr>
                  <a:defRPr sz="1050" b="1" i="0" u="none" strike="noStrike" baseline="0">
                    <a:solidFill>
                      <a:srgbClr val="000000"/>
                    </a:solidFill>
                    <a:latin typeface="Arial"/>
                    <a:ea typeface="Arial"/>
                    <a:cs typeface="Arial"/>
                  </a:defRPr>
                </a:pPr>
                <a:r>
                  <a:rPr lang="es-ES" sz="1050"/>
                  <a:t>kWh-kVAr</a:t>
                </a:r>
              </a:p>
            </c:rich>
          </c:tx>
          <c:layout>
            <c:manualLayout>
              <c:xMode val="edge"/>
              <c:yMode val="edge"/>
              <c:x val="2.1723834949815824E-2"/>
              <c:y val="2.4869206785393436E-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es-ES_tradnl"/>
          </a:p>
        </c:txPr>
        <c:crossAx val="32928128"/>
        <c:crosses val="autoZero"/>
        <c:crossBetween val="between"/>
      </c:valAx>
      <c:catAx>
        <c:axId val="32940416"/>
        <c:scaling>
          <c:orientation val="minMax"/>
        </c:scaling>
        <c:delete val="1"/>
        <c:axPos val="b"/>
        <c:numFmt formatCode="General" sourceLinked="1"/>
        <c:majorTickMark val="out"/>
        <c:minorTickMark val="none"/>
        <c:tickLblPos val="nextTo"/>
        <c:crossAx val="32941952"/>
        <c:crosses val="autoZero"/>
        <c:auto val="1"/>
        <c:lblAlgn val="ctr"/>
        <c:lblOffset val="100"/>
        <c:noMultiLvlLbl val="0"/>
      </c:catAx>
      <c:valAx>
        <c:axId val="32941952"/>
        <c:scaling>
          <c:orientation val="minMax"/>
        </c:scaling>
        <c:delete val="0"/>
        <c:axPos val="r"/>
        <c:numFmt formatCode="#,##0\ &quot;€&quot;" sourceLinked="0"/>
        <c:majorTickMark val="out"/>
        <c:minorTickMark val="none"/>
        <c:tickLblPos val="nextTo"/>
        <c:txPr>
          <a:bodyPr rot="0" vert="horz"/>
          <a:lstStyle/>
          <a:p>
            <a:pPr>
              <a:defRPr sz="1230" b="0" i="0" u="none" strike="noStrike" baseline="0">
                <a:solidFill>
                  <a:srgbClr val="000000"/>
                </a:solidFill>
                <a:latin typeface="Arial"/>
                <a:ea typeface="Arial"/>
                <a:cs typeface="Arial"/>
              </a:defRPr>
            </a:pPr>
            <a:endParaRPr lang="es-ES_tradnl"/>
          </a:p>
        </c:txPr>
        <c:crossAx val="32940416"/>
        <c:crosses val="max"/>
        <c:crossBetween val="between"/>
      </c:valAx>
      <c:spPr>
        <a:solidFill>
          <a:srgbClr val="FFFFFF"/>
        </a:solidFill>
        <a:ln w="12700">
          <a:solidFill>
            <a:srgbClr val="808080"/>
          </a:solidFill>
          <a:prstDash val="solid"/>
        </a:ln>
      </c:spPr>
    </c:plotArea>
    <c:legend>
      <c:legendPos val="r"/>
      <c:layout>
        <c:manualLayout>
          <c:xMode val="edge"/>
          <c:yMode val="edge"/>
          <c:x val="0.68861286652473164"/>
          <c:y val="2.0571321202299379E-2"/>
          <c:w val="0.29208745902470346"/>
          <c:h val="6.716588278814142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ES"/>
              <a:t>Consumos de </a:t>
            </a:r>
            <a:r>
              <a:rPr lang="es-ES" baseline="0">
                <a:solidFill>
                  <a:sysClr val="windowText" lastClr="000000"/>
                </a:solidFill>
              </a:rPr>
              <a:t>Gas Natural mensual </a:t>
            </a:r>
            <a:r>
              <a:rPr lang="es-ES" sz="1200" b="1" i="0" u="none" strike="noStrike" baseline="0">
                <a:effectLst/>
              </a:rPr>
              <a:t>2019-2020-2021</a:t>
            </a:r>
            <a:endParaRPr lang="es-ES" baseline="0">
              <a:solidFill>
                <a:sysClr val="windowText" lastClr="000000"/>
              </a:solidFill>
            </a:endParaRPr>
          </a:p>
        </c:rich>
      </c:tx>
      <c:layout>
        <c:manualLayout>
          <c:xMode val="edge"/>
          <c:yMode val="edge"/>
          <c:x val="0.19371111078647638"/>
          <c:y val="2.9234989694084848E-2"/>
        </c:manualLayout>
      </c:layout>
      <c:overlay val="0"/>
      <c:spPr>
        <a:noFill/>
        <a:ln w="25400">
          <a:noFill/>
        </a:ln>
      </c:spPr>
    </c:title>
    <c:autoTitleDeleted val="0"/>
    <c:plotArea>
      <c:layout>
        <c:manualLayout>
          <c:layoutTarget val="inner"/>
          <c:xMode val="edge"/>
          <c:yMode val="edge"/>
          <c:x val="0.12313447792103681"/>
          <c:y val="0.12925198689941828"/>
          <c:w val="0.77860791089463677"/>
          <c:h val="0.68027361526009611"/>
        </c:manualLayout>
      </c:layout>
      <c:barChart>
        <c:barDir val="col"/>
        <c:grouping val="clustered"/>
        <c:varyColors val="0"/>
        <c:ser>
          <c:idx val="1"/>
          <c:order val="0"/>
          <c:tx>
            <c:strRef>
              <c:f>'TABLA CONSUMOS graficos'!$L$39</c:f>
              <c:strCache>
                <c:ptCount val="1"/>
                <c:pt idx="0">
                  <c:v>2019</c:v>
                </c:pt>
              </c:strCache>
            </c:strRef>
          </c:tx>
          <c:spPr>
            <a:ln>
              <a:solidFill>
                <a:srgbClr val="000000"/>
              </a:solidFill>
            </a:ln>
          </c:spPr>
          <c:invertIfNegative val="0"/>
          <c:cat>
            <c:strRef>
              <c:f>'[1]2016 vilaseca+moll d''arago '!$B$22:$B$32</c:f>
              <c:strCache>
                <c:ptCount val="11"/>
                <c:pt idx="0">
                  <c:v>Enero</c:v>
                </c:pt>
                <c:pt idx="1">
                  <c:v>Febrero</c:v>
                </c:pt>
                <c:pt idx="2">
                  <c:v>Marzo</c:v>
                </c:pt>
                <c:pt idx="3">
                  <c:v>Abril</c:v>
                </c:pt>
                <c:pt idx="4">
                  <c:v>Mayo</c:v>
                </c:pt>
                <c:pt idx="5">
                  <c:v>Junio</c:v>
                </c:pt>
                <c:pt idx="6">
                  <c:v>Julio</c:v>
                </c:pt>
                <c:pt idx="7">
                  <c:v>Agosto</c:v>
                </c:pt>
                <c:pt idx="8">
                  <c:v>Septiembre</c:v>
                </c:pt>
                <c:pt idx="9">
                  <c:v>Octubre</c:v>
                </c:pt>
                <c:pt idx="10">
                  <c:v>Noviembre</c:v>
                </c:pt>
              </c:strCache>
            </c:strRef>
          </c:cat>
          <c:val>
            <c:numRef>
              <c:f>'TABLA CONSUMOS graficos'!$P$57:$P$68</c:f>
              <c:numCache>
                <c:formatCode>#,##0</c:formatCode>
                <c:ptCount val="12"/>
                <c:pt idx="0">
                  <c:v>1261266</c:v>
                </c:pt>
                <c:pt idx="1">
                  <c:v>1103706</c:v>
                </c:pt>
                <c:pt idx="2">
                  <c:v>1242241</c:v>
                </c:pt>
                <c:pt idx="3">
                  <c:v>1169563</c:v>
                </c:pt>
                <c:pt idx="4">
                  <c:v>1230984</c:v>
                </c:pt>
                <c:pt idx="5">
                  <c:v>1197349</c:v>
                </c:pt>
                <c:pt idx="6">
                  <c:v>1620245</c:v>
                </c:pt>
                <c:pt idx="7">
                  <c:v>1452220</c:v>
                </c:pt>
                <c:pt idx="8">
                  <c:v>976846</c:v>
                </c:pt>
                <c:pt idx="9">
                  <c:v>1184326</c:v>
                </c:pt>
                <c:pt idx="10">
                  <c:v>1060915</c:v>
                </c:pt>
                <c:pt idx="11">
                  <c:v>1084772</c:v>
                </c:pt>
              </c:numCache>
            </c:numRef>
          </c:val>
          <c:extLst>
            <c:ext xmlns:c16="http://schemas.microsoft.com/office/drawing/2014/chart" uri="{C3380CC4-5D6E-409C-BE32-E72D297353CC}">
              <c16:uniqueId val="{00000000-7C0E-4EB4-B2A8-08B4437786CC}"/>
            </c:ext>
          </c:extLst>
        </c:ser>
        <c:ser>
          <c:idx val="2"/>
          <c:order val="1"/>
          <c:tx>
            <c:strRef>
              <c:f>'TABLA CONSUMOS graficos'!$O$39</c:f>
              <c:strCache>
                <c:ptCount val="1"/>
                <c:pt idx="0">
                  <c:v>2020</c:v>
                </c:pt>
              </c:strCache>
            </c:strRef>
          </c:tx>
          <c:spPr>
            <a:solidFill>
              <a:srgbClr val="00C85A"/>
            </a:solidFill>
            <a:ln>
              <a:solidFill>
                <a:srgbClr val="000000"/>
              </a:solidFill>
            </a:ln>
          </c:spPr>
          <c:invertIfNegative val="0"/>
          <c:cat>
            <c:strRef>
              <c:f>'[1]2016 vilaseca+moll d''arago '!$B$22:$B$32</c:f>
              <c:strCache>
                <c:ptCount val="11"/>
                <c:pt idx="0">
                  <c:v>Enero</c:v>
                </c:pt>
                <c:pt idx="1">
                  <c:v>Febrero</c:v>
                </c:pt>
                <c:pt idx="2">
                  <c:v>Marzo</c:v>
                </c:pt>
                <c:pt idx="3">
                  <c:v>Abril</c:v>
                </c:pt>
                <c:pt idx="4">
                  <c:v>Mayo</c:v>
                </c:pt>
                <c:pt idx="5">
                  <c:v>Junio</c:v>
                </c:pt>
                <c:pt idx="6">
                  <c:v>Julio</c:v>
                </c:pt>
                <c:pt idx="7">
                  <c:v>Agosto</c:v>
                </c:pt>
                <c:pt idx="8">
                  <c:v>Septiembre</c:v>
                </c:pt>
                <c:pt idx="9">
                  <c:v>Octubre</c:v>
                </c:pt>
                <c:pt idx="10">
                  <c:v>Noviembre</c:v>
                </c:pt>
              </c:strCache>
            </c:strRef>
          </c:cat>
          <c:val>
            <c:numRef>
              <c:f>'TABLA CONSUMOS graficos'!$P$69:$P$80</c:f>
              <c:numCache>
                <c:formatCode>#,##0</c:formatCode>
                <c:ptCount val="12"/>
                <c:pt idx="0">
                  <c:v>1198167</c:v>
                </c:pt>
                <c:pt idx="1">
                  <c:v>1031784</c:v>
                </c:pt>
                <c:pt idx="2">
                  <c:v>1065864</c:v>
                </c:pt>
                <c:pt idx="3">
                  <c:v>1123004</c:v>
                </c:pt>
                <c:pt idx="4">
                  <c:v>1060114</c:v>
                </c:pt>
                <c:pt idx="5">
                  <c:v>1245076</c:v>
                </c:pt>
                <c:pt idx="6">
                  <c:v>2007753</c:v>
                </c:pt>
                <c:pt idx="7">
                  <c:v>1548078</c:v>
                </c:pt>
                <c:pt idx="8">
                  <c:v>1251379</c:v>
                </c:pt>
                <c:pt idx="9">
                  <c:v>1117155</c:v>
                </c:pt>
                <c:pt idx="10">
                  <c:v>1171486</c:v>
                </c:pt>
                <c:pt idx="11">
                  <c:v>1355141</c:v>
                </c:pt>
              </c:numCache>
            </c:numRef>
          </c:val>
          <c:extLst>
            <c:ext xmlns:c16="http://schemas.microsoft.com/office/drawing/2014/chart" uri="{C3380CC4-5D6E-409C-BE32-E72D297353CC}">
              <c16:uniqueId val="{00000001-7C0E-4EB4-B2A8-08B4437786CC}"/>
            </c:ext>
          </c:extLst>
        </c:ser>
        <c:ser>
          <c:idx val="0"/>
          <c:order val="2"/>
          <c:tx>
            <c:strRef>
              <c:f>'TABLA CONSUMOS graficos'!$R$39</c:f>
              <c:strCache>
                <c:ptCount val="1"/>
                <c:pt idx="0">
                  <c:v>2021</c:v>
                </c:pt>
              </c:strCache>
            </c:strRef>
          </c:tx>
          <c:spPr>
            <a:solidFill>
              <a:schemeClr val="tx2">
                <a:lumMod val="60000"/>
                <a:lumOff val="40000"/>
              </a:schemeClr>
            </a:solidFill>
            <a:ln w="3175">
              <a:solidFill>
                <a:schemeClr val="tx1"/>
              </a:solidFill>
              <a:prstDash val="solid"/>
            </a:ln>
          </c:spPr>
          <c:invertIfNegative val="0"/>
          <c:cat>
            <c:strRef>
              <c:f>'[1]2016 vilaseca+moll d''arago '!$B$22:$B$32</c:f>
              <c:strCache>
                <c:ptCount val="11"/>
                <c:pt idx="0">
                  <c:v>Enero</c:v>
                </c:pt>
                <c:pt idx="1">
                  <c:v>Febrero</c:v>
                </c:pt>
                <c:pt idx="2">
                  <c:v>Marzo</c:v>
                </c:pt>
                <c:pt idx="3">
                  <c:v>Abril</c:v>
                </c:pt>
                <c:pt idx="4">
                  <c:v>Mayo</c:v>
                </c:pt>
                <c:pt idx="5">
                  <c:v>Junio</c:v>
                </c:pt>
                <c:pt idx="6">
                  <c:v>Julio</c:v>
                </c:pt>
                <c:pt idx="7">
                  <c:v>Agosto</c:v>
                </c:pt>
                <c:pt idx="8">
                  <c:v>Septiembre</c:v>
                </c:pt>
                <c:pt idx="9">
                  <c:v>Octubre</c:v>
                </c:pt>
                <c:pt idx="10">
                  <c:v>Noviembre</c:v>
                </c:pt>
              </c:strCache>
            </c:strRef>
          </c:cat>
          <c:val>
            <c:numRef>
              <c:f>'TABLA CONSUMOS graficos'!$P$81:$P$92</c:f>
              <c:numCache>
                <c:formatCode>#,##0</c:formatCode>
                <c:ptCount val="12"/>
                <c:pt idx="0">
                  <c:v>1451801</c:v>
                </c:pt>
                <c:pt idx="1">
                  <c:v>1264349</c:v>
                </c:pt>
                <c:pt idx="2">
                  <c:v>1379927</c:v>
                </c:pt>
                <c:pt idx="3">
                  <c:v>1316410</c:v>
                </c:pt>
                <c:pt idx="4">
                  <c:v>1232264</c:v>
                </c:pt>
                <c:pt idx="5">
                  <c:v>2351574</c:v>
                </c:pt>
                <c:pt idx="6">
                  <c:v>2675837</c:v>
                </c:pt>
                <c:pt idx="7">
                  <c:v>2363743</c:v>
                </c:pt>
                <c:pt idx="8">
                  <c:v>2259025</c:v>
                </c:pt>
                <c:pt idx="9">
                  <c:v>2210038</c:v>
                </c:pt>
                <c:pt idx="10">
                  <c:v>2386645</c:v>
                </c:pt>
                <c:pt idx="11">
                  <c:v>1394129</c:v>
                </c:pt>
              </c:numCache>
            </c:numRef>
          </c:val>
          <c:extLst>
            <c:ext xmlns:c16="http://schemas.microsoft.com/office/drawing/2014/chart" uri="{C3380CC4-5D6E-409C-BE32-E72D297353CC}">
              <c16:uniqueId val="{00000002-7C0E-4EB4-B2A8-08B4437786CC}"/>
            </c:ext>
          </c:extLst>
        </c:ser>
        <c:dLbls>
          <c:showLegendKey val="0"/>
          <c:showVal val="0"/>
          <c:showCatName val="0"/>
          <c:showSerName val="0"/>
          <c:showPercent val="0"/>
          <c:showBubbleSize val="0"/>
        </c:dLbls>
        <c:gapWidth val="150"/>
        <c:overlap val="-31"/>
        <c:axId val="32969472"/>
        <c:axId val="32971392"/>
      </c:barChart>
      <c:catAx>
        <c:axId val="32969472"/>
        <c:scaling>
          <c:orientation val="minMax"/>
        </c:scaling>
        <c:delete val="0"/>
        <c:axPos val="b"/>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s-ES"/>
                  <a:t>Meses</a:t>
                </a:r>
              </a:p>
            </c:rich>
          </c:tx>
          <c:layout>
            <c:manualLayout>
              <c:xMode val="edge"/>
              <c:yMode val="edge"/>
              <c:x val="0.90174231467819765"/>
              <c:y val="0.922904834635783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s-ES_tradnl"/>
          </a:p>
        </c:txPr>
        <c:crossAx val="32971392"/>
        <c:crosses val="autoZero"/>
        <c:auto val="1"/>
        <c:lblAlgn val="ctr"/>
        <c:lblOffset val="100"/>
        <c:tickLblSkip val="1"/>
        <c:tickMarkSkip val="1"/>
        <c:noMultiLvlLbl val="0"/>
      </c:catAx>
      <c:valAx>
        <c:axId val="32971392"/>
        <c:scaling>
          <c:orientation val="minMax"/>
        </c:scaling>
        <c:delete val="0"/>
        <c:axPos val="l"/>
        <c:majorGridlines>
          <c:spPr>
            <a:ln w="3175">
              <a:solidFill>
                <a:srgbClr val="808080"/>
              </a:solidFill>
              <a:prstDash val="solid"/>
            </a:ln>
          </c:spPr>
        </c:majorGridlines>
        <c:minorGridlines>
          <c:spPr>
            <a:ln w="3175">
              <a:solidFill>
                <a:srgbClr val="C0C0C0"/>
              </a:solidFill>
              <a:prstDash val="solid"/>
            </a:ln>
          </c:spPr>
        </c:minorGridlines>
        <c:title>
          <c:tx>
            <c:rich>
              <a:bodyPr/>
              <a:lstStyle/>
              <a:p>
                <a:pPr>
                  <a:defRPr sz="1000" b="1" i="0" u="none" strike="noStrike" baseline="0">
                    <a:solidFill>
                      <a:srgbClr val="000000"/>
                    </a:solidFill>
                    <a:latin typeface="Arial"/>
                    <a:ea typeface="Arial"/>
                    <a:cs typeface="Arial"/>
                  </a:defRPr>
                </a:pPr>
                <a:r>
                  <a:rPr lang="es-ES"/>
                  <a:t>kWh</a:t>
                </a:r>
              </a:p>
            </c:rich>
          </c:tx>
          <c:layout>
            <c:manualLayout>
              <c:xMode val="edge"/>
              <c:yMode val="edge"/>
              <c:x val="1.6169147687707868E-2"/>
              <c:y val="8.8435527479968967E-2"/>
            </c:manualLayout>
          </c:layout>
          <c:overlay val="0"/>
          <c:spPr>
            <a:noFill/>
            <a:ln w="25400">
              <a:noFill/>
            </a:ln>
          </c:spPr>
        </c:title>
        <c:numFmt formatCode="#,##0" sourceLinked="1"/>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_tradnl"/>
          </a:p>
        </c:txPr>
        <c:crossAx val="32969472"/>
        <c:crosses val="autoZero"/>
        <c:crossBetween val="between"/>
      </c:valAx>
      <c:spPr>
        <a:solidFill>
          <a:srgbClr val="FFFFFF"/>
        </a:solidFill>
        <a:ln w="12700">
          <a:solidFill>
            <a:srgbClr val="808080"/>
          </a:solidFill>
          <a:prstDash val="solid"/>
        </a:ln>
      </c:spPr>
    </c:plotArea>
    <c:legend>
      <c:legendPos val="r"/>
      <c:layout>
        <c:manualLayout>
          <c:xMode val="edge"/>
          <c:yMode val="edge"/>
          <c:x val="0.60580953354856626"/>
          <c:y val="2.7230748698785532E-2"/>
          <c:w val="0.29485350045530023"/>
          <c:h val="9.7114640330975582E-2"/>
        </c:manualLayout>
      </c:layout>
      <c:overlay val="0"/>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ES"/>
              <a:t>Consumos de</a:t>
            </a:r>
            <a:r>
              <a:rPr lang="es-ES" baseline="0"/>
              <a:t> Gasoil </a:t>
            </a:r>
            <a:r>
              <a:rPr lang="es-ES" baseline="0">
                <a:solidFill>
                  <a:sysClr val="windowText" lastClr="000000"/>
                </a:solidFill>
              </a:rPr>
              <a:t>mensual </a:t>
            </a:r>
            <a:r>
              <a:rPr lang="es-ES" sz="1200" b="1" i="0" u="none" strike="noStrike" baseline="0">
                <a:effectLst/>
              </a:rPr>
              <a:t>2019-2020-2021</a:t>
            </a:r>
            <a:endParaRPr lang="es-ES" baseline="0">
              <a:solidFill>
                <a:sysClr val="windowText" lastClr="000000"/>
              </a:solidFill>
            </a:endParaRPr>
          </a:p>
        </c:rich>
      </c:tx>
      <c:layout>
        <c:manualLayout>
          <c:xMode val="edge"/>
          <c:yMode val="edge"/>
          <c:x val="0.19371111078647638"/>
          <c:y val="2.9234989694084848E-2"/>
        </c:manualLayout>
      </c:layout>
      <c:overlay val="0"/>
      <c:spPr>
        <a:noFill/>
        <a:ln w="25400">
          <a:noFill/>
        </a:ln>
      </c:spPr>
    </c:title>
    <c:autoTitleDeleted val="0"/>
    <c:plotArea>
      <c:layout>
        <c:manualLayout>
          <c:layoutTarget val="inner"/>
          <c:xMode val="edge"/>
          <c:yMode val="edge"/>
          <c:x val="0.12313447792103681"/>
          <c:y val="0.12925198689941828"/>
          <c:w val="0.77860791089463677"/>
          <c:h val="0.68027361526009611"/>
        </c:manualLayout>
      </c:layout>
      <c:barChart>
        <c:barDir val="col"/>
        <c:grouping val="clustered"/>
        <c:varyColors val="0"/>
        <c:ser>
          <c:idx val="1"/>
          <c:order val="0"/>
          <c:tx>
            <c:strRef>
              <c:f>'TABLA CONSUMOS graficos'!$L$39</c:f>
              <c:strCache>
                <c:ptCount val="1"/>
                <c:pt idx="0">
                  <c:v>2019</c:v>
                </c:pt>
              </c:strCache>
            </c:strRef>
          </c:tx>
          <c:spPr>
            <a:ln>
              <a:solidFill>
                <a:srgbClr val="000000"/>
              </a:solidFill>
            </a:ln>
          </c:spPr>
          <c:invertIfNegative val="0"/>
          <c:cat>
            <c:strRef>
              <c:f>'[1]2016 vilaseca+moll d''arago '!$B$22:$B$32</c:f>
              <c:strCache>
                <c:ptCount val="11"/>
                <c:pt idx="0">
                  <c:v>Enero</c:v>
                </c:pt>
                <c:pt idx="1">
                  <c:v>Febrero</c:v>
                </c:pt>
                <c:pt idx="2">
                  <c:v>Marzo</c:v>
                </c:pt>
                <c:pt idx="3">
                  <c:v>Abril</c:v>
                </c:pt>
                <c:pt idx="4">
                  <c:v>Mayo</c:v>
                </c:pt>
                <c:pt idx="5">
                  <c:v>Junio</c:v>
                </c:pt>
                <c:pt idx="6">
                  <c:v>Julio</c:v>
                </c:pt>
                <c:pt idx="7">
                  <c:v>Agosto</c:v>
                </c:pt>
                <c:pt idx="8">
                  <c:v>Septiembre</c:v>
                </c:pt>
                <c:pt idx="9">
                  <c:v>Octubre</c:v>
                </c:pt>
                <c:pt idx="10">
                  <c:v>Noviembre</c:v>
                </c:pt>
              </c:strCache>
            </c:strRef>
          </c:cat>
          <c:val>
            <c:numRef>
              <c:f>'TABLA CONSUMOS graficos'!$N$57:$N$68</c:f>
              <c:numCache>
                <c:formatCode>#,##0</c:formatCode>
                <c:ptCount val="12"/>
                <c:pt idx="0">
                  <c:v>302921</c:v>
                </c:pt>
                <c:pt idx="1">
                  <c:v>274975</c:v>
                </c:pt>
                <c:pt idx="2">
                  <c:v>296349</c:v>
                </c:pt>
                <c:pt idx="3">
                  <c:v>296349</c:v>
                </c:pt>
                <c:pt idx="4">
                  <c:v>337069</c:v>
                </c:pt>
                <c:pt idx="5">
                  <c:v>328018</c:v>
                </c:pt>
                <c:pt idx="6">
                  <c:v>390843</c:v>
                </c:pt>
                <c:pt idx="7">
                  <c:v>372461</c:v>
                </c:pt>
                <c:pt idx="8">
                  <c:v>326583</c:v>
                </c:pt>
                <c:pt idx="9">
                  <c:v>347959</c:v>
                </c:pt>
                <c:pt idx="10">
                  <c:v>291074</c:v>
                </c:pt>
                <c:pt idx="11">
                  <c:v>284466</c:v>
                </c:pt>
              </c:numCache>
            </c:numRef>
          </c:val>
          <c:extLst>
            <c:ext xmlns:c16="http://schemas.microsoft.com/office/drawing/2014/chart" uri="{C3380CC4-5D6E-409C-BE32-E72D297353CC}">
              <c16:uniqueId val="{00000000-322C-4256-B35E-01CD542C9E82}"/>
            </c:ext>
          </c:extLst>
        </c:ser>
        <c:ser>
          <c:idx val="2"/>
          <c:order val="1"/>
          <c:tx>
            <c:strRef>
              <c:f>'TABLA CONSUMOS graficos'!$O$39</c:f>
              <c:strCache>
                <c:ptCount val="1"/>
                <c:pt idx="0">
                  <c:v>2020</c:v>
                </c:pt>
              </c:strCache>
            </c:strRef>
          </c:tx>
          <c:spPr>
            <a:solidFill>
              <a:srgbClr val="00C85A"/>
            </a:solidFill>
            <a:ln>
              <a:solidFill>
                <a:srgbClr val="000000"/>
              </a:solidFill>
            </a:ln>
          </c:spPr>
          <c:invertIfNegative val="0"/>
          <c:cat>
            <c:strRef>
              <c:f>'[1]2016 vilaseca+moll d''arago '!$B$22:$B$32</c:f>
              <c:strCache>
                <c:ptCount val="11"/>
                <c:pt idx="0">
                  <c:v>Enero</c:v>
                </c:pt>
                <c:pt idx="1">
                  <c:v>Febrero</c:v>
                </c:pt>
                <c:pt idx="2">
                  <c:v>Marzo</c:v>
                </c:pt>
                <c:pt idx="3">
                  <c:v>Abril</c:v>
                </c:pt>
                <c:pt idx="4">
                  <c:v>Mayo</c:v>
                </c:pt>
                <c:pt idx="5">
                  <c:v>Junio</c:v>
                </c:pt>
                <c:pt idx="6">
                  <c:v>Julio</c:v>
                </c:pt>
                <c:pt idx="7">
                  <c:v>Agosto</c:v>
                </c:pt>
                <c:pt idx="8">
                  <c:v>Septiembre</c:v>
                </c:pt>
                <c:pt idx="9">
                  <c:v>Octubre</c:v>
                </c:pt>
                <c:pt idx="10">
                  <c:v>Noviembre</c:v>
                </c:pt>
              </c:strCache>
            </c:strRef>
          </c:cat>
          <c:val>
            <c:numRef>
              <c:f>'TABLA CONSUMOS graficos'!$N$69:$N$80</c:f>
              <c:numCache>
                <c:formatCode>#,##0</c:formatCode>
                <c:ptCount val="12"/>
                <c:pt idx="0">
                  <c:v>300013</c:v>
                </c:pt>
                <c:pt idx="1">
                  <c:v>288018</c:v>
                </c:pt>
                <c:pt idx="2">
                  <c:v>317462</c:v>
                </c:pt>
                <c:pt idx="3">
                  <c:v>321125</c:v>
                </c:pt>
                <c:pt idx="4">
                  <c:v>345138</c:v>
                </c:pt>
                <c:pt idx="5">
                  <c:v>351082</c:v>
                </c:pt>
                <c:pt idx="6">
                  <c:v>416655</c:v>
                </c:pt>
                <c:pt idx="7">
                  <c:v>383469</c:v>
                </c:pt>
                <c:pt idx="8">
                  <c:v>343952</c:v>
                </c:pt>
                <c:pt idx="9">
                  <c:v>341392</c:v>
                </c:pt>
                <c:pt idx="10">
                  <c:v>336737</c:v>
                </c:pt>
                <c:pt idx="11">
                  <c:v>333622</c:v>
                </c:pt>
              </c:numCache>
            </c:numRef>
          </c:val>
          <c:extLst>
            <c:ext xmlns:c16="http://schemas.microsoft.com/office/drawing/2014/chart" uri="{C3380CC4-5D6E-409C-BE32-E72D297353CC}">
              <c16:uniqueId val="{00000001-322C-4256-B35E-01CD542C9E82}"/>
            </c:ext>
          </c:extLst>
        </c:ser>
        <c:ser>
          <c:idx val="0"/>
          <c:order val="2"/>
          <c:tx>
            <c:strRef>
              <c:f>'TABLA CONSUMOS graficos'!$R$39</c:f>
              <c:strCache>
                <c:ptCount val="1"/>
                <c:pt idx="0">
                  <c:v>2021</c:v>
                </c:pt>
              </c:strCache>
            </c:strRef>
          </c:tx>
          <c:spPr>
            <a:solidFill>
              <a:schemeClr val="tx2">
                <a:lumMod val="60000"/>
                <a:lumOff val="40000"/>
              </a:schemeClr>
            </a:solidFill>
            <a:ln w="3175">
              <a:solidFill>
                <a:schemeClr val="tx1"/>
              </a:solidFill>
              <a:prstDash val="solid"/>
            </a:ln>
          </c:spPr>
          <c:invertIfNegative val="0"/>
          <c:cat>
            <c:strRef>
              <c:f>'[1]2016 vilaseca+moll d''arago '!$B$22:$B$32</c:f>
              <c:strCache>
                <c:ptCount val="11"/>
                <c:pt idx="0">
                  <c:v>Enero</c:v>
                </c:pt>
                <c:pt idx="1">
                  <c:v>Febrero</c:v>
                </c:pt>
                <c:pt idx="2">
                  <c:v>Marzo</c:v>
                </c:pt>
                <c:pt idx="3">
                  <c:v>Abril</c:v>
                </c:pt>
                <c:pt idx="4">
                  <c:v>Mayo</c:v>
                </c:pt>
                <c:pt idx="5">
                  <c:v>Junio</c:v>
                </c:pt>
                <c:pt idx="6">
                  <c:v>Julio</c:v>
                </c:pt>
                <c:pt idx="7">
                  <c:v>Agosto</c:v>
                </c:pt>
                <c:pt idx="8">
                  <c:v>Septiembre</c:v>
                </c:pt>
                <c:pt idx="9">
                  <c:v>Octubre</c:v>
                </c:pt>
                <c:pt idx="10">
                  <c:v>Noviembre</c:v>
                </c:pt>
              </c:strCache>
            </c:strRef>
          </c:cat>
          <c:val>
            <c:numRef>
              <c:f>'TABLA CONSUMOS graficos'!$N$81:$N$92</c:f>
              <c:numCache>
                <c:formatCode>#,##0</c:formatCode>
                <c:ptCount val="12"/>
                <c:pt idx="0">
                  <c:v>338952</c:v>
                </c:pt>
                <c:pt idx="1">
                  <c:v>325288</c:v>
                </c:pt>
                <c:pt idx="2">
                  <c:v>361790</c:v>
                </c:pt>
                <c:pt idx="3">
                  <c:v>336951</c:v>
                </c:pt>
                <c:pt idx="4">
                  <c:v>349495</c:v>
                </c:pt>
                <c:pt idx="5">
                  <c:v>417906</c:v>
                </c:pt>
                <c:pt idx="6">
                  <c:v>446129</c:v>
                </c:pt>
                <c:pt idx="7">
                  <c:v>442576</c:v>
                </c:pt>
                <c:pt idx="8">
                  <c:v>425183</c:v>
                </c:pt>
                <c:pt idx="9">
                  <c:v>416549</c:v>
                </c:pt>
                <c:pt idx="10">
                  <c:v>415560</c:v>
                </c:pt>
                <c:pt idx="11">
                  <c:v>363269</c:v>
                </c:pt>
              </c:numCache>
            </c:numRef>
          </c:val>
          <c:extLst>
            <c:ext xmlns:c16="http://schemas.microsoft.com/office/drawing/2014/chart" uri="{C3380CC4-5D6E-409C-BE32-E72D297353CC}">
              <c16:uniqueId val="{00000002-322C-4256-B35E-01CD542C9E82}"/>
            </c:ext>
          </c:extLst>
        </c:ser>
        <c:dLbls>
          <c:showLegendKey val="0"/>
          <c:showVal val="0"/>
          <c:showCatName val="0"/>
          <c:showSerName val="0"/>
          <c:showPercent val="0"/>
          <c:showBubbleSize val="0"/>
        </c:dLbls>
        <c:gapWidth val="150"/>
        <c:overlap val="-31"/>
        <c:axId val="32995200"/>
        <c:axId val="32997376"/>
      </c:barChart>
      <c:catAx>
        <c:axId val="32995200"/>
        <c:scaling>
          <c:orientation val="minMax"/>
        </c:scaling>
        <c:delete val="0"/>
        <c:axPos val="b"/>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s-ES"/>
                  <a:t>Meses</a:t>
                </a:r>
              </a:p>
            </c:rich>
          </c:tx>
          <c:layout>
            <c:manualLayout>
              <c:xMode val="edge"/>
              <c:yMode val="edge"/>
              <c:x val="0.90174231467819765"/>
              <c:y val="0.922904834635783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s-ES_tradnl"/>
          </a:p>
        </c:txPr>
        <c:crossAx val="32997376"/>
        <c:crosses val="autoZero"/>
        <c:auto val="1"/>
        <c:lblAlgn val="ctr"/>
        <c:lblOffset val="100"/>
        <c:tickLblSkip val="1"/>
        <c:tickMarkSkip val="1"/>
        <c:noMultiLvlLbl val="0"/>
      </c:catAx>
      <c:valAx>
        <c:axId val="32997376"/>
        <c:scaling>
          <c:orientation val="minMax"/>
        </c:scaling>
        <c:delete val="0"/>
        <c:axPos val="l"/>
        <c:majorGridlines>
          <c:spPr>
            <a:ln w="3175">
              <a:solidFill>
                <a:srgbClr val="808080"/>
              </a:solidFill>
              <a:prstDash val="solid"/>
            </a:ln>
          </c:spPr>
        </c:majorGridlines>
        <c:minorGridlines>
          <c:spPr>
            <a:ln w="3175">
              <a:solidFill>
                <a:srgbClr val="C0C0C0"/>
              </a:solidFill>
              <a:prstDash val="solid"/>
            </a:ln>
          </c:spPr>
        </c:minorGridlines>
        <c:title>
          <c:tx>
            <c:rich>
              <a:bodyPr/>
              <a:lstStyle/>
              <a:p>
                <a:pPr>
                  <a:defRPr sz="1000" b="1" i="0" u="none" strike="noStrike" baseline="0">
                    <a:solidFill>
                      <a:srgbClr val="000000"/>
                    </a:solidFill>
                    <a:latin typeface="Arial"/>
                    <a:ea typeface="Arial"/>
                    <a:cs typeface="Arial"/>
                  </a:defRPr>
                </a:pPr>
                <a:r>
                  <a:rPr lang="es-ES"/>
                  <a:t>kWh</a:t>
                </a:r>
              </a:p>
            </c:rich>
          </c:tx>
          <c:layout>
            <c:manualLayout>
              <c:xMode val="edge"/>
              <c:yMode val="edge"/>
              <c:x val="1.6169147687707868E-2"/>
              <c:y val="8.8435527479968967E-2"/>
            </c:manualLayout>
          </c:layout>
          <c:overlay val="0"/>
          <c:spPr>
            <a:noFill/>
            <a:ln w="25400">
              <a:noFill/>
            </a:ln>
          </c:spPr>
        </c:title>
        <c:numFmt formatCode="#,##0" sourceLinked="1"/>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_tradnl"/>
          </a:p>
        </c:txPr>
        <c:crossAx val="32995200"/>
        <c:crosses val="autoZero"/>
        <c:crossBetween val="between"/>
      </c:valAx>
      <c:spPr>
        <a:solidFill>
          <a:srgbClr val="FFFFFF"/>
        </a:solidFill>
        <a:ln w="12700">
          <a:solidFill>
            <a:srgbClr val="808080"/>
          </a:solidFill>
          <a:prstDash val="solid"/>
        </a:ln>
      </c:spPr>
    </c:plotArea>
    <c:legend>
      <c:legendPos val="r"/>
      <c:layout>
        <c:manualLayout>
          <c:xMode val="edge"/>
          <c:yMode val="edge"/>
          <c:x val="0.60580953354856626"/>
          <c:y val="2.7230748698785532E-2"/>
          <c:w val="0.29485350045530023"/>
          <c:h val="9.7114640330975582E-2"/>
        </c:manualLayout>
      </c:layout>
      <c:overlay val="0"/>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ES"/>
              <a:t>Consumos de</a:t>
            </a:r>
            <a:r>
              <a:rPr lang="es-ES" baseline="0"/>
              <a:t> Agual </a:t>
            </a:r>
            <a:r>
              <a:rPr lang="es-ES" baseline="0">
                <a:solidFill>
                  <a:sysClr val="windowText" lastClr="000000"/>
                </a:solidFill>
              </a:rPr>
              <a:t>mensual </a:t>
            </a:r>
          </a:p>
          <a:p>
            <a:pPr>
              <a:defRPr sz="1200" b="1" i="0" u="none" strike="noStrike" baseline="0">
                <a:solidFill>
                  <a:srgbClr val="000000"/>
                </a:solidFill>
                <a:latin typeface="Arial"/>
                <a:ea typeface="Arial"/>
                <a:cs typeface="Arial"/>
              </a:defRPr>
            </a:pPr>
            <a:r>
              <a:rPr lang="es-ES" baseline="0">
                <a:solidFill>
                  <a:sysClr val="windowText" lastClr="000000"/>
                </a:solidFill>
              </a:rPr>
              <a:t>año 2014-2015-2016 </a:t>
            </a:r>
          </a:p>
        </c:rich>
      </c:tx>
      <c:layout>
        <c:manualLayout>
          <c:xMode val="edge"/>
          <c:yMode val="edge"/>
          <c:x val="0.19371111078647638"/>
          <c:y val="2.9234989694084848E-2"/>
        </c:manualLayout>
      </c:layout>
      <c:overlay val="0"/>
      <c:spPr>
        <a:noFill/>
        <a:ln w="25400">
          <a:noFill/>
        </a:ln>
      </c:spPr>
    </c:title>
    <c:autoTitleDeleted val="0"/>
    <c:plotArea>
      <c:layout>
        <c:manualLayout>
          <c:layoutTarget val="inner"/>
          <c:xMode val="edge"/>
          <c:yMode val="edge"/>
          <c:x val="0.12313447792103681"/>
          <c:y val="0.12925198689941828"/>
          <c:w val="0.77860791089463677"/>
          <c:h val="0.68027361526009611"/>
        </c:manualLayout>
      </c:layout>
      <c:barChart>
        <c:barDir val="col"/>
        <c:grouping val="clustered"/>
        <c:varyColors val="0"/>
        <c:ser>
          <c:idx val="1"/>
          <c:order val="0"/>
          <c:tx>
            <c:strRef>
              <c:f>'TABLA CONSUMOS graficos'!$L$39</c:f>
              <c:strCache>
                <c:ptCount val="1"/>
                <c:pt idx="0">
                  <c:v>2019</c:v>
                </c:pt>
              </c:strCache>
            </c:strRef>
          </c:tx>
          <c:spPr>
            <a:ln>
              <a:solidFill>
                <a:srgbClr val="000000"/>
              </a:solidFill>
            </a:ln>
          </c:spPr>
          <c:invertIfNegative val="0"/>
          <c:cat>
            <c:strRef>
              <c:f>'TABLA CONSUMOS graficos'!$R$57:$R$92</c:f>
              <c:strCache>
                <c:ptCount val="36"/>
                <c:pt idx="0">
                  <c:v>Enero '19</c:v>
                </c:pt>
                <c:pt idx="1">
                  <c:v>Febrero '19</c:v>
                </c:pt>
                <c:pt idx="2">
                  <c:v>Marzo '19</c:v>
                </c:pt>
                <c:pt idx="3">
                  <c:v>Abril '19</c:v>
                </c:pt>
                <c:pt idx="4">
                  <c:v>Mayo '19</c:v>
                </c:pt>
                <c:pt idx="5">
                  <c:v>Junio '19</c:v>
                </c:pt>
                <c:pt idx="6">
                  <c:v>Juliol '19</c:v>
                </c:pt>
                <c:pt idx="7">
                  <c:v>Agosto '19</c:v>
                </c:pt>
                <c:pt idx="8">
                  <c:v>Septiembre'19</c:v>
                </c:pt>
                <c:pt idx="9">
                  <c:v>Octubre '19</c:v>
                </c:pt>
                <c:pt idx="10">
                  <c:v>Noviembre'19</c:v>
                </c:pt>
                <c:pt idx="11">
                  <c:v>Diciembre '19</c:v>
                </c:pt>
                <c:pt idx="12">
                  <c:v>Enero '20</c:v>
                </c:pt>
                <c:pt idx="13">
                  <c:v>Febrero '20</c:v>
                </c:pt>
                <c:pt idx="14">
                  <c:v>Marzo '20</c:v>
                </c:pt>
                <c:pt idx="15">
                  <c:v>Abril '20</c:v>
                </c:pt>
                <c:pt idx="16">
                  <c:v>Mayo '20</c:v>
                </c:pt>
                <c:pt idx="17">
                  <c:v>Junio '20</c:v>
                </c:pt>
                <c:pt idx="18">
                  <c:v>Juliol '20</c:v>
                </c:pt>
                <c:pt idx="19">
                  <c:v>Agosto '20</c:v>
                </c:pt>
                <c:pt idx="20">
                  <c:v>Septiembre '20</c:v>
                </c:pt>
                <c:pt idx="21">
                  <c:v>Octubre '20</c:v>
                </c:pt>
                <c:pt idx="22">
                  <c:v>Noviembre '20</c:v>
                </c:pt>
                <c:pt idx="23">
                  <c:v>Diciembre '20</c:v>
                </c:pt>
                <c:pt idx="24">
                  <c:v>Enero '21</c:v>
                </c:pt>
                <c:pt idx="25">
                  <c:v>Febrero '21</c:v>
                </c:pt>
                <c:pt idx="26">
                  <c:v>Marzo '21</c:v>
                </c:pt>
                <c:pt idx="27">
                  <c:v>Abril '21</c:v>
                </c:pt>
                <c:pt idx="28">
                  <c:v>Mayo '21</c:v>
                </c:pt>
                <c:pt idx="29">
                  <c:v>Junio '21</c:v>
                </c:pt>
                <c:pt idx="30">
                  <c:v>Julio '21</c:v>
                </c:pt>
                <c:pt idx="31">
                  <c:v>Agosto '21</c:v>
                </c:pt>
                <c:pt idx="32">
                  <c:v>Septiembre '21</c:v>
                </c:pt>
                <c:pt idx="33">
                  <c:v>Octubre '21</c:v>
                </c:pt>
                <c:pt idx="34">
                  <c:v>Noviembre '21</c:v>
                </c:pt>
                <c:pt idx="35">
                  <c:v>Diciembre '21</c:v>
                </c:pt>
              </c:strCache>
            </c:strRef>
          </c:cat>
          <c:val>
            <c:numRef>
              <c:f>'TABLA CONSUMOS graficos'!$S$57:$S$68</c:f>
              <c:numCache>
                <c:formatCode>#,##0</c:formatCode>
                <c:ptCount val="12"/>
                <c:pt idx="0" formatCode="General">
                  <c:v>7472</c:v>
                </c:pt>
                <c:pt idx="1">
                  <c:v>5686</c:v>
                </c:pt>
                <c:pt idx="2">
                  <c:v>6419</c:v>
                </c:pt>
                <c:pt idx="3">
                  <c:v>5851</c:v>
                </c:pt>
                <c:pt idx="4">
                  <c:v>11312</c:v>
                </c:pt>
                <c:pt idx="5">
                  <c:v>8131</c:v>
                </c:pt>
                <c:pt idx="6">
                  <c:v>8017</c:v>
                </c:pt>
                <c:pt idx="7">
                  <c:v>5545</c:v>
                </c:pt>
                <c:pt idx="8">
                  <c:v>6396</c:v>
                </c:pt>
                <c:pt idx="9">
                  <c:v>6175</c:v>
                </c:pt>
                <c:pt idx="10">
                  <c:v>6302</c:v>
                </c:pt>
                <c:pt idx="11">
                  <c:v>5765</c:v>
                </c:pt>
              </c:numCache>
            </c:numRef>
          </c:val>
          <c:extLst>
            <c:ext xmlns:c16="http://schemas.microsoft.com/office/drawing/2014/chart" uri="{C3380CC4-5D6E-409C-BE32-E72D297353CC}">
              <c16:uniqueId val="{00000000-0033-4FDE-B94F-07403C3A6143}"/>
            </c:ext>
          </c:extLst>
        </c:ser>
        <c:ser>
          <c:idx val="2"/>
          <c:order val="1"/>
          <c:tx>
            <c:strRef>
              <c:f>'TABLA CONSUMOS graficos'!$O$39</c:f>
              <c:strCache>
                <c:ptCount val="1"/>
                <c:pt idx="0">
                  <c:v>2020</c:v>
                </c:pt>
              </c:strCache>
            </c:strRef>
          </c:tx>
          <c:spPr>
            <a:solidFill>
              <a:srgbClr val="00C85A"/>
            </a:solidFill>
            <a:ln>
              <a:solidFill>
                <a:srgbClr val="000000"/>
              </a:solidFill>
            </a:ln>
          </c:spPr>
          <c:invertIfNegative val="0"/>
          <c:cat>
            <c:strRef>
              <c:f>'TABLA CONSUMOS graficos'!$R$57:$R$92</c:f>
              <c:strCache>
                <c:ptCount val="36"/>
                <c:pt idx="0">
                  <c:v>Enero '19</c:v>
                </c:pt>
                <c:pt idx="1">
                  <c:v>Febrero '19</c:v>
                </c:pt>
                <c:pt idx="2">
                  <c:v>Marzo '19</c:v>
                </c:pt>
                <c:pt idx="3">
                  <c:v>Abril '19</c:v>
                </c:pt>
                <c:pt idx="4">
                  <c:v>Mayo '19</c:v>
                </c:pt>
                <c:pt idx="5">
                  <c:v>Junio '19</c:v>
                </c:pt>
                <c:pt idx="6">
                  <c:v>Juliol '19</c:v>
                </c:pt>
                <c:pt idx="7">
                  <c:v>Agosto '19</c:v>
                </c:pt>
                <c:pt idx="8">
                  <c:v>Septiembre'19</c:v>
                </c:pt>
                <c:pt idx="9">
                  <c:v>Octubre '19</c:v>
                </c:pt>
                <c:pt idx="10">
                  <c:v>Noviembre'19</c:v>
                </c:pt>
                <c:pt idx="11">
                  <c:v>Diciembre '19</c:v>
                </c:pt>
                <c:pt idx="12">
                  <c:v>Enero '20</c:v>
                </c:pt>
                <c:pt idx="13">
                  <c:v>Febrero '20</c:v>
                </c:pt>
                <c:pt idx="14">
                  <c:v>Marzo '20</c:v>
                </c:pt>
                <c:pt idx="15">
                  <c:v>Abril '20</c:v>
                </c:pt>
                <c:pt idx="16">
                  <c:v>Mayo '20</c:v>
                </c:pt>
                <c:pt idx="17">
                  <c:v>Junio '20</c:v>
                </c:pt>
                <c:pt idx="18">
                  <c:v>Juliol '20</c:v>
                </c:pt>
                <c:pt idx="19">
                  <c:v>Agosto '20</c:v>
                </c:pt>
                <c:pt idx="20">
                  <c:v>Septiembre '20</c:v>
                </c:pt>
                <c:pt idx="21">
                  <c:v>Octubre '20</c:v>
                </c:pt>
                <c:pt idx="22">
                  <c:v>Noviembre '20</c:v>
                </c:pt>
                <c:pt idx="23">
                  <c:v>Diciembre '20</c:v>
                </c:pt>
                <c:pt idx="24">
                  <c:v>Enero '21</c:v>
                </c:pt>
                <c:pt idx="25">
                  <c:v>Febrero '21</c:v>
                </c:pt>
                <c:pt idx="26">
                  <c:v>Marzo '21</c:v>
                </c:pt>
                <c:pt idx="27">
                  <c:v>Abril '21</c:v>
                </c:pt>
                <c:pt idx="28">
                  <c:v>Mayo '21</c:v>
                </c:pt>
                <c:pt idx="29">
                  <c:v>Junio '21</c:v>
                </c:pt>
                <c:pt idx="30">
                  <c:v>Julio '21</c:v>
                </c:pt>
                <c:pt idx="31">
                  <c:v>Agosto '21</c:v>
                </c:pt>
                <c:pt idx="32">
                  <c:v>Septiembre '21</c:v>
                </c:pt>
                <c:pt idx="33">
                  <c:v>Octubre '21</c:v>
                </c:pt>
                <c:pt idx="34">
                  <c:v>Noviembre '21</c:v>
                </c:pt>
                <c:pt idx="35">
                  <c:v>Diciembre '21</c:v>
                </c:pt>
              </c:strCache>
            </c:strRef>
          </c:cat>
          <c:val>
            <c:numRef>
              <c:f>'TABLA CONSUMOS graficos'!$S$69:$S$80</c:f>
              <c:numCache>
                <c:formatCode>#,##0</c:formatCode>
                <c:ptCount val="12"/>
                <c:pt idx="0">
                  <c:v>6590</c:v>
                </c:pt>
                <c:pt idx="1">
                  <c:v>7645</c:v>
                </c:pt>
                <c:pt idx="2">
                  <c:v>6104</c:v>
                </c:pt>
                <c:pt idx="3">
                  <c:v>5729</c:v>
                </c:pt>
                <c:pt idx="4">
                  <c:v>7645</c:v>
                </c:pt>
                <c:pt idx="5">
                  <c:v>7521</c:v>
                </c:pt>
                <c:pt idx="6">
                  <c:v>8119</c:v>
                </c:pt>
                <c:pt idx="7">
                  <c:v>7692</c:v>
                </c:pt>
                <c:pt idx="8">
                  <c:v>8141</c:v>
                </c:pt>
                <c:pt idx="9">
                  <c:v>8590</c:v>
                </c:pt>
                <c:pt idx="10">
                  <c:v>6551</c:v>
                </c:pt>
                <c:pt idx="11">
                  <c:v>8336</c:v>
                </c:pt>
              </c:numCache>
            </c:numRef>
          </c:val>
          <c:extLst>
            <c:ext xmlns:c16="http://schemas.microsoft.com/office/drawing/2014/chart" uri="{C3380CC4-5D6E-409C-BE32-E72D297353CC}">
              <c16:uniqueId val="{00000001-0033-4FDE-B94F-07403C3A6143}"/>
            </c:ext>
          </c:extLst>
        </c:ser>
        <c:ser>
          <c:idx val="0"/>
          <c:order val="2"/>
          <c:tx>
            <c:strRef>
              <c:f>'TABLA CONSUMOS graficos'!$R$39</c:f>
              <c:strCache>
                <c:ptCount val="1"/>
                <c:pt idx="0">
                  <c:v>2021</c:v>
                </c:pt>
              </c:strCache>
            </c:strRef>
          </c:tx>
          <c:spPr>
            <a:solidFill>
              <a:schemeClr val="tx2">
                <a:lumMod val="60000"/>
                <a:lumOff val="40000"/>
              </a:schemeClr>
            </a:solidFill>
            <a:ln w="3175">
              <a:solidFill>
                <a:schemeClr val="tx1"/>
              </a:solidFill>
              <a:prstDash val="solid"/>
            </a:ln>
          </c:spPr>
          <c:invertIfNegative val="0"/>
          <c:cat>
            <c:strRef>
              <c:f>'TABLA CONSUMOS graficos'!$R$57:$R$92</c:f>
              <c:strCache>
                <c:ptCount val="36"/>
                <c:pt idx="0">
                  <c:v>Enero '19</c:v>
                </c:pt>
                <c:pt idx="1">
                  <c:v>Febrero '19</c:v>
                </c:pt>
                <c:pt idx="2">
                  <c:v>Marzo '19</c:v>
                </c:pt>
                <c:pt idx="3">
                  <c:v>Abril '19</c:v>
                </c:pt>
                <c:pt idx="4">
                  <c:v>Mayo '19</c:v>
                </c:pt>
                <c:pt idx="5">
                  <c:v>Junio '19</c:v>
                </c:pt>
                <c:pt idx="6">
                  <c:v>Juliol '19</c:v>
                </c:pt>
                <c:pt idx="7">
                  <c:v>Agosto '19</c:v>
                </c:pt>
                <c:pt idx="8">
                  <c:v>Septiembre'19</c:v>
                </c:pt>
                <c:pt idx="9">
                  <c:v>Octubre '19</c:v>
                </c:pt>
                <c:pt idx="10">
                  <c:v>Noviembre'19</c:v>
                </c:pt>
                <c:pt idx="11">
                  <c:v>Diciembre '19</c:v>
                </c:pt>
                <c:pt idx="12">
                  <c:v>Enero '20</c:v>
                </c:pt>
                <c:pt idx="13">
                  <c:v>Febrero '20</c:v>
                </c:pt>
                <c:pt idx="14">
                  <c:v>Marzo '20</c:v>
                </c:pt>
                <c:pt idx="15">
                  <c:v>Abril '20</c:v>
                </c:pt>
                <c:pt idx="16">
                  <c:v>Mayo '20</c:v>
                </c:pt>
                <c:pt idx="17">
                  <c:v>Junio '20</c:v>
                </c:pt>
                <c:pt idx="18">
                  <c:v>Juliol '20</c:v>
                </c:pt>
                <c:pt idx="19">
                  <c:v>Agosto '20</c:v>
                </c:pt>
                <c:pt idx="20">
                  <c:v>Septiembre '20</c:v>
                </c:pt>
                <c:pt idx="21">
                  <c:v>Octubre '20</c:v>
                </c:pt>
                <c:pt idx="22">
                  <c:v>Noviembre '20</c:v>
                </c:pt>
                <c:pt idx="23">
                  <c:v>Diciembre '20</c:v>
                </c:pt>
                <c:pt idx="24">
                  <c:v>Enero '21</c:v>
                </c:pt>
                <c:pt idx="25">
                  <c:v>Febrero '21</c:v>
                </c:pt>
                <c:pt idx="26">
                  <c:v>Marzo '21</c:v>
                </c:pt>
                <c:pt idx="27">
                  <c:v>Abril '21</c:v>
                </c:pt>
                <c:pt idx="28">
                  <c:v>Mayo '21</c:v>
                </c:pt>
                <c:pt idx="29">
                  <c:v>Junio '21</c:v>
                </c:pt>
                <c:pt idx="30">
                  <c:v>Julio '21</c:v>
                </c:pt>
                <c:pt idx="31">
                  <c:v>Agosto '21</c:v>
                </c:pt>
                <c:pt idx="32">
                  <c:v>Septiembre '21</c:v>
                </c:pt>
                <c:pt idx="33">
                  <c:v>Octubre '21</c:v>
                </c:pt>
                <c:pt idx="34">
                  <c:v>Noviembre '21</c:v>
                </c:pt>
                <c:pt idx="35">
                  <c:v>Diciembre '21</c:v>
                </c:pt>
              </c:strCache>
            </c:strRef>
          </c:cat>
          <c:val>
            <c:numRef>
              <c:f>'TABLA CONSUMOS graficos'!$S$81:$S$92</c:f>
              <c:numCache>
                <c:formatCode>#,##0</c:formatCode>
                <c:ptCount val="12"/>
                <c:pt idx="0">
                  <c:v>8524</c:v>
                </c:pt>
                <c:pt idx="1">
                  <c:v>7104</c:v>
                </c:pt>
                <c:pt idx="2">
                  <c:v>9265</c:v>
                </c:pt>
                <c:pt idx="3">
                  <c:v>6605</c:v>
                </c:pt>
                <c:pt idx="4">
                  <c:v>7403</c:v>
                </c:pt>
                <c:pt idx="5">
                  <c:v>7721</c:v>
                </c:pt>
                <c:pt idx="6">
                  <c:v>8925</c:v>
                </c:pt>
                <c:pt idx="7">
                  <c:v>9199</c:v>
                </c:pt>
                <c:pt idx="8">
                  <c:v>10416</c:v>
                </c:pt>
                <c:pt idx="9">
                  <c:v>8401</c:v>
                </c:pt>
                <c:pt idx="10">
                  <c:v>9004</c:v>
                </c:pt>
                <c:pt idx="11">
                  <c:v>9004</c:v>
                </c:pt>
              </c:numCache>
            </c:numRef>
          </c:val>
          <c:extLst>
            <c:ext xmlns:c16="http://schemas.microsoft.com/office/drawing/2014/chart" uri="{C3380CC4-5D6E-409C-BE32-E72D297353CC}">
              <c16:uniqueId val="{00000002-0033-4FDE-B94F-07403C3A6143}"/>
            </c:ext>
          </c:extLst>
        </c:ser>
        <c:dLbls>
          <c:showLegendKey val="0"/>
          <c:showVal val="0"/>
          <c:showCatName val="0"/>
          <c:showSerName val="0"/>
          <c:showPercent val="0"/>
          <c:showBubbleSize val="0"/>
        </c:dLbls>
        <c:gapWidth val="150"/>
        <c:overlap val="-31"/>
        <c:axId val="33127040"/>
        <c:axId val="33133312"/>
      </c:barChart>
      <c:catAx>
        <c:axId val="33127040"/>
        <c:scaling>
          <c:orientation val="minMax"/>
        </c:scaling>
        <c:delete val="0"/>
        <c:axPos val="b"/>
        <c:majorGridlines>
          <c:spPr>
            <a:ln w="3175">
              <a:solidFill>
                <a:srgbClr val="808080"/>
              </a:solidFill>
              <a:prstDash val="solid"/>
            </a:ln>
          </c:spPr>
        </c:majorGridlines>
        <c:title>
          <c:tx>
            <c:rich>
              <a:bodyPr/>
              <a:lstStyle/>
              <a:p>
                <a:pPr>
                  <a:defRPr sz="1100" b="1" i="0" u="none" strike="noStrike" baseline="0">
                    <a:solidFill>
                      <a:srgbClr val="000000"/>
                    </a:solidFill>
                    <a:latin typeface="Arial"/>
                    <a:ea typeface="Arial"/>
                    <a:cs typeface="Arial"/>
                  </a:defRPr>
                </a:pPr>
                <a:r>
                  <a:rPr lang="es-ES" sz="1100"/>
                  <a:t>meses</a:t>
                </a:r>
              </a:p>
            </c:rich>
          </c:tx>
          <c:layout>
            <c:manualLayout>
              <c:xMode val="edge"/>
              <c:yMode val="edge"/>
              <c:x val="0.85912714514028699"/>
              <c:y val="0.9120883800503988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_tradnl"/>
          </a:p>
        </c:txPr>
        <c:crossAx val="33133312"/>
        <c:crosses val="autoZero"/>
        <c:auto val="1"/>
        <c:lblAlgn val="ctr"/>
        <c:lblOffset val="100"/>
        <c:tickLblSkip val="1"/>
        <c:tickMarkSkip val="1"/>
        <c:noMultiLvlLbl val="0"/>
      </c:catAx>
      <c:valAx>
        <c:axId val="33133312"/>
        <c:scaling>
          <c:orientation val="minMax"/>
        </c:scaling>
        <c:delete val="0"/>
        <c:axPos val="l"/>
        <c:majorGridlines>
          <c:spPr>
            <a:ln w="3175">
              <a:solidFill>
                <a:srgbClr val="808080"/>
              </a:solidFill>
              <a:prstDash val="solid"/>
            </a:ln>
          </c:spPr>
        </c:majorGridlines>
        <c:minorGridlines>
          <c:spPr>
            <a:ln w="3175">
              <a:solidFill>
                <a:srgbClr val="C0C0C0"/>
              </a:solidFill>
              <a:prstDash val="solid"/>
            </a:ln>
          </c:spPr>
        </c:minorGridlines>
        <c:title>
          <c:tx>
            <c:rich>
              <a:bodyPr/>
              <a:lstStyle/>
              <a:p>
                <a:pPr>
                  <a:defRPr sz="1200" b="1" i="0" u="none" strike="noStrike" baseline="0">
                    <a:solidFill>
                      <a:srgbClr val="000000"/>
                    </a:solidFill>
                    <a:latin typeface="Arial"/>
                    <a:ea typeface="Arial"/>
                    <a:cs typeface="Arial"/>
                  </a:defRPr>
                </a:pPr>
                <a:r>
                  <a:rPr lang="es-ES" sz="1200"/>
                  <a:t>litros</a:t>
                </a:r>
              </a:p>
            </c:rich>
          </c:tx>
          <c:layout>
            <c:manualLayout>
              <c:xMode val="edge"/>
              <c:yMode val="edge"/>
              <c:x val="5.2055572073172678E-2"/>
              <c:y val="7.7619138364773174E-2"/>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_tradnl"/>
          </a:p>
        </c:txPr>
        <c:crossAx val="33127040"/>
        <c:crosses val="autoZero"/>
        <c:crossBetween val="between"/>
      </c:valAx>
      <c:spPr>
        <a:solidFill>
          <a:srgbClr val="FFFFFF"/>
        </a:solidFill>
        <a:ln w="12700">
          <a:solidFill>
            <a:srgbClr val="808080"/>
          </a:solidFill>
          <a:prstDash val="solid"/>
        </a:ln>
      </c:spPr>
    </c:plotArea>
    <c:legend>
      <c:legendPos val="r"/>
      <c:layout>
        <c:manualLayout>
          <c:xMode val="edge"/>
          <c:yMode val="edge"/>
          <c:x val="0.60580953354856626"/>
          <c:y val="2.7230748698785532E-2"/>
          <c:w val="0.29485350045530023"/>
          <c:h val="9.7114640330975582E-2"/>
        </c:manualLayout>
      </c:layout>
      <c:overlay val="0"/>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75" b="0" i="0" u="none" strike="noStrike" baseline="0">
                <a:solidFill>
                  <a:srgbClr val="000000"/>
                </a:solidFill>
                <a:latin typeface="Arial"/>
                <a:ea typeface="Arial"/>
                <a:cs typeface="Arial"/>
              </a:defRPr>
            </a:pPr>
            <a:r>
              <a:rPr lang="es-ES" sz="1400" b="1" i="0" u="none" strike="noStrike" baseline="0">
                <a:solidFill>
                  <a:srgbClr val="000000"/>
                </a:solidFill>
                <a:latin typeface="Arial"/>
                <a:cs typeface="Arial"/>
              </a:rPr>
              <a:t>Consumos de Agua industrial 2019-2020-2021 </a:t>
            </a:r>
            <a:endParaRPr lang="es-ES" sz="1400" b="1" i="0" u="none" strike="noStrike" baseline="0">
              <a:solidFill>
                <a:srgbClr val="FF0000"/>
              </a:solidFill>
              <a:latin typeface="Arial"/>
              <a:cs typeface="Arial"/>
            </a:endParaRPr>
          </a:p>
        </c:rich>
      </c:tx>
      <c:layout>
        <c:manualLayout>
          <c:xMode val="edge"/>
          <c:yMode val="edge"/>
          <c:x val="9.8695211381839065E-2"/>
          <c:y val="2.2458853717110865E-2"/>
        </c:manualLayout>
      </c:layout>
      <c:overlay val="0"/>
      <c:spPr>
        <a:noFill/>
        <a:ln w="25400">
          <a:noFill/>
        </a:ln>
      </c:spPr>
    </c:title>
    <c:autoTitleDeleted val="0"/>
    <c:plotArea>
      <c:layout>
        <c:manualLayout>
          <c:layoutTarget val="inner"/>
          <c:xMode val="edge"/>
          <c:yMode val="edge"/>
          <c:x val="0.12935339094735179"/>
          <c:y val="0.12854454209052871"/>
          <c:w val="0.82281286921647034"/>
          <c:h val="0.57349312739966651"/>
        </c:manualLayout>
      </c:layout>
      <c:lineChart>
        <c:grouping val="standard"/>
        <c:varyColors val="0"/>
        <c:ser>
          <c:idx val="0"/>
          <c:order val="0"/>
          <c:tx>
            <c:strRef>
              <c:f>'TABLA CONSUMOS graficos'!$S$55</c:f>
              <c:strCache>
                <c:ptCount val="1"/>
                <c:pt idx="0">
                  <c:v>m3</c:v>
                </c:pt>
              </c:strCache>
            </c:strRef>
          </c:tx>
          <c:spPr>
            <a:ln w="38100">
              <a:solidFill>
                <a:srgbClr val="000080"/>
              </a:solidFill>
              <a:prstDash val="solid"/>
            </a:ln>
          </c:spPr>
          <c:marker>
            <c:symbol val="circle"/>
            <c:size val="5"/>
            <c:spPr>
              <a:solidFill>
                <a:srgbClr val="000080"/>
              </a:solidFill>
              <a:ln>
                <a:solidFill>
                  <a:schemeClr val="tx1">
                    <a:lumMod val="50000"/>
                    <a:lumOff val="50000"/>
                  </a:schemeClr>
                </a:solidFill>
                <a:prstDash val="solid"/>
              </a:ln>
            </c:spPr>
          </c:marker>
          <c:dPt>
            <c:idx val="0"/>
            <c:marker>
              <c:spPr>
                <a:solidFill>
                  <a:srgbClr val="FF0000"/>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01-2769-42C3-8ED3-076AD2D155D8}"/>
              </c:ext>
            </c:extLst>
          </c:dPt>
          <c:dPt>
            <c:idx val="1"/>
            <c:marker>
              <c:spPr>
                <a:solidFill>
                  <a:srgbClr val="FF0000"/>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03-2769-42C3-8ED3-076AD2D155D8}"/>
              </c:ext>
            </c:extLst>
          </c:dPt>
          <c:dPt>
            <c:idx val="2"/>
            <c:marker>
              <c:spPr>
                <a:solidFill>
                  <a:srgbClr val="FF0000"/>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05-2769-42C3-8ED3-076AD2D155D8}"/>
              </c:ext>
            </c:extLst>
          </c:dPt>
          <c:dPt>
            <c:idx val="3"/>
            <c:marker>
              <c:spPr>
                <a:solidFill>
                  <a:srgbClr val="FF0000"/>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07-2769-42C3-8ED3-076AD2D155D8}"/>
              </c:ext>
            </c:extLst>
          </c:dPt>
          <c:dPt>
            <c:idx val="4"/>
            <c:marker>
              <c:spPr>
                <a:solidFill>
                  <a:srgbClr val="FF0000"/>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09-2769-42C3-8ED3-076AD2D155D8}"/>
              </c:ext>
            </c:extLst>
          </c:dPt>
          <c:dPt>
            <c:idx val="5"/>
            <c:marker>
              <c:spPr>
                <a:solidFill>
                  <a:schemeClr val="tx2"/>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0B-2769-42C3-8ED3-076AD2D155D8}"/>
              </c:ext>
            </c:extLst>
          </c:dPt>
          <c:dPt>
            <c:idx val="6"/>
            <c:marker>
              <c:spPr>
                <a:solidFill>
                  <a:schemeClr val="tx2"/>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0D-2769-42C3-8ED3-076AD2D155D8}"/>
              </c:ext>
            </c:extLst>
          </c:dPt>
          <c:dPt>
            <c:idx val="7"/>
            <c:marker>
              <c:spPr>
                <a:solidFill>
                  <a:schemeClr val="tx2"/>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0F-2769-42C3-8ED3-076AD2D155D8}"/>
              </c:ext>
            </c:extLst>
          </c:dPt>
          <c:dPt>
            <c:idx val="8"/>
            <c:marker>
              <c:spPr>
                <a:solidFill>
                  <a:srgbClr val="92D050"/>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11-2769-42C3-8ED3-076AD2D155D8}"/>
              </c:ext>
            </c:extLst>
          </c:dPt>
          <c:dPt>
            <c:idx val="9"/>
            <c:marker>
              <c:spPr>
                <a:solidFill>
                  <a:srgbClr val="92D050"/>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13-2769-42C3-8ED3-076AD2D155D8}"/>
              </c:ext>
            </c:extLst>
          </c:dPt>
          <c:dPt>
            <c:idx val="10"/>
            <c:marker>
              <c:spPr>
                <a:solidFill>
                  <a:srgbClr val="FF0000"/>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15-2769-42C3-8ED3-076AD2D155D8}"/>
              </c:ext>
            </c:extLst>
          </c:dPt>
          <c:dPt>
            <c:idx val="11"/>
            <c:marker>
              <c:spPr>
                <a:solidFill>
                  <a:srgbClr val="92D050"/>
                </a:solidFill>
                <a:ln>
                  <a:solidFill>
                    <a:schemeClr val="tx1">
                      <a:lumMod val="50000"/>
                      <a:lumOff val="50000"/>
                    </a:schemeClr>
                  </a:solidFill>
                  <a:prstDash val="solid"/>
                </a:ln>
              </c:spPr>
            </c:marker>
            <c:bubble3D val="0"/>
            <c:spPr>
              <a:ln w="38100">
                <a:solidFill>
                  <a:srgbClr val="FF0000"/>
                </a:solidFill>
                <a:prstDash val="solid"/>
              </a:ln>
            </c:spPr>
            <c:extLst>
              <c:ext xmlns:c16="http://schemas.microsoft.com/office/drawing/2014/chart" uri="{C3380CC4-5D6E-409C-BE32-E72D297353CC}">
                <c16:uniqueId val="{00000017-2769-42C3-8ED3-076AD2D155D8}"/>
              </c:ext>
            </c:extLst>
          </c:dPt>
          <c:dPt>
            <c:idx val="25"/>
            <c:bubble3D val="0"/>
            <c:spPr>
              <a:ln w="38100">
                <a:solidFill>
                  <a:srgbClr val="92D050"/>
                </a:solidFill>
                <a:prstDash val="solid"/>
              </a:ln>
            </c:spPr>
            <c:extLst>
              <c:ext xmlns:c16="http://schemas.microsoft.com/office/drawing/2014/chart" uri="{C3380CC4-5D6E-409C-BE32-E72D297353CC}">
                <c16:uniqueId val="{00000024-0769-46AB-B8E7-40E5D733C938}"/>
              </c:ext>
            </c:extLst>
          </c:dPt>
          <c:dPt>
            <c:idx val="26"/>
            <c:marker>
              <c:spPr>
                <a:solidFill>
                  <a:srgbClr val="92D050"/>
                </a:solidFill>
                <a:ln>
                  <a:solidFill>
                    <a:schemeClr val="tx1">
                      <a:lumMod val="50000"/>
                      <a:lumOff val="50000"/>
                    </a:schemeClr>
                  </a:solidFill>
                  <a:prstDash val="solid"/>
                </a:ln>
              </c:spPr>
            </c:marker>
            <c:bubble3D val="0"/>
            <c:spPr>
              <a:ln w="38100">
                <a:solidFill>
                  <a:srgbClr val="92D050"/>
                </a:solidFill>
                <a:prstDash val="solid"/>
              </a:ln>
            </c:spPr>
            <c:extLst>
              <c:ext xmlns:c16="http://schemas.microsoft.com/office/drawing/2014/chart" uri="{C3380CC4-5D6E-409C-BE32-E72D297353CC}">
                <c16:uniqueId val="{00000021-0769-46AB-B8E7-40E5D733C938}"/>
              </c:ext>
            </c:extLst>
          </c:dPt>
          <c:dPt>
            <c:idx val="27"/>
            <c:marker>
              <c:spPr>
                <a:solidFill>
                  <a:srgbClr val="92D050"/>
                </a:solidFill>
                <a:ln>
                  <a:solidFill>
                    <a:schemeClr val="tx1">
                      <a:lumMod val="50000"/>
                      <a:lumOff val="50000"/>
                    </a:schemeClr>
                  </a:solidFill>
                  <a:prstDash val="solid"/>
                </a:ln>
              </c:spPr>
            </c:marker>
            <c:bubble3D val="0"/>
            <c:spPr>
              <a:ln w="38100">
                <a:solidFill>
                  <a:srgbClr val="92D050"/>
                </a:solidFill>
                <a:prstDash val="solid"/>
              </a:ln>
            </c:spPr>
            <c:extLst>
              <c:ext xmlns:c16="http://schemas.microsoft.com/office/drawing/2014/chart" uri="{C3380CC4-5D6E-409C-BE32-E72D297353CC}">
                <c16:uniqueId val="{00000023-0769-46AB-B8E7-40E5D733C938}"/>
              </c:ext>
            </c:extLst>
          </c:dPt>
          <c:dPt>
            <c:idx val="28"/>
            <c:bubble3D val="0"/>
            <c:spPr>
              <a:ln w="38100">
                <a:solidFill>
                  <a:srgbClr val="92D050"/>
                </a:solidFill>
                <a:prstDash val="solid"/>
              </a:ln>
            </c:spPr>
            <c:extLst>
              <c:ext xmlns:c16="http://schemas.microsoft.com/office/drawing/2014/chart" uri="{C3380CC4-5D6E-409C-BE32-E72D297353CC}">
                <c16:uniqueId val="{00000020-0769-46AB-B8E7-40E5D733C938}"/>
              </c:ext>
            </c:extLst>
          </c:dPt>
          <c:dPt>
            <c:idx val="29"/>
            <c:marker>
              <c:spPr>
                <a:solidFill>
                  <a:srgbClr val="92D050"/>
                </a:solidFill>
                <a:ln>
                  <a:solidFill>
                    <a:schemeClr val="tx1">
                      <a:lumMod val="50000"/>
                      <a:lumOff val="50000"/>
                    </a:schemeClr>
                  </a:solidFill>
                  <a:prstDash val="solid"/>
                </a:ln>
              </c:spPr>
            </c:marker>
            <c:bubble3D val="0"/>
            <c:spPr>
              <a:ln w="38100">
                <a:solidFill>
                  <a:srgbClr val="92D050"/>
                </a:solidFill>
                <a:prstDash val="solid"/>
              </a:ln>
            </c:spPr>
            <c:extLst>
              <c:ext xmlns:c16="http://schemas.microsoft.com/office/drawing/2014/chart" uri="{C3380CC4-5D6E-409C-BE32-E72D297353CC}">
                <c16:uniqueId val="{0000001F-0769-46AB-B8E7-40E5D733C938}"/>
              </c:ext>
            </c:extLst>
          </c:dPt>
          <c:dPt>
            <c:idx val="30"/>
            <c:marker>
              <c:spPr>
                <a:solidFill>
                  <a:srgbClr val="92D050"/>
                </a:solidFill>
                <a:ln>
                  <a:solidFill>
                    <a:schemeClr val="tx1">
                      <a:lumMod val="50000"/>
                      <a:lumOff val="50000"/>
                    </a:schemeClr>
                  </a:solidFill>
                  <a:prstDash val="solid"/>
                </a:ln>
              </c:spPr>
            </c:marker>
            <c:bubble3D val="0"/>
            <c:spPr>
              <a:ln w="38100">
                <a:solidFill>
                  <a:srgbClr val="92D050"/>
                </a:solidFill>
                <a:prstDash val="solid"/>
              </a:ln>
            </c:spPr>
            <c:extLst>
              <c:ext xmlns:c16="http://schemas.microsoft.com/office/drawing/2014/chart" uri="{C3380CC4-5D6E-409C-BE32-E72D297353CC}">
                <c16:uniqueId val="{0000001E-0769-46AB-B8E7-40E5D733C938}"/>
              </c:ext>
            </c:extLst>
          </c:dPt>
          <c:dPt>
            <c:idx val="31"/>
            <c:marker>
              <c:spPr>
                <a:solidFill>
                  <a:srgbClr val="92D050"/>
                </a:solidFill>
                <a:ln>
                  <a:solidFill>
                    <a:schemeClr val="tx1">
                      <a:lumMod val="50000"/>
                      <a:lumOff val="50000"/>
                    </a:schemeClr>
                  </a:solidFill>
                  <a:prstDash val="solid"/>
                </a:ln>
              </c:spPr>
            </c:marker>
            <c:bubble3D val="0"/>
            <c:spPr>
              <a:ln w="38100">
                <a:solidFill>
                  <a:srgbClr val="92D050"/>
                </a:solidFill>
                <a:prstDash val="solid"/>
              </a:ln>
            </c:spPr>
            <c:extLst>
              <c:ext xmlns:c16="http://schemas.microsoft.com/office/drawing/2014/chart" uri="{C3380CC4-5D6E-409C-BE32-E72D297353CC}">
                <c16:uniqueId val="{0000001D-0769-46AB-B8E7-40E5D733C938}"/>
              </c:ext>
            </c:extLst>
          </c:dPt>
          <c:dPt>
            <c:idx val="32"/>
            <c:marker>
              <c:spPr>
                <a:solidFill>
                  <a:srgbClr val="92D050"/>
                </a:solidFill>
                <a:ln>
                  <a:solidFill>
                    <a:schemeClr val="tx1">
                      <a:lumMod val="50000"/>
                      <a:lumOff val="50000"/>
                    </a:schemeClr>
                  </a:solidFill>
                  <a:prstDash val="solid"/>
                </a:ln>
              </c:spPr>
            </c:marker>
            <c:bubble3D val="0"/>
            <c:spPr>
              <a:ln w="38100">
                <a:solidFill>
                  <a:srgbClr val="92D050"/>
                </a:solidFill>
                <a:prstDash val="solid"/>
              </a:ln>
            </c:spPr>
            <c:extLst>
              <c:ext xmlns:c16="http://schemas.microsoft.com/office/drawing/2014/chart" uri="{C3380CC4-5D6E-409C-BE32-E72D297353CC}">
                <c16:uniqueId val="{0000001C-0769-46AB-B8E7-40E5D733C938}"/>
              </c:ext>
            </c:extLst>
          </c:dPt>
          <c:dPt>
            <c:idx val="33"/>
            <c:marker>
              <c:spPr>
                <a:solidFill>
                  <a:srgbClr val="92D050"/>
                </a:solidFill>
                <a:ln>
                  <a:solidFill>
                    <a:schemeClr val="tx1">
                      <a:lumMod val="50000"/>
                      <a:lumOff val="50000"/>
                    </a:schemeClr>
                  </a:solidFill>
                  <a:prstDash val="solid"/>
                </a:ln>
              </c:spPr>
            </c:marker>
            <c:bubble3D val="0"/>
            <c:spPr>
              <a:ln w="38100">
                <a:solidFill>
                  <a:srgbClr val="92D050"/>
                </a:solidFill>
                <a:prstDash val="solid"/>
              </a:ln>
            </c:spPr>
            <c:extLst>
              <c:ext xmlns:c16="http://schemas.microsoft.com/office/drawing/2014/chart" uri="{C3380CC4-5D6E-409C-BE32-E72D297353CC}">
                <c16:uniqueId val="{00000022-0769-46AB-B8E7-40E5D733C938}"/>
              </c:ext>
            </c:extLst>
          </c:dPt>
          <c:dPt>
            <c:idx val="34"/>
            <c:marker>
              <c:spPr>
                <a:solidFill>
                  <a:srgbClr val="92D050"/>
                </a:solidFill>
                <a:ln>
                  <a:solidFill>
                    <a:schemeClr val="tx1">
                      <a:lumMod val="50000"/>
                      <a:lumOff val="50000"/>
                    </a:schemeClr>
                  </a:solidFill>
                  <a:prstDash val="solid"/>
                </a:ln>
              </c:spPr>
            </c:marker>
            <c:bubble3D val="0"/>
            <c:spPr>
              <a:ln w="38100">
                <a:solidFill>
                  <a:srgbClr val="92D050"/>
                </a:solidFill>
                <a:prstDash val="solid"/>
              </a:ln>
            </c:spPr>
            <c:extLst>
              <c:ext xmlns:c16="http://schemas.microsoft.com/office/drawing/2014/chart" uri="{C3380CC4-5D6E-409C-BE32-E72D297353CC}">
                <c16:uniqueId val="{0000001B-0769-46AB-B8E7-40E5D733C938}"/>
              </c:ext>
            </c:extLst>
          </c:dPt>
          <c:dPt>
            <c:idx val="35"/>
            <c:marker>
              <c:spPr>
                <a:solidFill>
                  <a:srgbClr val="92D050"/>
                </a:solidFill>
                <a:ln>
                  <a:solidFill>
                    <a:schemeClr val="tx1">
                      <a:lumMod val="50000"/>
                      <a:lumOff val="50000"/>
                    </a:schemeClr>
                  </a:solidFill>
                  <a:prstDash val="solid"/>
                </a:ln>
              </c:spPr>
            </c:marker>
            <c:bubble3D val="0"/>
            <c:spPr>
              <a:ln w="38100">
                <a:solidFill>
                  <a:srgbClr val="92D050"/>
                </a:solidFill>
                <a:prstDash val="solid"/>
              </a:ln>
            </c:spPr>
            <c:extLst>
              <c:ext xmlns:c16="http://schemas.microsoft.com/office/drawing/2014/chart" uri="{C3380CC4-5D6E-409C-BE32-E72D297353CC}">
                <c16:uniqueId val="{00000025-0769-46AB-B8E7-40E5D733C938}"/>
              </c:ext>
            </c:extLst>
          </c:dPt>
          <c:trendline>
            <c:spPr>
              <a:ln w="19050">
                <a:prstDash val="lgDash"/>
                <a:tailEnd type="none" w="lg" len="lg"/>
              </a:ln>
            </c:spPr>
            <c:trendlineType val="linear"/>
            <c:dispRSqr val="0"/>
            <c:dispEq val="0"/>
          </c:trendline>
          <c:cat>
            <c:strRef>
              <c:f>'TABLA CONSUMOS graficos'!$R$57:$R$92</c:f>
              <c:strCache>
                <c:ptCount val="36"/>
                <c:pt idx="0">
                  <c:v>Enero '19</c:v>
                </c:pt>
                <c:pt idx="1">
                  <c:v>Febrero '19</c:v>
                </c:pt>
                <c:pt idx="2">
                  <c:v>Marzo '19</c:v>
                </c:pt>
                <c:pt idx="3">
                  <c:v>Abril '19</c:v>
                </c:pt>
                <c:pt idx="4">
                  <c:v>Mayo '19</c:v>
                </c:pt>
                <c:pt idx="5">
                  <c:v>Junio '19</c:v>
                </c:pt>
                <c:pt idx="6">
                  <c:v>Juliol '19</c:v>
                </c:pt>
                <c:pt idx="7">
                  <c:v>Agosto '19</c:v>
                </c:pt>
                <c:pt idx="8">
                  <c:v>Septiembre'19</c:v>
                </c:pt>
                <c:pt idx="9">
                  <c:v>Octubre '19</c:v>
                </c:pt>
                <c:pt idx="10">
                  <c:v>Noviembre'19</c:v>
                </c:pt>
                <c:pt idx="11">
                  <c:v>Diciembre '19</c:v>
                </c:pt>
                <c:pt idx="12">
                  <c:v>Enero '20</c:v>
                </c:pt>
                <c:pt idx="13">
                  <c:v>Febrero '20</c:v>
                </c:pt>
                <c:pt idx="14">
                  <c:v>Marzo '20</c:v>
                </c:pt>
                <c:pt idx="15">
                  <c:v>Abril '20</c:v>
                </c:pt>
                <c:pt idx="16">
                  <c:v>Mayo '20</c:v>
                </c:pt>
                <c:pt idx="17">
                  <c:v>Junio '20</c:v>
                </c:pt>
                <c:pt idx="18">
                  <c:v>Juliol '20</c:v>
                </c:pt>
                <c:pt idx="19">
                  <c:v>Agosto '20</c:v>
                </c:pt>
                <c:pt idx="20">
                  <c:v>Septiembre '20</c:v>
                </c:pt>
                <c:pt idx="21">
                  <c:v>Octubre '20</c:v>
                </c:pt>
                <c:pt idx="22">
                  <c:v>Noviembre '20</c:v>
                </c:pt>
                <c:pt idx="23">
                  <c:v>Diciembre '20</c:v>
                </c:pt>
                <c:pt idx="24">
                  <c:v>Enero '21</c:v>
                </c:pt>
                <c:pt idx="25">
                  <c:v>Febrero '21</c:v>
                </c:pt>
                <c:pt idx="26">
                  <c:v>Marzo '21</c:v>
                </c:pt>
                <c:pt idx="27">
                  <c:v>Abril '21</c:v>
                </c:pt>
                <c:pt idx="28">
                  <c:v>Mayo '21</c:v>
                </c:pt>
                <c:pt idx="29">
                  <c:v>Junio '21</c:v>
                </c:pt>
                <c:pt idx="30">
                  <c:v>Julio '21</c:v>
                </c:pt>
                <c:pt idx="31">
                  <c:v>Agosto '21</c:v>
                </c:pt>
                <c:pt idx="32">
                  <c:v>Septiembre '21</c:v>
                </c:pt>
                <c:pt idx="33">
                  <c:v>Octubre '21</c:v>
                </c:pt>
                <c:pt idx="34">
                  <c:v>Noviembre '21</c:v>
                </c:pt>
                <c:pt idx="35">
                  <c:v>Diciembre '21</c:v>
                </c:pt>
              </c:strCache>
            </c:strRef>
          </c:cat>
          <c:val>
            <c:numRef>
              <c:f>'TABLA CONSUMOS graficos'!$S$57:$S$92</c:f>
              <c:numCache>
                <c:formatCode>#,##0</c:formatCode>
                <c:ptCount val="36"/>
                <c:pt idx="0" formatCode="General">
                  <c:v>7472</c:v>
                </c:pt>
                <c:pt idx="1">
                  <c:v>5686</c:v>
                </c:pt>
                <c:pt idx="2">
                  <c:v>6419</c:v>
                </c:pt>
                <c:pt idx="3">
                  <c:v>5851</c:v>
                </c:pt>
                <c:pt idx="4">
                  <c:v>11312</c:v>
                </c:pt>
                <c:pt idx="5">
                  <c:v>8131</c:v>
                </c:pt>
                <c:pt idx="6">
                  <c:v>8017</c:v>
                </c:pt>
                <c:pt idx="7">
                  <c:v>5545</c:v>
                </c:pt>
                <c:pt idx="8">
                  <c:v>6396</c:v>
                </c:pt>
                <c:pt idx="9">
                  <c:v>6175</c:v>
                </c:pt>
                <c:pt idx="10">
                  <c:v>6302</c:v>
                </c:pt>
                <c:pt idx="11">
                  <c:v>5765</c:v>
                </c:pt>
                <c:pt idx="12">
                  <c:v>6590</c:v>
                </c:pt>
                <c:pt idx="13">
                  <c:v>7645</c:v>
                </c:pt>
                <c:pt idx="14">
                  <c:v>6104</c:v>
                </c:pt>
                <c:pt idx="15">
                  <c:v>5729</c:v>
                </c:pt>
                <c:pt idx="16">
                  <c:v>7645</c:v>
                </c:pt>
                <c:pt idx="17">
                  <c:v>7521</c:v>
                </c:pt>
                <c:pt idx="18">
                  <c:v>8119</c:v>
                </c:pt>
                <c:pt idx="19">
                  <c:v>7692</c:v>
                </c:pt>
                <c:pt idx="20">
                  <c:v>8141</c:v>
                </c:pt>
                <c:pt idx="21">
                  <c:v>8590</c:v>
                </c:pt>
                <c:pt idx="22">
                  <c:v>6551</c:v>
                </c:pt>
                <c:pt idx="23">
                  <c:v>8336</c:v>
                </c:pt>
                <c:pt idx="24">
                  <c:v>8524</c:v>
                </c:pt>
                <c:pt idx="25">
                  <c:v>7104</c:v>
                </c:pt>
                <c:pt idx="26">
                  <c:v>9265</c:v>
                </c:pt>
                <c:pt idx="27">
                  <c:v>6605</c:v>
                </c:pt>
                <c:pt idx="28">
                  <c:v>7403</c:v>
                </c:pt>
                <c:pt idx="29">
                  <c:v>7721</c:v>
                </c:pt>
                <c:pt idx="30">
                  <c:v>8925</c:v>
                </c:pt>
                <c:pt idx="31">
                  <c:v>9199</c:v>
                </c:pt>
                <c:pt idx="32">
                  <c:v>10416</c:v>
                </c:pt>
                <c:pt idx="33">
                  <c:v>8401</c:v>
                </c:pt>
                <c:pt idx="34">
                  <c:v>9004</c:v>
                </c:pt>
                <c:pt idx="35">
                  <c:v>9004</c:v>
                </c:pt>
              </c:numCache>
            </c:numRef>
          </c:val>
          <c:smooth val="0"/>
          <c:extLst>
            <c:ext xmlns:c16="http://schemas.microsoft.com/office/drawing/2014/chart" uri="{C3380CC4-5D6E-409C-BE32-E72D297353CC}">
              <c16:uniqueId val="{00000018-2769-42C3-8ED3-076AD2D155D8}"/>
            </c:ext>
          </c:extLst>
        </c:ser>
        <c:dLbls>
          <c:showLegendKey val="0"/>
          <c:showVal val="0"/>
          <c:showCatName val="0"/>
          <c:showSerName val="0"/>
          <c:showPercent val="0"/>
          <c:showBubbleSize val="0"/>
        </c:dLbls>
        <c:marker val="1"/>
        <c:smooth val="0"/>
        <c:axId val="33275904"/>
        <c:axId val="33277824"/>
      </c:lineChart>
      <c:lineChart>
        <c:grouping val="standard"/>
        <c:varyColors val="0"/>
        <c:ser>
          <c:idx val="1"/>
          <c:order val="1"/>
          <c:tx>
            <c:strRef>
              <c:f>'TABLA CONSUMOS graficos'!$T$55</c:f>
              <c:strCache>
                <c:ptCount val="1"/>
                <c:pt idx="0">
                  <c:v>€ </c:v>
                </c:pt>
              </c:strCache>
            </c:strRef>
          </c:tx>
          <c:spPr>
            <a:ln w="73025">
              <a:solidFill>
                <a:schemeClr val="tx1">
                  <a:lumMod val="85000"/>
                  <a:lumOff val="15000"/>
                  <a:alpha val="32000"/>
                </a:schemeClr>
              </a:solidFill>
            </a:ln>
          </c:spPr>
          <c:marker>
            <c:symbol val="none"/>
          </c:marker>
          <c:trendline>
            <c:spPr>
              <a:ln w="19050">
                <a:solidFill>
                  <a:schemeClr val="bg2">
                    <a:lumMod val="50000"/>
                  </a:schemeClr>
                </a:solidFill>
              </a:ln>
            </c:spPr>
            <c:trendlineType val="linear"/>
            <c:dispRSqr val="0"/>
            <c:dispEq val="0"/>
          </c:trendline>
          <c:cat>
            <c:strRef>
              <c:f>'TABLA CONSUMOS graficos'!$R$57:$R$68</c:f>
              <c:strCache>
                <c:ptCount val="12"/>
                <c:pt idx="0">
                  <c:v>Enero '19</c:v>
                </c:pt>
                <c:pt idx="1">
                  <c:v>Febrero '19</c:v>
                </c:pt>
                <c:pt idx="2">
                  <c:v>Marzo '19</c:v>
                </c:pt>
                <c:pt idx="3">
                  <c:v>Abril '19</c:v>
                </c:pt>
                <c:pt idx="4">
                  <c:v>Mayo '19</c:v>
                </c:pt>
                <c:pt idx="5">
                  <c:v>Junio '19</c:v>
                </c:pt>
                <c:pt idx="6">
                  <c:v>Juliol '19</c:v>
                </c:pt>
                <c:pt idx="7">
                  <c:v>Agosto '19</c:v>
                </c:pt>
                <c:pt idx="8">
                  <c:v>Septiembre'19</c:v>
                </c:pt>
                <c:pt idx="9">
                  <c:v>Octubre '19</c:v>
                </c:pt>
                <c:pt idx="10">
                  <c:v>Noviembre'19</c:v>
                </c:pt>
                <c:pt idx="11">
                  <c:v>Diciembre '19</c:v>
                </c:pt>
              </c:strCache>
            </c:strRef>
          </c:cat>
          <c:val>
            <c:numRef>
              <c:f>'TABLA CONSUMOS graficos'!$T$57:$T$92</c:f>
              <c:numCache>
                <c:formatCode>#,##0\ "€"</c:formatCode>
                <c:ptCount val="36"/>
                <c:pt idx="0">
                  <c:v>14070</c:v>
                </c:pt>
                <c:pt idx="1">
                  <c:v>10680</c:v>
                </c:pt>
                <c:pt idx="2">
                  <c:v>11080</c:v>
                </c:pt>
                <c:pt idx="3">
                  <c:v>10998</c:v>
                </c:pt>
                <c:pt idx="4">
                  <c:v>21328</c:v>
                </c:pt>
                <c:pt idx="5">
                  <c:v>15311</c:v>
                </c:pt>
                <c:pt idx="6">
                  <c:v>15095</c:v>
                </c:pt>
                <c:pt idx="7">
                  <c:v>10420</c:v>
                </c:pt>
                <c:pt idx="8">
                  <c:v>12013</c:v>
                </c:pt>
                <c:pt idx="9">
                  <c:v>11611</c:v>
                </c:pt>
                <c:pt idx="10">
                  <c:v>11851</c:v>
                </c:pt>
                <c:pt idx="11">
                  <c:v>10836</c:v>
                </c:pt>
                <c:pt idx="12" formatCode="#,##0">
                  <c:v>12396</c:v>
                </c:pt>
                <c:pt idx="13" formatCode="#,##0">
                  <c:v>14393</c:v>
                </c:pt>
                <c:pt idx="14" formatCode="#,##0">
                  <c:v>11476</c:v>
                </c:pt>
                <c:pt idx="15" formatCode="#,##0">
                  <c:v>8592</c:v>
                </c:pt>
                <c:pt idx="16" formatCode="#,##0">
                  <c:v>11280</c:v>
                </c:pt>
                <c:pt idx="17" formatCode="#,##0">
                  <c:v>13749</c:v>
                </c:pt>
                <c:pt idx="18" formatCode="#,##0">
                  <c:v>15288</c:v>
                </c:pt>
                <c:pt idx="19" formatCode="#,##0">
                  <c:v>14480</c:v>
                </c:pt>
                <c:pt idx="20" formatCode="#,##0">
                  <c:v>15329.5</c:v>
                </c:pt>
                <c:pt idx="21" formatCode="#,##0">
                  <c:v>16179</c:v>
                </c:pt>
                <c:pt idx="22" formatCode="#,##0">
                  <c:v>12339</c:v>
                </c:pt>
                <c:pt idx="23" formatCode="#,##0">
                  <c:v>15698</c:v>
                </c:pt>
                <c:pt idx="24" formatCode="#,##0">
                  <c:v>16054</c:v>
                </c:pt>
                <c:pt idx="25" formatCode="#,##0">
                  <c:v>13368</c:v>
                </c:pt>
                <c:pt idx="26" formatCode="#,##0">
                  <c:v>17456</c:v>
                </c:pt>
                <c:pt idx="27" formatCode="#,##0">
                  <c:v>12424</c:v>
                </c:pt>
                <c:pt idx="28" formatCode="#,##0">
                  <c:v>13934</c:v>
                </c:pt>
                <c:pt idx="29" formatCode="#,##0">
                  <c:v>14535</c:v>
                </c:pt>
                <c:pt idx="30" formatCode="#,##0">
                  <c:v>16801</c:v>
                </c:pt>
                <c:pt idx="31" formatCode="#,##0">
                  <c:v>17630</c:v>
                </c:pt>
                <c:pt idx="32" formatCode="#,##0">
                  <c:v>19972</c:v>
                </c:pt>
                <c:pt idx="33" formatCode="#,##0">
                  <c:v>16095</c:v>
                </c:pt>
                <c:pt idx="34" formatCode="#,##0">
                  <c:v>17255</c:v>
                </c:pt>
                <c:pt idx="35" formatCode="#,##0">
                  <c:v>17255</c:v>
                </c:pt>
              </c:numCache>
            </c:numRef>
          </c:val>
          <c:smooth val="0"/>
          <c:extLst>
            <c:ext xmlns:c16="http://schemas.microsoft.com/office/drawing/2014/chart" uri="{C3380CC4-5D6E-409C-BE32-E72D297353CC}">
              <c16:uniqueId val="{00000019-2769-42C3-8ED3-076AD2D155D8}"/>
            </c:ext>
          </c:extLst>
        </c:ser>
        <c:dLbls>
          <c:showLegendKey val="0"/>
          <c:showVal val="0"/>
          <c:showCatName val="0"/>
          <c:showSerName val="0"/>
          <c:showPercent val="0"/>
          <c:showBubbleSize val="0"/>
        </c:dLbls>
        <c:marker val="1"/>
        <c:smooth val="0"/>
        <c:axId val="33284096"/>
        <c:axId val="33285632"/>
      </c:lineChart>
      <c:catAx>
        <c:axId val="33275904"/>
        <c:scaling>
          <c:orientation val="minMax"/>
        </c:scaling>
        <c:delete val="0"/>
        <c:axPos val="b"/>
        <c:majorGridlines>
          <c:spPr>
            <a:ln w="3175">
              <a:solidFill>
                <a:srgbClr val="808080"/>
              </a:solidFill>
              <a:prstDash val="solid"/>
            </a:ln>
          </c:spPr>
        </c:majorGridlines>
        <c:title>
          <c:tx>
            <c:rich>
              <a:bodyPr/>
              <a:lstStyle/>
              <a:p>
                <a:pPr>
                  <a:defRPr sz="1000" b="0" i="0" u="none" strike="noStrike" baseline="0">
                    <a:solidFill>
                      <a:srgbClr val="000000"/>
                    </a:solidFill>
                    <a:latin typeface="Arial"/>
                    <a:ea typeface="Arial"/>
                    <a:cs typeface="Arial"/>
                  </a:defRPr>
                </a:pPr>
                <a:r>
                  <a:rPr lang="es-ES" sz="1200" b="0"/>
                  <a:t>...........................2019</a:t>
                </a:r>
                <a:r>
                  <a:rPr lang="es-ES" sz="1200" b="0" baseline="0"/>
                  <a:t>......................l........................2020..........................l..........................2021.............</a:t>
                </a:r>
                <a:endParaRPr lang="es-ES" sz="1200" b="0"/>
              </a:p>
            </c:rich>
          </c:tx>
          <c:layout>
            <c:manualLayout>
              <c:xMode val="edge"/>
              <c:yMode val="edge"/>
              <c:x val="0.10535248610879794"/>
              <c:y val="0.956801295825066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50" b="0" i="0" u="none" strike="noStrike" baseline="0">
                <a:solidFill>
                  <a:srgbClr val="000000"/>
                </a:solidFill>
                <a:latin typeface="Arial"/>
                <a:ea typeface="Arial"/>
                <a:cs typeface="Arial"/>
              </a:defRPr>
            </a:pPr>
            <a:endParaRPr lang="es-ES_tradnl"/>
          </a:p>
        </c:txPr>
        <c:crossAx val="33277824"/>
        <c:crosses val="autoZero"/>
        <c:auto val="1"/>
        <c:lblAlgn val="ctr"/>
        <c:lblOffset val="100"/>
        <c:tickLblSkip val="1"/>
        <c:tickMarkSkip val="1"/>
        <c:noMultiLvlLbl val="0"/>
      </c:catAx>
      <c:valAx>
        <c:axId val="33277824"/>
        <c:scaling>
          <c:orientation val="minMax"/>
        </c:scaling>
        <c:delete val="0"/>
        <c:axPos val="l"/>
        <c:majorGridlines>
          <c:spPr>
            <a:ln w="3175">
              <a:solidFill>
                <a:srgbClr val="808080"/>
              </a:solidFill>
              <a:prstDash val="solid"/>
            </a:ln>
          </c:spPr>
        </c:majorGridlines>
        <c:minorGridlines>
          <c:spPr>
            <a:ln w="3175">
              <a:solidFill>
                <a:srgbClr val="C0C0C0"/>
              </a:solidFill>
              <a:prstDash val="solid"/>
            </a:ln>
          </c:spPr>
        </c:minorGridlines>
        <c:title>
          <c:tx>
            <c:rich>
              <a:bodyPr/>
              <a:lstStyle/>
              <a:p>
                <a:pPr>
                  <a:defRPr sz="1600" b="1" i="0" u="none" strike="noStrike" baseline="0">
                    <a:solidFill>
                      <a:srgbClr val="000000"/>
                    </a:solidFill>
                    <a:latin typeface="Arial"/>
                    <a:ea typeface="Arial"/>
                    <a:cs typeface="Arial"/>
                  </a:defRPr>
                </a:pPr>
                <a:r>
                  <a:rPr lang="es-ES" sz="1600"/>
                  <a:t>m3</a:t>
                </a:r>
              </a:p>
            </c:rich>
          </c:tx>
          <c:layout>
            <c:manualLayout>
              <c:xMode val="edge"/>
              <c:yMode val="edge"/>
              <c:x val="1.8844729769173112E-2"/>
              <c:y val="6.3140160373801546E-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es-ES_tradnl"/>
          </a:p>
        </c:txPr>
        <c:crossAx val="33275904"/>
        <c:crosses val="autoZero"/>
        <c:crossBetween val="between"/>
      </c:valAx>
      <c:catAx>
        <c:axId val="33284096"/>
        <c:scaling>
          <c:orientation val="minMax"/>
        </c:scaling>
        <c:delete val="1"/>
        <c:axPos val="b"/>
        <c:numFmt formatCode="General" sourceLinked="1"/>
        <c:majorTickMark val="out"/>
        <c:minorTickMark val="none"/>
        <c:tickLblPos val="nextTo"/>
        <c:crossAx val="33285632"/>
        <c:crosses val="autoZero"/>
        <c:auto val="1"/>
        <c:lblAlgn val="ctr"/>
        <c:lblOffset val="100"/>
        <c:noMultiLvlLbl val="0"/>
      </c:catAx>
      <c:valAx>
        <c:axId val="33285632"/>
        <c:scaling>
          <c:orientation val="minMax"/>
        </c:scaling>
        <c:delete val="0"/>
        <c:axPos val="r"/>
        <c:numFmt formatCode="#,##0\ &quot;€&quot;" sourceLinked="0"/>
        <c:majorTickMark val="out"/>
        <c:minorTickMark val="none"/>
        <c:tickLblPos val="nextTo"/>
        <c:txPr>
          <a:bodyPr rot="0" vert="horz"/>
          <a:lstStyle/>
          <a:p>
            <a:pPr>
              <a:defRPr sz="1230" b="0" i="0" u="none" strike="noStrike" baseline="0">
                <a:solidFill>
                  <a:srgbClr val="000000"/>
                </a:solidFill>
                <a:latin typeface="Arial"/>
                <a:ea typeface="Arial"/>
                <a:cs typeface="Arial"/>
              </a:defRPr>
            </a:pPr>
            <a:endParaRPr lang="es-ES_tradnl"/>
          </a:p>
        </c:txPr>
        <c:crossAx val="33284096"/>
        <c:crosses val="max"/>
        <c:crossBetween val="between"/>
      </c:valAx>
      <c:spPr>
        <a:solidFill>
          <a:srgbClr val="FFFFFF"/>
        </a:solidFill>
        <a:ln w="12700">
          <a:solidFill>
            <a:srgbClr val="808080"/>
          </a:solidFill>
          <a:prstDash val="solid"/>
        </a:ln>
      </c:spPr>
    </c:plotArea>
    <c:legend>
      <c:legendPos val="r"/>
      <c:layout>
        <c:manualLayout>
          <c:xMode val="edge"/>
          <c:yMode val="edge"/>
          <c:x val="0.68861286652473164"/>
          <c:y val="2.0571321202299379E-2"/>
          <c:w val="0.29208745902470346"/>
          <c:h val="6.716588278814142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a:pPr>
            <a:r>
              <a:rPr lang="es-ES"/>
              <a:t>Comparativa Consumo Gas</a:t>
            </a:r>
            <a:r>
              <a:rPr lang="es-ES" baseline="0"/>
              <a:t> Natural</a:t>
            </a:r>
            <a:r>
              <a:rPr lang="es-ES"/>
              <a:t> 2016-2020</a:t>
            </a:r>
          </a:p>
        </c:rich>
      </c:tx>
      <c:overlay val="0"/>
    </c:title>
    <c:autoTitleDeleted val="0"/>
    <c:plotArea>
      <c:layout/>
      <c:barChart>
        <c:barDir val="col"/>
        <c:grouping val="clustered"/>
        <c:varyColors val="0"/>
        <c:ser>
          <c:idx val="0"/>
          <c:order val="0"/>
          <c:tx>
            <c:strRef>
              <c:f>'Gas Natural'!$B$3</c:f>
              <c:strCache>
                <c:ptCount val="1"/>
                <c:pt idx="0">
                  <c:v>2015(kWh) </c:v>
                </c:pt>
              </c:strCache>
            </c:strRef>
          </c:tx>
          <c:invertIfNegative val="0"/>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'Gas Natural'!$B$4:$B$15</c:f>
              <c:numCache>
                <c:formatCode>#,##0</c:formatCode>
                <c:ptCount val="12"/>
              </c:numCache>
            </c:numRef>
          </c:val>
          <c:extLst>
            <c:ext xmlns:c16="http://schemas.microsoft.com/office/drawing/2014/chart" uri="{C3380CC4-5D6E-409C-BE32-E72D297353CC}">
              <c16:uniqueId val="{00000000-4742-468B-9EFE-A1597ACDD487}"/>
            </c:ext>
          </c:extLst>
        </c:ser>
        <c:ser>
          <c:idx val="1"/>
          <c:order val="1"/>
          <c:tx>
            <c:strRef>
              <c:f>'Gas Natural'!$C$3</c:f>
              <c:strCache>
                <c:ptCount val="1"/>
                <c:pt idx="0">
                  <c:v>2019 (kWh) </c:v>
                </c:pt>
              </c:strCache>
            </c:strRef>
          </c:tx>
          <c:invertIfNegative val="0"/>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'Gas Natural'!$C$4:$C$15</c:f>
              <c:numCache>
                <c:formatCode>#,##0</c:formatCode>
                <c:ptCount val="12"/>
              </c:numCache>
            </c:numRef>
          </c:val>
          <c:extLst>
            <c:ext xmlns:c16="http://schemas.microsoft.com/office/drawing/2014/chart" uri="{C3380CC4-5D6E-409C-BE32-E72D297353CC}">
              <c16:uniqueId val="{00000001-4742-468B-9EFE-A1597ACDD487}"/>
            </c:ext>
          </c:extLst>
        </c:ser>
        <c:ser>
          <c:idx val="2"/>
          <c:order val="2"/>
          <c:tx>
            <c:strRef>
              <c:f>'Gas Natural'!$D$3</c:f>
              <c:strCache>
                <c:ptCount val="1"/>
                <c:pt idx="0">
                  <c:v>2020 (kWh) </c:v>
                </c:pt>
              </c:strCache>
            </c:strRef>
          </c:tx>
          <c:invertIfNegative val="0"/>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'Gas Natural'!$D$4:$D$15</c:f>
              <c:numCache>
                <c:formatCode>_-* #,##0\ _€_-;\-* #,##0\ _€_-;_-* "-"??\ _€_-;_-@_-</c:formatCode>
                <c:ptCount val="12"/>
                <c:pt idx="0">
                  <c:v>1198167</c:v>
                </c:pt>
                <c:pt idx="1">
                  <c:v>1031784</c:v>
                </c:pt>
                <c:pt idx="2">
                  <c:v>1065864</c:v>
                </c:pt>
                <c:pt idx="3">
                  <c:v>1123004</c:v>
                </c:pt>
                <c:pt idx="4">
                  <c:v>1060114</c:v>
                </c:pt>
                <c:pt idx="5">
                  <c:v>1245076</c:v>
                </c:pt>
                <c:pt idx="6">
                  <c:v>2007753</c:v>
                </c:pt>
                <c:pt idx="7">
                  <c:v>1548078</c:v>
                </c:pt>
                <c:pt idx="8">
                  <c:v>1251379</c:v>
                </c:pt>
                <c:pt idx="9">
                  <c:v>1117155</c:v>
                </c:pt>
                <c:pt idx="10">
                  <c:v>1171486</c:v>
                </c:pt>
                <c:pt idx="11">
                  <c:v>1355141</c:v>
                </c:pt>
              </c:numCache>
            </c:numRef>
          </c:val>
          <c:extLst>
            <c:ext xmlns:c16="http://schemas.microsoft.com/office/drawing/2014/chart" uri="{C3380CC4-5D6E-409C-BE32-E72D297353CC}">
              <c16:uniqueId val="{00000002-4742-468B-9EFE-A1597ACDD487}"/>
            </c:ext>
          </c:extLst>
        </c:ser>
        <c:ser>
          <c:idx val="3"/>
          <c:order val="3"/>
          <c:tx>
            <c:strRef>
              <c:f>'Gas Natural'!$E$3</c:f>
              <c:strCache>
                <c:ptCount val="1"/>
                <c:pt idx="0">
                  <c:v>2021 (kWh) </c:v>
                </c:pt>
              </c:strCache>
            </c:strRef>
          </c:tx>
          <c:invertIfNegative val="0"/>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'Gas Natural'!$E$4:$E$15</c:f>
              <c:numCache>
                <c:formatCode>#,##0</c:formatCode>
                <c:ptCount val="12"/>
                <c:pt idx="0">
                  <c:v>1451801</c:v>
                </c:pt>
                <c:pt idx="1">
                  <c:v>1264349</c:v>
                </c:pt>
                <c:pt idx="2">
                  <c:v>1379927</c:v>
                </c:pt>
                <c:pt idx="3">
                  <c:v>1316410</c:v>
                </c:pt>
                <c:pt idx="4">
                  <c:v>1232264</c:v>
                </c:pt>
                <c:pt idx="5">
                  <c:v>2351574</c:v>
                </c:pt>
                <c:pt idx="6">
                  <c:v>2675837</c:v>
                </c:pt>
                <c:pt idx="7">
                  <c:v>2363743</c:v>
                </c:pt>
                <c:pt idx="8">
                  <c:v>2259025</c:v>
                </c:pt>
                <c:pt idx="9">
                  <c:v>2210038</c:v>
                </c:pt>
                <c:pt idx="10">
                  <c:v>2386645</c:v>
                </c:pt>
                <c:pt idx="11">
                  <c:v>1394129</c:v>
                </c:pt>
              </c:numCache>
            </c:numRef>
          </c:val>
          <c:extLst>
            <c:ext xmlns:c16="http://schemas.microsoft.com/office/drawing/2014/chart" uri="{C3380CC4-5D6E-409C-BE32-E72D297353CC}">
              <c16:uniqueId val="{00000003-4742-468B-9EFE-A1597ACDD487}"/>
            </c:ext>
          </c:extLst>
        </c:ser>
        <c:dLbls>
          <c:showLegendKey val="0"/>
          <c:showVal val="0"/>
          <c:showCatName val="0"/>
          <c:showSerName val="0"/>
          <c:showPercent val="0"/>
          <c:showBubbleSize val="0"/>
        </c:dLbls>
        <c:gapWidth val="150"/>
        <c:axId val="93097344"/>
        <c:axId val="32059776"/>
      </c:barChart>
      <c:catAx>
        <c:axId val="93097344"/>
        <c:scaling>
          <c:orientation val="minMax"/>
        </c:scaling>
        <c:delete val="0"/>
        <c:axPos val="b"/>
        <c:numFmt formatCode="General" sourceLinked="1"/>
        <c:majorTickMark val="none"/>
        <c:minorTickMark val="none"/>
        <c:tickLblPos val="nextTo"/>
        <c:txPr>
          <a:bodyPr/>
          <a:lstStyle/>
          <a:p>
            <a:pPr>
              <a:defRPr lang="es-ES"/>
            </a:pPr>
            <a:endParaRPr lang="es-ES_tradnl"/>
          </a:p>
        </c:txPr>
        <c:crossAx val="32059776"/>
        <c:crosses val="autoZero"/>
        <c:auto val="1"/>
        <c:lblAlgn val="ctr"/>
        <c:lblOffset val="100"/>
        <c:noMultiLvlLbl val="1"/>
      </c:catAx>
      <c:valAx>
        <c:axId val="32059776"/>
        <c:scaling>
          <c:orientation val="minMax"/>
        </c:scaling>
        <c:delete val="0"/>
        <c:axPos val="l"/>
        <c:majorGridlines/>
        <c:numFmt formatCode="#,##0" sourceLinked="1"/>
        <c:majorTickMark val="none"/>
        <c:minorTickMark val="none"/>
        <c:tickLblPos val="nextTo"/>
        <c:txPr>
          <a:bodyPr/>
          <a:lstStyle/>
          <a:p>
            <a:pPr>
              <a:defRPr lang="es-ES"/>
            </a:pPr>
            <a:endParaRPr lang="es-ES_tradnl"/>
          </a:p>
        </c:txPr>
        <c:crossAx val="93097344"/>
        <c:crosses val="autoZero"/>
        <c:crossBetween val="between"/>
      </c:valAx>
    </c:plotArea>
    <c:legend>
      <c:legendPos val="r"/>
      <c:overlay val="0"/>
      <c:txPr>
        <a:bodyPr/>
        <a:lstStyle/>
        <a:p>
          <a:pPr>
            <a:defRPr lang="es-ES"/>
          </a:pPr>
          <a:endParaRPr lang="es-ES_tradnl"/>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a:pPr>
            <a:r>
              <a:rPr lang="en-US"/>
              <a:t>Consumo</a:t>
            </a:r>
            <a:r>
              <a:rPr lang="en-US" baseline="0"/>
              <a:t> Mensual Gas Natural Año 2019-2020</a:t>
            </a:r>
            <a:endParaRPr lang="en-US"/>
          </a:p>
        </c:rich>
      </c:tx>
      <c:layout>
        <c:manualLayout>
          <c:xMode val="edge"/>
          <c:yMode val="edge"/>
          <c:x val="0.21672856325805973"/>
          <c:y val="2.9853228482683288E-2"/>
        </c:manualLayout>
      </c:layout>
      <c:overlay val="0"/>
    </c:title>
    <c:autoTitleDeleted val="0"/>
    <c:plotArea>
      <c:layout/>
      <c:barChart>
        <c:barDir val="col"/>
        <c:grouping val="clustered"/>
        <c:varyColors val="0"/>
        <c:ser>
          <c:idx val="0"/>
          <c:order val="0"/>
          <c:tx>
            <c:strRef>
              <c:f>'Gas Natural'!$E$3</c:f>
              <c:strCache>
                <c:ptCount val="1"/>
                <c:pt idx="0">
                  <c:v>2021 (kWh) </c:v>
                </c:pt>
              </c:strCache>
            </c:strRef>
          </c:tx>
          <c:invertIfNegative val="0"/>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'Gas Natural'!$E$4:$E$15</c:f>
              <c:numCache>
                <c:formatCode>#,##0</c:formatCode>
                <c:ptCount val="12"/>
                <c:pt idx="0">
                  <c:v>1451801</c:v>
                </c:pt>
                <c:pt idx="1">
                  <c:v>1264349</c:v>
                </c:pt>
                <c:pt idx="2">
                  <c:v>1379927</c:v>
                </c:pt>
                <c:pt idx="3">
                  <c:v>1316410</c:v>
                </c:pt>
                <c:pt idx="4">
                  <c:v>1232264</c:v>
                </c:pt>
                <c:pt idx="5">
                  <c:v>2351574</c:v>
                </c:pt>
                <c:pt idx="6">
                  <c:v>2675837</c:v>
                </c:pt>
                <c:pt idx="7">
                  <c:v>2363743</c:v>
                </c:pt>
                <c:pt idx="8">
                  <c:v>2259025</c:v>
                </c:pt>
                <c:pt idx="9">
                  <c:v>2210038</c:v>
                </c:pt>
                <c:pt idx="10">
                  <c:v>2386645</c:v>
                </c:pt>
                <c:pt idx="11">
                  <c:v>1394129</c:v>
                </c:pt>
              </c:numCache>
            </c:numRef>
          </c:val>
          <c:extLst>
            <c:ext xmlns:c16="http://schemas.microsoft.com/office/drawing/2014/chart" uri="{C3380CC4-5D6E-409C-BE32-E72D297353CC}">
              <c16:uniqueId val="{00000000-BFFA-4358-9A9C-4D618B4B4B28}"/>
            </c:ext>
          </c:extLst>
        </c:ser>
        <c:dLbls>
          <c:showLegendKey val="0"/>
          <c:showVal val="0"/>
          <c:showCatName val="0"/>
          <c:showSerName val="0"/>
          <c:showPercent val="0"/>
          <c:showBubbleSize val="0"/>
        </c:dLbls>
        <c:gapWidth val="150"/>
        <c:axId val="32068352"/>
        <c:axId val="32069888"/>
      </c:barChart>
      <c:catAx>
        <c:axId val="32068352"/>
        <c:scaling>
          <c:orientation val="minMax"/>
        </c:scaling>
        <c:delete val="0"/>
        <c:axPos val="b"/>
        <c:numFmt formatCode="General" sourceLinked="1"/>
        <c:majorTickMark val="out"/>
        <c:minorTickMark val="none"/>
        <c:tickLblPos val="nextTo"/>
        <c:txPr>
          <a:bodyPr/>
          <a:lstStyle/>
          <a:p>
            <a:pPr>
              <a:defRPr lang="es-ES"/>
            </a:pPr>
            <a:endParaRPr lang="es-ES_tradnl"/>
          </a:p>
        </c:txPr>
        <c:crossAx val="32069888"/>
        <c:crosses val="autoZero"/>
        <c:auto val="1"/>
        <c:lblAlgn val="ctr"/>
        <c:lblOffset val="100"/>
        <c:noMultiLvlLbl val="0"/>
      </c:catAx>
      <c:valAx>
        <c:axId val="32069888"/>
        <c:scaling>
          <c:orientation val="minMax"/>
        </c:scaling>
        <c:delete val="0"/>
        <c:axPos val="l"/>
        <c:majorGridlines/>
        <c:numFmt formatCode="#,##0" sourceLinked="1"/>
        <c:majorTickMark val="out"/>
        <c:minorTickMark val="none"/>
        <c:tickLblPos val="nextTo"/>
        <c:txPr>
          <a:bodyPr/>
          <a:lstStyle/>
          <a:p>
            <a:pPr>
              <a:defRPr lang="es-ES"/>
            </a:pPr>
            <a:endParaRPr lang="es-ES_tradnl"/>
          </a:p>
        </c:txPr>
        <c:crossAx val="32068352"/>
        <c:crosses val="autoZero"/>
        <c:crossBetween val="between"/>
      </c:valAx>
    </c:plotArea>
    <c:legend>
      <c:legendPos val="r"/>
      <c:overlay val="0"/>
      <c:txPr>
        <a:bodyPr/>
        <a:lstStyle/>
        <a:p>
          <a:pPr>
            <a:defRPr lang="es-ES"/>
          </a:pPr>
          <a:endParaRPr lang="es-ES_tradnl"/>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a:pPr>
            <a:r>
              <a:rPr lang="en-US"/>
              <a:t>REPARTO CONSUMO GAS </a:t>
            </a:r>
          </a:p>
        </c:rich>
      </c:tx>
      <c:layout>
        <c:manualLayout>
          <c:xMode val="edge"/>
          <c:yMode val="edge"/>
          <c:x val="0.25416767019347997"/>
          <c:y val="7.5500929345100913E-3"/>
        </c:manualLayout>
      </c:layout>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8.3717487860251197E-2"/>
          <c:y val="0.16552992628574537"/>
          <c:w val="0.86149811760231765"/>
          <c:h val="0.74282227957128732"/>
        </c:manualLayout>
      </c:layout>
      <c:pie3DChart>
        <c:varyColors val="1"/>
        <c:ser>
          <c:idx val="0"/>
          <c:order val="0"/>
          <c:tx>
            <c:strRef>
              <c:f>'Gas Natural'!$E$40</c:f>
              <c:strCache>
                <c:ptCount val="1"/>
                <c:pt idx="0">
                  <c:v>REPARTO CONSUMO GAS </c:v>
                </c:pt>
              </c:strCache>
            </c:strRef>
          </c:tx>
          <c:explosion val="25"/>
          <c:dLbls>
            <c:dLbl>
              <c:idx val="0"/>
              <c:layout>
                <c:manualLayout>
                  <c:x val="-3.8077210124192809E-2"/>
                  <c:y val="0.5356728740688108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24D-4811-B783-6A8D3C9363E3}"/>
                </c:ext>
              </c:extLst>
            </c:dLbl>
            <c:dLbl>
              <c:idx val="2"/>
              <c:layout>
                <c:manualLayout>
                  <c:x val="0.23221688257123643"/>
                  <c:y val="4.06880574784489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4D-4811-B783-6A8D3C9363E3}"/>
                </c:ext>
              </c:extLst>
            </c:dLbl>
            <c:numFmt formatCode="0.00%" sourceLinked="0"/>
            <c:spPr>
              <a:noFill/>
              <a:ln>
                <a:noFill/>
              </a:ln>
              <a:effectLst/>
            </c:spPr>
            <c:txPr>
              <a:bodyPr/>
              <a:lstStyle/>
              <a:p>
                <a:pPr>
                  <a:defRPr lang="es-ES"/>
                </a:pPr>
                <a:endParaRPr lang="es-ES_tradnl"/>
              </a:p>
            </c:tx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'Gas Natural'!$D$41:$D$43</c:f>
              <c:strCache>
                <c:ptCount val="3"/>
                <c:pt idx="0">
                  <c:v>CLIMATIZACION</c:v>
                </c:pt>
                <c:pt idx="1">
                  <c:v>ACS</c:v>
                </c:pt>
                <c:pt idx="2">
                  <c:v>RESTAURACION</c:v>
                </c:pt>
              </c:strCache>
            </c:strRef>
          </c:cat>
          <c:val>
            <c:numRef>
              <c:f>'Gas Natural'!$G$41:$G$43</c:f>
              <c:numCache>
                <c:formatCode>0.00%</c:formatCode>
                <c:ptCount val="3"/>
                <c:pt idx="0">
                  <c:v>0.39879999999999999</c:v>
                </c:pt>
                <c:pt idx="1">
                  <c:v>0.55120000000000002</c:v>
                </c:pt>
                <c:pt idx="2">
                  <c:v>4.99E-2</c:v>
                </c:pt>
              </c:numCache>
            </c:numRef>
          </c:val>
          <c:extLst>
            <c:ext xmlns:c16="http://schemas.microsoft.com/office/drawing/2014/chart" uri="{C3380CC4-5D6E-409C-BE32-E72D297353CC}">
              <c16:uniqueId val="{00000002-F24D-4811-B783-6A8D3C9363E3}"/>
            </c:ext>
          </c:extLst>
        </c:ser>
        <c:dLbls>
          <c:showLegendKey val="0"/>
          <c:showVal val="0"/>
          <c:showCatName val="0"/>
          <c:showSerName val="0"/>
          <c:showPercent val="0"/>
          <c:showBubbleSize val="0"/>
          <c:showLeaderLines val="1"/>
        </c:dLbls>
      </c:pie3DChart>
    </c:plotArea>
    <c:plotVisOnly val="1"/>
    <c:dispBlanksAs val="zero"/>
    <c:showDLblsOverMax val="0"/>
  </c:chart>
  <c:printSettings>
    <c:headerFooter/>
    <c:pageMargins b="0.750000000000001" l="0.70000000000000062" r="0.70000000000000062" t="0.750000000000001"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a:pPr>
            <a:r>
              <a:rPr lang="en-US"/>
              <a:t>Consumo</a:t>
            </a:r>
            <a:r>
              <a:rPr lang="en-US" baseline="0"/>
              <a:t> Mensual Gas Natural Año 2019-2020</a:t>
            </a:r>
            <a:endParaRPr lang="en-US"/>
          </a:p>
        </c:rich>
      </c:tx>
      <c:layout>
        <c:manualLayout>
          <c:xMode val="edge"/>
          <c:yMode val="edge"/>
          <c:x val="0.21672856325805973"/>
          <c:y val="2.9853228482683288E-2"/>
        </c:manualLayout>
      </c:layout>
      <c:overlay val="0"/>
    </c:title>
    <c:autoTitleDeleted val="0"/>
    <c:plotArea>
      <c:layout/>
      <c:barChart>
        <c:barDir val="col"/>
        <c:grouping val="clustered"/>
        <c:varyColors val="0"/>
        <c:ser>
          <c:idx val="0"/>
          <c:order val="0"/>
          <c:tx>
            <c:strRef>
              <c:f>'Gas Natural'!$G$3</c:f>
              <c:strCache>
                <c:ptCount val="1"/>
                <c:pt idx="0">
                  <c:v> 2021 Importe €</c:v>
                </c:pt>
              </c:strCache>
            </c:strRef>
          </c:tx>
          <c:spPr>
            <a:solidFill>
              <a:schemeClr val="bg1">
                <a:lumMod val="75000"/>
              </a:schemeClr>
            </a:solidFill>
            <a:ln>
              <a:solidFill>
                <a:schemeClr val="bg1">
                  <a:lumMod val="75000"/>
                </a:schemeClr>
              </a:solidFill>
            </a:ln>
          </c:spPr>
          <c:invertIfNegative val="0"/>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'Gas Natural'!$G$4:$G$15</c:f>
              <c:numCache>
                <c:formatCode>#,##0</c:formatCode>
                <c:ptCount val="12"/>
                <c:pt idx="0">
                  <c:v>30927.72</c:v>
                </c:pt>
                <c:pt idx="1">
                  <c:v>27351.79</c:v>
                </c:pt>
                <c:pt idx="2">
                  <c:v>29034.02</c:v>
                </c:pt>
                <c:pt idx="3">
                  <c:v>28578.42</c:v>
                </c:pt>
                <c:pt idx="4">
                  <c:v>26795.040000000001</c:v>
                </c:pt>
                <c:pt idx="5">
                  <c:v>52519.12</c:v>
                </c:pt>
                <c:pt idx="6">
                  <c:v>58275.57</c:v>
                </c:pt>
                <c:pt idx="7">
                  <c:v>53131.81</c:v>
                </c:pt>
                <c:pt idx="8">
                  <c:v>47367.03</c:v>
                </c:pt>
                <c:pt idx="9">
                  <c:v>44451.839999999997</c:v>
                </c:pt>
                <c:pt idx="10">
                  <c:v>48409.67</c:v>
                </c:pt>
                <c:pt idx="11">
                  <c:v>29703.91</c:v>
                </c:pt>
              </c:numCache>
            </c:numRef>
          </c:val>
          <c:extLst>
            <c:ext xmlns:c16="http://schemas.microsoft.com/office/drawing/2014/chart" uri="{C3380CC4-5D6E-409C-BE32-E72D297353CC}">
              <c16:uniqueId val="{00000000-7F75-4C82-A0AD-73D31D407B63}"/>
            </c:ext>
          </c:extLst>
        </c:ser>
        <c:dLbls>
          <c:showLegendKey val="0"/>
          <c:showVal val="0"/>
          <c:showCatName val="0"/>
          <c:showSerName val="0"/>
          <c:showPercent val="0"/>
          <c:showBubbleSize val="0"/>
        </c:dLbls>
        <c:gapWidth val="150"/>
        <c:axId val="32068352"/>
        <c:axId val="32069888"/>
      </c:barChart>
      <c:catAx>
        <c:axId val="32068352"/>
        <c:scaling>
          <c:orientation val="minMax"/>
        </c:scaling>
        <c:delete val="0"/>
        <c:axPos val="b"/>
        <c:numFmt formatCode="General" sourceLinked="1"/>
        <c:majorTickMark val="out"/>
        <c:minorTickMark val="none"/>
        <c:tickLblPos val="nextTo"/>
        <c:txPr>
          <a:bodyPr/>
          <a:lstStyle/>
          <a:p>
            <a:pPr>
              <a:defRPr lang="es-ES"/>
            </a:pPr>
            <a:endParaRPr lang="es-ES_tradnl"/>
          </a:p>
        </c:txPr>
        <c:crossAx val="32069888"/>
        <c:crosses val="autoZero"/>
        <c:auto val="1"/>
        <c:lblAlgn val="ctr"/>
        <c:lblOffset val="100"/>
        <c:noMultiLvlLbl val="0"/>
      </c:catAx>
      <c:valAx>
        <c:axId val="32069888"/>
        <c:scaling>
          <c:orientation val="minMax"/>
        </c:scaling>
        <c:delete val="0"/>
        <c:axPos val="l"/>
        <c:majorGridlines/>
        <c:numFmt formatCode="#,##0" sourceLinked="1"/>
        <c:majorTickMark val="out"/>
        <c:minorTickMark val="none"/>
        <c:tickLblPos val="nextTo"/>
        <c:txPr>
          <a:bodyPr/>
          <a:lstStyle/>
          <a:p>
            <a:pPr>
              <a:defRPr lang="es-ES"/>
            </a:pPr>
            <a:endParaRPr lang="es-ES_tradnl"/>
          </a:p>
        </c:txPr>
        <c:crossAx val="32068352"/>
        <c:crosses val="autoZero"/>
        <c:crossBetween val="between"/>
      </c:valAx>
      <c:spPr>
        <a:noFill/>
        <a:ln w="25400">
          <a:noFill/>
        </a:ln>
      </c:spPr>
    </c:plotArea>
    <c:legend>
      <c:legendPos val="r"/>
      <c:overlay val="0"/>
      <c:txPr>
        <a:bodyPr/>
        <a:lstStyle/>
        <a:p>
          <a:pPr>
            <a:defRPr lang="es-ES"/>
          </a:pPr>
          <a:endParaRPr lang="es-ES_tradnl"/>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75" b="0" i="0" u="none" strike="noStrike" baseline="0">
                <a:solidFill>
                  <a:srgbClr val="000000"/>
                </a:solidFill>
                <a:latin typeface="Arial"/>
                <a:ea typeface="Arial"/>
                <a:cs typeface="Arial"/>
              </a:defRPr>
            </a:pPr>
            <a:r>
              <a:rPr lang="es-ES" sz="1400" b="1" i="0" u="none" strike="noStrike" baseline="0">
                <a:solidFill>
                  <a:srgbClr val="000000"/>
                </a:solidFill>
                <a:latin typeface="Arial"/>
                <a:cs typeface="Arial"/>
              </a:rPr>
              <a:t>Consumos de Gas Natural 2021</a:t>
            </a:r>
            <a:endParaRPr lang="es-ES" sz="1400" b="1" i="0" u="none" strike="noStrike" baseline="0">
              <a:solidFill>
                <a:srgbClr val="FF0000"/>
              </a:solidFill>
              <a:latin typeface="Arial"/>
              <a:cs typeface="Arial"/>
            </a:endParaRPr>
          </a:p>
          <a:p>
            <a:pPr>
              <a:defRPr sz="1675" b="0" i="0" u="none" strike="noStrike" baseline="0">
                <a:solidFill>
                  <a:srgbClr val="000000"/>
                </a:solidFill>
                <a:latin typeface="Arial"/>
                <a:ea typeface="Arial"/>
                <a:cs typeface="Arial"/>
              </a:defRPr>
            </a:pPr>
            <a:endParaRPr lang="es-ES" sz="1400" b="1" i="0" u="none" strike="noStrike" baseline="0">
              <a:solidFill>
                <a:srgbClr val="FF0000"/>
              </a:solidFill>
              <a:latin typeface="Arial"/>
              <a:cs typeface="Arial"/>
            </a:endParaRPr>
          </a:p>
        </c:rich>
      </c:tx>
      <c:layout>
        <c:manualLayout>
          <c:xMode val="edge"/>
          <c:yMode val="edge"/>
          <c:x val="9.8695211381839065E-2"/>
          <c:y val="2.2458853717110865E-2"/>
        </c:manualLayout>
      </c:layout>
      <c:overlay val="0"/>
      <c:spPr>
        <a:noFill/>
        <a:ln w="25400">
          <a:noFill/>
        </a:ln>
      </c:spPr>
    </c:title>
    <c:autoTitleDeleted val="0"/>
    <c:plotArea>
      <c:layout>
        <c:manualLayout>
          <c:layoutTarget val="inner"/>
          <c:xMode val="edge"/>
          <c:yMode val="edge"/>
          <c:x val="0.12935339094735179"/>
          <c:y val="0.12854454209052871"/>
          <c:w val="0.82587164989463069"/>
          <c:h val="0.71455642515029205"/>
        </c:manualLayout>
      </c:layout>
      <c:lineChart>
        <c:grouping val="standard"/>
        <c:varyColors val="0"/>
        <c:ser>
          <c:idx val="3"/>
          <c:order val="3"/>
          <c:tx>
            <c:strRef>
              <c:f>'Gas Natural'!$E$3</c:f>
              <c:strCache>
                <c:ptCount val="1"/>
                <c:pt idx="0">
                  <c:v>2021 (kWh) </c:v>
                </c:pt>
              </c:strCache>
            </c:strRef>
          </c:tx>
          <c:spPr>
            <a:ln w="41275"/>
          </c:spPr>
          <c:marker>
            <c:symbol val="none"/>
          </c:marker>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'Gas Natural'!$E$4:$E$15</c:f>
              <c:numCache>
                <c:formatCode>#,##0</c:formatCode>
                <c:ptCount val="12"/>
                <c:pt idx="0">
                  <c:v>1451801</c:v>
                </c:pt>
                <c:pt idx="1">
                  <c:v>1264349</c:v>
                </c:pt>
                <c:pt idx="2">
                  <c:v>1379927</c:v>
                </c:pt>
                <c:pt idx="3">
                  <c:v>1316410</c:v>
                </c:pt>
                <c:pt idx="4">
                  <c:v>1232264</c:v>
                </c:pt>
                <c:pt idx="5">
                  <c:v>2351574</c:v>
                </c:pt>
                <c:pt idx="6">
                  <c:v>2675837</c:v>
                </c:pt>
                <c:pt idx="7">
                  <c:v>2363743</c:v>
                </c:pt>
                <c:pt idx="8">
                  <c:v>2259025</c:v>
                </c:pt>
                <c:pt idx="9">
                  <c:v>2210038</c:v>
                </c:pt>
                <c:pt idx="10">
                  <c:v>2386645</c:v>
                </c:pt>
                <c:pt idx="11">
                  <c:v>1394129</c:v>
                </c:pt>
              </c:numCache>
            </c:numRef>
          </c:val>
          <c:smooth val="0"/>
          <c:extLst>
            <c:ext xmlns:c16="http://schemas.microsoft.com/office/drawing/2014/chart" uri="{C3380CC4-5D6E-409C-BE32-E72D297353CC}">
              <c16:uniqueId val="{0000003E-20D0-4AA0-8017-2C122A438B20}"/>
            </c:ext>
          </c:extLst>
        </c:ser>
        <c:dLbls>
          <c:showLegendKey val="0"/>
          <c:showVal val="0"/>
          <c:showCatName val="0"/>
          <c:showSerName val="0"/>
          <c:showPercent val="0"/>
          <c:showBubbleSize val="0"/>
        </c:dLbls>
        <c:marker val="1"/>
        <c:smooth val="0"/>
        <c:axId val="32928128"/>
        <c:axId val="32930048"/>
        <c:extLst>
          <c:ext xmlns:c15="http://schemas.microsoft.com/office/drawing/2012/chart" uri="{02D57815-91ED-43cb-92C2-25804820EDAC}">
            <c15:filteredLineSeries>
              <c15:ser>
                <c:idx val="0"/>
                <c:order val="0"/>
                <c:tx>
                  <c:strRef>
                    <c:extLst>
                      <c:ext uri="{02D57815-91ED-43cb-92C2-25804820EDAC}">
                        <c15:formulaRef>
                          <c15:sqref>'Gas Natural'!$B$3</c15:sqref>
                        </c15:formulaRef>
                      </c:ext>
                    </c:extLst>
                    <c:strCache>
                      <c:ptCount val="1"/>
                      <c:pt idx="0">
                        <c:v>2015(kWh) </c:v>
                      </c:pt>
                    </c:strCache>
                  </c:strRef>
                </c:tx>
                <c:spPr>
                  <a:ln w="38100">
                    <a:solidFill>
                      <a:srgbClr val="000080"/>
                    </a:solidFill>
                    <a:prstDash val="solid"/>
                  </a:ln>
                </c:spPr>
                <c:marker>
                  <c:symbol val="circle"/>
                  <c:size val="5"/>
                  <c:spPr>
                    <a:solidFill>
                      <a:srgbClr val="000080"/>
                    </a:solidFill>
                    <a:ln>
                      <a:solidFill>
                        <a:srgbClr val="000080"/>
                      </a:solidFill>
                      <a:prstDash val="solid"/>
                    </a:ln>
                  </c:spPr>
                </c:marker>
                <c:dPt>
                  <c:idx val="0"/>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1-20D0-4AA0-8017-2C122A438B20}"/>
                    </c:ext>
                  </c:extLst>
                </c:dPt>
                <c:dPt>
                  <c:idx val="1"/>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3-20D0-4AA0-8017-2C122A438B20}"/>
                    </c:ext>
                  </c:extLst>
                </c:dPt>
                <c:dPt>
                  <c:idx val="2"/>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5-20D0-4AA0-8017-2C122A438B20}"/>
                    </c:ext>
                  </c:extLst>
                </c:dPt>
                <c:dPt>
                  <c:idx val="3"/>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7-20D0-4AA0-8017-2C122A438B20}"/>
                    </c:ext>
                  </c:extLst>
                </c:dPt>
                <c:dPt>
                  <c:idx val="4"/>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9-20D0-4AA0-8017-2C122A438B20}"/>
                    </c:ext>
                  </c:extLst>
                </c:dPt>
                <c:dPt>
                  <c:idx val="5"/>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B-20D0-4AA0-8017-2C122A438B20}"/>
                    </c:ext>
                  </c:extLst>
                </c:dPt>
                <c:dPt>
                  <c:idx val="6"/>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D-20D0-4AA0-8017-2C122A438B20}"/>
                    </c:ext>
                  </c:extLst>
                </c:dPt>
                <c:dPt>
                  <c:idx val="7"/>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F-20D0-4AA0-8017-2C122A438B20}"/>
                    </c:ext>
                  </c:extLst>
                </c:dPt>
                <c:dPt>
                  <c:idx val="8"/>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1-20D0-4AA0-8017-2C122A438B20}"/>
                    </c:ext>
                  </c:extLst>
                </c:dPt>
                <c:dPt>
                  <c:idx val="9"/>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3-20D0-4AA0-8017-2C122A438B20}"/>
                    </c:ext>
                  </c:extLst>
                </c:dPt>
                <c:dPt>
                  <c:idx val="10"/>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5-20D0-4AA0-8017-2C122A438B20}"/>
                    </c:ext>
                  </c:extLst>
                </c:dPt>
                <c:dPt>
                  <c:idx val="11"/>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7-20D0-4AA0-8017-2C122A438B20}"/>
                    </c:ext>
                  </c:extLst>
                </c:dPt>
                <c:dPt>
                  <c:idx val="17"/>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9-20D0-4AA0-8017-2C122A438B20}"/>
                    </c:ext>
                  </c:extLst>
                </c:dPt>
                <c:dPt>
                  <c:idx val="18"/>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B-20D0-4AA0-8017-2C122A438B20}"/>
                    </c:ext>
                  </c:extLst>
                </c:dPt>
                <c:dPt>
                  <c:idx val="19"/>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D-20D0-4AA0-8017-2C122A438B20}"/>
                    </c:ext>
                  </c:extLst>
                </c:dPt>
                <c:dPt>
                  <c:idx val="20"/>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F-20D0-4AA0-8017-2C122A438B20}"/>
                    </c:ext>
                  </c:extLst>
                </c:dPt>
                <c:dPt>
                  <c:idx val="21"/>
                  <c:bubble3D val="0"/>
                  <c:extLst>
                    <c:ext xmlns:c16="http://schemas.microsoft.com/office/drawing/2014/chart" uri="{C3380CC4-5D6E-409C-BE32-E72D297353CC}">
                      <c16:uniqueId val="{00000020-20D0-4AA0-8017-2C122A438B20}"/>
                    </c:ext>
                  </c:extLst>
                </c:dPt>
                <c:dPt>
                  <c:idx val="22"/>
                  <c:bubble3D val="0"/>
                  <c:extLst>
                    <c:ext xmlns:c16="http://schemas.microsoft.com/office/drawing/2014/chart" uri="{C3380CC4-5D6E-409C-BE32-E72D297353CC}">
                      <c16:uniqueId val="{00000021-20D0-4AA0-8017-2C122A438B20}"/>
                    </c:ext>
                  </c:extLst>
                </c:dPt>
                <c:dPt>
                  <c:idx val="23"/>
                  <c:bubble3D val="0"/>
                  <c:extLst>
                    <c:ext xmlns:c16="http://schemas.microsoft.com/office/drawing/2014/chart" uri="{C3380CC4-5D6E-409C-BE32-E72D297353CC}">
                      <c16:uniqueId val="{00000022-20D0-4AA0-8017-2C122A438B20}"/>
                    </c:ext>
                  </c:extLst>
                </c:dPt>
                <c:dPt>
                  <c:idx val="24"/>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4-20D0-4AA0-8017-2C122A438B20}"/>
                    </c:ext>
                  </c:extLst>
                </c:dPt>
                <c:dPt>
                  <c:idx val="25"/>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6-20D0-4AA0-8017-2C122A438B20}"/>
                    </c:ext>
                  </c:extLst>
                </c:dPt>
                <c:dPt>
                  <c:idx val="26"/>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8-20D0-4AA0-8017-2C122A438B20}"/>
                    </c:ext>
                  </c:extLst>
                </c:dPt>
                <c:dPt>
                  <c:idx val="27"/>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A-20D0-4AA0-8017-2C122A438B20}"/>
                    </c:ext>
                  </c:extLst>
                </c:dPt>
                <c:dPt>
                  <c:idx val="28"/>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C-20D0-4AA0-8017-2C122A438B20}"/>
                    </c:ext>
                  </c:extLst>
                </c:dPt>
                <c:dPt>
                  <c:idx val="29"/>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E-20D0-4AA0-8017-2C122A438B20}"/>
                    </c:ext>
                  </c:extLst>
                </c:dPt>
                <c:dPt>
                  <c:idx val="30"/>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0-20D0-4AA0-8017-2C122A438B20}"/>
                    </c:ext>
                  </c:extLst>
                </c:dPt>
                <c:dPt>
                  <c:idx val="31"/>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2-20D0-4AA0-8017-2C122A438B20}"/>
                    </c:ext>
                  </c:extLst>
                </c:dPt>
                <c:dPt>
                  <c:idx val="32"/>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4-20D0-4AA0-8017-2C122A438B20}"/>
                    </c:ext>
                  </c:extLst>
                </c:dPt>
                <c:dPt>
                  <c:idx val="33"/>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6-20D0-4AA0-8017-2C122A438B20}"/>
                    </c:ext>
                  </c:extLst>
                </c:dPt>
                <c:dPt>
                  <c:idx val="34"/>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8-20D0-4AA0-8017-2C122A438B20}"/>
                    </c:ext>
                  </c:extLst>
                </c:dPt>
                <c:dPt>
                  <c:idx val="35"/>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A-20D0-4AA0-8017-2C122A438B20}"/>
                    </c:ext>
                  </c:extLst>
                </c:dPt>
                <c:trendline>
                  <c:spPr>
                    <a:ln w="22225">
                      <a:prstDash val="lgDash"/>
                    </a:ln>
                  </c:spPr>
                  <c:trendlineType val="linear"/>
                  <c:dispRSqr val="0"/>
                  <c:dispEq val="0"/>
                </c:trendline>
                <c:cat>
                  <c:strRef>
                    <c:extLst>
                      <c:ext uri="{02D57815-91ED-43cb-92C2-25804820EDAC}">
                        <c15:formulaRef>
                          <c15:sqref>'Gas Natural'!$A$4:$A$15</c15:sqref>
                        </c15:formulaRef>
                      </c:ext>
                    </c:extLst>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extLst>
                      <c:ext uri="{02D57815-91ED-43cb-92C2-25804820EDAC}">
                        <c15:formulaRef>
                          <c15:sqref>'Gas Natural'!$B$4:$B$15</c15:sqref>
                        </c15:formulaRef>
                      </c:ext>
                    </c:extLst>
                    <c:numCache>
                      <c:formatCode>#,##0</c:formatCode>
                      <c:ptCount val="12"/>
                    </c:numCache>
                  </c:numRef>
                </c:val>
                <c:smooth val="0"/>
                <c:extLst>
                  <c:ext xmlns:c16="http://schemas.microsoft.com/office/drawing/2014/chart" uri="{C3380CC4-5D6E-409C-BE32-E72D297353CC}">
                    <c16:uniqueId val="{0000003B-20D0-4AA0-8017-2C122A438B20}"/>
                  </c:ext>
                </c:extLst>
              </c15:ser>
            </c15:filteredLineSeries>
          </c:ext>
        </c:extLst>
      </c:lineChart>
      <c:lineChart>
        <c:grouping val="standard"/>
        <c:varyColors val="0"/>
        <c:ser>
          <c:idx val="5"/>
          <c:order val="5"/>
          <c:tx>
            <c:strRef>
              <c:f>'Gas Natural'!$G$3</c:f>
              <c:strCache>
                <c:ptCount val="1"/>
                <c:pt idx="0">
                  <c:v> 2021 Importe €</c:v>
                </c:pt>
              </c:strCache>
            </c:strRef>
          </c:tx>
          <c:spPr>
            <a:ln w="79375">
              <a:solidFill>
                <a:schemeClr val="tx1">
                  <a:lumMod val="50000"/>
                  <a:lumOff val="50000"/>
                  <a:alpha val="51000"/>
                </a:schemeClr>
              </a:solidFill>
            </a:ln>
          </c:spPr>
          <c:marker>
            <c:symbol val="none"/>
          </c:marker>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'Gas Natural'!$G$4:$G$15</c:f>
              <c:numCache>
                <c:formatCode>#,##0</c:formatCode>
                <c:ptCount val="12"/>
                <c:pt idx="0">
                  <c:v>30927.72</c:v>
                </c:pt>
                <c:pt idx="1">
                  <c:v>27351.79</c:v>
                </c:pt>
                <c:pt idx="2">
                  <c:v>29034.02</c:v>
                </c:pt>
                <c:pt idx="3">
                  <c:v>28578.42</c:v>
                </c:pt>
                <c:pt idx="4">
                  <c:v>26795.040000000001</c:v>
                </c:pt>
                <c:pt idx="5">
                  <c:v>52519.12</c:v>
                </c:pt>
                <c:pt idx="6">
                  <c:v>58275.57</c:v>
                </c:pt>
                <c:pt idx="7">
                  <c:v>53131.81</c:v>
                </c:pt>
                <c:pt idx="8">
                  <c:v>47367.03</c:v>
                </c:pt>
                <c:pt idx="9">
                  <c:v>44451.839999999997</c:v>
                </c:pt>
                <c:pt idx="10">
                  <c:v>48409.67</c:v>
                </c:pt>
                <c:pt idx="11">
                  <c:v>29703.91</c:v>
                </c:pt>
              </c:numCache>
            </c:numRef>
          </c:val>
          <c:smooth val="0"/>
          <c:extLst>
            <c:ext xmlns:c16="http://schemas.microsoft.com/office/drawing/2014/chart" uri="{C3380CC4-5D6E-409C-BE32-E72D297353CC}">
              <c16:uniqueId val="{00000040-20D0-4AA0-8017-2C122A438B20}"/>
            </c:ext>
          </c:extLst>
        </c:ser>
        <c:dLbls>
          <c:showLegendKey val="0"/>
          <c:showVal val="0"/>
          <c:showCatName val="0"/>
          <c:showSerName val="0"/>
          <c:showPercent val="0"/>
          <c:showBubbleSize val="0"/>
        </c:dLbls>
        <c:marker val="1"/>
        <c:smooth val="0"/>
        <c:axId val="32940416"/>
        <c:axId val="32941952"/>
        <c:extLst>
          <c:ext xmlns:c15="http://schemas.microsoft.com/office/drawing/2012/chart" uri="{02D57815-91ED-43cb-92C2-25804820EDAC}">
            <c15:filteredLineSeries>
              <c15:ser>
                <c:idx val="1"/>
                <c:order val="1"/>
                <c:tx>
                  <c:strRef>
                    <c:extLst>
                      <c:ext uri="{02D57815-91ED-43cb-92C2-25804820EDAC}">
                        <c15:formulaRef>
                          <c15:sqref>'Gas Natural'!$C$3</c15:sqref>
                        </c15:formulaRef>
                      </c:ext>
                    </c:extLst>
                    <c:strCache>
                      <c:ptCount val="1"/>
                      <c:pt idx="0">
                        <c:v>2019 (kWh) </c:v>
                      </c:pt>
                    </c:strCache>
                  </c:strRef>
                </c:tx>
                <c:spPr>
                  <a:ln w="73025">
                    <a:solidFill>
                      <a:schemeClr val="tx1">
                        <a:lumMod val="85000"/>
                        <a:lumOff val="15000"/>
                        <a:alpha val="32000"/>
                      </a:schemeClr>
                    </a:solidFill>
                  </a:ln>
                </c:spPr>
                <c:marker>
                  <c:symbol val="none"/>
                </c:marker>
                <c:trendline>
                  <c:spPr>
                    <a:ln w="25400">
                      <a:solidFill>
                        <a:schemeClr val="bg2">
                          <a:lumMod val="50000"/>
                          <a:alpha val="70000"/>
                        </a:schemeClr>
                      </a:solidFill>
                    </a:ln>
                  </c:spPr>
                  <c:trendlineType val="linear"/>
                  <c:dispRSqr val="0"/>
                  <c:dispEq val="0"/>
                </c:trendline>
                <c:cat>
                  <c:strRef>
                    <c:extLst>
                      <c:ext uri="{02D57815-91ED-43cb-92C2-25804820EDAC}">
                        <c15:formulaRef>
                          <c15:sqref>'Gas Natural'!$A$4:$A$15</c15:sqref>
                        </c15:formulaRef>
                      </c:ext>
                    </c:extLst>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extLst>
                      <c:ext uri="{02D57815-91ED-43cb-92C2-25804820EDAC}">
                        <c15:formulaRef>
                          <c15:sqref>'Gas Natural'!$C$4:$C$15</c15:sqref>
                        </c15:formulaRef>
                      </c:ext>
                    </c:extLst>
                    <c:numCache>
                      <c:formatCode>#,##0</c:formatCode>
                      <c:ptCount val="12"/>
                    </c:numCache>
                  </c:numRef>
                </c:val>
                <c:smooth val="0"/>
                <c:extLst>
                  <c:ext xmlns:c16="http://schemas.microsoft.com/office/drawing/2014/chart" uri="{C3380CC4-5D6E-409C-BE32-E72D297353CC}">
                    <c16:uniqueId val="{0000003C-20D0-4AA0-8017-2C122A438B2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'Gas Natural'!$D$3</c15:sqref>
                        </c15:formulaRef>
                      </c:ext>
                    </c:extLst>
                    <c:strCache>
                      <c:ptCount val="1"/>
                      <c:pt idx="0">
                        <c:v>2020 (kWh) </c:v>
                      </c:pt>
                    </c:strCache>
                  </c:strRef>
                </c:tx>
                <c:marker>
                  <c:symbol val="none"/>
                </c:marker>
                <c:cat>
                  <c:strRef>
                    <c:extLst xmlns:c15="http://schemas.microsoft.com/office/drawing/2012/chart">
                      <c:ext xmlns:c15="http://schemas.microsoft.com/office/drawing/2012/chart" uri="{02D57815-91ED-43cb-92C2-25804820EDAC}">
                        <c15:formulaRef>
                          <c15:sqref>'Gas Natural'!$A$4:$A$15</c15:sqref>
                        </c15:formulaRef>
                      </c:ext>
                    </c:extLst>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extLst xmlns:c15="http://schemas.microsoft.com/office/drawing/2012/chart">
                      <c:ext xmlns:c15="http://schemas.microsoft.com/office/drawing/2012/chart" uri="{02D57815-91ED-43cb-92C2-25804820EDAC}">
                        <c15:formulaRef>
                          <c15:sqref>'Gas Natural'!$D$4:$D$15</c15:sqref>
                        </c15:formulaRef>
                      </c:ext>
                    </c:extLst>
                    <c:numCache>
                      <c:formatCode>_-* #,##0\ _€_-;\-* #,##0\ _€_-;_-* "-"??\ _€_-;_-@_-</c:formatCode>
                      <c:ptCount val="12"/>
                      <c:pt idx="0">
                        <c:v>1198167</c:v>
                      </c:pt>
                      <c:pt idx="1">
                        <c:v>1031784</c:v>
                      </c:pt>
                      <c:pt idx="2">
                        <c:v>1065864</c:v>
                      </c:pt>
                      <c:pt idx="3">
                        <c:v>1123004</c:v>
                      </c:pt>
                      <c:pt idx="4">
                        <c:v>1060114</c:v>
                      </c:pt>
                      <c:pt idx="5">
                        <c:v>1245076</c:v>
                      </c:pt>
                      <c:pt idx="6">
                        <c:v>2007753</c:v>
                      </c:pt>
                      <c:pt idx="7">
                        <c:v>1548078</c:v>
                      </c:pt>
                      <c:pt idx="8">
                        <c:v>1251379</c:v>
                      </c:pt>
                      <c:pt idx="9">
                        <c:v>1117155</c:v>
                      </c:pt>
                      <c:pt idx="10">
                        <c:v>1171486</c:v>
                      </c:pt>
                      <c:pt idx="11">
                        <c:v>1355141</c:v>
                      </c:pt>
                    </c:numCache>
                  </c:numRef>
                </c:val>
                <c:smooth val="0"/>
                <c:extLst xmlns:c15="http://schemas.microsoft.com/office/drawing/2012/chart">
                  <c:ext xmlns:c16="http://schemas.microsoft.com/office/drawing/2014/chart" uri="{C3380CC4-5D6E-409C-BE32-E72D297353CC}">
                    <c16:uniqueId val="{0000003D-20D0-4AA0-8017-2C122A438B2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'Gas Natural'!$F$3</c15:sqref>
                        </c15:formulaRef>
                      </c:ext>
                    </c:extLst>
                    <c:strCache>
                      <c:ptCount val="1"/>
                      <c:pt idx="0">
                        <c:v>Producción: Cantidad entregada</c:v>
                      </c:pt>
                    </c:strCache>
                  </c:strRef>
                </c:tx>
                <c:marker>
                  <c:symbol val="none"/>
                </c:marker>
                <c:cat>
                  <c:strRef>
                    <c:extLst xmlns:c15="http://schemas.microsoft.com/office/drawing/2012/chart">
                      <c:ext xmlns:c15="http://schemas.microsoft.com/office/drawing/2012/chart" uri="{02D57815-91ED-43cb-92C2-25804820EDAC}">
                        <c15:formulaRef>
                          <c15:sqref>'Gas Natural'!$A$4:$A$15</c15:sqref>
                        </c15:formulaRef>
                      </c:ext>
                    </c:extLst>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extLst xmlns:c15="http://schemas.microsoft.com/office/drawing/2012/chart">
                      <c:ext xmlns:c15="http://schemas.microsoft.com/office/drawing/2012/chart" uri="{02D57815-91ED-43cb-92C2-25804820EDAC}">
                        <c15:formulaRef>
                          <c15:sqref>'Gas Natural'!$F$4:$F$15</c15:sqref>
                        </c15:formulaRef>
                      </c:ext>
                    </c:extLst>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5="http://schemas.microsoft.com/office/drawing/2012/chart">
                  <c:ext xmlns:c16="http://schemas.microsoft.com/office/drawing/2014/chart" uri="{C3380CC4-5D6E-409C-BE32-E72D297353CC}">
                    <c16:uniqueId val="{0000003F-20D0-4AA0-8017-2C122A438B20}"/>
                  </c:ext>
                </c:extLst>
              </c15:ser>
            </c15:filteredLineSeries>
          </c:ext>
        </c:extLst>
      </c:lineChart>
      <c:catAx>
        <c:axId val="32928128"/>
        <c:scaling>
          <c:orientation val="minMax"/>
        </c:scaling>
        <c:delete val="0"/>
        <c:axPos val="b"/>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s-ES"/>
                  <a:t>Meses</a:t>
                </a:r>
              </a:p>
            </c:rich>
          </c:tx>
          <c:layout>
            <c:manualLayout>
              <c:xMode val="edge"/>
              <c:yMode val="edge"/>
              <c:x val="0.9381218388473973"/>
              <c:y val="0.924386431561826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50" b="0" i="0" u="none" strike="noStrike" baseline="0">
                <a:solidFill>
                  <a:srgbClr val="000000"/>
                </a:solidFill>
                <a:latin typeface="Arial"/>
                <a:ea typeface="Arial"/>
                <a:cs typeface="Arial"/>
              </a:defRPr>
            </a:pPr>
            <a:endParaRPr lang="es-ES_tradnl"/>
          </a:p>
        </c:txPr>
        <c:crossAx val="32930048"/>
        <c:crosses val="autoZero"/>
        <c:auto val="1"/>
        <c:lblAlgn val="ctr"/>
        <c:lblOffset val="100"/>
        <c:tickLblSkip val="1"/>
        <c:tickMarkSkip val="1"/>
        <c:noMultiLvlLbl val="0"/>
      </c:catAx>
      <c:valAx>
        <c:axId val="32930048"/>
        <c:scaling>
          <c:orientation val="minMax"/>
        </c:scaling>
        <c:delete val="0"/>
        <c:axPos val="l"/>
        <c:majorGridlines>
          <c:spPr>
            <a:ln w="3175">
              <a:solidFill>
                <a:srgbClr val="808080"/>
              </a:solidFill>
              <a:prstDash val="solid"/>
            </a:ln>
          </c:spPr>
        </c:majorGridlines>
        <c:minorGridlines>
          <c:spPr>
            <a:ln w="3175">
              <a:solidFill>
                <a:srgbClr val="C0C0C0"/>
              </a:solidFill>
              <a:prstDash val="solid"/>
            </a:ln>
          </c:spPr>
        </c:minorGridlines>
        <c:title>
          <c:tx>
            <c:rich>
              <a:bodyPr/>
              <a:lstStyle/>
              <a:p>
                <a:pPr>
                  <a:defRPr sz="1050" b="1" i="0" u="none" strike="noStrike" baseline="0">
                    <a:solidFill>
                      <a:srgbClr val="000000"/>
                    </a:solidFill>
                    <a:latin typeface="Arial"/>
                    <a:ea typeface="Arial"/>
                    <a:cs typeface="Arial"/>
                  </a:defRPr>
                </a:pPr>
                <a:r>
                  <a:rPr lang="es-ES" sz="1050"/>
                  <a:t>kWh-kVAr</a:t>
                </a:r>
              </a:p>
            </c:rich>
          </c:tx>
          <c:layout>
            <c:manualLayout>
              <c:xMode val="edge"/>
              <c:yMode val="edge"/>
              <c:x val="2.0117382917496759E-2"/>
              <c:y val="1.1723633137407119E-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es-ES_tradnl"/>
          </a:p>
        </c:txPr>
        <c:crossAx val="32928128"/>
        <c:crosses val="autoZero"/>
        <c:crossBetween val="between"/>
      </c:valAx>
      <c:catAx>
        <c:axId val="32940416"/>
        <c:scaling>
          <c:orientation val="minMax"/>
        </c:scaling>
        <c:delete val="1"/>
        <c:axPos val="b"/>
        <c:numFmt formatCode="General" sourceLinked="1"/>
        <c:majorTickMark val="out"/>
        <c:minorTickMark val="none"/>
        <c:tickLblPos val="nextTo"/>
        <c:crossAx val="32941952"/>
        <c:crosses val="autoZero"/>
        <c:auto val="1"/>
        <c:lblAlgn val="ctr"/>
        <c:lblOffset val="100"/>
        <c:noMultiLvlLbl val="0"/>
      </c:catAx>
      <c:valAx>
        <c:axId val="32941952"/>
        <c:scaling>
          <c:orientation val="minMax"/>
        </c:scaling>
        <c:delete val="0"/>
        <c:axPos val="r"/>
        <c:numFmt formatCode="#,##0\ &quot;€&quot;" sourceLinked="0"/>
        <c:majorTickMark val="out"/>
        <c:minorTickMark val="none"/>
        <c:tickLblPos val="nextTo"/>
        <c:txPr>
          <a:bodyPr rot="0" vert="horz"/>
          <a:lstStyle/>
          <a:p>
            <a:pPr>
              <a:defRPr sz="1230" b="0" i="0" u="none" strike="noStrike" baseline="0">
                <a:solidFill>
                  <a:srgbClr val="000000"/>
                </a:solidFill>
                <a:latin typeface="Arial"/>
                <a:ea typeface="Arial"/>
                <a:cs typeface="Arial"/>
              </a:defRPr>
            </a:pPr>
            <a:endParaRPr lang="es-ES_tradnl"/>
          </a:p>
        </c:txPr>
        <c:crossAx val="32940416"/>
        <c:crosses val="max"/>
        <c:crossBetween val="between"/>
      </c:valAx>
      <c:spPr>
        <a:solidFill>
          <a:srgbClr val="FFFFFF"/>
        </a:solidFill>
        <a:ln w="12700">
          <a:solidFill>
            <a:srgbClr val="808080"/>
          </a:solidFill>
          <a:prstDash val="solid"/>
        </a:ln>
      </c:spPr>
    </c:plotArea>
    <c:legend>
      <c:legendPos val="r"/>
      <c:layout>
        <c:manualLayout>
          <c:xMode val="edge"/>
          <c:yMode val="edge"/>
          <c:x val="0.68861286652473164"/>
          <c:y val="2.0571321202299379E-2"/>
          <c:w val="0.17784888888888889"/>
          <c:h val="6.4450343140535202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Calibri"/>
                <a:ea typeface="Calibri"/>
                <a:cs typeface="Calibri"/>
              </a:defRPr>
            </a:pPr>
            <a:r>
              <a:rPr lang="es-ES"/>
              <a:t>Desglose</a:t>
            </a:r>
            <a:r>
              <a:rPr lang="es-ES" baseline="0"/>
              <a:t> consumos de los suministros energéticos </a:t>
            </a:r>
            <a:endParaRPr lang="es-ES"/>
          </a:p>
        </c:rich>
      </c:tx>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0.1882467363110398"/>
          <c:y val="0.28401951779751017"/>
          <c:w val="0.52645895420655964"/>
          <c:h val="0.61880031779228983"/>
        </c:manualLayout>
      </c:layout>
      <c:pie3DChart>
        <c:varyColors val="1"/>
        <c:ser>
          <c:idx val="0"/>
          <c:order val="0"/>
          <c:tx>
            <c:strRef>
              <c:f>'-KPI'!$M$2</c:f>
              <c:strCache>
                <c:ptCount val="1"/>
                <c:pt idx="0">
                  <c:v>Consumo Electricidad kWh/m2</c:v>
                </c:pt>
              </c:strCache>
            </c:strRef>
          </c:tx>
          <c:explosion val="25"/>
          <c:dPt>
            <c:idx val="0"/>
            <c:bubble3D val="0"/>
            <c:extLst>
              <c:ext xmlns:c16="http://schemas.microsoft.com/office/drawing/2014/chart" uri="{C3380CC4-5D6E-409C-BE32-E72D297353CC}">
                <c16:uniqueId val="{00000000-DB58-4DAC-A2BC-3CA107DA4E9C}"/>
              </c:ext>
            </c:extLst>
          </c:dPt>
          <c:dPt>
            <c:idx val="1"/>
            <c:bubble3D val="0"/>
            <c:extLst>
              <c:ext xmlns:c16="http://schemas.microsoft.com/office/drawing/2014/chart" uri="{C3380CC4-5D6E-409C-BE32-E72D297353CC}">
                <c16:uniqueId val="{00000001-DB58-4DAC-A2BC-3CA107DA4E9C}"/>
              </c:ext>
            </c:extLst>
          </c:dPt>
          <c:dLbls>
            <c:dLbl>
              <c:idx val="1"/>
              <c:layout>
                <c:manualLayout>
                  <c:x val="0.10454219238383274"/>
                  <c:y val="4.601984733571622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58-4DAC-A2BC-3CA107DA4E9C}"/>
                </c:ext>
              </c:extLst>
            </c:dLbl>
            <c:numFmt formatCode="0.00%" sourceLinked="0"/>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'-KPI'!$L$3:$L$4</c:f>
              <c:strCache>
                <c:ptCount val="2"/>
                <c:pt idx="0">
                  <c:v>Electricidad kWh/m2</c:v>
                </c:pt>
                <c:pt idx="1">
                  <c:v>Gas natural kWh/m2</c:v>
                </c:pt>
              </c:strCache>
            </c:strRef>
          </c:cat>
          <c:val>
            <c:numRef>
              <c:f>'-KPI'!$M$3:$M$4</c:f>
              <c:numCache>
                <c:formatCode>_-* #,##0.00\ _€_-;\-* #,##0.00\ _€_-;_-* "-"??\ _€_-;_-@_-</c:formatCode>
                <c:ptCount val="2"/>
                <c:pt idx="0">
                  <c:v>284.90316241940434</c:v>
                </c:pt>
                <c:pt idx="1">
                  <c:v>1368.4827755603317</c:v>
                </c:pt>
              </c:numCache>
            </c:numRef>
          </c:val>
          <c:extLst>
            <c:ext xmlns:c16="http://schemas.microsoft.com/office/drawing/2014/chart" uri="{C3380CC4-5D6E-409C-BE32-E72D297353CC}">
              <c16:uniqueId val="{00000002-DB58-4DAC-A2BC-3CA107DA4E9C}"/>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21713666126952108"/>
          <c:y val="0.19735292726178222"/>
          <c:w val="0.55720166817757555"/>
          <c:h val="0.11256698842864112"/>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a:pPr>
            <a:r>
              <a:rPr lang="es-ES"/>
              <a:t>Comparativa Producción de Cantidad entregada por fábrica 2021</a:t>
            </a:r>
          </a:p>
        </c:rich>
      </c:tx>
      <c:overlay val="0"/>
    </c:title>
    <c:autoTitleDeleted val="0"/>
    <c:plotArea>
      <c:layout/>
      <c:barChart>
        <c:barDir val="col"/>
        <c:grouping val="clustered"/>
        <c:varyColors val="0"/>
        <c:ser>
          <c:idx val="0"/>
          <c:order val="0"/>
          <c:tx>
            <c:strRef>
              <c:f>'Gas Natural'!$AK$3</c:f>
              <c:strCache>
                <c:ptCount val="1"/>
                <c:pt idx="0">
                  <c:v>ALU</c:v>
                </c:pt>
              </c:strCache>
            </c:strRef>
          </c:tx>
          <c:invertIfNegative val="0"/>
          <c:val>
            <c:numRef>
              <c:f>'Gas Natural'!$AK$4:$AK$51</c:f>
              <c:numCache>
                <c:formatCode>#,##0</c:formatCode>
                <c:ptCount val="48"/>
              </c:numCache>
            </c:numRef>
          </c:val>
          <c:extLst>
            <c:ext xmlns:c16="http://schemas.microsoft.com/office/drawing/2014/chart" uri="{C3380CC4-5D6E-409C-BE32-E72D297353CC}">
              <c16:uniqueId val="{00000000-D2F7-44CA-A114-B1A455321FCC}"/>
            </c:ext>
          </c:extLst>
        </c:ser>
        <c:ser>
          <c:idx val="1"/>
          <c:order val="1"/>
          <c:tx>
            <c:strRef>
              <c:f>'Gas Natural'!$AL$3</c:f>
              <c:strCache>
                <c:ptCount val="1"/>
                <c:pt idx="0">
                  <c:v>MDR</c:v>
                </c:pt>
              </c:strCache>
            </c:strRef>
          </c:tx>
          <c:invertIfNegative val="0"/>
          <c:val>
            <c:numRef>
              <c:f>'Gas Natural'!$AL$4:$AL$51</c:f>
              <c:numCache>
                <c:formatCode>#,##0</c:formatCode>
                <c:ptCount val="48"/>
              </c:numCache>
            </c:numRef>
          </c:val>
          <c:extLst>
            <c:ext xmlns:c16="http://schemas.microsoft.com/office/drawing/2014/chart" uri="{C3380CC4-5D6E-409C-BE32-E72D297353CC}">
              <c16:uniqueId val="{00000001-D2F7-44CA-A114-B1A455321FCC}"/>
            </c:ext>
          </c:extLst>
        </c:ser>
        <c:dLbls>
          <c:showLegendKey val="0"/>
          <c:showVal val="0"/>
          <c:showCatName val="0"/>
          <c:showSerName val="0"/>
          <c:showPercent val="0"/>
          <c:showBubbleSize val="0"/>
        </c:dLbls>
        <c:gapWidth val="150"/>
        <c:axId val="93097344"/>
        <c:axId val="32059776"/>
      </c:barChart>
      <c:catAx>
        <c:axId val="93097344"/>
        <c:scaling>
          <c:orientation val="minMax"/>
        </c:scaling>
        <c:delete val="0"/>
        <c:axPos val="b"/>
        <c:numFmt formatCode="General" sourceLinked="1"/>
        <c:majorTickMark val="none"/>
        <c:minorTickMark val="none"/>
        <c:tickLblPos val="nextTo"/>
        <c:txPr>
          <a:bodyPr/>
          <a:lstStyle/>
          <a:p>
            <a:pPr>
              <a:defRPr lang="es-ES"/>
            </a:pPr>
            <a:endParaRPr lang="es-ES_tradnl"/>
          </a:p>
        </c:txPr>
        <c:crossAx val="32059776"/>
        <c:crosses val="autoZero"/>
        <c:auto val="1"/>
        <c:lblAlgn val="ctr"/>
        <c:lblOffset val="100"/>
        <c:noMultiLvlLbl val="1"/>
      </c:catAx>
      <c:valAx>
        <c:axId val="32059776"/>
        <c:scaling>
          <c:orientation val="minMax"/>
        </c:scaling>
        <c:delete val="0"/>
        <c:axPos val="l"/>
        <c:majorGridlines/>
        <c:numFmt formatCode="#,##0" sourceLinked="1"/>
        <c:majorTickMark val="none"/>
        <c:minorTickMark val="none"/>
        <c:tickLblPos val="nextTo"/>
        <c:txPr>
          <a:bodyPr/>
          <a:lstStyle/>
          <a:p>
            <a:pPr>
              <a:defRPr lang="es-ES"/>
            </a:pPr>
            <a:endParaRPr lang="es-ES_tradnl"/>
          </a:p>
        </c:txPr>
        <c:crossAx val="93097344"/>
        <c:crosses val="autoZero"/>
        <c:crossBetween val="between"/>
      </c:valAx>
    </c:plotArea>
    <c:legend>
      <c:legendPos val="r"/>
      <c:layout>
        <c:manualLayout>
          <c:xMode val="edge"/>
          <c:yMode val="edge"/>
          <c:x val="0.93387641142172662"/>
          <c:y val="0.16174249052201808"/>
          <c:w val="5.1582201553664851E-2"/>
          <c:h val="0.21347477398658501"/>
        </c:manualLayout>
      </c:layout>
      <c:overlay val="0"/>
      <c:txPr>
        <a:bodyPr/>
        <a:lstStyle/>
        <a:p>
          <a:pPr>
            <a:defRPr lang="es-ES"/>
          </a:pPr>
          <a:endParaRPr lang="es-ES_tradnl"/>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75" b="0" i="0" u="none" strike="noStrike" baseline="0">
                <a:solidFill>
                  <a:srgbClr val="000000"/>
                </a:solidFill>
                <a:latin typeface="Arial"/>
                <a:ea typeface="Arial"/>
                <a:cs typeface="Arial"/>
              </a:defRPr>
            </a:pPr>
            <a:r>
              <a:rPr lang="es-ES" sz="1400" b="1" i="0" u="none" strike="noStrike" baseline="0">
                <a:solidFill>
                  <a:srgbClr val="000000"/>
                </a:solidFill>
                <a:latin typeface="Arial"/>
                <a:cs typeface="Arial"/>
              </a:rPr>
              <a:t>Consumos de Gas Natural 2021</a:t>
            </a:r>
            <a:endParaRPr lang="es-ES" sz="1400" b="1" i="0" u="none" strike="noStrike" baseline="0">
              <a:solidFill>
                <a:srgbClr val="FF0000"/>
              </a:solidFill>
              <a:latin typeface="Arial"/>
              <a:cs typeface="Arial"/>
            </a:endParaRPr>
          </a:p>
        </c:rich>
      </c:tx>
      <c:layout>
        <c:manualLayout>
          <c:xMode val="edge"/>
          <c:yMode val="edge"/>
          <c:x val="9.8695211381839065E-2"/>
          <c:y val="2.2458853717110865E-2"/>
        </c:manualLayout>
      </c:layout>
      <c:overlay val="0"/>
      <c:spPr>
        <a:noFill/>
        <a:ln w="25400">
          <a:noFill/>
        </a:ln>
      </c:spPr>
    </c:title>
    <c:autoTitleDeleted val="0"/>
    <c:plotArea>
      <c:layout>
        <c:manualLayout>
          <c:layoutTarget val="inner"/>
          <c:xMode val="edge"/>
          <c:yMode val="edge"/>
          <c:x val="0.12935339094735179"/>
          <c:y val="0.12854454209052871"/>
          <c:w val="0.82587164989463069"/>
          <c:h val="0.71455642515029205"/>
        </c:manualLayout>
      </c:layout>
      <c:lineChart>
        <c:grouping val="standard"/>
        <c:varyColors val="0"/>
        <c:ser>
          <c:idx val="3"/>
          <c:order val="3"/>
          <c:tx>
            <c:strRef>
              <c:f>'Gas Natural'!$E$3</c:f>
              <c:strCache>
                <c:ptCount val="1"/>
                <c:pt idx="0">
                  <c:v>2021 (kWh) </c:v>
                </c:pt>
              </c:strCache>
            </c:strRef>
          </c:tx>
          <c:spPr>
            <a:ln w="41275"/>
          </c:spPr>
          <c:marker>
            <c:symbol val="none"/>
          </c:marker>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'Gas Natural'!$E$4:$E$15</c:f>
              <c:numCache>
                <c:formatCode>#,##0</c:formatCode>
                <c:ptCount val="12"/>
                <c:pt idx="0">
                  <c:v>1451801</c:v>
                </c:pt>
                <c:pt idx="1">
                  <c:v>1264349</c:v>
                </c:pt>
                <c:pt idx="2">
                  <c:v>1379927</c:v>
                </c:pt>
                <c:pt idx="3">
                  <c:v>1316410</c:v>
                </c:pt>
                <c:pt idx="4">
                  <c:v>1232264</c:v>
                </c:pt>
                <c:pt idx="5">
                  <c:v>2351574</c:v>
                </c:pt>
                <c:pt idx="6">
                  <c:v>2675837</c:v>
                </c:pt>
                <c:pt idx="7">
                  <c:v>2363743</c:v>
                </c:pt>
                <c:pt idx="8">
                  <c:v>2259025</c:v>
                </c:pt>
                <c:pt idx="9">
                  <c:v>2210038</c:v>
                </c:pt>
                <c:pt idx="10">
                  <c:v>2386645</c:v>
                </c:pt>
                <c:pt idx="11">
                  <c:v>1394129</c:v>
                </c:pt>
              </c:numCache>
            </c:numRef>
          </c:val>
          <c:smooth val="0"/>
          <c:extLst>
            <c:ext xmlns:c16="http://schemas.microsoft.com/office/drawing/2014/chart" uri="{C3380CC4-5D6E-409C-BE32-E72D297353CC}">
              <c16:uniqueId val="{00000000-3E81-4571-A33F-8B9906BB6F51}"/>
            </c:ext>
          </c:extLst>
        </c:ser>
        <c:dLbls>
          <c:showLegendKey val="0"/>
          <c:showVal val="0"/>
          <c:showCatName val="0"/>
          <c:showSerName val="0"/>
          <c:showPercent val="0"/>
          <c:showBubbleSize val="0"/>
        </c:dLbls>
        <c:marker val="1"/>
        <c:smooth val="0"/>
        <c:axId val="32928128"/>
        <c:axId val="32930048"/>
        <c:extLst>
          <c:ext xmlns:c15="http://schemas.microsoft.com/office/drawing/2012/chart" uri="{02D57815-91ED-43cb-92C2-25804820EDAC}">
            <c15:filteredLineSeries>
              <c15:ser>
                <c:idx val="0"/>
                <c:order val="0"/>
                <c:tx>
                  <c:strRef>
                    <c:extLst>
                      <c:ext uri="{02D57815-91ED-43cb-92C2-25804820EDAC}">
                        <c15:formulaRef>
                          <c15:sqref>'Gas Natural'!$B$3</c15:sqref>
                        </c15:formulaRef>
                      </c:ext>
                    </c:extLst>
                    <c:strCache>
                      <c:ptCount val="1"/>
                      <c:pt idx="0">
                        <c:v>2015(kWh) </c:v>
                      </c:pt>
                    </c:strCache>
                  </c:strRef>
                </c:tx>
                <c:spPr>
                  <a:ln w="38100">
                    <a:solidFill>
                      <a:srgbClr val="000080"/>
                    </a:solidFill>
                    <a:prstDash val="solid"/>
                  </a:ln>
                </c:spPr>
                <c:marker>
                  <c:symbol val="circle"/>
                  <c:size val="5"/>
                  <c:spPr>
                    <a:solidFill>
                      <a:srgbClr val="000080"/>
                    </a:solidFill>
                    <a:ln>
                      <a:solidFill>
                        <a:srgbClr val="000080"/>
                      </a:solidFill>
                      <a:prstDash val="solid"/>
                    </a:ln>
                  </c:spPr>
                </c:marker>
                <c:dPt>
                  <c:idx val="0"/>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3-3E81-4571-A33F-8B9906BB6F51}"/>
                    </c:ext>
                  </c:extLst>
                </c:dPt>
                <c:dPt>
                  <c:idx val="1"/>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5-3E81-4571-A33F-8B9906BB6F51}"/>
                    </c:ext>
                  </c:extLst>
                </c:dPt>
                <c:dPt>
                  <c:idx val="2"/>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7-3E81-4571-A33F-8B9906BB6F51}"/>
                    </c:ext>
                  </c:extLst>
                </c:dPt>
                <c:dPt>
                  <c:idx val="3"/>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9-3E81-4571-A33F-8B9906BB6F51}"/>
                    </c:ext>
                  </c:extLst>
                </c:dPt>
                <c:dPt>
                  <c:idx val="4"/>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B-3E81-4571-A33F-8B9906BB6F51}"/>
                    </c:ext>
                  </c:extLst>
                </c:dPt>
                <c:dPt>
                  <c:idx val="5"/>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D-3E81-4571-A33F-8B9906BB6F51}"/>
                    </c:ext>
                  </c:extLst>
                </c:dPt>
                <c:dPt>
                  <c:idx val="6"/>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0F-3E81-4571-A33F-8B9906BB6F51}"/>
                    </c:ext>
                  </c:extLst>
                </c:dPt>
                <c:dPt>
                  <c:idx val="7"/>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1-3E81-4571-A33F-8B9906BB6F51}"/>
                    </c:ext>
                  </c:extLst>
                </c:dPt>
                <c:dPt>
                  <c:idx val="8"/>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3-3E81-4571-A33F-8B9906BB6F51}"/>
                    </c:ext>
                  </c:extLst>
                </c:dPt>
                <c:dPt>
                  <c:idx val="9"/>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5-3E81-4571-A33F-8B9906BB6F51}"/>
                    </c:ext>
                  </c:extLst>
                </c:dPt>
                <c:dPt>
                  <c:idx val="10"/>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7-3E81-4571-A33F-8B9906BB6F51}"/>
                    </c:ext>
                  </c:extLst>
                </c:dPt>
                <c:dPt>
                  <c:idx val="11"/>
                  <c:marker>
                    <c:spPr>
                      <a:solidFill>
                        <a:srgbClr val="FF0000"/>
                      </a:solidFill>
                      <a:ln>
                        <a:solidFill>
                          <a:srgbClr val="000080"/>
                        </a:solidFill>
                        <a:prstDash val="solid"/>
                      </a:ln>
                    </c:spPr>
                  </c:marker>
                  <c:bubble3D val="0"/>
                  <c:spPr>
                    <a:ln w="38100">
                      <a:solidFill>
                        <a:srgbClr val="FF0000"/>
                      </a:solidFill>
                      <a:prstDash val="solid"/>
                    </a:ln>
                  </c:spPr>
                  <c:extLst>
                    <c:ext xmlns:c16="http://schemas.microsoft.com/office/drawing/2014/chart" uri="{C3380CC4-5D6E-409C-BE32-E72D297353CC}">
                      <c16:uniqueId val="{00000019-3E81-4571-A33F-8B9906BB6F51}"/>
                    </c:ext>
                  </c:extLst>
                </c:dPt>
                <c:dPt>
                  <c:idx val="17"/>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B-3E81-4571-A33F-8B9906BB6F51}"/>
                    </c:ext>
                  </c:extLst>
                </c:dPt>
                <c:dPt>
                  <c:idx val="18"/>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D-3E81-4571-A33F-8B9906BB6F51}"/>
                    </c:ext>
                  </c:extLst>
                </c:dPt>
                <c:dPt>
                  <c:idx val="19"/>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1F-3E81-4571-A33F-8B9906BB6F51}"/>
                    </c:ext>
                  </c:extLst>
                </c:dPt>
                <c:dPt>
                  <c:idx val="20"/>
                  <c:marker>
                    <c:spPr>
                      <a:solidFill>
                        <a:srgbClr val="002060"/>
                      </a:solidFill>
                      <a:ln>
                        <a:solidFill>
                          <a:srgbClr val="000080"/>
                        </a:solidFill>
                        <a:prstDash val="solid"/>
                      </a:ln>
                    </c:spPr>
                  </c:marker>
                  <c:bubble3D val="0"/>
                  <c:spPr>
                    <a:ln w="38100">
                      <a:solidFill>
                        <a:srgbClr val="002060"/>
                      </a:solidFill>
                      <a:prstDash val="solid"/>
                    </a:ln>
                  </c:spPr>
                  <c:extLst>
                    <c:ext xmlns:c16="http://schemas.microsoft.com/office/drawing/2014/chart" uri="{C3380CC4-5D6E-409C-BE32-E72D297353CC}">
                      <c16:uniqueId val="{00000021-3E81-4571-A33F-8B9906BB6F51}"/>
                    </c:ext>
                  </c:extLst>
                </c:dPt>
                <c:dPt>
                  <c:idx val="21"/>
                  <c:bubble3D val="0"/>
                  <c:extLst>
                    <c:ext xmlns:c16="http://schemas.microsoft.com/office/drawing/2014/chart" uri="{C3380CC4-5D6E-409C-BE32-E72D297353CC}">
                      <c16:uniqueId val="{00000022-3E81-4571-A33F-8B9906BB6F51}"/>
                    </c:ext>
                  </c:extLst>
                </c:dPt>
                <c:dPt>
                  <c:idx val="22"/>
                  <c:bubble3D val="0"/>
                  <c:extLst>
                    <c:ext xmlns:c16="http://schemas.microsoft.com/office/drawing/2014/chart" uri="{C3380CC4-5D6E-409C-BE32-E72D297353CC}">
                      <c16:uniqueId val="{00000023-3E81-4571-A33F-8B9906BB6F51}"/>
                    </c:ext>
                  </c:extLst>
                </c:dPt>
                <c:dPt>
                  <c:idx val="23"/>
                  <c:bubble3D val="0"/>
                  <c:extLst>
                    <c:ext xmlns:c16="http://schemas.microsoft.com/office/drawing/2014/chart" uri="{C3380CC4-5D6E-409C-BE32-E72D297353CC}">
                      <c16:uniqueId val="{00000024-3E81-4571-A33F-8B9906BB6F51}"/>
                    </c:ext>
                  </c:extLst>
                </c:dPt>
                <c:dPt>
                  <c:idx val="24"/>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6-3E81-4571-A33F-8B9906BB6F51}"/>
                    </c:ext>
                  </c:extLst>
                </c:dPt>
                <c:dPt>
                  <c:idx val="25"/>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8-3E81-4571-A33F-8B9906BB6F51}"/>
                    </c:ext>
                  </c:extLst>
                </c:dPt>
                <c:dPt>
                  <c:idx val="26"/>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A-3E81-4571-A33F-8B9906BB6F51}"/>
                    </c:ext>
                  </c:extLst>
                </c:dPt>
                <c:dPt>
                  <c:idx val="27"/>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C-3E81-4571-A33F-8B9906BB6F51}"/>
                    </c:ext>
                  </c:extLst>
                </c:dPt>
                <c:dPt>
                  <c:idx val="28"/>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2E-3E81-4571-A33F-8B9906BB6F51}"/>
                    </c:ext>
                  </c:extLst>
                </c:dPt>
                <c:dPt>
                  <c:idx val="29"/>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0-3E81-4571-A33F-8B9906BB6F51}"/>
                    </c:ext>
                  </c:extLst>
                </c:dPt>
                <c:dPt>
                  <c:idx val="30"/>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2-3E81-4571-A33F-8B9906BB6F51}"/>
                    </c:ext>
                  </c:extLst>
                </c:dPt>
                <c:dPt>
                  <c:idx val="31"/>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4-3E81-4571-A33F-8B9906BB6F51}"/>
                    </c:ext>
                  </c:extLst>
                </c:dPt>
                <c:dPt>
                  <c:idx val="32"/>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6-3E81-4571-A33F-8B9906BB6F51}"/>
                    </c:ext>
                  </c:extLst>
                </c:dPt>
                <c:dPt>
                  <c:idx val="33"/>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8-3E81-4571-A33F-8B9906BB6F51}"/>
                    </c:ext>
                  </c:extLst>
                </c:dPt>
                <c:dPt>
                  <c:idx val="34"/>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A-3E81-4571-A33F-8B9906BB6F51}"/>
                    </c:ext>
                  </c:extLst>
                </c:dPt>
                <c:dPt>
                  <c:idx val="35"/>
                  <c:marker>
                    <c:spPr>
                      <a:solidFill>
                        <a:srgbClr val="92D050"/>
                      </a:solidFill>
                      <a:ln>
                        <a:solidFill>
                          <a:srgbClr val="000080"/>
                        </a:solidFill>
                        <a:prstDash val="solid"/>
                      </a:ln>
                    </c:spPr>
                  </c:marker>
                  <c:bubble3D val="0"/>
                  <c:spPr>
                    <a:ln w="38100">
                      <a:solidFill>
                        <a:srgbClr val="92D050"/>
                      </a:solidFill>
                      <a:prstDash val="solid"/>
                    </a:ln>
                  </c:spPr>
                  <c:extLst>
                    <c:ext xmlns:c16="http://schemas.microsoft.com/office/drawing/2014/chart" uri="{C3380CC4-5D6E-409C-BE32-E72D297353CC}">
                      <c16:uniqueId val="{0000003C-3E81-4571-A33F-8B9906BB6F51}"/>
                    </c:ext>
                  </c:extLst>
                </c:dPt>
                <c:trendline>
                  <c:spPr>
                    <a:ln w="22225">
                      <a:prstDash val="lgDash"/>
                    </a:ln>
                  </c:spPr>
                  <c:trendlineType val="linear"/>
                  <c:dispRSqr val="0"/>
                  <c:dispEq val="0"/>
                </c:trendline>
                <c:cat>
                  <c:strRef>
                    <c:extLst>
                      <c:ext uri="{02D57815-91ED-43cb-92C2-25804820EDAC}">
                        <c15:formulaRef>
                          <c15:sqref>'Gas Natural'!$A$4:$A$15</c15:sqref>
                        </c15:formulaRef>
                      </c:ext>
                    </c:extLst>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extLst>
                      <c:ext uri="{02D57815-91ED-43cb-92C2-25804820EDAC}">
                        <c15:formulaRef>
                          <c15:sqref>'Gas Natural'!$B$4:$B$15</c15:sqref>
                        </c15:formulaRef>
                      </c:ext>
                    </c:extLst>
                    <c:numCache>
                      <c:formatCode>#,##0</c:formatCode>
                      <c:ptCount val="12"/>
                    </c:numCache>
                  </c:numRef>
                </c:val>
                <c:smooth val="0"/>
                <c:extLst>
                  <c:ext xmlns:c16="http://schemas.microsoft.com/office/drawing/2014/chart" uri="{C3380CC4-5D6E-409C-BE32-E72D297353CC}">
                    <c16:uniqueId val="{0000003D-3E81-4571-A33F-8B9906BB6F51}"/>
                  </c:ext>
                </c:extLst>
              </c15:ser>
            </c15:filteredLineSeries>
          </c:ext>
        </c:extLst>
      </c:lineChart>
      <c:lineChart>
        <c:grouping val="standard"/>
        <c:varyColors val="0"/>
        <c:ser>
          <c:idx val="4"/>
          <c:order val="4"/>
          <c:tx>
            <c:strRef>
              <c:f>'Gas Natural'!$F$3</c:f>
              <c:strCache>
                <c:ptCount val="1"/>
                <c:pt idx="0">
                  <c:v>Producción: Cantidad entregada</c:v>
                </c:pt>
              </c:strCache>
              <c:extLst xmlns:c15="http://schemas.microsoft.com/office/drawing/2012/chart"/>
            </c:strRef>
          </c:tx>
          <c:spPr>
            <a:ln w="41275">
              <a:solidFill>
                <a:srgbClr val="FF0000"/>
              </a:solidFill>
            </a:ln>
          </c:spPr>
          <c:marker>
            <c:symbol val="none"/>
          </c:marker>
          <c:cat>
            <c:strRef>
              <c:f>'Gas Natural'!$A$4:$A$15</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extLst xmlns:c15="http://schemas.microsoft.com/office/drawing/2012/chart"/>
            </c:strRef>
          </c:cat>
          <c:val>
            <c:numRef>
              <c:f>'Gas Natural'!$F$4:$F$15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extLst xmlns:c15="http://schemas.microsoft.com/office/drawing/2012/chart"/>
            </c:numRef>
          </c:val>
          <c:smooth val="0"/>
          <c:extLst>
            <c:ext xmlns:c16="http://schemas.microsoft.com/office/drawing/2014/chart" uri="{C3380CC4-5D6E-409C-BE32-E72D297353CC}">
              <c16:uniqueId val="{00000040-3E81-4571-A33F-8B9906BB6F51}"/>
            </c:ext>
          </c:extLst>
        </c:ser>
        <c:dLbls>
          <c:showLegendKey val="0"/>
          <c:showVal val="0"/>
          <c:showCatName val="0"/>
          <c:showSerName val="0"/>
          <c:showPercent val="0"/>
          <c:showBubbleSize val="0"/>
        </c:dLbls>
        <c:marker val="1"/>
        <c:smooth val="0"/>
        <c:axId val="32940416"/>
        <c:axId val="32941952"/>
        <c:extLst>
          <c:ext xmlns:c15="http://schemas.microsoft.com/office/drawing/2012/chart" uri="{02D57815-91ED-43cb-92C2-25804820EDAC}">
            <c15:filteredLineSeries>
              <c15:ser>
                <c:idx val="1"/>
                <c:order val="1"/>
                <c:tx>
                  <c:strRef>
                    <c:extLst>
                      <c:ext uri="{02D57815-91ED-43cb-92C2-25804820EDAC}">
                        <c15:formulaRef>
                          <c15:sqref>'Gas Natural'!$C$3</c15:sqref>
                        </c15:formulaRef>
                      </c:ext>
                    </c:extLst>
                    <c:strCache>
                      <c:ptCount val="1"/>
                      <c:pt idx="0">
                        <c:v>2019 (kWh) </c:v>
                      </c:pt>
                    </c:strCache>
                  </c:strRef>
                </c:tx>
                <c:spPr>
                  <a:ln w="73025">
                    <a:solidFill>
                      <a:schemeClr val="tx1">
                        <a:lumMod val="85000"/>
                        <a:lumOff val="15000"/>
                        <a:alpha val="32000"/>
                      </a:schemeClr>
                    </a:solidFill>
                  </a:ln>
                </c:spPr>
                <c:marker>
                  <c:symbol val="none"/>
                </c:marker>
                <c:trendline>
                  <c:spPr>
                    <a:ln w="25400">
                      <a:solidFill>
                        <a:schemeClr val="bg2">
                          <a:lumMod val="50000"/>
                          <a:alpha val="70000"/>
                        </a:schemeClr>
                      </a:solidFill>
                    </a:ln>
                  </c:spPr>
                  <c:trendlineType val="linear"/>
                  <c:dispRSqr val="0"/>
                  <c:dispEq val="0"/>
                </c:trendline>
                <c:cat>
                  <c:strRef>
                    <c:extLst>
                      <c:ext uri="{02D57815-91ED-43cb-92C2-25804820EDAC}">
                        <c15:formulaRef>
                          <c15:sqref>'Gas Natural'!$A$4:$A$15</c15:sqref>
                        </c15:formulaRef>
                      </c:ext>
                    </c:extLst>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extLst>
                      <c:ext uri="{02D57815-91ED-43cb-92C2-25804820EDAC}">
                        <c15:formulaRef>
                          <c15:sqref>'Gas Natural'!$C$4:$C$15</c15:sqref>
                        </c15:formulaRef>
                      </c:ext>
                    </c:extLst>
                    <c:numCache>
                      <c:formatCode>#,##0</c:formatCode>
                      <c:ptCount val="12"/>
                    </c:numCache>
                  </c:numRef>
                </c:val>
                <c:smooth val="0"/>
                <c:extLst>
                  <c:ext xmlns:c16="http://schemas.microsoft.com/office/drawing/2014/chart" uri="{C3380CC4-5D6E-409C-BE32-E72D297353CC}">
                    <c16:uniqueId val="{0000003E-3E81-4571-A33F-8B9906BB6F5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'Gas Natural'!$D$3</c15:sqref>
                        </c15:formulaRef>
                      </c:ext>
                    </c:extLst>
                    <c:strCache>
                      <c:ptCount val="1"/>
                      <c:pt idx="0">
                        <c:v>2020 (kWh) </c:v>
                      </c:pt>
                    </c:strCache>
                  </c:strRef>
                </c:tx>
                <c:marker>
                  <c:symbol val="none"/>
                </c:marker>
                <c:cat>
                  <c:strRef>
                    <c:extLst xmlns:c15="http://schemas.microsoft.com/office/drawing/2012/chart">
                      <c:ext xmlns:c15="http://schemas.microsoft.com/office/drawing/2012/chart" uri="{02D57815-91ED-43cb-92C2-25804820EDAC}">
                        <c15:formulaRef>
                          <c15:sqref>'Gas Natural'!$A$4:$A$15</c15:sqref>
                        </c15:formulaRef>
                      </c:ext>
                    </c:extLst>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extLst xmlns:c15="http://schemas.microsoft.com/office/drawing/2012/chart">
                      <c:ext xmlns:c15="http://schemas.microsoft.com/office/drawing/2012/chart" uri="{02D57815-91ED-43cb-92C2-25804820EDAC}">
                        <c15:formulaRef>
                          <c15:sqref>'Gas Natural'!$D$4:$D$15</c15:sqref>
                        </c15:formulaRef>
                      </c:ext>
                    </c:extLst>
                    <c:numCache>
                      <c:formatCode>_-* #,##0\ _€_-;\-* #,##0\ _€_-;_-* "-"??\ _€_-;_-@_-</c:formatCode>
                      <c:ptCount val="12"/>
                      <c:pt idx="0">
                        <c:v>1198167</c:v>
                      </c:pt>
                      <c:pt idx="1">
                        <c:v>1031784</c:v>
                      </c:pt>
                      <c:pt idx="2">
                        <c:v>1065864</c:v>
                      </c:pt>
                      <c:pt idx="3">
                        <c:v>1123004</c:v>
                      </c:pt>
                      <c:pt idx="4">
                        <c:v>1060114</c:v>
                      </c:pt>
                      <c:pt idx="5">
                        <c:v>1245076</c:v>
                      </c:pt>
                      <c:pt idx="6">
                        <c:v>2007753</c:v>
                      </c:pt>
                      <c:pt idx="7">
                        <c:v>1548078</c:v>
                      </c:pt>
                      <c:pt idx="8">
                        <c:v>1251379</c:v>
                      </c:pt>
                      <c:pt idx="9">
                        <c:v>1117155</c:v>
                      </c:pt>
                      <c:pt idx="10">
                        <c:v>1171486</c:v>
                      </c:pt>
                      <c:pt idx="11">
                        <c:v>1355141</c:v>
                      </c:pt>
                    </c:numCache>
                  </c:numRef>
                </c:val>
                <c:smooth val="0"/>
                <c:extLst xmlns:c15="http://schemas.microsoft.com/office/drawing/2012/chart">
                  <c:ext xmlns:c16="http://schemas.microsoft.com/office/drawing/2014/chart" uri="{C3380CC4-5D6E-409C-BE32-E72D297353CC}">
                    <c16:uniqueId val="{0000003F-3E81-4571-A33F-8B9906BB6F51}"/>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'Gas Natural'!$G$3</c15:sqref>
                        </c15:formulaRef>
                      </c:ext>
                    </c:extLst>
                    <c:strCache>
                      <c:ptCount val="1"/>
                      <c:pt idx="0">
                        <c:v> 2021 Importe €</c:v>
                      </c:pt>
                    </c:strCache>
                  </c:strRef>
                </c:tx>
                <c:spPr>
                  <a:ln w="79375">
                    <a:solidFill>
                      <a:schemeClr val="tx1">
                        <a:lumMod val="50000"/>
                        <a:lumOff val="50000"/>
                        <a:alpha val="51000"/>
                      </a:schemeClr>
                    </a:solidFill>
                  </a:ln>
                </c:spPr>
                <c:marker>
                  <c:symbol val="none"/>
                </c:marker>
                <c:cat>
                  <c:strRef>
                    <c:extLst xmlns:c15="http://schemas.microsoft.com/office/drawing/2012/chart">
                      <c:ext xmlns:c15="http://schemas.microsoft.com/office/drawing/2012/chart" uri="{02D57815-91ED-43cb-92C2-25804820EDAC}">
                        <c15:formulaRef>
                          <c15:sqref>'Gas Natural'!$A$4:$A$15</c15:sqref>
                        </c15:formulaRef>
                      </c:ext>
                    </c:extLst>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extLst xmlns:c15="http://schemas.microsoft.com/office/drawing/2012/chart">
                      <c:ext xmlns:c15="http://schemas.microsoft.com/office/drawing/2012/chart" uri="{02D57815-91ED-43cb-92C2-25804820EDAC}">
                        <c15:formulaRef>
                          <c15:sqref>'Gas Natural'!$G$4:$G$15</c15:sqref>
                        </c15:formulaRef>
                      </c:ext>
                    </c:extLst>
                    <c:numCache>
                      <c:formatCode>#,##0</c:formatCode>
                      <c:ptCount val="12"/>
                      <c:pt idx="0">
                        <c:v>30927.72</c:v>
                      </c:pt>
                      <c:pt idx="1">
                        <c:v>27351.79</c:v>
                      </c:pt>
                      <c:pt idx="2">
                        <c:v>29034.02</c:v>
                      </c:pt>
                      <c:pt idx="3">
                        <c:v>28578.42</c:v>
                      </c:pt>
                      <c:pt idx="4">
                        <c:v>26795.040000000001</c:v>
                      </c:pt>
                      <c:pt idx="5">
                        <c:v>52519.12</c:v>
                      </c:pt>
                      <c:pt idx="6">
                        <c:v>58275.57</c:v>
                      </c:pt>
                      <c:pt idx="7">
                        <c:v>53131.81</c:v>
                      </c:pt>
                      <c:pt idx="8">
                        <c:v>47367.03</c:v>
                      </c:pt>
                      <c:pt idx="9">
                        <c:v>44451.839999999997</c:v>
                      </c:pt>
                      <c:pt idx="10">
                        <c:v>48409.67</c:v>
                      </c:pt>
                      <c:pt idx="11">
                        <c:v>29703.91</c:v>
                      </c:pt>
                    </c:numCache>
                  </c:numRef>
                </c:val>
                <c:smooth val="0"/>
                <c:extLst xmlns:c15="http://schemas.microsoft.com/office/drawing/2012/chart">
                  <c:ext xmlns:c16="http://schemas.microsoft.com/office/drawing/2014/chart" uri="{C3380CC4-5D6E-409C-BE32-E72D297353CC}">
                    <c16:uniqueId val="{00000001-3E81-4571-A33F-8B9906BB6F51}"/>
                  </c:ext>
                </c:extLst>
              </c15:ser>
            </c15:filteredLineSeries>
          </c:ext>
        </c:extLst>
      </c:lineChart>
      <c:catAx>
        <c:axId val="32928128"/>
        <c:scaling>
          <c:orientation val="minMax"/>
        </c:scaling>
        <c:delete val="0"/>
        <c:axPos val="b"/>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s-ES"/>
                  <a:t>Meses</a:t>
                </a:r>
              </a:p>
            </c:rich>
          </c:tx>
          <c:layout>
            <c:manualLayout>
              <c:xMode val="edge"/>
              <c:yMode val="edge"/>
              <c:x val="0.9381218388473973"/>
              <c:y val="0.924386431561826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50" b="0" i="0" u="none" strike="noStrike" baseline="0">
                <a:solidFill>
                  <a:srgbClr val="000000"/>
                </a:solidFill>
                <a:latin typeface="Arial"/>
                <a:ea typeface="Arial"/>
                <a:cs typeface="Arial"/>
              </a:defRPr>
            </a:pPr>
            <a:endParaRPr lang="es-ES_tradnl"/>
          </a:p>
        </c:txPr>
        <c:crossAx val="32930048"/>
        <c:crosses val="autoZero"/>
        <c:auto val="1"/>
        <c:lblAlgn val="ctr"/>
        <c:lblOffset val="100"/>
        <c:tickLblSkip val="1"/>
        <c:tickMarkSkip val="1"/>
        <c:noMultiLvlLbl val="0"/>
      </c:catAx>
      <c:valAx>
        <c:axId val="32930048"/>
        <c:scaling>
          <c:orientation val="minMax"/>
        </c:scaling>
        <c:delete val="0"/>
        <c:axPos val="l"/>
        <c:majorGridlines>
          <c:spPr>
            <a:ln w="3175">
              <a:solidFill>
                <a:srgbClr val="808080"/>
              </a:solidFill>
              <a:prstDash val="solid"/>
            </a:ln>
          </c:spPr>
        </c:majorGridlines>
        <c:minorGridlines>
          <c:spPr>
            <a:ln w="3175">
              <a:solidFill>
                <a:srgbClr val="C0C0C0"/>
              </a:solidFill>
              <a:prstDash val="solid"/>
            </a:ln>
          </c:spPr>
        </c:minorGridlines>
        <c:title>
          <c:tx>
            <c:rich>
              <a:bodyPr/>
              <a:lstStyle/>
              <a:p>
                <a:pPr>
                  <a:defRPr sz="1050" b="1" i="0" u="none" strike="noStrike" baseline="0">
                    <a:solidFill>
                      <a:srgbClr val="000000"/>
                    </a:solidFill>
                    <a:latin typeface="Arial"/>
                    <a:ea typeface="Arial"/>
                    <a:cs typeface="Arial"/>
                  </a:defRPr>
                </a:pPr>
                <a:r>
                  <a:rPr lang="es-ES" sz="1050"/>
                  <a:t>kWh-kVAr</a:t>
                </a:r>
              </a:p>
            </c:rich>
          </c:tx>
          <c:layout>
            <c:manualLayout>
              <c:xMode val="edge"/>
              <c:yMode val="edge"/>
              <c:x val="2.0117382917496759E-2"/>
              <c:y val="1.1723633137407119E-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es-ES_tradnl"/>
          </a:p>
        </c:txPr>
        <c:crossAx val="32928128"/>
        <c:crosses val="autoZero"/>
        <c:crossBetween val="between"/>
      </c:valAx>
      <c:catAx>
        <c:axId val="32940416"/>
        <c:scaling>
          <c:orientation val="minMax"/>
        </c:scaling>
        <c:delete val="1"/>
        <c:axPos val="b"/>
        <c:numFmt formatCode="General" sourceLinked="1"/>
        <c:majorTickMark val="out"/>
        <c:minorTickMark val="none"/>
        <c:tickLblPos val="nextTo"/>
        <c:crossAx val="32941952"/>
        <c:crosses val="autoZero"/>
        <c:auto val="1"/>
        <c:lblAlgn val="ctr"/>
        <c:lblOffset val="100"/>
        <c:noMultiLvlLbl val="0"/>
      </c:catAx>
      <c:valAx>
        <c:axId val="32941952"/>
        <c:scaling>
          <c:orientation val="minMax"/>
        </c:scaling>
        <c:delete val="0"/>
        <c:axPos val="r"/>
        <c:numFmt formatCode="##,###,##0" sourceLinked="0"/>
        <c:majorTickMark val="out"/>
        <c:minorTickMark val="none"/>
        <c:tickLblPos val="nextTo"/>
        <c:txPr>
          <a:bodyPr rot="0" vert="horz"/>
          <a:lstStyle/>
          <a:p>
            <a:pPr>
              <a:defRPr sz="1230" b="0" i="0" u="none" strike="noStrike" baseline="0">
                <a:solidFill>
                  <a:srgbClr val="000000"/>
                </a:solidFill>
                <a:latin typeface="Arial"/>
                <a:ea typeface="Arial"/>
                <a:cs typeface="Arial"/>
              </a:defRPr>
            </a:pPr>
            <a:endParaRPr lang="es-ES_tradnl"/>
          </a:p>
        </c:txPr>
        <c:crossAx val="32940416"/>
        <c:crosses val="max"/>
        <c:crossBetween val="between"/>
      </c:valAx>
      <c:spPr>
        <a:solidFill>
          <a:srgbClr val="FFFFFF"/>
        </a:solidFill>
        <a:ln w="12700">
          <a:solidFill>
            <a:srgbClr val="808080"/>
          </a:solidFill>
          <a:prstDash val="solid"/>
        </a:ln>
      </c:spPr>
    </c:plotArea>
    <c:legend>
      <c:legendPos val="r"/>
      <c:layout>
        <c:manualLayout>
          <c:xMode val="edge"/>
          <c:yMode val="edge"/>
          <c:x val="0.60347228283211585"/>
          <c:y val="2.6205168015969834E-2"/>
          <c:w val="0.28692369477911644"/>
          <c:h val="8.2866585338804477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400" b="1" i="0" u="none" strike="noStrike" kern="1200" baseline="0">
                <a:solidFill>
                  <a:sysClr val="windowText" lastClr="000000"/>
                </a:solidFill>
                <a:latin typeface="+mn-lt"/>
                <a:ea typeface="+mn-ea"/>
                <a:cs typeface="+mn-cs"/>
              </a:defRPr>
            </a:pPr>
            <a:r>
              <a:rPr lang="es-ES" sz="1800" b="1" i="0" u="none" strike="noStrike" kern="1200" baseline="0">
                <a:solidFill>
                  <a:sysClr val="windowText" lastClr="000000"/>
                </a:solidFill>
                <a:latin typeface="Arial" panose="020B0604020202020204" pitchFamily="34" charset="0"/>
                <a:ea typeface="+mn-ea"/>
                <a:cs typeface="Arial" panose="020B0604020202020204" pitchFamily="34" charset="0"/>
              </a:rPr>
              <a:t>Desglose de Pot. instalada </a:t>
            </a:r>
          </a:p>
        </c:rich>
      </c:tx>
      <c:overlay val="0"/>
      <c:spPr>
        <a:noFill/>
        <a:ln w="25400">
          <a:noFill/>
        </a:ln>
        <a:effectLst/>
      </c:spPr>
      <c:txPr>
        <a:bodyPr rot="0" spcFirstLastPara="1" vertOverflow="ellipsis" vert="horz" wrap="square" anchor="ctr" anchorCtr="1"/>
        <a:lstStyle/>
        <a:p>
          <a:pPr algn="ctr" rtl="0">
            <a:defRPr lang="es-ES" sz="1400" b="1" i="0" u="none" strike="noStrike" kern="1200" baseline="0">
              <a:solidFill>
                <a:sysClr val="windowText" lastClr="000000"/>
              </a:solidFill>
              <a:latin typeface="+mn-lt"/>
              <a:ea typeface="+mn-ea"/>
              <a:cs typeface="+mn-cs"/>
            </a:defRPr>
          </a:pPr>
          <a:endParaRPr lang="es-ES_tradnl"/>
        </a:p>
      </c:txPr>
    </c:title>
    <c:autoTitleDeleted val="0"/>
    <c:view3D>
      <c:rotX val="15"/>
      <c:rotY val="0"/>
      <c:rAngAx val="0"/>
      <c:perspective val="0"/>
    </c:view3D>
    <c:floor>
      <c:thickness val="0"/>
      <c:spPr>
        <a:noFill/>
        <a:ln w="9525" cap="flat" cmpd="sng" algn="ctr">
          <a:solidFill>
            <a:schemeClr val="tx1">
              <a:tint val="75000"/>
              <a:shade val="95000"/>
              <a:satMod val="105000"/>
            </a:schemeClr>
          </a:solidFill>
          <a:prstDash val="solid"/>
          <a:round/>
        </a:ln>
        <a:effectLst/>
        <a:sp3d contourW="9525">
          <a:contourClr>
            <a:schemeClr val="tx1">
              <a:tint val="75000"/>
              <a:shade val="95000"/>
              <a:satMod val="10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632743376376718E-2"/>
          <c:y val="0.11960665001061882"/>
          <c:w val="0.70842749696826257"/>
          <c:h val="0.79624403734963611"/>
        </c:manualLayout>
      </c:layout>
      <c:pie3DChart>
        <c:varyColors val="1"/>
        <c:ser>
          <c:idx val="0"/>
          <c:order val="0"/>
          <c:explosion val="25"/>
          <c:dPt>
            <c:idx val="0"/>
            <c:bubble3D val="0"/>
            <c:explosion val="11"/>
            <c:spPr>
              <a:solidFill>
                <a:schemeClr val="accent1"/>
              </a:solidFill>
              <a:ln>
                <a:noFill/>
              </a:ln>
              <a:effectLst/>
              <a:sp3d/>
            </c:spPr>
            <c:extLst>
              <c:ext xmlns:c16="http://schemas.microsoft.com/office/drawing/2014/chart" uri="{C3380CC4-5D6E-409C-BE32-E72D297353CC}">
                <c16:uniqueId val="{00000001-E851-440C-828C-05179D16A817}"/>
              </c:ext>
            </c:extLst>
          </c:dPt>
          <c:dPt>
            <c:idx val="1"/>
            <c:bubble3D val="0"/>
            <c:explosion val="18"/>
            <c:spPr>
              <a:solidFill>
                <a:schemeClr val="accent2"/>
              </a:solidFill>
              <a:ln>
                <a:noFill/>
              </a:ln>
              <a:effectLst/>
              <a:sp3d/>
            </c:spPr>
            <c:extLst>
              <c:ext xmlns:c16="http://schemas.microsoft.com/office/drawing/2014/chart" uri="{C3380CC4-5D6E-409C-BE32-E72D297353CC}">
                <c16:uniqueId val="{00000003-E851-440C-828C-05179D16A817}"/>
              </c:ext>
            </c:extLst>
          </c:dPt>
          <c:dPt>
            <c:idx val="2"/>
            <c:bubble3D val="0"/>
            <c:explosion val="13"/>
            <c:spPr>
              <a:solidFill>
                <a:schemeClr val="accent3"/>
              </a:solidFill>
              <a:ln>
                <a:noFill/>
              </a:ln>
              <a:effectLst/>
              <a:sp3d/>
            </c:spPr>
            <c:extLst>
              <c:ext xmlns:c16="http://schemas.microsoft.com/office/drawing/2014/chart" uri="{C3380CC4-5D6E-409C-BE32-E72D297353CC}">
                <c16:uniqueId val="{00000005-E851-440C-828C-05179D16A817}"/>
              </c:ext>
            </c:extLst>
          </c:dPt>
          <c:dPt>
            <c:idx val="3"/>
            <c:bubble3D val="0"/>
            <c:explosion val="11"/>
            <c:spPr>
              <a:solidFill>
                <a:schemeClr val="accent4"/>
              </a:solidFill>
              <a:ln>
                <a:noFill/>
              </a:ln>
              <a:effectLst/>
              <a:sp3d/>
            </c:spPr>
            <c:extLst>
              <c:ext xmlns:c16="http://schemas.microsoft.com/office/drawing/2014/chart" uri="{C3380CC4-5D6E-409C-BE32-E72D297353CC}">
                <c16:uniqueId val="{00000007-E851-440C-828C-05179D16A817}"/>
              </c:ext>
            </c:extLst>
          </c:dPt>
          <c:dPt>
            <c:idx val="4"/>
            <c:bubble3D val="0"/>
            <c:explosion val="5"/>
            <c:spPr>
              <a:solidFill>
                <a:schemeClr val="accent5"/>
              </a:solidFill>
              <a:ln>
                <a:noFill/>
              </a:ln>
              <a:effectLst/>
              <a:sp3d/>
            </c:spPr>
            <c:extLst>
              <c:ext xmlns:c16="http://schemas.microsoft.com/office/drawing/2014/chart" uri="{C3380CC4-5D6E-409C-BE32-E72D297353CC}">
                <c16:uniqueId val="{00000009-E851-440C-828C-05179D16A817}"/>
              </c:ext>
            </c:extLst>
          </c:dPt>
          <c:dPt>
            <c:idx val="5"/>
            <c:bubble3D val="0"/>
            <c:spPr>
              <a:solidFill>
                <a:schemeClr val="accent6"/>
              </a:solidFill>
              <a:ln>
                <a:noFill/>
              </a:ln>
              <a:effectLst/>
              <a:sp3d/>
            </c:spPr>
            <c:extLst>
              <c:ext xmlns:c16="http://schemas.microsoft.com/office/drawing/2014/chart" uri="{C3380CC4-5D6E-409C-BE32-E72D297353CC}">
                <c16:uniqueId val="{0000000B-E851-440C-828C-05179D16A817}"/>
              </c:ext>
            </c:extLst>
          </c:dPt>
          <c:dLbls>
            <c:numFmt formatCode="0.0%" sourceLinked="0"/>
            <c:spPr>
              <a:noFill/>
              <a:ln w="25400">
                <a:noFill/>
              </a:ln>
              <a:effectLst/>
            </c:spPr>
            <c:txPr>
              <a:bodyPr rot="0" spcFirstLastPara="1" vertOverflow="ellipsis" vert="horz" wrap="square" anchor="ctr" anchorCtr="1"/>
              <a:lstStyle/>
              <a:p>
                <a:pPr>
                  <a:defRPr sz="850" b="0" i="0" u="none" strike="noStrike" kern="1200" baseline="0">
                    <a:solidFill>
                      <a:srgbClr val="000000"/>
                    </a:solidFill>
                    <a:latin typeface="Tahoma"/>
                    <a:ea typeface="Tahoma"/>
                    <a:cs typeface="Tahoma"/>
                  </a:defRPr>
                </a:pPr>
                <a:endParaRPr lang="es-ES_tradnl"/>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INVENTARIO!$I$338:$I$343</c:f>
              <c:strCache>
                <c:ptCount val="6"/>
                <c:pt idx="0">
                  <c:v>ILUMINACIÓN</c:v>
                </c:pt>
                <c:pt idx="1">
                  <c:v>FUERZA</c:v>
                </c:pt>
                <c:pt idx="2">
                  <c:v>MAQUINARIA NAVE</c:v>
                </c:pt>
                <c:pt idx="3">
                  <c:v>ACS</c:v>
                </c:pt>
                <c:pt idx="4">
                  <c:v>VENTILACIÓN</c:v>
                </c:pt>
                <c:pt idx="5">
                  <c:v>CLIMATIZACIÓN</c:v>
                </c:pt>
              </c:strCache>
            </c:strRef>
          </c:cat>
          <c:val>
            <c:numRef>
              <c:f>INVENTARIO!$J$338:$J$343</c:f>
              <c:numCache>
                <c:formatCode>#,##0</c:formatCode>
                <c:ptCount val="6"/>
                <c:pt idx="0">
                  <c:v>31072.65</c:v>
                </c:pt>
                <c:pt idx="1">
                  <c:v>40925</c:v>
                </c:pt>
                <c:pt idx="2">
                  <c:v>1166830</c:v>
                </c:pt>
                <c:pt idx="3">
                  <c:v>2800</c:v>
                </c:pt>
                <c:pt idx="4">
                  <c:v>6440</c:v>
                </c:pt>
                <c:pt idx="5">
                  <c:v>226530.62092979485</c:v>
                </c:pt>
              </c:numCache>
            </c:numRef>
          </c:val>
          <c:extLst>
            <c:ext xmlns:c16="http://schemas.microsoft.com/office/drawing/2014/chart" uri="{C3380CC4-5D6E-409C-BE32-E72D297353CC}">
              <c16:uniqueId val="{0000000C-E851-440C-828C-05179D16A817}"/>
            </c:ext>
          </c:extLst>
        </c:ser>
        <c:dLbls>
          <c:showLegendKey val="0"/>
          <c:showVal val="0"/>
          <c:showCatName val="1"/>
          <c:showSerName val="0"/>
          <c:showPercent val="1"/>
          <c:showBubbleSize val="0"/>
          <c:showLeaderLines val="1"/>
        </c:dLbls>
      </c:pie3DChart>
      <c:spPr>
        <a:noFill/>
        <a:ln w="25400">
          <a:noFill/>
        </a:ln>
        <a:effectLst/>
      </c:spPr>
    </c:plotArea>
    <c:legend>
      <c:legendPos val="r"/>
      <c:layout>
        <c:manualLayout>
          <c:xMode val="edge"/>
          <c:yMode val="edge"/>
          <c:x val="0.67692513916508523"/>
          <c:y val="0.70501614300338611"/>
          <c:w val="0.31489033786451942"/>
          <c:h val="0.28608313229149518"/>
        </c:manualLayout>
      </c:layout>
      <c:overlay val="0"/>
      <c:spPr>
        <a:noFill/>
        <a:ln>
          <a:noFill/>
        </a:ln>
        <a:effectLst/>
      </c:spPr>
      <c:txPr>
        <a:bodyPr rot="0" spcFirstLastPara="1" vertOverflow="ellipsis" vert="horz" wrap="square" anchor="ctr" anchorCtr="1"/>
        <a:lstStyle/>
        <a:p>
          <a:pPr>
            <a:defRPr sz="850" b="0" i="0" u="none" strike="noStrike" kern="1200" baseline="0">
              <a:solidFill>
                <a:srgbClr val="000000"/>
              </a:solidFill>
              <a:latin typeface="Arial"/>
              <a:ea typeface="Arial"/>
              <a:cs typeface="Arial"/>
            </a:defRPr>
          </a:pPr>
          <a:endParaRPr lang="es-ES_tradnl"/>
        </a:p>
      </c:txPr>
    </c:legend>
    <c:plotVisOnly val="1"/>
    <c:dispBlanksAs val="zero"/>
    <c:showDLblsOverMax val="0"/>
  </c:chart>
  <c:spPr>
    <a:solidFill>
      <a:srgbClr val="FFFFFF"/>
    </a:solidFill>
    <a:ln w="3175" cap="flat" cmpd="sng" algn="ctr">
      <a:solidFill>
        <a:srgbClr val="000000"/>
      </a:solidFill>
      <a:prstDash val="solid"/>
      <a:round/>
    </a:ln>
    <a:effectLst/>
  </c:spPr>
  <c:txPr>
    <a:bodyPr/>
    <a:lstStyle/>
    <a:p>
      <a:pPr>
        <a:defRPr sz="85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s-ES" sz="1400" b="1" i="0" u="none" strike="noStrike" kern="1200" baseline="0">
                <a:solidFill>
                  <a:sysClr val="windowText" lastClr="000000"/>
                </a:solidFill>
                <a:latin typeface="+mn-lt"/>
                <a:ea typeface="+mn-ea"/>
                <a:cs typeface="+mn-cs"/>
              </a:defRPr>
            </a:pPr>
            <a:r>
              <a:rPr lang="es-ES" sz="1400" b="1" i="0" u="none" strike="noStrike" kern="1200" baseline="0">
                <a:solidFill>
                  <a:sysClr val="windowText" lastClr="000000"/>
                </a:solidFill>
                <a:latin typeface="+mn-lt"/>
                <a:ea typeface="+mn-ea"/>
                <a:cs typeface="+mn-cs"/>
              </a:rPr>
              <a:t>Desglose de Consumos - Edificio</a:t>
            </a:r>
          </a:p>
        </c:rich>
      </c:tx>
      <c:layout>
        <c:manualLayout>
          <c:xMode val="edge"/>
          <c:yMode val="edge"/>
          <c:x val="0.35113319572917462"/>
          <c:y val="4.1322466270663535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9.5177372169453031E-2"/>
          <c:y val="8.5560344124330584E-2"/>
          <c:w val="0.84386562623302286"/>
          <c:h val="0.85320945636794443"/>
        </c:manualLayout>
      </c:layout>
      <c:pie3DChart>
        <c:varyColors val="1"/>
        <c:ser>
          <c:idx val="0"/>
          <c:order val="0"/>
          <c:tx>
            <c:strRef>
              <c:f>INVENTARIO!$I$338:$I$342</c:f>
              <c:strCache>
                <c:ptCount val="5"/>
                <c:pt idx="0">
                  <c:v>ILUMINACIÓN</c:v>
                </c:pt>
                <c:pt idx="1">
                  <c:v>FUERZA</c:v>
                </c:pt>
                <c:pt idx="2">
                  <c:v>MAQUINARIA NAVE</c:v>
                </c:pt>
                <c:pt idx="3">
                  <c:v>ACS</c:v>
                </c:pt>
                <c:pt idx="4">
                  <c:v>VENTILACIÓN</c:v>
                </c:pt>
              </c:strCache>
            </c:strRef>
          </c:tx>
          <c:spPr>
            <a:ln w="12700">
              <a:solidFill>
                <a:srgbClr val="000000"/>
              </a:solidFill>
              <a:prstDash val="solid"/>
            </a:ln>
          </c:spPr>
          <c:explosion val="25"/>
          <c:dPt>
            <c:idx val="0"/>
            <c:bubble3D val="0"/>
            <c:spPr>
              <a:solidFill>
                <a:srgbClr val="FF6600"/>
              </a:solidFill>
              <a:ln w="12700">
                <a:solidFill>
                  <a:srgbClr val="000000"/>
                </a:solidFill>
                <a:prstDash val="solid"/>
              </a:ln>
            </c:spPr>
            <c:extLst>
              <c:ext xmlns:c16="http://schemas.microsoft.com/office/drawing/2014/chart" uri="{C3380CC4-5D6E-409C-BE32-E72D297353CC}">
                <c16:uniqueId val="{00000001-87F5-483B-BAE4-BAB2EF89AB7E}"/>
              </c:ext>
            </c:extLst>
          </c:dPt>
          <c:dPt>
            <c:idx val="1"/>
            <c:bubble3D val="0"/>
            <c:spPr>
              <a:solidFill>
                <a:srgbClr val="CC99FF"/>
              </a:solidFill>
              <a:ln w="12700">
                <a:solidFill>
                  <a:srgbClr val="000000"/>
                </a:solidFill>
                <a:prstDash val="solid"/>
              </a:ln>
            </c:spPr>
            <c:extLst>
              <c:ext xmlns:c16="http://schemas.microsoft.com/office/drawing/2014/chart" uri="{C3380CC4-5D6E-409C-BE32-E72D297353CC}">
                <c16:uniqueId val="{00000003-87F5-483B-BAE4-BAB2EF89AB7E}"/>
              </c:ext>
            </c:extLst>
          </c:dPt>
          <c:dPt>
            <c:idx val="2"/>
            <c:bubble3D val="0"/>
            <c:spPr>
              <a:solidFill>
                <a:srgbClr val="800080"/>
              </a:solidFill>
              <a:ln w="12700">
                <a:solidFill>
                  <a:srgbClr val="000000"/>
                </a:solidFill>
                <a:prstDash val="solid"/>
              </a:ln>
            </c:spPr>
            <c:extLst>
              <c:ext xmlns:c16="http://schemas.microsoft.com/office/drawing/2014/chart" uri="{C3380CC4-5D6E-409C-BE32-E72D297353CC}">
                <c16:uniqueId val="{00000005-87F5-483B-BAE4-BAB2EF89AB7E}"/>
              </c:ext>
            </c:extLst>
          </c:dPt>
          <c:dPt>
            <c:idx val="3"/>
            <c:bubble3D val="0"/>
            <c:spPr>
              <a:solidFill>
                <a:srgbClr val="FFFF00"/>
              </a:solidFill>
              <a:ln w="12700">
                <a:solidFill>
                  <a:srgbClr val="000000"/>
                </a:solidFill>
                <a:prstDash val="solid"/>
              </a:ln>
            </c:spPr>
            <c:extLst>
              <c:ext xmlns:c16="http://schemas.microsoft.com/office/drawing/2014/chart" uri="{C3380CC4-5D6E-409C-BE32-E72D297353CC}">
                <c16:uniqueId val="{00000007-87F5-483B-BAE4-BAB2EF89AB7E}"/>
              </c:ext>
            </c:extLst>
          </c:dPt>
          <c:dLbls>
            <c:dLbl>
              <c:idx val="0"/>
              <c:layout>
                <c:manualLayout>
                  <c:x val="-7.9087433528952186E-2"/>
                  <c:y val="-2.32365140166952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7F5-483B-BAE4-BAB2EF89AB7E}"/>
                </c:ext>
              </c:extLst>
            </c:dLbl>
            <c:dLbl>
              <c:idx val="1"/>
              <c:layout>
                <c:manualLayout>
                  <c:x val="-0.20147414950333739"/>
                  <c:y val="8.54618517135932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7F5-483B-BAE4-BAB2EF89AB7E}"/>
                </c:ext>
              </c:extLst>
            </c:dLbl>
            <c:dLbl>
              <c:idx val="2"/>
              <c:layout>
                <c:manualLayout>
                  <c:x val="8.1900060773714683E-3"/>
                  <c:y val="2.923694927043983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7F5-483B-BAE4-BAB2EF89AB7E}"/>
                </c:ext>
              </c:extLst>
            </c:dLbl>
            <c:dLbl>
              <c:idx val="3"/>
              <c:layout>
                <c:manualLayout>
                  <c:x val="9.8280072928457196E-3"/>
                  <c:y val="3.82329336613443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7F5-483B-BAE4-BAB2EF89AB7E}"/>
                </c:ext>
              </c:extLst>
            </c:dLbl>
            <c:dLbl>
              <c:idx val="4"/>
              <c:layout>
                <c:manualLayout>
                  <c:x val="6.552004861897151E-3"/>
                  <c:y val="-8.995984390904564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7F5-483B-BAE4-BAB2EF89AB7E}"/>
                </c:ext>
              </c:extLst>
            </c:dLbl>
            <c:numFmt formatCode="0.0%" sourceLinked="0"/>
            <c:spPr>
              <a:noFill/>
              <a:ln w="25400">
                <a:noFill/>
              </a:ln>
            </c:spPr>
            <c:txPr>
              <a:bodyPr/>
              <a:lstStyle/>
              <a:p>
                <a:pPr>
                  <a:defRPr sz="850" b="0" i="0" u="none" strike="noStrike" baseline="0">
                    <a:solidFill>
                      <a:srgbClr val="000000"/>
                    </a:solidFill>
                    <a:latin typeface="Tahoma"/>
                    <a:ea typeface="Tahoma"/>
                    <a:cs typeface="Tahoma"/>
                  </a:defRPr>
                </a:pPr>
                <a:endParaRPr lang="es-ES_tradnl"/>
              </a:p>
            </c:tx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INVENTARIO!$I$338:$I$343</c:f>
              <c:strCache>
                <c:ptCount val="6"/>
                <c:pt idx="0">
                  <c:v>ILUMINACIÓN</c:v>
                </c:pt>
                <c:pt idx="1">
                  <c:v>FUERZA</c:v>
                </c:pt>
                <c:pt idx="2">
                  <c:v>MAQUINARIA NAVE</c:v>
                </c:pt>
                <c:pt idx="3">
                  <c:v>ACS</c:v>
                </c:pt>
                <c:pt idx="4">
                  <c:v>VENTILACIÓN</c:v>
                </c:pt>
                <c:pt idx="5">
                  <c:v>CLIMATIZACIÓN</c:v>
                </c:pt>
              </c:strCache>
            </c:strRef>
          </c:cat>
          <c:val>
            <c:numRef>
              <c:f>INVENTARIO!$M$338:$M$343</c:f>
              <c:numCache>
                <c:formatCode>0.00%</c:formatCode>
                <c:ptCount val="6"/>
                <c:pt idx="0">
                  <c:v>6.4847505532587016E-2</c:v>
                </c:pt>
                <c:pt idx="1">
                  <c:v>3.2806316615421119E-2</c:v>
                </c:pt>
                <c:pt idx="2">
                  <c:v>0.72928962163815791</c:v>
                </c:pt>
                <c:pt idx="3">
                  <c:v>2.5438333414220585E-2</c:v>
                </c:pt>
                <c:pt idx="4">
                  <c:v>2.678106690570353E-3</c:v>
                </c:pt>
                <c:pt idx="5">
                  <c:v>0.14494011610904292</c:v>
                </c:pt>
              </c:numCache>
            </c:numRef>
          </c:val>
          <c:extLst>
            <c:ext xmlns:c16="http://schemas.microsoft.com/office/drawing/2014/chart" uri="{C3380CC4-5D6E-409C-BE32-E72D297353CC}">
              <c16:uniqueId val="{00000009-87F5-483B-BAE4-BAB2EF89AB7E}"/>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80402755529484315"/>
          <c:y val="0.66264075618334473"/>
          <c:w val="0.16884105434635366"/>
          <c:h val="0.31174830925930275"/>
        </c:manualLayout>
      </c:layout>
      <c:overlay val="0"/>
      <c:spPr>
        <a:solidFill>
          <a:srgbClr val="FFFFFF"/>
        </a:solidFill>
        <a:ln w="3175">
          <a:solidFill>
            <a:srgbClr val="000000"/>
          </a:solidFill>
          <a:prstDash val="solid"/>
        </a:ln>
      </c:spPr>
      <c:txPr>
        <a:bodyPr/>
        <a:lstStyle/>
        <a:p>
          <a:pPr>
            <a:defRPr sz="715" b="0" i="0" u="none" strike="noStrike" baseline="0">
              <a:solidFill>
                <a:srgbClr val="000000"/>
              </a:solidFill>
              <a:latin typeface="Tahoma"/>
              <a:ea typeface="Tahoma"/>
              <a:cs typeface="Tahoma"/>
            </a:defRPr>
          </a:pPr>
          <a:endParaRPr lang="es-ES_tradnl"/>
        </a:p>
      </c:txPr>
    </c:legend>
    <c:plotVisOnly val="1"/>
    <c:dispBlanksAs val="zero"/>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6.6726962293108649E-2"/>
          <c:y val="0.24973903764674416"/>
          <c:w val="0.61197704809314224"/>
          <c:h val="0.67362271506718463"/>
        </c:manualLayout>
      </c:layout>
      <c:pie3DChart>
        <c:varyColors val="1"/>
        <c:ser>
          <c:idx val="0"/>
          <c:order val="0"/>
          <c:tx>
            <c:strRef>
              <c:f>INVENTARIO!$M$360</c:f>
              <c:strCache>
                <c:ptCount val="1"/>
                <c:pt idx="0">
                  <c:v>%</c:v>
                </c:pt>
              </c:strCache>
            </c:strRef>
          </c:tx>
          <c:explosion val="25"/>
          <c:dLbls>
            <c:dLbl>
              <c:idx val="0"/>
              <c:layout>
                <c:manualLayout>
                  <c:x val="-6.7832746860894702E-2"/>
                  <c:y val="-0.201521161798229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78C-4031-81F8-9130DEE2E9BF}"/>
                </c:ext>
              </c:extLst>
            </c:dLbl>
            <c:dLbl>
              <c:idx val="1"/>
              <c:layout>
                <c:manualLayout>
                  <c:x val="-3.5070929077720928E-2"/>
                  <c:y val="-0.1389247840865127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8C-4031-81F8-9130DEE2E9BF}"/>
                </c:ext>
              </c:extLst>
            </c:dLbl>
            <c:dLbl>
              <c:idx val="2"/>
              <c:layout>
                <c:manualLayout>
                  <c:x val="4.0867998094129887E-2"/>
                  <c:y val="-7.65355536469719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78C-4031-81F8-9130DEE2E9BF}"/>
                </c:ext>
              </c:extLst>
            </c:dLbl>
            <c:dLbl>
              <c:idx val="3"/>
              <c:layout>
                <c:manualLayout>
                  <c:x val="0.27688557357117793"/>
                  <c:y val="-9.847576317321969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BA6-43C7-B519-4AE3ADCD7277}"/>
                </c:ext>
              </c:extLst>
            </c:dLbl>
            <c:dLbl>
              <c:idx val="4"/>
              <c:layout>
                <c:manualLayout>
                  <c:x val="0.10750433551473508"/>
                  <c:y val="-5.017302399022855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78C-4031-81F8-9130DEE2E9BF}"/>
                </c:ext>
              </c:extLst>
            </c:dLbl>
            <c:dLbl>
              <c:idx val="5"/>
              <c:layout>
                <c:manualLayout>
                  <c:x val="8.7829086955610328E-2"/>
                  <c:y val="6.00765229198087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78C-4031-81F8-9130DEE2E9BF}"/>
                </c:ext>
              </c:extLst>
            </c:dLbl>
            <c:dLbl>
              <c:idx val="83"/>
              <c:layout>
                <c:manualLayout>
                  <c:x val="3.2913652863082718E-2"/>
                  <c:y val="6.63498195387314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BA6-43C7-B519-4AE3ADCD7277}"/>
                </c:ext>
              </c:extLst>
            </c:dLbl>
            <c:dLbl>
              <c:idx val="84"/>
              <c:layout>
                <c:manualLayout>
                  <c:x val="-1.1165118949754487E-2"/>
                  <c:y val="3.542075329618042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BA6-43C7-B519-4AE3ADCD7277}"/>
                </c:ext>
              </c:extLst>
            </c:dLbl>
            <c:dLbl>
              <c:idx val="85"/>
              <c:layout>
                <c:manualLayout>
                  <c:x val="-6.8911739061217295E-2"/>
                  <c:y val="1.55117312339231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BA6-43C7-B519-4AE3ADCD7277}"/>
                </c:ext>
              </c:extLst>
            </c:dLbl>
            <c:dLbl>
              <c:idx val="86"/>
              <c:layout>
                <c:manualLayout>
                  <c:x val="-1.21016241254611E-2"/>
                  <c:y val="-0.1276279873366033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BA6-43C7-B519-4AE3ADCD7277}"/>
                </c:ext>
              </c:extLst>
            </c:dLbl>
            <c:dLbl>
              <c:idx val="87"/>
              <c:layout>
                <c:manualLayout>
                  <c:x val="-0.2152686461126537"/>
                  <c:y val="-0.155431728049242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BA6-43C7-B519-4AE3ADCD7277}"/>
                </c:ext>
              </c:extLst>
            </c:dLbl>
            <c:dLbl>
              <c:idx val="189"/>
              <c:layout>
                <c:manualLayout>
                  <c:x val="1.2960345499369301E-3"/>
                  <c:y val="3.0862029980671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78C-4031-81F8-9130DEE2E9BF}"/>
                </c:ext>
              </c:extLst>
            </c:dLbl>
            <c:dLbl>
              <c:idx val="190"/>
              <c:layout>
                <c:manualLayout>
                  <c:x val="-1.9901348216698027E-2"/>
                  <c:y val="7.1145479495832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78C-4031-81F8-9130DEE2E9BF}"/>
                </c:ext>
              </c:extLst>
            </c:dLbl>
            <c:dLbl>
              <c:idx val="191"/>
              <c:layout>
                <c:manualLayout>
                  <c:x val="-6.3142131102451329E-2"/>
                  <c:y val="5.176038896685928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78C-4031-81F8-9130DEE2E9BF}"/>
                </c:ext>
              </c:extLst>
            </c:dLbl>
            <c:dLbl>
              <c:idx val="192"/>
              <c:layout>
                <c:manualLayout>
                  <c:x val="8.5708791305171825E-2"/>
                  <c:y val="1.06234369101773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78C-4031-81F8-9130DEE2E9BF}"/>
                </c:ext>
              </c:extLst>
            </c:dLbl>
            <c:numFmt formatCode="0.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INVENTARIO!$I$361:$I$377</c15:sqref>
                  </c15:fullRef>
                </c:ext>
              </c:extLst>
              <c:f>(INVENTARIO!$I$361:$I$366,INVENTARIO!$I$374:$I$377)</c:f>
              <c:strCache>
                <c:ptCount val="10"/>
                <c:pt idx="0">
                  <c:v>FLUORESCENTE 2x36 W</c:v>
                </c:pt>
                <c:pt idx="1">
                  <c:v>DOWN LED 20 W</c:v>
                </c:pt>
                <c:pt idx="2">
                  <c:v>FLUORESCENTE 2x36 W</c:v>
                </c:pt>
                <c:pt idx="3">
                  <c:v>DOWN LED 20 W</c:v>
                </c:pt>
                <c:pt idx="4">
                  <c:v>FLUORESCENTE 2x36 W</c:v>
                </c:pt>
                <c:pt idx="5">
                  <c:v>CAMPANA LED 150W</c:v>
                </c:pt>
                <c:pt idx="6">
                  <c:v>CAMPANA 400W</c:v>
                </c:pt>
                <c:pt idx="7">
                  <c:v>FLUORESCENTE 2x58W</c:v>
                </c:pt>
                <c:pt idx="8">
                  <c:v>Led Tubo L5LCA 2x23,5W</c:v>
                </c:pt>
                <c:pt idx="9">
                  <c:v>FLUORESCENTE 1x28 W</c:v>
                </c:pt>
              </c:strCache>
            </c:strRef>
          </c:cat>
          <c:val>
            <c:numRef>
              <c:extLst>
                <c:ext xmlns:c15="http://schemas.microsoft.com/office/drawing/2012/chart" uri="{02D57815-91ED-43cb-92C2-25804820EDAC}">
                  <c15:fullRef>
                    <c15:sqref>INVENTARIO!$M$361:$M$377</c15:sqref>
                  </c15:fullRef>
                </c:ext>
              </c:extLst>
              <c:f>(INVENTARIO!$M$361:$M$366,INVENTARIO!$M$374:$M$377)</c:f>
              <c:numCache>
                <c:formatCode>0.00%</c:formatCode>
                <c:ptCount val="10"/>
                <c:pt idx="0">
                  <c:v>4.3539909196373586E-2</c:v>
                </c:pt>
                <c:pt idx="1">
                  <c:v>2.5398280364551264E-4</c:v>
                </c:pt>
                <c:pt idx="2">
                  <c:v>4.3539909196373586E-2</c:v>
                </c:pt>
                <c:pt idx="3">
                  <c:v>3.8097420546826882E-4</c:v>
                </c:pt>
                <c:pt idx="4">
                  <c:v>5.7448491300770704E-3</c:v>
                </c:pt>
                <c:pt idx="5">
                  <c:v>3.1827419003197063E-2</c:v>
                </c:pt>
                <c:pt idx="6">
                  <c:v>0.39306862468948378</c:v>
                </c:pt>
                <c:pt idx="7">
                  <c:v>0.21921134838451981</c:v>
                </c:pt>
                <c:pt idx="8">
                  <c:v>5.8339659032860224E-2</c:v>
                </c:pt>
                <c:pt idx="9">
                  <c:v>2.2677036039777911E-2</c:v>
                </c:pt>
              </c:numCache>
            </c:numRef>
          </c:val>
          <c:extLst>
            <c:ext xmlns:c16="http://schemas.microsoft.com/office/drawing/2014/chart" uri="{C3380CC4-5D6E-409C-BE32-E72D297353CC}">
              <c16:uniqueId val="{00000009-778C-4031-81F8-9130DEE2E9BF}"/>
            </c:ext>
          </c:extLst>
        </c:ser>
        <c:dLbls>
          <c:showLegendKey val="0"/>
          <c:showVal val="0"/>
          <c:showCatName val="0"/>
          <c:showSerName val="0"/>
          <c:showPercent val="0"/>
          <c:showBubbleSize val="0"/>
          <c:showLeaderLines val="1"/>
        </c:dLbls>
      </c:pie3DChart>
    </c:plotArea>
    <c:legend>
      <c:legendPos val="r"/>
      <c:layout>
        <c:manualLayout>
          <c:xMode val="edge"/>
          <c:yMode val="edge"/>
          <c:x val="0.72211333468927352"/>
          <c:y val="0.55071186910962189"/>
          <c:w val="0.25090477844259135"/>
          <c:h val="0.32846024738962254"/>
        </c:manualLayout>
      </c:layou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s-ES" sz="1400" b="1" i="0" u="none" strike="noStrike" kern="1200" baseline="0">
                <a:solidFill>
                  <a:sysClr val="windowText" lastClr="000000"/>
                </a:solidFill>
                <a:latin typeface="+mn-lt"/>
                <a:ea typeface="+mn-ea"/>
                <a:cs typeface="+mn-cs"/>
              </a:defRPr>
            </a:pPr>
            <a:r>
              <a:rPr lang="es-ES" sz="1600" b="1" i="0" u="none" strike="noStrike" kern="1200" baseline="0">
                <a:solidFill>
                  <a:sysClr val="windowText" lastClr="000000"/>
                </a:solidFill>
                <a:latin typeface="+mn-lt"/>
                <a:ea typeface="+mn-ea"/>
                <a:cs typeface="+mn-cs"/>
              </a:rPr>
              <a:t>DESGLOSE CONSUMO TOTAL AÑO 2021</a:t>
            </a:r>
          </a:p>
          <a:p>
            <a:pPr algn="ctr" rtl="0">
              <a:defRPr lang="es-ES" sz="1400" b="1" i="0" u="none" strike="noStrike" kern="1200" baseline="0">
                <a:solidFill>
                  <a:sysClr val="windowText" lastClr="000000"/>
                </a:solidFill>
                <a:latin typeface="+mn-lt"/>
                <a:ea typeface="+mn-ea"/>
                <a:cs typeface="+mn-cs"/>
              </a:defRPr>
            </a:pPr>
            <a:endParaRPr lang="es-ES" sz="1400" b="1" i="0" u="none" strike="noStrike" kern="1200" baseline="0">
              <a:solidFill>
                <a:sysClr val="windowText" lastClr="000000"/>
              </a:solidFill>
              <a:latin typeface="+mn-lt"/>
              <a:ea typeface="+mn-ea"/>
              <a:cs typeface="+mn-cs"/>
            </a:endParaRP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10"/>
          <c:dPt>
            <c:idx val="0"/>
            <c:bubble3D val="0"/>
            <c:extLst>
              <c:ext xmlns:c16="http://schemas.microsoft.com/office/drawing/2014/chart" uri="{C3380CC4-5D6E-409C-BE32-E72D297353CC}">
                <c16:uniqueId val="{00000000-2A61-4BA1-B5BE-F37BB7307B78}"/>
              </c:ext>
            </c:extLst>
          </c:dPt>
          <c:dPt>
            <c:idx val="1"/>
            <c:bubble3D val="0"/>
            <c:explosion val="4"/>
            <c:extLst>
              <c:ext xmlns:c16="http://schemas.microsoft.com/office/drawing/2014/chart" uri="{C3380CC4-5D6E-409C-BE32-E72D297353CC}">
                <c16:uniqueId val="{00000001-2A61-4BA1-B5BE-F37BB7307B78}"/>
              </c:ext>
            </c:extLst>
          </c:dPt>
          <c:dLbls>
            <c:numFmt formatCode="0.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'TABLA REPARTOS ELEC'!$E$16:$J$16</c:f>
              <c:strCache>
                <c:ptCount val="6"/>
                <c:pt idx="0">
                  <c:v>Iluminación</c:v>
                </c:pt>
                <c:pt idx="1">
                  <c:v>Fuerza</c:v>
                </c:pt>
                <c:pt idx="2">
                  <c:v>Maquinaria Proceso </c:v>
                </c:pt>
                <c:pt idx="3">
                  <c:v>ACS</c:v>
                </c:pt>
                <c:pt idx="4">
                  <c:v>Ventilación</c:v>
                </c:pt>
                <c:pt idx="5">
                  <c:v>Climatización</c:v>
                </c:pt>
              </c:strCache>
            </c:strRef>
          </c:cat>
          <c:val>
            <c:numRef>
              <c:f>'TABLA REPARTOS ELEC'!$E$25:$J$25</c:f>
              <c:numCache>
                <c:formatCode>#,###,##0.0</c:formatCode>
                <c:ptCount val="6"/>
                <c:pt idx="0">
                  <c:v>154175.86800000002</c:v>
                </c:pt>
                <c:pt idx="1">
                  <c:v>77997.485000000015</c:v>
                </c:pt>
                <c:pt idx="2">
                  <c:v>1733896.4624159995</c:v>
                </c:pt>
                <c:pt idx="3">
                  <c:v>60480</c:v>
                </c:pt>
                <c:pt idx="4">
                  <c:v>6367.2367999999997</c:v>
                </c:pt>
                <c:pt idx="5">
                  <c:v>344597.19037154148</c:v>
                </c:pt>
              </c:numCache>
            </c:numRef>
          </c:val>
          <c:extLst>
            <c:ext xmlns:c16="http://schemas.microsoft.com/office/drawing/2014/chart" uri="{C3380CC4-5D6E-409C-BE32-E72D297353CC}">
              <c16:uniqueId val="{00000002-2A61-4BA1-B5BE-F37BB7307B78}"/>
            </c:ext>
          </c:extLst>
        </c:ser>
        <c:dLbls>
          <c:showLegendKey val="0"/>
          <c:showVal val="0"/>
          <c:showCatName val="1"/>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s-ES" sz="1400" b="1" i="0" u="none" strike="noStrike" kern="1200" baseline="0">
                <a:solidFill>
                  <a:sysClr val="windowText" lastClr="000000"/>
                </a:solidFill>
                <a:latin typeface="+mn-lt"/>
                <a:ea typeface="+mn-ea"/>
                <a:cs typeface="+mn-cs"/>
              </a:defRPr>
            </a:pPr>
            <a:r>
              <a:rPr lang="es-ES" sz="1800" b="1" i="0" u="none" strike="noStrike" kern="1200" baseline="0">
                <a:solidFill>
                  <a:sysClr val="windowText" lastClr="000000"/>
                </a:solidFill>
                <a:latin typeface="+mn-lt"/>
                <a:ea typeface="+mn-ea"/>
                <a:cs typeface="+mn-cs"/>
              </a:rPr>
              <a:t>DESGLOSE CONSUMO ANUAL - OFICINA/ADMINISTRACIÓN</a:t>
            </a:r>
          </a:p>
        </c:rich>
      </c:tx>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0.1300484404965794"/>
          <c:y val="0.32058252302839518"/>
          <c:w val="0.62099884776261871"/>
          <c:h val="0.56389722140650467"/>
        </c:manualLayout>
      </c:layout>
      <c:pie3DChart>
        <c:varyColors val="1"/>
        <c:ser>
          <c:idx val="0"/>
          <c:order val="0"/>
          <c:explosion val="25"/>
          <c:dLbls>
            <c:dLbl>
              <c:idx val="5"/>
              <c:numFmt formatCode="0.00%" sourceLinked="0"/>
              <c:spPr>
                <a:noFill/>
                <a:ln>
                  <a:noFill/>
                </a:ln>
                <a:effectLst/>
              </c:spPr>
              <c:txPr>
                <a:bodyPr wrap="square" lIns="38100" tIns="19050" rIns="38100" bIns="19050" anchor="ctr">
                  <a:noAutofit/>
                </a:bodyPr>
                <a:lstStyle/>
                <a:p>
                  <a:pPr>
                    <a:defRPr/>
                  </a:pPr>
                  <a:endParaRPr lang="es-ES_tradnl"/>
                </a:p>
              </c:txPr>
              <c:showLegendKey val="0"/>
              <c:showVal val="0"/>
              <c:showCatName val="1"/>
              <c:showSerName val="0"/>
              <c:showPercent val="1"/>
              <c:showBubbleSize val="0"/>
              <c:extLst>
                <c:ext xmlns:c16="http://schemas.microsoft.com/office/drawing/2014/chart" uri="{C3380CC4-5D6E-409C-BE32-E72D297353CC}">
                  <c16:uniqueId val="{00000000-1974-4CD2-AA80-F50EFC865EE3}"/>
                </c:ext>
              </c:extLst>
            </c:dLbl>
            <c:numFmt formatCode="0.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('TABLA REPARTOS ELEC'!$E$16:$F$16,'TABLA REPARTOS ELEC'!$I$16:$J$16)</c:f>
              <c:strCache>
                <c:ptCount val="4"/>
                <c:pt idx="0">
                  <c:v>Iluminación</c:v>
                </c:pt>
                <c:pt idx="1">
                  <c:v>Fuerza</c:v>
                </c:pt>
                <c:pt idx="2">
                  <c:v>Ventilación</c:v>
                </c:pt>
                <c:pt idx="3">
                  <c:v>Climatización</c:v>
                </c:pt>
              </c:strCache>
            </c:strRef>
          </c:cat>
          <c:val>
            <c:numRef>
              <c:f>('TABLA REPARTOS ELEC'!$E$18:$F$18,'TABLA REPARTOS ELEC'!$I$18:$J$18)</c:f>
              <c:numCache>
                <c:formatCode>#,##0.00</c:formatCode>
                <c:ptCount val="4"/>
                <c:pt idx="0">
                  <c:v>15661.548000000001</c:v>
                </c:pt>
                <c:pt idx="1">
                  <c:v>51898.160000000011</c:v>
                </c:pt>
                <c:pt idx="2">
                  <c:v>2772.9967999999999</c:v>
                </c:pt>
                <c:pt idx="3">
                  <c:v>39080.080948616604</c:v>
                </c:pt>
              </c:numCache>
            </c:numRef>
          </c:val>
          <c:extLst>
            <c:ext xmlns:c16="http://schemas.microsoft.com/office/drawing/2014/chart" uri="{C3380CC4-5D6E-409C-BE32-E72D297353CC}">
              <c16:uniqueId val="{00000001-E41A-417A-9563-BE3CCD2B5309}"/>
            </c:ext>
          </c:extLst>
        </c:ser>
        <c:dLbls>
          <c:showLegendKey val="0"/>
          <c:showVal val="0"/>
          <c:showCatName val="1"/>
          <c:showSerName val="0"/>
          <c:showPercent val="1"/>
          <c:showBubbleSize val="0"/>
          <c:showLeaderLines val="1"/>
        </c:dLbls>
      </c:pie3DChart>
    </c:plotArea>
    <c:legend>
      <c:legendPos val="r"/>
      <c:layout>
        <c:manualLayout>
          <c:xMode val="edge"/>
          <c:yMode val="edge"/>
          <c:x val="0.76004389340883449"/>
          <c:y val="0.41541893856699291"/>
          <c:w val="0.21016665321391045"/>
          <c:h val="0.28752689962342814"/>
        </c:manualLayout>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REPARTO</a:t>
            </a:r>
            <a:r>
              <a:rPr lang="es-ES" baseline="0"/>
              <a:t> CONSUMO POR ZONAS</a:t>
            </a:r>
            <a:endParaRPr lang="es-ES"/>
          </a:p>
        </c:rich>
      </c:tx>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0.11041906288316755"/>
          <c:y val="0.25312493532056551"/>
          <c:w val="0.61700141320366131"/>
          <c:h val="0.64984556425813689"/>
        </c:manualLayout>
      </c:layout>
      <c:pie3DChart>
        <c:varyColors val="1"/>
        <c:ser>
          <c:idx val="0"/>
          <c:order val="0"/>
          <c:explosion val="25"/>
          <c:dLbls>
            <c:dLbl>
              <c:idx val="0"/>
              <c:layout>
                <c:manualLayout>
                  <c:x val="0.11858797078511744"/>
                  <c:y val="5.208820460088627E-2"/>
                </c:manualLayout>
              </c:layout>
              <c:numFmt formatCode="0.00%" sourceLinked="0"/>
              <c:spPr>
                <a:noFill/>
                <a:ln>
                  <a:noFill/>
                </a:ln>
                <a:effectLst/>
              </c:spPr>
              <c:txPr>
                <a:bodyPr wrap="square" lIns="38100" tIns="19050" rIns="38100" bIns="19050" anchor="ctr">
                  <a:noAutofit/>
                </a:bodyPr>
                <a:lstStyle/>
                <a:p>
                  <a:pPr>
                    <a:defRPr/>
                  </a:pPr>
                  <a:endParaRPr lang="es-ES_tradnl"/>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C9BE-4E04-B633-553DDAAC3446}"/>
                </c:ext>
              </c:extLst>
            </c:dLbl>
            <c:numFmt formatCode="0.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'TABLA REPARTOS ELEC'!$B$17:$B$22</c15:sqref>
                  </c15:fullRef>
                </c:ext>
              </c:extLst>
              <c:f>'TABLA REPARTOS ELEC'!$B$18:$B$19</c:f>
              <c:strCache>
                <c:ptCount val="2"/>
                <c:pt idx="0">
                  <c:v>OFICINAS</c:v>
                </c:pt>
                <c:pt idx="1">
                  <c:v>NAVE</c:v>
                </c:pt>
              </c:strCache>
            </c:strRef>
          </c:cat>
          <c:val>
            <c:numRef>
              <c:extLst>
                <c:ext xmlns:c15="http://schemas.microsoft.com/office/drawing/2012/chart" uri="{02D57815-91ED-43cb-92C2-25804820EDAC}">
                  <c15:fullRef>
                    <c15:sqref>'TABLA REPARTOS ELEC'!$K$17:$K$22</c15:sqref>
                  </c15:fullRef>
                </c:ext>
              </c:extLst>
              <c:f>'TABLA REPARTOS ELEC'!$K$18:$K$19</c:f>
              <c:numCache>
                <c:formatCode>#,##0.00</c:formatCode>
                <c:ptCount val="2"/>
                <c:pt idx="0">
                  <c:v>169892.78574861662</c:v>
                </c:pt>
                <c:pt idx="1">
                  <c:v>2207621.4568389244</c:v>
                </c:pt>
              </c:numCache>
            </c:numRef>
          </c:val>
          <c:extLst>
            <c:ext xmlns:c15="http://schemas.microsoft.com/office/drawing/2012/chart" uri="{02D57815-91ED-43cb-92C2-25804820EDAC}">
              <c15:categoryFilterExceptions>
                <c15:categoryFilterException>
                  <c15:sqref>'TABLA REPARTOS ELEC'!$K$17</c15:sqref>
                  <c15:dLbl>
                    <c:idx val="-1"/>
                    <c:delete val="1"/>
                    <c:extLst>
                      <c:ext uri="{CE6537A1-D6FC-4f65-9D91-7224C49458BB}"/>
                      <c:ext xmlns:c16="http://schemas.microsoft.com/office/drawing/2014/chart" uri="{C3380CC4-5D6E-409C-BE32-E72D297353CC}">
                        <c16:uniqueId val="{00000001-9A64-455C-A98B-449BAB474306}"/>
                      </c:ext>
                    </c:extLst>
                  </c15:dLbl>
                </c15:categoryFilterException>
                <c15:categoryFilterException>
                  <c15:sqref>'TABLA REPARTOS ELEC'!$K$20</c15:sqref>
                  <c15:dLbl>
                    <c:idx val="1"/>
                    <c:delete val="1"/>
                    <c:extLst>
                      <c:ext uri="{CE6537A1-D6FC-4f65-9D91-7224C49458BB}"/>
                      <c:ext xmlns:c16="http://schemas.microsoft.com/office/drawing/2014/chart" uri="{C3380CC4-5D6E-409C-BE32-E72D297353CC}">
                        <c16:uniqueId val="{00000002-9A64-455C-A98B-449BAB474306}"/>
                      </c:ext>
                    </c:extLst>
                  </c15:dLbl>
                </c15:categoryFilterException>
                <c15:categoryFilterException>
                  <c15:sqref>'TABLA REPARTOS ELEC'!$K$21</c15:sqref>
                  <c15:dLbl>
                    <c:idx val="1"/>
                    <c:delete val="1"/>
                    <c:extLst>
                      <c:ext uri="{CE6537A1-D6FC-4f65-9D91-7224C49458BB}"/>
                      <c:ext xmlns:c16="http://schemas.microsoft.com/office/drawing/2014/chart" uri="{C3380CC4-5D6E-409C-BE32-E72D297353CC}">
                        <c16:uniqueId val="{00000003-9A64-455C-A98B-449BAB474306}"/>
                      </c:ext>
                    </c:extLst>
                  </c15:dLbl>
                </c15:categoryFilterException>
                <c15:categoryFilterException>
                  <c15:sqref>'TABLA REPARTOS ELEC'!$K$22</c15:sqref>
                  <c15:dLbl>
                    <c:idx val="1"/>
                    <c:layout>
                      <c:manualLayout>
                        <c:x val="-0.29027102988755205"/>
                        <c:y val="4.1523821979399168E-2"/>
                      </c:manualLayout>
                    </c:layout>
                    <c:numFmt formatCode="0.00%" sourceLinked="0"/>
                    <c:spPr>
                      <a:noFill/>
                      <a:ln>
                        <a:noFill/>
                      </a:ln>
                      <a:effectLst/>
                    </c:spPr>
                    <c:txPr>
                      <a:bodyPr wrap="square" lIns="38100" tIns="19050" rIns="38100" bIns="19050" anchor="ctr">
                        <a:noAutofit/>
                      </a:bodyPr>
                      <a:lstStyle/>
                      <a:p>
                        <a:pPr>
                          <a:defRPr/>
                        </a:pPr>
                        <a:endParaRPr lang="es-ES_tradnl"/>
                      </a:p>
                    </c:txPr>
                    <c:showLegendKey val="0"/>
                    <c:showVal val="0"/>
                    <c:showCatName val="1"/>
                    <c:showSerName val="0"/>
                    <c:showPercent val="1"/>
                    <c:showBubbleSize val="0"/>
                    <c:extLst>
                      <c:ext uri="{CE6537A1-D6FC-4f65-9D91-7224C49458BB}">
                        <c15:layout>
                          <c:manualLayout>
                            <c:w val="0.26347686076796839"/>
                            <c:h val="0.11428574856715368"/>
                          </c:manualLayout>
                        </c15:layout>
                      </c:ext>
                      <c:ext xmlns:c16="http://schemas.microsoft.com/office/drawing/2014/chart" uri="{C3380CC4-5D6E-409C-BE32-E72D297353CC}">
                        <c16:uniqueId val="{00000004-9A64-455C-A98B-449BAB474306}"/>
                      </c:ext>
                    </c:extLst>
                  </c15:dLbl>
                </c15:categoryFilterException>
              </c15:categoryFilterExceptions>
            </c:ext>
            <c:ext xmlns:c16="http://schemas.microsoft.com/office/drawing/2014/chart" uri="{C3380CC4-5D6E-409C-BE32-E72D297353CC}">
              <c16:uniqueId val="{00000001-7218-44FA-92D8-EAEE2AAD112C}"/>
            </c:ext>
          </c:extLst>
        </c:ser>
        <c:dLbls>
          <c:showLegendKey val="0"/>
          <c:showVal val="0"/>
          <c:showCatName val="1"/>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s-ES" sz="1400" b="1" i="0" u="none" strike="noStrike" kern="1200" baseline="0">
                <a:solidFill>
                  <a:sysClr val="windowText" lastClr="000000"/>
                </a:solidFill>
                <a:latin typeface="+mn-lt"/>
                <a:ea typeface="+mn-ea"/>
                <a:cs typeface="+mn-cs"/>
              </a:defRPr>
            </a:pPr>
            <a:r>
              <a:rPr lang="es-ES" sz="1800" b="1" i="0" baseline="0">
                <a:effectLst/>
              </a:rPr>
              <a:t>DESGLOSE CONSUMO ANUAL - NAVES</a:t>
            </a:r>
          </a:p>
        </c:rich>
      </c:tx>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4.5787139820990627E-2"/>
          <c:y val="0.19415943326078897"/>
          <c:w val="0.67363742720558351"/>
          <c:h val="0.7759520883527119"/>
        </c:manualLayout>
      </c:layout>
      <c:pie3DChart>
        <c:varyColors val="1"/>
        <c:ser>
          <c:idx val="0"/>
          <c:order val="0"/>
          <c:explosion val="25"/>
          <c:dPt>
            <c:idx val="2"/>
            <c:bubble3D val="0"/>
            <c:explosion val="0"/>
            <c:extLst>
              <c:ext xmlns:c16="http://schemas.microsoft.com/office/drawing/2014/chart" uri="{C3380CC4-5D6E-409C-BE32-E72D297353CC}">
                <c16:uniqueId val="{00000000-CCE1-4CBC-B4BA-177477AB330A}"/>
              </c:ext>
            </c:extLst>
          </c:dPt>
          <c:dLbls>
            <c:dLbl>
              <c:idx val="2"/>
              <c:tx>
                <c:rich>
                  <a:bodyPr/>
                  <a:lstStyle/>
                  <a:p>
                    <a:r>
                      <a:rPr lang="en-US" baseline="0"/>
                      <a:t>Equipos Taller
</a:t>
                    </a:r>
                    <a:fld id="{9D419951-BBFE-4438-9BDB-6DA11806C535}" type="PERCENTAGE">
                      <a:rPr lang="en-US" baseline="0"/>
                      <a:pPr/>
                      <a:t>[PORCENTAJE]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CE1-4CBC-B4BA-177477AB330A}"/>
                </c:ext>
              </c:extLst>
            </c:dLbl>
            <c:dLbl>
              <c:idx val="4"/>
              <c:layout>
                <c:manualLayout>
                  <c:x val="-6.2194356301579379E-2"/>
                  <c:y val="-6.57193186134898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FC5-4535-983D-5A7E676DF4AC}"/>
                </c:ext>
              </c:extLst>
            </c:dLbl>
            <c:numFmt formatCode="General"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'TABLA REPARTOS ELEC'!$E$16:$J$16</c15:sqref>
                  </c15:fullRef>
                </c:ext>
              </c:extLst>
              <c:f>('TABLA REPARTOS ELEC'!$E$16:$G$16,'TABLA REPARTOS ELEC'!$I$16:$J$16)</c:f>
              <c:strCache>
                <c:ptCount val="5"/>
                <c:pt idx="0">
                  <c:v>Iluminación</c:v>
                </c:pt>
                <c:pt idx="1">
                  <c:v>Fuerza</c:v>
                </c:pt>
                <c:pt idx="2">
                  <c:v>Maquinaria Proceso </c:v>
                </c:pt>
                <c:pt idx="3">
                  <c:v>Ventilación</c:v>
                </c:pt>
                <c:pt idx="4">
                  <c:v>Climatización</c:v>
                </c:pt>
              </c:strCache>
            </c:strRef>
          </c:cat>
          <c:val>
            <c:numRef>
              <c:extLst>
                <c:ext xmlns:c15="http://schemas.microsoft.com/office/drawing/2012/chart" uri="{02D57815-91ED-43cb-92C2-25804820EDAC}">
                  <c15:fullRef>
                    <c15:sqref>'TABLA REPARTOS ELEC'!$E$19:$J$19</c15:sqref>
                  </c15:fullRef>
                </c:ext>
              </c:extLst>
              <c:f>('TABLA REPARTOS ELEC'!$E$19:$G$19,'TABLA REPARTOS ELEC'!$I$19:$J$19)</c:f>
              <c:numCache>
                <c:formatCode>#,##0.00</c:formatCode>
                <c:ptCount val="5"/>
                <c:pt idx="0">
                  <c:v>138514.32</c:v>
                </c:pt>
                <c:pt idx="1">
                  <c:v>26099.325000000001</c:v>
                </c:pt>
                <c:pt idx="2">
                  <c:v>1733896.4624159995</c:v>
                </c:pt>
                <c:pt idx="3">
                  <c:v>3594.24</c:v>
                </c:pt>
                <c:pt idx="4">
                  <c:v>305517.10942292487</c:v>
                </c:pt>
              </c:numCache>
            </c:numRef>
          </c:val>
          <c:extLst>
            <c:ext xmlns:c16="http://schemas.microsoft.com/office/drawing/2014/chart" uri="{C3380CC4-5D6E-409C-BE32-E72D297353CC}">
              <c16:uniqueId val="{00000001-CCE1-4CBC-B4BA-177477AB330A}"/>
            </c:ext>
          </c:extLst>
        </c:ser>
        <c:dLbls>
          <c:showLegendKey val="0"/>
          <c:showVal val="0"/>
          <c:showCatName val="1"/>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ES" sz="1600" b="1" i="0" u="none" strike="noStrike" baseline="0">
                <a:solidFill>
                  <a:srgbClr val="000000"/>
                </a:solidFill>
                <a:latin typeface="Arial"/>
                <a:cs typeface="Arial"/>
              </a:rPr>
              <a:t>Distribución de los consumos (kWh) </a:t>
            </a:r>
          </a:p>
          <a:p>
            <a:pPr>
              <a:defRPr sz="1000" b="0" i="0" u="none" strike="noStrike" baseline="0">
                <a:solidFill>
                  <a:srgbClr val="000000"/>
                </a:solidFill>
                <a:latin typeface="Arial"/>
                <a:ea typeface="Arial"/>
                <a:cs typeface="Arial"/>
              </a:defRPr>
            </a:pPr>
            <a:r>
              <a:rPr lang="es-ES" sz="1600" b="1" i="0" u="none" strike="noStrike" baseline="0">
                <a:solidFill>
                  <a:srgbClr val="000000"/>
                </a:solidFill>
                <a:latin typeface="Arial"/>
                <a:cs typeface="Arial"/>
              </a:rPr>
              <a:t>estimados por edificio  (2019)</a:t>
            </a:r>
          </a:p>
        </c:rich>
      </c:tx>
      <c:layout>
        <c:manualLayout>
          <c:xMode val="edge"/>
          <c:yMode val="edge"/>
          <c:x val="0.28458348574398862"/>
          <c:y val="3.4254701325309576E-2"/>
        </c:manualLayout>
      </c:layout>
      <c:overlay val="0"/>
      <c:spPr>
        <a:noFill/>
        <a:ln w="25400">
          <a:noFill/>
        </a:ln>
      </c:spPr>
    </c:title>
    <c:autoTitleDeleted val="0"/>
    <c:view3D>
      <c:rotX val="15"/>
      <c:rotY val="15"/>
      <c:depthPercent val="100"/>
      <c:rAngAx val="1"/>
    </c:view3D>
    <c:floor>
      <c:thickness val="0"/>
    </c:floor>
    <c:sideWall>
      <c:thickness val="0"/>
    </c:sideWall>
    <c:backWall>
      <c:thickness val="0"/>
    </c:backWall>
    <c:plotArea>
      <c:layout>
        <c:manualLayout>
          <c:layoutTarget val="inner"/>
          <c:xMode val="edge"/>
          <c:yMode val="edge"/>
          <c:x val="8.8974452765531453E-2"/>
          <c:y val="1.9137955665306298E-2"/>
          <c:w val="0.77257673475412147"/>
          <c:h val="0.78638055768857573"/>
        </c:manualLayout>
      </c:layout>
      <c:bar3DChart>
        <c:barDir val="col"/>
        <c:grouping val="standard"/>
        <c:varyColors val="0"/>
        <c:ser>
          <c:idx val="1"/>
          <c:order val="0"/>
          <c:tx>
            <c:strRef>
              <c:f>'TABLA REPARTOS ELEC'!$E$75</c:f>
              <c:strCache>
                <c:ptCount val="1"/>
                <c:pt idx="0">
                  <c:v>ELECTRICIDAD</c:v>
                </c:pt>
              </c:strCache>
            </c:strRef>
          </c:tx>
          <c:spPr>
            <a:solidFill>
              <a:srgbClr val="0070C0"/>
            </a:solidFill>
            <a:ln>
              <a:solidFill>
                <a:schemeClr val="tx1"/>
              </a:solidFill>
            </a:ln>
          </c:spPr>
          <c:invertIfNegative val="0"/>
          <c:cat>
            <c:multiLvlStrRef>
              <c:f>'TABLA REPARTOS ELEC'!$C$76:$D$84</c:f>
              <c:multiLvlStrCache>
                <c:ptCount val="9"/>
                <c:lvl>
                  <c:pt idx="0">
                    <c:v>ILUMINACION</c:v>
                  </c:pt>
                  <c:pt idx="1">
                    <c:v>FUERZA</c:v>
                  </c:pt>
                  <c:pt idx="2">
                    <c:v>ACS / VENT.</c:v>
                  </c:pt>
                  <c:pt idx="3">
                    <c:v>CLIMA</c:v>
                  </c:pt>
                  <c:pt idx="4">
                    <c:v>ILUMINACION</c:v>
                  </c:pt>
                  <c:pt idx="5">
                    <c:v>FUERZA</c:v>
                  </c:pt>
                  <c:pt idx="6">
                    <c:v>VENTILACIÓN</c:v>
                  </c:pt>
                  <c:pt idx="7">
                    <c:v>CLIMA</c:v>
                  </c:pt>
                  <c:pt idx="8">
                    <c:v>MAQUINAS</c:v>
                  </c:pt>
                </c:lvl>
                <c:lvl>
                  <c:pt idx="0">
                    <c:v>Oficinas</c:v>
                  </c:pt>
                  <c:pt idx="4">
                    <c:v>Nave</c:v>
                  </c:pt>
                </c:lvl>
              </c:multiLvlStrCache>
            </c:multiLvlStrRef>
          </c:cat>
          <c:val>
            <c:numRef>
              <c:f>'TABLA REPARTOS ELEC'!$E$76:$E$84</c:f>
              <c:numCache>
                <c:formatCode>#,##0</c:formatCode>
                <c:ptCount val="9"/>
                <c:pt idx="0">
                  <c:v>15661.548000000001</c:v>
                </c:pt>
                <c:pt idx="1">
                  <c:v>51898.160000000011</c:v>
                </c:pt>
                <c:pt idx="2">
                  <c:v>63252.996800000001</c:v>
                </c:pt>
                <c:pt idx="3">
                  <c:v>39080.080948616604</c:v>
                </c:pt>
                <c:pt idx="4">
                  <c:v>138514.32</c:v>
                </c:pt>
                <c:pt idx="5">
                  <c:v>26099.325000000001</c:v>
                </c:pt>
                <c:pt idx="6">
                  <c:v>3594.24</c:v>
                </c:pt>
                <c:pt idx="7">
                  <c:v>305517.10942292487</c:v>
                </c:pt>
                <c:pt idx="8">
                  <c:v>1733896.4624159995</c:v>
                </c:pt>
              </c:numCache>
            </c:numRef>
          </c:val>
          <c:extLst>
            <c:ext xmlns:c16="http://schemas.microsoft.com/office/drawing/2014/chart" uri="{C3380CC4-5D6E-409C-BE32-E72D297353CC}">
              <c16:uniqueId val="{00000000-555C-4C7D-95D3-D184565A4859}"/>
            </c:ext>
          </c:extLst>
        </c:ser>
        <c:ser>
          <c:idx val="3"/>
          <c:order val="1"/>
          <c:tx>
            <c:strRef>
              <c:f>'TABLA REPARTOS ELEC'!$F$75</c:f>
              <c:strCache>
                <c:ptCount val="1"/>
                <c:pt idx="0">
                  <c:v>GAS NATURAL</c:v>
                </c:pt>
              </c:strCache>
            </c:strRef>
          </c:tx>
          <c:spPr>
            <a:solidFill>
              <a:srgbClr val="FC9804"/>
            </a:solidFill>
            <a:ln>
              <a:solidFill>
                <a:srgbClr val="000000"/>
              </a:solidFill>
            </a:ln>
          </c:spPr>
          <c:invertIfNegative val="0"/>
          <c:cat>
            <c:multiLvlStrRef>
              <c:f>'TABLA REPARTOS ELEC'!$C$76:$D$84</c:f>
              <c:multiLvlStrCache>
                <c:ptCount val="9"/>
                <c:lvl>
                  <c:pt idx="0">
                    <c:v>ILUMINACION</c:v>
                  </c:pt>
                  <c:pt idx="1">
                    <c:v>FUERZA</c:v>
                  </c:pt>
                  <c:pt idx="2">
                    <c:v>ACS / VENT.</c:v>
                  </c:pt>
                  <c:pt idx="3">
                    <c:v>CLIMA</c:v>
                  </c:pt>
                  <c:pt idx="4">
                    <c:v>ILUMINACION</c:v>
                  </c:pt>
                  <c:pt idx="5">
                    <c:v>FUERZA</c:v>
                  </c:pt>
                  <c:pt idx="6">
                    <c:v>VENTILACIÓN</c:v>
                  </c:pt>
                  <c:pt idx="7">
                    <c:v>CLIMA</c:v>
                  </c:pt>
                  <c:pt idx="8">
                    <c:v>MAQUINAS</c:v>
                  </c:pt>
                </c:lvl>
                <c:lvl>
                  <c:pt idx="0">
                    <c:v>Oficinas</c:v>
                  </c:pt>
                  <c:pt idx="4">
                    <c:v>Nave</c:v>
                  </c:pt>
                </c:lvl>
              </c:multiLvlStrCache>
            </c:multiLvlStrRef>
          </c:cat>
          <c:val>
            <c:numRef>
              <c:f>'TABLA REPARTOS ELEC'!$F$76:$F$84</c:f>
              <c:numCache>
                <c:formatCode>#,##0</c:formatCode>
                <c:ptCount val="9"/>
                <c:pt idx="7">
                  <c:v>22285742</c:v>
                </c:pt>
              </c:numCache>
            </c:numRef>
          </c:val>
          <c:extLst>
            <c:ext xmlns:c16="http://schemas.microsoft.com/office/drawing/2014/chart" uri="{C3380CC4-5D6E-409C-BE32-E72D297353CC}">
              <c16:uniqueId val="{00000001-555C-4C7D-95D3-D184565A4859}"/>
            </c:ext>
          </c:extLst>
        </c:ser>
        <c:dLbls>
          <c:showLegendKey val="0"/>
          <c:showVal val="0"/>
          <c:showCatName val="0"/>
          <c:showSerName val="0"/>
          <c:showPercent val="0"/>
          <c:showBubbleSize val="0"/>
        </c:dLbls>
        <c:gapWidth val="207"/>
        <c:shape val="box"/>
        <c:axId val="159009024"/>
        <c:axId val="160096640"/>
        <c:axId val="92961856"/>
      </c:bar3DChart>
      <c:catAx>
        <c:axId val="159009024"/>
        <c:scaling>
          <c:orientation val="minMax"/>
        </c:scaling>
        <c:delete val="0"/>
        <c:axPos val="b"/>
        <c:majorGridlines/>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es-ES_tradnl"/>
          </a:p>
        </c:txPr>
        <c:crossAx val="160096640"/>
        <c:crosses val="autoZero"/>
        <c:auto val="1"/>
        <c:lblAlgn val="ctr"/>
        <c:lblOffset val="100"/>
        <c:noMultiLvlLbl val="0"/>
      </c:catAx>
      <c:valAx>
        <c:axId val="160096640"/>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s-ES_tradnl"/>
          </a:p>
        </c:txPr>
        <c:crossAx val="159009024"/>
        <c:crosses val="autoZero"/>
        <c:crossBetween val="between"/>
      </c:valAx>
      <c:serAx>
        <c:axId val="92961856"/>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50" b="0" i="0" u="none" strike="noStrike" baseline="0">
                <a:solidFill>
                  <a:srgbClr val="000000"/>
                </a:solidFill>
                <a:latin typeface="Arial"/>
                <a:ea typeface="Arial"/>
                <a:cs typeface="Arial"/>
              </a:defRPr>
            </a:pPr>
            <a:endParaRPr lang="es-ES_tradnl"/>
          </a:p>
        </c:txPr>
        <c:crossAx val="160096640"/>
        <c:crosses val="autoZero"/>
        <c:tickLblSkip val="1"/>
        <c:tickMarkSkip val="1"/>
      </c:serAx>
      <c:spPr>
        <a:noFill/>
        <a:ln w="25400">
          <a:noFill/>
        </a:ln>
      </c:spPr>
    </c:plotArea>
    <c:legend>
      <c:legendPos val="b"/>
      <c:layout>
        <c:manualLayout>
          <c:xMode val="edge"/>
          <c:yMode val="edge"/>
          <c:x val="0.10161888829524786"/>
          <c:y val="0.89001435796135242"/>
          <c:w val="0.64621322090239941"/>
          <c:h val="4.1783034555950713E-2"/>
        </c:manualLayout>
      </c:layout>
      <c:overlay val="0"/>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ES_tradnl"/>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s-ES" sz="1600"/>
              <a:t>Consumo Energía kWh</a:t>
            </a:r>
            <a:endParaRPr lang="es-ES" sz="1600" baseline="30000"/>
          </a:p>
        </c:rich>
      </c:tx>
      <c:overlay val="0"/>
    </c:title>
    <c:autoTitleDeleted val="0"/>
    <c:plotArea>
      <c:layout/>
      <c:barChart>
        <c:barDir val="col"/>
        <c:grouping val="stacked"/>
        <c:varyColors val="0"/>
        <c:ser>
          <c:idx val="0"/>
          <c:order val="0"/>
          <c:tx>
            <c:strRef>
              <c:f>'-KPI'!$B$67</c:f>
              <c:strCache>
                <c:ptCount val="1"/>
                <c:pt idx="0">
                  <c:v>Electricidad kWh</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'-KPI'!$C$66:$D$66</c:f>
              <c:strCache>
                <c:ptCount val="2"/>
                <c:pt idx="0">
                  <c:v>Año 2015</c:v>
                </c:pt>
                <c:pt idx="1">
                  <c:v>Año 2019</c:v>
                </c:pt>
              </c:strCache>
            </c:strRef>
          </c:cat>
          <c:val>
            <c:numRef>
              <c:f>'-KPI'!$C$67:$D$67</c:f>
              <c:numCache>
                <c:formatCode>#,##0</c:formatCode>
                <c:ptCount val="2"/>
                <c:pt idx="0">
                  <c:v>3994708</c:v>
                </c:pt>
                <c:pt idx="1">
                  <c:v>4639648</c:v>
                </c:pt>
              </c:numCache>
            </c:numRef>
          </c:val>
          <c:extLst>
            <c:ext xmlns:c16="http://schemas.microsoft.com/office/drawing/2014/chart" uri="{C3380CC4-5D6E-409C-BE32-E72D297353CC}">
              <c16:uniqueId val="{00000000-3AC3-4D8C-8223-355C9111C36B}"/>
            </c:ext>
          </c:extLst>
        </c:ser>
        <c:ser>
          <c:idx val="1"/>
          <c:order val="1"/>
          <c:tx>
            <c:strRef>
              <c:f>'-KPI'!$B$68</c:f>
              <c:strCache>
                <c:ptCount val="1"/>
                <c:pt idx="0">
                  <c:v>Gas kWh</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'-KPI'!$C$66:$D$66</c:f>
              <c:strCache>
                <c:ptCount val="2"/>
                <c:pt idx="0">
                  <c:v>Año 2015</c:v>
                </c:pt>
                <c:pt idx="1">
                  <c:v>Año 2019</c:v>
                </c:pt>
              </c:strCache>
            </c:strRef>
          </c:cat>
          <c:val>
            <c:numRef>
              <c:f>'-KPI'!$C$68:$D$68</c:f>
              <c:numCache>
                <c:formatCode>#,##0</c:formatCode>
                <c:ptCount val="2"/>
                <c:pt idx="0">
                  <c:v>17261156</c:v>
                </c:pt>
                <c:pt idx="1">
                  <c:v>22285742</c:v>
                </c:pt>
              </c:numCache>
            </c:numRef>
          </c:val>
          <c:extLst>
            <c:ext xmlns:c16="http://schemas.microsoft.com/office/drawing/2014/chart" uri="{C3380CC4-5D6E-409C-BE32-E72D297353CC}">
              <c16:uniqueId val="{00000001-3AC3-4D8C-8223-355C9111C36B}"/>
            </c:ext>
          </c:extLst>
        </c:ser>
        <c:dLbls>
          <c:dLblPos val="ctr"/>
          <c:showLegendKey val="0"/>
          <c:showVal val="1"/>
          <c:showCatName val="0"/>
          <c:showSerName val="0"/>
          <c:showPercent val="0"/>
          <c:showBubbleSize val="0"/>
        </c:dLbls>
        <c:gapWidth val="55"/>
        <c:overlap val="100"/>
        <c:axId val="77043200"/>
        <c:axId val="77044736"/>
      </c:barChart>
      <c:catAx>
        <c:axId val="77043200"/>
        <c:scaling>
          <c:orientation val="minMax"/>
        </c:scaling>
        <c:delete val="0"/>
        <c:axPos val="b"/>
        <c:numFmt formatCode="General" sourceLinked="0"/>
        <c:majorTickMark val="none"/>
        <c:minorTickMark val="none"/>
        <c:tickLblPos val="nextTo"/>
        <c:crossAx val="77044736"/>
        <c:crosses val="autoZero"/>
        <c:auto val="1"/>
        <c:lblAlgn val="ctr"/>
        <c:lblOffset val="100"/>
        <c:noMultiLvlLbl val="0"/>
      </c:catAx>
      <c:valAx>
        <c:axId val="77044736"/>
        <c:scaling>
          <c:orientation val="minMax"/>
          <c:min val="0"/>
        </c:scaling>
        <c:delete val="0"/>
        <c:axPos val="l"/>
        <c:majorGridlines/>
        <c:numFmt formatCode="#,##0" sourceLinked="1"/>
        <c:majorTickMark val="none"/>
        <c:minorTickMark val="none"/>
        <c:tickLblPos val="nextTo"/>
        <c:crossAx val="770432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s-ES"/>
              <a:t>Consumo de electricidad TOTAL</a:t>
            </a:r>
            <a:r>
              <a:rPr lang="es-ES" baseline="0"/>
              <a:t> - </a:t>
            </a:r>
            <a:r>
              <a:rPr lang="es-ES"/>
              <a:t>Grados días Calefacción</a:t>
            </a:r>
          </a:p>
        </c:rich>
      </c:tx>
      <c:layout>
        <c:manualLayout>
          <c:xMode val="edge"/>
          <c:yMode val="edge"/>
          <c:x val="0.16337860250001421"/>
          <c:y val="3.5398106576118443E-2"/>
        </c:manualLayout>
      </c:layout>
      <c:overlay val="0"/>
      <c:spPr>
        <a:noFill/>
        <a:ln w="25400">
          <a:noFill/>
        </a:ln>
      </c:spPr>
    </c:title>
    <c:autoTitleDeleted val="0"/>
    <c:plotArea>
      <c:layout>
        <c:manualLayout>
          <c:layoutTarget val="inner"/>
          <c:xMode val="edge"/>
          <c:yMode val="edge"/>
          <c:x val="9.427867758196061E-2"/>
          <c:y val="0.1976405924493389"/>
          <c:w val="0.66566460232111579"/>
          <c:h val="0.66961812665671538"/>
        </c:manualLayout>
      </c:layout>
      <c:scatterChart>
        <c:scatterStyle val="lineMarker"/>
        <c:varyColors val="0"/>
        <c:ser>
          <c:idx val="0"/>
          <c:order val="0"/>
          <c:tx>
            <c:strRef>
              <c:f>'-Analisis regresion Calef.'!$E$3</c:f>
              <c:strCache>
                <c:ptCount val="1"/>
                <c:pt idx="0">
                  <c:v>MWh</c:v>
                </c:pt>
              </c:strCache>
            </c:strRef>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33756324324778159"/>
                  <c:y val="-0.13591551056117984"/>
                </c:manualLayout>
              </c:layout>
              <c:numFmt formatCode="General" sourceLinked="0"/>
              <c:spPr>
                <a:noFill/>
                <a:ln w="25400">
                  <a:noFill/>
                </a:ln>
              </c:spPr>
              <c:txPr>
                <a:bodyPr/>
                <a:lstStyle/>
                <a:p>
                  <a:pPr>
                    <a:defRPr sz="950" b="0" i="0" u="none" strike="noStrike" baseline="0">
                      <a:solidFill>
                        <a:srgbClr val="000000"/>
                      </a:solidFill>
                      <a:latin typeface="Arial"/>
                      <a:ea typeface="Arial"/>
                      <a:cs typeface="Arial"/>
                    </a:defRPr>
                  </a:pPr>
                  <a:endParaRPr lang="es-ES_tradnl"/>
                </a:p>
              </c:txPr>
            </c:trendlineLbl>
          </c:trendline>
          <c:xVal>
            <c:numRef>
              <c:f>'-Analisis regresion Calef.'!$C$4:$C$15</c:f>
              <c:numCache>
                <c:formatCode>General</c:formatCode>
                <c:ptCount val="12"/>
                <c:pt idx="0">
                  <c:v>264</c:v>
                </c:pt>
                <c:pt idx="1">
                  <c:v>117.6</c:v>
                </c:pt>
                <c:pt idx="2">
                  <c:v>142.80000000000001</c:v>
                </c:pt>
                <c:pt idx="3">
                  <c:v>104.6</c:v>
                </c:pt>
                <c:pt idx="4">
                  <c:v>25</c:v>
                </c:pt>
                <c:pt idx="5">
                  <c:v>0.4</c:v>
                </c:pt>
                <c:pt idx="6">
                  <c:v>0</c:v>
                </c:pt>
                <c:pt idx="7">
                  <c:v>0</c:v>
                </c:pt>
                <c:pt idx="8">
                  <c:v>7.6</c:v>
                </c:pt>
                <c:pt idx="9">
                  <c:v>34.5</c:v>
                </c:pt>
                <c:pt idx="10">
                  <c:v>160.19999999999999</c:v>
                </c:pt>
                <c:pt idx="11">
                  <c:v>201</c:v>
                </c:pt>
              </c:numCache>
            </c:numRef>
          </c:xVal>
          <c:yVal>
            <c:numRef>
              <c:f>'-Analisis regresion Calef.'!$E$4:$E$15</c:f>
              <c:numCache>
                <c:formatCode>General</c:formatCode>
                <c:ptCount val="12"/>
                <c:pt idx="0">
                  <c:v>338.952</c:v>
                </c:pt>
                <c:pt idx="1">
                  <c:v>325.28800000000001</c:v>
                </c:pt>
                <c:pt idx="2">
                  <c:v>361.79</c:v>
                </c:pt>
                <c:pt idx="3">
                  <c:v>336.95100000000002</c:v>
                </c:pt>
                <c:pt idx="4">
                  <c:v>349.495</c:v>
                </c:pt>
                <c:pt idx="5">
                  <c:v>417.90600000000001</c:v>
                </c:pt>
                <c:pt idx="6">
                  <c:v>446.12900000000002</c:v>
                </c:pt>
                <c:pt idx="7">
                  <c:v>442.57600000000002</c:v>
                </c:pt>
                <c:pt idx="8">
                  <c:v>425.18299999999999</c:v>
                </c:pt>
                <c:pt idx="9">
                  <c:v>416.54899999999998</c:v>
                </c:pt>
                <c:pt idx="10">
                  <c:v>415.56</c:v>
                </c:pt>
                <c:pt idx="11">
                  <c:v>363.26900000000001</c:v>
                </c:pt>
              </c:numCache>
            </c:numRef>
          </c:yVal>
          <c:smooth val="0"/>
          <c:extLst>
            <c:ext xmlns:c16="http://schemas.microsoft.com/office/drawing/2014/chart" uri="{C3380CC4-5D6E-409C-BE32-E72D297353CC}">
              <c16:uniqueId val="{00000000-044F-45E2-9E59-17A6DB5DC20A}"/>
            </c:ext>
          </c:extLst>
        </c:ser>
        <c:dLbls>
          <c:showLegendKey val="0"/>
          <c:showVal val="0"/>
          <c:showCatName val="0"/>
          <c:showSerName val="0"/>
          <c:showPercent val="0"/>
          <c:showBubbleSize val="0"/>
        </c:dLbls>
        <c:axId val="91534464"/>
        <c:axId val="91536000"/>
      </c:scatterChart>
      <c:valAx>
        <c:axId val="91534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1536000"/>
        <c:crosses val="autoZero"/>
        <c:crossBetween val="midCat"/>
      </c:valAx>
      <c:valAx>
        <c:axId val="91536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1534464"/>
        <c:crosses val="autoZero"/>
        <c:crossBetween val="midCat"/>
      </c:valAx>
      <c:spPr>
        <a:noFill/>
        <a:ln w="12700">
          <a:solidFill>
            <a:srgbClr val="808080"/>
          </a:solidFill>
          <a:prstDash val="solid"/>
        </a:ln>
      </c:spPr>
    </c:plotArea>
    <c:legend>
      <c:legendPos val="r"/>
      <c:layout>
        <c:manualLayout>
          <c:xMode val="edge"/>
          <c:yMode val="edge"/>
          <c:x val="0.79279783360485234"/>
          <c:y val="0.6237898387701537"/>
          <c:w val="0.19569973753280845"/>
          <c:h val="0.12684396751291038"/>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s-ES"/>
              <a:t>Consumo de Gas</a:t>
            </a:r>
            <a:r>
              <a:rPr lang="es-ES" baseline="0"/>
              <a:t> Natural - </a:t>
            </a:r>
            <a:r>
              <a:rPr lang="es-ES"/>
              <a:t>Grados días Calefacción</a:t>
            </a:r>
          </a:p>
        </c:rich>
      </c:tx>
      <c:layout>
        <c:manualLayout>
          <c:xMode val="edge"/>
          <c:yMode val="edge"/>
          <c:x val="0.16337860250001421"/>
          <c:y val="3.5398106576118443E-2"/>
        </c:manualLayout>
      </c:layout>
      <c:overlay val="0"/>
      <c:spPr>
        <a:noFill/>
        <a:ln w="25400">
          <a:noFill/>
        </a:ln>
      </c:spPr>
    </c:title>
    <c:autoTitleDeleted val="0"/>
    <c:plotArea>
      <c:layout>
        <c:manualLayout>
          <c:layoutTarget val="inner"/>
          <c:xMode val="edge"/>
          <c:yMode val="edge"/>
          <c:x val="9.427867758196061E-2"/>
          <c:y val="0.1976405924493389"/>
          <c:w val="0.66566460232111579"/>
          <c:h val="0.66961812665671538"/>
        </c:manualLayout>
      </c:layout>
      <c:scatterChart>
        <c:scatterStyle val="lineMarker"/>
        <c:varyColors val="0"/>
        <c:ser>
          <c:idx val="0"/>
          <c:order val="0"/>
          <c:tx>
            <c:strRef>
              <c:f>'-Analisis regresion Calef. gas'!$E$3</c:f>
              <c:strCache>
                <c:ptCount val="1"/>
                <c:pt idx="0">
                  <c:v>MWh</c:v>
                </c:pt>
              </c:strCache>
            </c:strRef>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33756324324778159"/>
                  <c:y val="-0.13591551056117984"/>
                </c:manualLayout>
              </c:layout>
              <c:numFmt formatCode="General" sourceLinked="0"/>
              <c:spPr>
                <a:noFill/>
                <a:ln w="25400">
                  <a:noFill/>
                </a:ln>
              </c:spPr>
              <c:txPr>
                <a:bodyPr/>
                <a:lstStyle/>
                <a:p>
                  <a:pPr>
                    <a:defRPr sz="950" b="0" i="0" u="none" strike="noStrike" baseline="0">
                      <a:solidFill>
                        <a:srgbClr val="000000"/>
                      </a:solidFill>
                      <a:latin typeface="Arial"/>
                      <a:ea typeface="Arial"/>
                      <a:cs typeface="Arial"/>
                    </a:defRPr>
                  </a:pPr>
                  <a:endParaRPr lang="es-ES_tradnl"/>
                </a:p>
              </c:txPr>
            </c:trendlineLbl>
          </c:trendline>
          <c:xVal>
            <c:numRef>
              <c:f>'-Analisis regresion Calef. gas'!$C$4:$C$15</c:f>
              <c:numCache>
                <c:formatCode>General</c:formatCode>
                <c:ptCount val="12"/>
                <c:pt idx="0">
                  <c:v>264</c:v>
                </c:pt>
                <c:pt idx="1">
                  <c:v>117.6</c:v>
                </c:pt>
                <c:pt idx="2">
                  <c:v>142.80000000000001</c:v>
                </c:pt>
                <c:pt idx="3">
                  <c:v>104.6</c:v>
                </c:pt>
                <c:pt idx="4">
                  <c:v>25</c:v>
                </c:pt>
                <c:pt idx="5">
                  <c:v>0.4</c:v>
                </c:pt>
                <c:pt idx="6">
                  <c:v>0</c:v>
                </c:pt>
                <c:pt idx="7">
                  <c:v>0</c:v>
                </c:pt>
                <c:pt idx="8">
                  <c:v>7.6</c:v>
                </c:pt>
                <c:pt idx="9">
                  <c:v>34.5</c:v>
                </c:pt>
                <c:pt idx="10">
                  <c:v>160.19999999999999</c:v>
                </c:pt>
                <c:pt idx="11">
                  <c:v>201</c:v>
                </c:pt>
              </c:numCache>
            </c:numRef>
          </c:xVal>
          <c:yVal>
            <c:numRef>
              <c:f>'-Analisis regresion Calef. gas'!$E$4:$E$15</c:f>
              <c:numCache>
                <c:formatCode>General</c:formatCode>
                <c:ptCount val="12"/>
                <c:pt idx="0">
                  <c:v>1451.8009999999999</c:v>
                </c:pt>
                <c:pt idx="1">
                  <c:v>1264.3489999999999</c:v>
                </c:pt>
                <c:pt idx="2">
                  <c:v>1379.9269999999999</c:v>
                </c:pt>
                <c:pt idx="3">
                  <c:v>1316.41</c:v>
                </c:pt>
                <c:pt idx="4">
                  <c:v>1232.2639999999999</c:v>
                </c:pt>
                <c:pt idx="5">
                  <c:v>2351.5740000000001</c:v>
                </c:pt>
                <c:pt idx="6">
                  <c:v>2675.837</c:v>
                </c:pt>
                <c:pt idx="7">
                  <c:v>2363.7429999999999</c:v>
                </c:pt>
                <c:pt idx="8">
                  <c:v>2259.0250000000001</c:v>
                </c:pt>
                <c:pt idx="9">
                  <c:v>2210.038</c:v>
                </c:pt>
                <c:pt idx="10">
                  <c:v>2386.645</c:v>
                </c:pt>
                <c:pt idx="11">
                  <c:v>1394.1289999999999</c:v>
                </c:pt>
              </c:numCache>
            </c:numRef>
          </c:yVal>
          <c:smooth val="0"/>
          <c:extLst>
            <c:ext xmlns:c16="http://schemas.microsoft.com/office/drawing/2014/chart" uri="{C3380CC4-5D6E-409C-BE32-E72D297353CC}">
              <c16:uniqueId val="{00000000-07EA-4CCA-A756-A588FA9F882A}"/>
            </c:ext>
          </c:extLst>
        </c:ser>
        <c:dLbls>
          <c:showLegendKey val="0"/>
          <c:showVal val="0"/>
          <c:showCatName val="0"/>
          <c:showSerName val="0"/>
          <c:showPercent val="0"/>
          <c:showBubbleSize val="0"/>
        </c:dLbls>
        <c:axId val="91534464"/>
        <c:axId val="91536000"/>
      </c:scatterChart>
      <c:valAx>
        <c:axId val="91534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1536000"/>
        <c:crosses val="autoZero"/>
        <c:crossBetween val="midCat"/>
      </c:valAx>
      <c:valAx>
        <c:axId val="91536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1534464"/>
        <c:crosses val="autoZero"/>
        <c:crossBetween val="midCat"/>
      </c:valAx>
      <c:spPr>
        <a:noFill/>
        <a:ln w="12700">
          <a:solidFill>
            <a:srgbClr val="808080"/>
          </a:solidFill>
          <a:prstDash val="solid"/>
        </a:ln>
      </c:spPr>
    </c:plotArea>
    <c:legend>
      <c:legendPos val="r"/>
      <c:layout>
        <c:manualLayout>
          <c:xMode val="edge"/>
          <c:yMode val="edge"/>
          <c:x val="0.79279783360485234"/>
          <c:y val="0.6237898387701537"/>
          <c:w val="0.19569973753280845"/>
          <c:h val="0.12684396751291038"/>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s-ES"/>
              <a:t>Consumo de electricidad</a:t>
            </a:r>
            <a:r>
              <a:rPr lang="es-ES" baseline="0"/>
              <a:t> TOTAL- </a:t>
            </a:r>
            <a:r>
              <a:rPr lang="es-ES"/>
              <a:t>Grados días Refrigeración</a:t>
            </a:r>
          </a:p>
        </c:rich>
      </c:tx>
      <c:layout>
        <c:manualLayout>
          <c:xMode val="edge"/>
          <c:yMode val="edge"/>
          <c:x val="0.16337860250001421"/>
          <c:y val="3.5398106576118443E-2"/>
        </c:manualLayout>
      </c:layout>
      <c:overlay val="0"/>
      <c:spPr>
        <a:noFill/>
        <a:ln w="25400">
          <a:noFill/>
        </a:ln>
      </c:spPr>
    </c:title>
    <c:autoTitleDeleted val="0"/>
    <c:plotArea>
      <c:layout>
        <c:manualLayout>
          <c:layoutTarget val="inner"/>
          <c:xMode val="edge"/>
          <c:yMode val="edge"/>
          <c:x val="9.427867758196061E-2"/>
          <c:y val="0.1976405924493389"/>
          <c:w val="0.66566460232111579"/>
          <c:h val="0.66961812665671538"/>
        </c:manualLayout>
      </c:layout>
      <c:scatterChart>
        <c:scatterStyle val="lineMarker"/>
        <c:varyColors val="0"/>
        <c:ser>
          <c:idx val="0"/>
          <c:order val="0"/>
          <c:tx>
            <c:strRef>
              <c:f>'-Analisis reg. Clim.'!$E$3</c:f>
              <c:strCache>
                <c:ptCount val="1"/>
                <c:pt idx="0">
                  <c:v>MWh</c:v>
                </c:pt>
              </c:strCache>
            </c:strRef>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33756324324778159"/>
                  <c:y val="-0.13591551056117984"/>
                </c:manualLayout>
              </c:layout>
              <c:numFmt formatCode="General" sourceLinked="0"/>
              <c:spPr>
                <a:noFill/>
                <a:ln w="25400">
                  <a:noFill/>
                </a:ln>
              </c:spPr>
              <c:txPr>
                <a:bodyPr/>
                <a:lstStyle/>
                <a:p>
                  <a:pPr>
                    <a:defRPr sz="950" b="0" i="0" u="none" strike="noStrike" baseline="0">
                      <a:solidFill>
                        <a:srgbClr val="000000"/>
                      </a:solidFill>
                      <a:latin typeface="Arial"/>
                      <a:ea typeface="Arial"/>
                      <a:cs typeface="Arial"/>
                    </a:defRPr>
                  </a:pPr>
                  <a:endParaRPr lang="es-ES_tradnl"/>
                </a:p>
              </c:txPr>
            </c:trendlineLbl>
          </c:trendline>
          <c:xVal>
            <c:numRef>
              <c:f>'-Analisis reg. Clim.'!$C$4:$C$15</c:f>
              <c:numCache>
                <c:formatCode>General</c:formatCode>
                <c:ptCount val="12"/>
                <c:pt idx="0">
                  <c:v>3.8</c:v>
                </c:pt>
                <c:pt idx="1">
                  <c:v>6.8</c:v>
                </c:pt>
                <c:pt idx="2">
                  <c:v>10</c:v>
                </c:pt>
                <c:pt idx="3">
                  <c:v>14.9</c:v>
                </c:pt>
                <c:pt idx="4">
                  <c:v>89.9</c:v>
                </c:pt>
                <c:pt idx="5">
                  <c:v>281.39999999999998</c:v>
                </c:pt>
                <c:pt idx="6">
                  <c:v>296.39999999999998</c:v>
                </c:pt>
                <c:pt idx="7">
                  <c:v>272.10000000000002</c:v>
                </c:pt>
                <c:pt idx="8">
                  <c:v>200</c:v>
                </c:pt>
                <c:pt idx="9">
                  <c:v>73</c:v>
                </c:pt>
                <c:pt idx="10">
                  <c:v>5.6</c:v>
                </c:pt>
                <c:pt idx="11">
                  <c:v>3.6</c:v>
                </c:pt>
              </c:numCache>
            </c:numRef>
          </c:xVal>
          <c:yVal>
            <c:numRef>
              <c:f>'-Analisis reg. Clim.'!$E$4:$E$15</c:f>
              <c:numCache>
                <c:formatCode>General</c:formatCode>
                <c:ptCount val="12"/>
                <c:pt idx="0">
                  <c:v>338.952</c:v>
                </c:pt>
                <c:pt idx="1">
                  <c:v>325.28800000000001</c:v>
                </c:pt>
                <c:pt idx="2">
                  <c:v>361.79</c:v>
                </c:pt>
                <c:pt idx="3">
                  <c:v>336.95100000000002</c:v>
                </c:pt>
                <c:pt idx="4">
                  <c:v>349.495</c:v>
                </c:pt>
                <c:pt idx="5">
                  <c:v>417.90600000000001</c:v>
                </c:pt>
                <c:pt idx="6">
                  <c:v>446.12900000000002</c:v>
                </c:pt>
                <c:pt idx="7">
                  <c:v>442.57600000000002</c:v>
                </c:pt>
                <c:pt idx="8">
                  <c:v>425.18299999999999</c:v>
                </c:pt>
                <c:pt idx="9">
                  <c:v>416.54899999999998</c:v>
                </c:pt>
                <c:pt idx="10">
                  <c:v>415.56</c:v>
                </c:pt>
                <c:pt idx="11">
                  <c:v>363.26900000000001</c:v>
                </c:pt>
              </c:numCache>
            </c:numRef>
          </c:yVal>
          <c:smooth val="0"/>
          <c:extLst>
            <c:ext xmlns:c16="http://schemas.microsoft.com/office/drawing/2014/chart" uri="{C3380CC4-5D6E-409C-BE32-E72D297353CC}">
              <c16:uniqueId val="{00000000-5A26-4E36-AAC1-E18C42CBBFE4}"/>
            </c:ext>
          </c:extLst>
        </c:ser>
        <c:dLbls>
          <c:showLegendKey val="0"/>
          <c:showVal val="0"/>
          <c:showCatName val="0"/>
          <c:showSerName val="0"/>
          <c:showPercent val="0"/>
          <c:showBubbleSize val="0"/>
        </c:dLbls>
        <c:axId val="96137600"/>
        <c:axId val="96139136"/>
      </c:scatterChart>
      <c:valAx>
        <c:axId val="9613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6139136"/>
        <c:crosses val="autoZero"/>
        <c:crossBetween val="midCat"/>
      </c:valAx>
      <c:valAx>
        <c:axId val="96139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6137600"/>
        <c:crosses val="autoZero"/>
        <c:crossBetween val="midCat"/>
      </c:valAx>
      <c:spPr>
        <a:noFill/>
        <a:ln w="12700">
          <a:solidFill>
            <a:srgbClr val="808080"/>
          </a:solidFill>
          <a:prstDash val="solid"/>
        </a:ln>
      </c:spPr>
    </c:plotArea>
    <c:legend>
      <c:legendPos val="r"/>
      <c:layout>
        <c:manualLayout>
          <c:xMode val="edge"/>
          <c:yMode val="edge"/>
          <c:x val="0.79279783360485234"/>
          <c:y val="0.6237898387701537"/>
          <c:w val="0.19243668778548106"/>
          <c:h val="0.12399075115610549"/>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s-ES"/>
              <a:t>Consumo de electricidad</a:t>
            </a:r>
            <a:r>
              <a:rPr lang="es-ES" baseline="0"/>
              <a:t> TOTAL- </a:t>
            </a:r>
            <a:r>
              <a:rPr lang="es-ES"/>
              <a:t>Grados días Refrigeración</a:t>
            </a:r>
          </a:p>
        </c:rich>
      </c:tx>
      <c:layout>
        <c:manualLayout>
          <c:xMode val="edge"/>
          <c:yMode val="edge"/>
          <c:x val="0.16337860250001421"/>
          <c:y val="3.5398106576118443E-2"/>
        </c:manualLayout>
      </c:layout>
      <c:overlay val="0"/>
      <c:spPr>
        <a:noFill/>
        <a:ln w="25400">
          <a:noFill/>
        </a:ln>
      </c:spPr>
    </c:title>
    <c:autoTitleDeleted val="0"/>
    <c:plotArea>
      <c:layout>
        <c:manualLayout>
          <c:layoutTarget val="inner"/>
          <c:xMode val="edge"/>
          <c:yMode val="edge"/>
          <c:x val="9.427867758196061E-2"/>
          <c:y val="0.1976405924493389"/>
          <c:w val="0.66566460232111579"/>
          <c:h val="0.66961812665671538"/>
        </c:manualLayout>
      </c:layout>
      <c:scatterChart>
        <c:scatterStyle val="lineMarker"/>
        <c:varyColors val="0"/>
        <c:ser>
          <c:idx val="0"/>
          <c:order val="0"/>
          <c:tx>
            <c:strRef>
              <c:f>'-Analisis reg. Clim.'!$E$3</c:f>
              <c:strCache>
                <c:ptCount val="1"/>
                <c:pt idx="0">
                  <c:v>MWh</c:v>
                </c:pt>
              </c:strCache>
            </c:strRef>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33756324324778159"/>
                  <c:y val="-0.13591551056117984"/>
                </c:manualLayout>
              </c:layout>
              <c:numFmt formatCode="General" sourceLinked="0"/>
              <c:spPr>
                <a:noFill/>
                <a:ln w="25400">
                  <a:noFill/>
                </a:ln>
              </c:spPr>
              <c:txPr>
                <a:bodyPr/>
                <a:lstStyle/>
                <a:p>
                  <a:pPr>
                    <a:defRPr sz="950" b="0" i="0" u="none" strike="noStrike" baseline="0">
                      <a:solidFill>
                        <a:srgbClr val="000000"/>
                      </a:solidFill>
                      <a:latin typeface="Arial"/>
                      <a:ea typeface="Arial"/>
                      <a:cs typeface="Arial"/>
                    </a:defRPr>
                  </a:pPr>
                  <a:endParaRPr lang="es-ES_tradnl"/>
                </a:p>
              </c:txPr>
            </c:trendlineLbl>
          </c:trendline>
          <c:xVal>
            <c:numRef>
              <c:f>'-Analisis reg. Clim.'!$C$4:$C$15</c:f>
              <c:numCache>
                <c:formatCode>General</c:formatCode>
                <c:ptCount val="12"/>
                <c:pt idx="0">
                  <c:v>3.8</c:v>
                </c:pt>
                <c:pt idx="1">
                  <c:v>6.8</c:v>
                </c:pt>
                <c:pt idx="2">
                  <c:v>10</c:v>
                </c:pt>
                <c:pt idx="3">
                  <c:v>14.9</c:v>
                </c:pt>
                <c:pt idx="4">
                  <c:v>89.9</c:v>
                </c:pt>
                <c:pt idx="5">
                  <c:v>281.39999999999998</c:v>
                </c:pt>
                <c:pt idx="6">
                  <c:v>296.39999999999998</c:v>
                </c:pt>
                <c:pt idx="7">
                  <c:v>272.10000000000002</c:v>
                </c:pt>
                <c:pt idx="8">
                  <c:v>200</c:v>
                </c:pt>
                <c:pt idx="9">
                  <c:v>73</c:v>
                </c:pt>
                <c:pt idx="10">
                  <c:v>5.6</c:v>
                </c:pt>
                <c:pt idx="11">
                  <c:v>3.6</c:v>
                </c:pt>
              </c:numCache>
            </c:numRef>
          </c:xVal>
          <c:yVal>
            <c:numRef>
              <c:f>'-Analisis reg. Clim.'!$E$4:$E$15</c:f>
              <c:numCache>
                <c:formatCode>General</c:formatCode>
                <c:ptCount val="12"/>
                <c:pt idx="0">
                  <c:v>338.952</c:v>
                </c:pt>
                <c:pt idx="1">
                  <c:v>325.28800000000001</c:v>
                </c:pt>
                <c:pt idx="2">
                  <c:v>361.79</c:v>
                </c:pt>
                <c:pt idx="3">
                  <c:v>336.95100000000002</c:v>
                </c:pt>
                <c:pt idx="4">
                  <c:v>349.495</c:v>
                </c:pt>
                <c:pt idx="5">
                  <c:v>417.90600000000001</c:v>
                </c:pt>
                <c:pt idx="6">
                  <c:v>446.12900000000002</c:v>
                </c:pt>
                <c:pt idx="7">
                  <c:v>442.57600000000002</c:v>
                </c:pt>
                <c:pt idx="8">
                  <c:v>425.18299999999999</c:v>
                </c:pt>
                <c:pt idx="9">
                  <c:v>416.54899999999998</c:v>
                </c:pt>
                <c:pt idx="10">
                  <c:v>415.56</c:v>
                </c:pt>
                <c:pt idx="11">
                  <c:v>363.26900000000001</c:v>
                </c:pt>
              </c:numCache>
            </c:numRef>
          </c:yVal>
          <c:smooth val="0"/>
          <c:extLst>
            <c:ext xmlns:c16="http://schemas.microsoft.com/office/drawing/2014/chart" uri="{C3380CC4-5D6E-409C-BE32-E72D297353CC}">
              <c16:uniqueId val="{00000000-4103-499A-B264-512FC32A129B}"/>
            </c:ext>
          </c:extLst>
        </c:ser>
        <c:dLbls>
          <c:showLegendKey val="0"/>
          <c:showVal val="0"/>
          <c:showCatName val="0"/>
          <c:showSerName val="0"/>
          <c:showPercent val="0"/>
          <c:showBubbleSize val="0"/>
        </c:dLbls>
        <c:axId val="96144768"/>
        <c:axId val="96150656"/>
      </c:scatterChart>
      <c:valAx>
        <c:axId val="96144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6150656"/>
        <c:crosses val="autoZero"/>
        <c:crossBetween val="midCat"/>
      </c:valAx>
      <c:valAx>
        <c:axId val="96150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6144768"/>
        <c:crosses val="autoZero"/>
        <c:crossBetween val="midCat"/>
      </c:valAx>
      <c:spPr>
        <a:noFill/>
        <a:ln w="12700">
          <a:solidFill>
            <a:srgbClr val="808080"/>
          </a:solidFill>
          <a:prstDash val="solid"/>
        </a:ln>
      </c:spPr>
    </c:plotArea>
    <c:legend>
      <c:legendPos val="r"/>
      <c:layout>
        <c:manualLayout>
          <c:xMode val="edge"/>
          <c:yMode val="edge"/>
          <c:x val="0.79279783360485234"/>
          <c:y val="0.6237898387701537"/>
          <c:w val="0.19243668778548106"/>
          <c:h val="0.12399075115610549"/>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s-ES"/>
              <a:t>Consumo de electricidad</a:t>
            </a:r>
            <a:r>
              <a:rPr lang="es-ES" baseline="0"/>
              <a:t> TOTAL- </a:t>
            </a:r>
            <a:r>
              <a:rPr lang="es-ES"/>
              <a:t>Unidades entregadas</a:t>
            </a:r>
          </a:p>
        </c:rich>
      </c:tx>
      <c:layout>
        <c:manualLayout>
          <c:xMode val="edge"/>
          <c:yMode val="edge"/>
          <c:x val="0.16337860250001421"/>
          <c:y val="3.5398106576118443E-2"/>
        </c:manualLayout>
      </c:layout>
      <c:overlay val="0"/>
      <c:spPr>
        <a:noFill/>
        <a:ln w="25400">
          <a:noFill/>
        </a:ln>
      </c:spPr>
    </c:title>
    <c:autoTitleDeleted val="0"/>
    <c:plotArea>
      <c:layout>
        <c:manualLayout>
          <c:layoutTarget val="inner"/>
          <c:xMode val="edge"/>
          <c:yMode val="edge"/>
          <c:x val="9.427867758196061E-2"/>
          <c:y val="0.1976405924493389"/>
          <c:w val="0.66566460232111579"/>
          <c:h val="0.66961812665671538"/>
        </c:manualLayout>
      </c:layout>
      <c:scatterChart>
        <c:scatterStyle val="lineMarker"/>
        <c:varyColors val="0"/>
        <c:ser>
          <c:idx val="0"/>
          <c:order val="0"/>
          <c:tx>
            <c:strRef>
              <c:f>'-Analisis regresion produccion'!$E$3</c:f>
              <c:strCache>
                <c:ptCount val="1"/>
                <c:pt idx="0">
                  <c:v>MWh</c:v>
                </c:pt>
              </c:strCache>
            </c:strRef>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33756324324778159"/>
                  <c:y val="-0.13591551056117984"/>
                </c:manualLayout>
              </c:layout>
              <c:numFmt formatCode="General" sourceLinked="0"/>
              <c:spPr>
                <a:noFill/>
                <a:ln w="25400">
                  <a:noFill/>
                </a:ln>
              </c:spPr>
              <c:txPr>
                <a:bodyPr/>
                <a:lstStyle/>
                <a:p>
                  <a:pPr>
                    <a:defRPr sz="950" b="0" i="0" u="none" strike="noStrike" baseline="0">
                      <a:solidFill>
                        <a:srgbClr val="000000"/>
                      </a:solidFill>
                      <a:latin typeface="Arial"/>
                      <a:ea typeface="Arial"/>
                      <a:cs typeface="Arial"/>
                    </a:defRPr>
                  </a:pPr>
                  <a:endParaRPr lang="es-ES_tradnl"/>
                </a:p>
              </c:txPr>
            </c:trendlineLbl>
          </c:trendline>
          <c:xVal>
            <c:numRef>
              <c:f>'-Analisis regresion produccion'!$C$4:$C$15</c:f>
              <c:numCache>
                <c:formatCode>#,##0</c:formatCode>
                <c:ptCount val="12"/>
              </c:numCache>
            </c:numRef>
          </c:xVal>
          <c:yVal>
            <c:numRef>
              <c:f>'-Analisis regresion produccion'!$E$4:$E$15</c:f>
              <c:numCache>
                <c:formatCode>General</c:formatCode>
                <c:ptCount val="12"/>
                <c:pt idx="0">
                  <c:v>338.952</c:v>
                </c:pt>
                <c:pt idx="1">
                  <c:v>325.28800000000001</c:v>
                </c:pt>
                <c:pt idx="2">
                  <c:v>361.79</c:v>
                </c:pt>
                <c:pt idx="3">
                  <c:v>336.95100000000002</c:v>
                </c:pt>
                <c:pt idx="4">
                  <c:v>349.495</c:v>
                </c:pt>
                <c:pt idx="5">
                  <c:v>417.90600000000001</c:v>
                </c:pt>
                <c:pt idx="6">
                  <c:v>446.12900000000002</c:v>
                </c:pt>
                <c:pt idx="7">
                  <c:v>442.57600000000002</c:v>
                </c:pt>
                <c:pt idx="8">
                  <c:v>425.18299999999999</c:v>
                </c:pt>
                <c:pt idx="9">
                  <c:v>416.54899999999998</c:v>
                </c:pt>
                <c:pt idx="10">
                  <c:v>415.56</c:v>
                </c:pt>
                <c:pt idx="11">
                  <c:v>363.26900000000001</c:v>
                </c:pt>
              </c:numCache>
            </c:numRef>
          </c:yVal>
          <c:smooth val="0"/>
          <c:extLst>
            <c:ext xmlns:c16="http://schemas.microsoft.com/office/drawing/2014/chart" uri="{C3380CC4-5D6E-409C-BE32-E72D297353CC}">
              <c16:uniqueId val="{00000000-32EC-4DB4-BE15-F152F6878A01}"/>
            </c:ext>
          </c:extLst>
        </c:ser>
        <c:dLbls>
          <c:showLegendKey val="0"/>
          <c:showVal val="0"/>
          <c:showCatName val="0"/>
          <c:showSerName val="0"/>
          <c:showPercent val="0"/>
          <c:showBubbleSize val="0"/>
        </c:dLbls>
        <c:axId val="96184576"/>
        <c:axId val="96206848"/>
      </c:scatterChart>
      <c:valAx>
        <c:axId val="96184576"/>
        <c:scaling>
          <c:orientation val="minMax"/>
          <c:min val="300000"/>
        </c:scaling>
        <c:delete val="0"/>
        <c:axPos val="b"/>
        <c:numFmt formatCode="#,##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6206848"/>
        <c:crosses val="autoZero"/>
        <c:crossBetween val="midCat"/>
      </c:valAx>
      <c:valAx>
        <c:axId val="96206848"/>
        <c:scaling>
          <c:orientation val="minMax"/>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ES_tradnl"/>
          </a:p>
        </c:txPr>
        <c:crossAx val="96184576"/>
        <c:crosses val="autoZero"/>
        <c:crossBetween val="midCat"/>
      </c:valAx>
      <c:spPr>
        <a:noFill/>
        <a:ln w="12700">
          <a:solidFill>
            <a:srgbClr val="808080"/>
          </a:solidFill>
          <a:prstDash val="solid"/>
        </a:ln>
      </c:spPr>
    </c:plotArea>
    <c:legend>
      <c:legendPos val="r"/>
      <c:layout>
        <c:manualLayout>
          <c:xMode val="edge"/>
          <c:yMode val="edge"/>
          <c:x val="0.79279783360485234"/>
          <c:y val="0.6237898387701537"/>
          <c:w val="0.15523309401214466"/>
          <c:h val="0.12399075115610549"/>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s-ES_tradnl"/>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Calibri"/>
                <a:ea typeface="Calibri"/>
                <a:cs typeface="Calibri"/>
              </a:defRPr>
            </a:pPr>
            <a:r>
              <a:rPr lang="es-ES"/>
              <a:t>Desglose</a:t>
            </a:r>
            <a:r>
              <a:rPr lang="es-ES" baseline="0"/>
              <a:t> consumos de los suministros energéticos </a:t>
            </a:r>
            <a:endParaRPr lang="es-ES"/>
          </a:p>
        </c:rich>
      </c:tx>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0.1882467363110398"/>
          <c:y val="0.28401951779751017"/>
          <c:w val="0.52645895420655964"/>
          <c:h val="0.61880031779228983"/>
        </c:manualLayout>
      </c:layout>
      <c:pie3DChart>
        <c:varyColors val="1"/>
        <c:ser>
          <c:idx val="0"/>
          <c:order val="0"/>
          <c:explosion val="25"/>
          <c:dPt>
            <c:idx val="0"/>
            <c:bubble3D val="0"/>
            <c:extLst>
              <c:ext xmlns:c16="http://schemas.microsoft.com/office/drawing/2014/chart" uri="{C3380CC4-5D6E-409C-BE32-E72D297353CC}">
                <c16:uniqueId val="{00000000-36C6-4376-950E-76324E5267DF}"/>
              </c:ext>
            </c:extLst>
          </c:dPt>
          <c:dPt>
            <c:idx val="1"/>
            <c:bubble3D val="0"/>
            <c:extLst>
              <c:ext xmlns:c16="http://schemas.microsoft.com/office/drawing/2014/chart" uri="{C3380CC4-5D6E-409C-BE32-E72D297353CC}">
                <c16:uniqueId val="{00000001-36C6-4376-950E-76324E5267DF}"/>
              </c:ext>
            </c:extLst>
          </c:dPt>
          <c:dLbls>
            <c:dLbl>
              <c:idx val="1"/>
              <c:layout>
                <c:manualLayout>
                  <c:x val="0.17115019053875713"/>
                  <c:y val="3.365412702183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6C6-4376-950E-76324E5267DF}"/>
                </c:ext>
              </c:extLst>
            </c:dLbl>
            <c:numFmt formatCode="0.00%" sourceLinked="0"/>
            <c:spPr>
              <a:noFill/>
              <a:ln>
                <a:noFill/>
              </a:ln>
              <a:effectLst/>
            </c:spPr>
            <c:txPr>
              <a:bodyPr/>
              <a:lstStyle/>
              <a:p>
                <a:pPr>
                  <a:defRPr sz="1000" b="0" i="0" u="none" strike="noStrike" baseline="0">
                    <a:solidFill>
                      <a:srgbClr val="000000"/>
                    </a:solidFill>
                    <a:latin typeface="Calibri"/>
                    <a:ea typeface="Calibri"/>
                    <a:cs typeface="Calibri"/>
                  </a:defRPr>
                </a:pPr>
                <a:endParaRPr lang="es-ES_tradnl"/>
              </a:p>
            </c:txPr>
            <c:showLegendKey val="0"/>
            <c:showVal val="0"/>
            <c:showCatName val="0"/>
            <c:showSerName val="0"/>
            <c:showPercent val="1"/>
            <c:showBubbleSize val="0"/>
            <c:showLeaderLines val="1"/>
            <c:extLst>
              <c:ext xmlns:c15="http://schemas.microsoft.com/office/drawing/2012/chart" uri="{CE6537A1-D6FC-4f65-9D91-7224C49458BB}"/>
            </c:extLst>
          </c:dLbls>
          <c:cat>
            <c:strRef>
              <c:f>'-RESUMEN CONSUMOS '!$F$3:$F$4</c:f>
              <c:strCache>
                <c:ptCount val="2"/>
                <c:pt idx="0">
                  <c:v>ELECTRICIDAD kWh/año</c:v>
                </c:pt>
                <c:pt idx="1">
                  <c:v>GAS NATURAL kWh/año</c:v>
                </c:pt>
              </c:strCache>
            </c:strRef>
          </c:cat>
          <c:val>
            <c:numRef>
              <c:f>'-RESUMEN CONSUMOS '!$G$3:$G$4</c:f>
              <c:numCache>
                <c:formatCode>#,##0</c:formatCode>
                <c:ptCount val="2"/>
                <c:pt idx="0">
                  <c:v>4639648</c:v>
                </c:pt>
                <c:pt idx="1">
                  <c:v>22285742</c:v>
                </c:pt>
              </c:numCache>
            </c:numRef>
          </c:val>
          <c:extLst>
            <c:ext xmlns:c16="http://schemas.microsoft.com/office/drawing/2014/chart" uri="{C3380CC4-5D6E-409C-BE32-E72D297353CC}">
              <c16:uniqueId val="{00000002-36C6-4376-950E-76324E5267DF}"/>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21713666126952108"/>
          <c:y val="0.19735292726178222"/>
          <c:w val="0.55720166817757555"/>
          <c:h val="0.11256698842864112"/>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Calibri"/>
                <a:ea typeface="Calibri"/>
                <a:cs typeface="Calibri"/>
              </a:defRPr>
            </a:pPr>
            <a:r>
              <a:rPr lang="es-ES"/>
              <a:t>Desglose costes de los suministros energéticos</a:t>
            </a:r>
            <a:r>
              <a:rPr lang="es-ES" baseline="0"/>
              <a:t> </a:t>
            </a:r>
            <a:endParaRPr lang="es-ES"/>
          </a:p>
        </c:rich>
      </c:tx>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0.15537608052647764"/>
          <c:y val="0.23229828607809294"/>
          <c:w val="0.54712146519749894"/>
          <c:h val="0.76379470997622378"/>
        </c:manualLayout>
      </c:layout>
      <c:pie3DChart>
        <c:varyColors val="1"/>
        <c:ser>
          <c:idx val="0"/>
          <c:order val="0"/>
          <c:tx>
            <c:strRef>
              <c:f>'-RESUMEN CONSUMOS '!$F$22</c:f>
              <c:strCache>
                <c:ptCount val="1"/>
                <c:pt idx="0">
                  <c:v>DISTRIBUCIÓN DEL COSTE DE ENERGÍA ANUAL</c:v>
                </c:pt>
              </c:strCache>
            </c:strRef>
          </c:tx>
          <c:explosion val="25"/>
          <c:dPt>
            <c:idx val="0"/>
            <c:bubble3D val="0"/>
            <c:extLst>
              <c:ext xmlns:c16="http://schemas.microsoft.com/office/drawing/2014/chart" uri="{C3380CC4-5D6E-409C-BE32-E72D297353CC}">
                <c16:uniqueId val="{00000000-F471-4B73-8B7E-21809303552B}"/>
              </c:ext>
            </c:extLst>
          </c:dPt>
          <c:dPt>
            <c:idx val="1"/>
            <c:bubble3D val="0"/>
            <c:extLst>
              <c:ext xmlns:c16="http://schemas.microsoft.com/office/drawing/2014/chart" uri="{C3380CC4-5D6E-409C-BE32-E72D297353CC}">
                <c16:uniqueId val="{00000001-F471-4B73-8B7E-21809303552B}"/>
              </c:ext>
            </c:extLst>
          </c:dPt>
          <c:dPt>
            <c:idx val="2"/>
            <c:bubble3D val="0"/>
            <c:extLst>
              <c:ext xmlns:c16="http://schemas.microsoft.com/office/drawing/2014/chart" uri="{C3380CC4-5D6E-409C-BE32-E72D297353CC}">
                <c16:uniqueId val="{00000002-F471-4B73-8B7E-21809303552B}"/>
              </c:ext>
            </c:extLst>
          </c:dPt>
          <c:dLbls>
            <c:dLbl>
              <c:idx val="1"/>
              <c:layout>
                <c:manualLayout>
                  <c:x val="-4.9606406453487607E-2"/>
                  <c:y val="4.383185765060686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471-4B73-8B7E-21809303552B}"/>
                </c:ext>
              </c:extLst>
            </c:dLbl>
            <c:numFmt formatCode="0.00%" sourceLinked="0"/>
            <c:spPr>
              <a:noFill/>
              <a:ln>
                <a:noFill/>
              </a:ln>
              <a:effectLst/>
            </c:spPr>
            <c:txPr>
              <a:bodyPr/>
              <a:lstStyle/>
              <a:p>
                <a:pPr>
                  <a:defRPr sz="1000" b="0" i="0" u="none" strike="noStrike" baseline="0">
                    <a:solidFill>
                      <a:srgbClr val="000000"/>
                    </a:solidFill>
                    <a:latin typeface="Calibri"/>
                    <a:ea typeface="Calibri"/>
                    <a:cs typeface="Calibri"/>
                  </a:defRPr>
                </a:pPr>
                <a:endParaRPr lang="es-ES_tradnl"/>
              </a:p>
            </c:txPr>
            <c:showLegendKey val="0"/>
            <c:showVal val="0"/>
            <c:showCatName val="0"/>
            <c:showSerName val="0"/>
            <c:showPercent val="1"/>
            <c:showBubbleSize val="0"/>
            <c:showLeaderLines val="1"/>
            <c:extLst>
              <c:ext xmlns:c15="http://schemas.microsoft.com/office/drawing/2012/chart" uri="{CE6537A1-D6FC-4f65-9D91-7224C49458BB}"/>
            </c:extLst>
          </c:dLbls>
          <c:cat>
            <c:strRef>
              <c:f>'-RESUMEN CONSUMOS '!$F$24:$F$25</c:f>
              <c:strCache>
                <c:ptCount val="2"/>
                <c:pt idx="0">
                  <c:v>ELECTRICIDAD Base Imponible (€)</c:v>
                </c:pt>
                <c:pt idx="1">
                  <c:v>GAS Base Imponible (€) </c:v>
                </c:pt>
              </c:strCache>
            </c:strRef>
          </c:cat>
          <c:val>
            <c:numRef>
              <c:f>'-RESUMEN CONSUMOS '!$G$24:$G$25</c:f>
              <c:numCache>
                <c:formatCode>#,##0</c:formatCode>
                <c:ptCount val="2"/>
                <c:pt idx="0">
                  <c:v>385100.81</c:v>
                </c:pt>
                <c:pt idx="1">
                  <c:v>476545.93999999994</c:v>
                </c:pt>
              </c:numCache>
            </c:numRef>
          </c:val>
          <c:extLst>
            <c:ext xmlns:c16="http://schemas.microsoft.com/office/drawing/2014/chart" uri="{C3380CC4-5D6E-409C-BE32-E72D297353CC}">
              <c16:uniqueId val="{00000003-F471-4B73-8B7E-21809303552B}"/>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13282161529972328"/>
          <c:y val="0.17935925357723614"/>
          <c:w val="0.70835231486221573"/>
          <c:h val="0.10677468720453893"/>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Consumo eléctrico (kWh)</a:t>
            </a:r>
          </a:p>
        </c:rich>
      </c:tx>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4.8627026142028192E-2"/>
          <c:y val="0.13205319386370504"/>
          <c:w val="0.94541609129372695"/>
          <c:h val="0.74269354669868981"/>
        </c:manualLayout>
      </c:layout>
      <c:bar3DChart>
        <c:barDir val="col"/>
        <c:grouping val="clustered"/>
        <c:varyColors val="0"/>
        <c:ser>
          <c:idx val="0"/>
          <c:order val="0"/>
          <c:invertIfNegative val="0"/>
          <c:cat>
            <c:numRef>
              <c:f>'-Consumos Elect '!$D$23:$D$34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'-Consumos Elect '!$K$23:$K$34</c:f>
              <c:numCache>
                <c:formatCode>_-* #,##0.00\ _€_-;\-* #,##0.00\ _€_-;_-* "-"??\ _€_-;_-@_-</c:formatCode>
                <c:ptCount val="12"/>
                <c:pt idx="0">
                  <c:v>338952</c:v>
                </c:pt>
                <c:pt idx="1">
                  <c:v>325288</c:v>
                </c:pt>
                <c:pt idx="2">
                  <c:v>361790</c:v>
                </c:pt>
                <c:pt idx="3">
                  <c:v>336951</c:v>
                </c:pt>
                <c:pt idx="4">
                  <c:v>349495</c:v>
                </c:pt>
                <c:pt idx="5">
                  <c:v>417906</c:v>
                </c:pt>
                <c:pt idx="6">
                  <c:v>446129</c:v>
                </c:pt>
                <c:pt idx="7">
                  <c:v>442576</c:v>
                </c:pt>
                <c:pt idx="8">
                  <c:v>425183</c:v>
                </c:pt>
                <c:pt idx="9">
                  <c:v>416549</c:v>
                </c:pt>
                <c:pt idx="10">
                  <c:v>415560</c:v>
                </c:pt>
                <c:pt idx="11">
                  <c:v>363269</c:v>
                </c:pt>
              </c:numCache>
            </c:numRef>
          </c:val>
          <c:extLst>
            <c:ext xmlns:c16="http://schemas.microsoft.com/office/drawing/2014/chart" uri="{C3380CC4-5D6E-409C-BE32-E72D297353CC}">
              <c16:uniqueId val="{00000000-3255-472C-9396-8DAD5264FCE9}"/>
            </c:ext>
          </c:extLst>
        </c:ser>
        <c:dLbls>
          <c:showLegendKey val="0"/>
          <c:showVal val="0"/>
          <c:showCatName val="0"/>
          <c:showSerName val="0"/>
          <c:showPercent val="0"/>
          <c:showBubbleSize val="0"/>
        </c:dLbls>
        <c:gapWidth val="75"/>
        <c:shape val="box"/>
        <c:axId val="54293248"/>
        <c:axId val="54294784"/>
        <c:axId val="0"/>
      </c:bar3DChart>
      <c:dateAx>
        <c:axId val="54293248"/>
        <c:scaling>
          <c:orientation val="minMax"/>
        </c:scaling>
        <c:delete val="0"/>
        <c:axPos val="b"/>
        <c:numFmt formatCode="mmm\-yy" sourceLinked="1"/>
        <c:majorTickMark val="none"/>
        <c:minorTickMark val="none"/>
        <c:tickLblPos val="nextTo"/>
        <c:txPr>
          <a:bodyPr/>
          <a:lstStyle/>
          <a:p>
            <a:pPr>
              <a:defRPr sz="1200"/>
            </a:pPr>
            <a:endParaRPr lang="es-ES_tradnl"/>
          </a:p>
        </c:txPr>
        <c:crossAx val="54294784"/>
        <c:crosses val="autoZero"/>
        <c:auto val="1"/>
        <c:lblOffset val="100"/>
        <c:baseTimeUnit val="months"/>
      </c:dateAx>
      <c:valAx>
        <c:axId val="54294784"/>
        <c:scaling>
          <c:orientation val="minMax"/>
        </c:scaling>
        <c:delete val="0"/>
        <c:axPos val="l"/>
        <c:majorGridlines/>
        <c:numFmt formatCode="_(* #,##0_);_(* \(#,##0\);_(* &quot;-&quot;_);_(@_)" sourceLinked="0"/>
        <c:majorTickMark val="none"/>
        <c:minorTickMark val="none"/>
        <c:tickLblPos val="nextTo"/>
        <c:txPr>
          <a:bodyPr/>
          <a:lstStyle/>
          <a:p>
            <a:pPr>
              <a:defRPr sz="1200"/>
            </a:pPr>
            <a:endParaRPr lang="es-ES_tradnl"/>
          </a:p>
        </c:txPr>
        <c:crossAx val="54293248"/>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Consumo eléctrico por periodos año 2021 (kWh)</a:t>
            </a:r>
          </a:p>
        </c:rich>
      </c:tx>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4632636070835331E-2"/>
          <c:y val="0.10840632763646384"/>
          <c:w val="0.93536736392916464"/>
          <c:h val="0.73034061826789209"/>
        </c:manualLayout>
      </c:layout>
      <c:bar3DChart>
        <c:barDir val="col"/>
        <c:grouping val="clustered"/>
        <c:varyColors val="0"/>
        <c:ser>
          <c:idx val="0"/>
          <c:order val="0"/>
          <c:tx>
            <c:strRef>
              <c:f>'-Consumos Elect '!$E$22</c:f>
              <c:strCache>
                <c:ptCount val="1"/>
                <c:pt idx="0">
                  <c:v>P1</c:v>
                </c:pt>
              </c:strCache>
            </c:strRef>
          </c:tx>
          <c:invertIfNegative val="0"/>
          <c:cat>
            <c:numRef>
              <c:f>'-Consumos Elect '!$D$23:$D$34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'-Consumos Elect '!$E$23:$E$34</c:f>
              <c:numCache>
                <c:formatCode>_-* #,##0.00\ _€_-;\-* #,##0.00\ _€_-;_-* "-"??\ _€_-;_-@_-</c:formatCode>
                <c:ptCount val="12"/>
                <c:pt idx="0">
                  <c:v>73781</c:v>
                </c:pt>
                <c:pt idx="1">
                  <c:v>75861</c:v>
                </c:pt>
                <c:pt idx="2">
                  <c:v>0</c:v>
                </c:pt>
                <c:pt idx="3">
                  <c:v>0</c:v>
                </c:pt>
                <c:pt idx="4">
                  <c:v>0</c:v>
                </c:pt>
                <c:pt idx="5">
                  <c:v>0</c:v>
                </c:pt>
                <c:pt idx="6">
                  <c:v>145532</c:v>
                </c:pt>
                <c:pt idx="7">
                  <c:v>0</c:v>
                </c:pt>
                <c:pt idx="8">
                  <c:v>0</c:v>
                </c:pt>
                <c:pt idx="9">
                  <c:v>0</c:v>
                </c:pt>
                <c:pt idx="10">
                  <c:v>0</c:v>
                </c:pt>
                <c:pt idx="11">
                  <c:v>118146</c:v>
                </c:pt>
              </c:numCache>
            </c:numRef>
          </c:val>
          <c:extLst>
            <c:ext xmlns:c16="http://schemas.microsoft.com/office/drawing/2014/chart" uri="{C3380CC4-5D6E-409C-BE32-E72D297353CC}">
              <c16:uniqueId val="{00000000-F718-4972-9829-1BEB153DFA76}"/>
            </c:ext>
          </c:extLst>
        </c:ser>
        <c:ser>
          <c:idx val="1"/>
          <c:order val="1"/>
          <c:tx>
            <c:strRef>
              <c:f>'-Consumos Elect '!$F$22</c:f>
              <c:strCache>
                <c:ptCount val="1"/>
                <c:pt idx="0">
                  <c:v>P2</c:v>
                </c:pt>
              </c:strCache>
            </c:strRef>
          </c:tx>
          <c:invertIfNegative val="0"/>
          <c:cat>
            <c:numRef>
              <c:f>'-Consumos Elect '!$D$23:$D$34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'-Consumos Elect '!$F$23:$F$34</c:f>
              <c:numCache>
                <c:formatCode>_-* #,##0.00\ _€_-;\-* #,##0.00\ _€_-;_-* "-"??\ _€_-;_-@_-</c:formatCode>
                <c:ptCount val="12"/>
                <c:pt idx="0">
                  <c:v>115058</c:v>
                </c:pt>
                <c:pt idx="1">
                  <c:v>118806</c:v>
                </c:pt>
                <c:pt idx="2">
                  <c:v>0</c:v>
                </c:pt>
                <c:pt idx="3">
                  <c:v>0</c:v>
                </c:pt>
                <c:pt idx="4">
                  <c:v>0</c:v>
                </c:pt>
                <c:pt idx="5">
                  <c:v>0</c:v>
                </c:pt>
                <c:pt idx="6">
                  <c:v>105960</c:v>
                </c:pt>
                <c:pt idx="7">
                  <c:v>0</c:v>
                </c:pt>
                <c:pt idx="8">
                  <c:v>0</c:v>
                </c:pt>
                <c:pt idx="9">
                  <c:v>0</c:v>
                </c:pt>
                <c:pt idx="10">
                  <c:v>136684</c:v>
                </c:pt>
                <c:pt idx="11">
                  <c:v>86823</c:v>
                </c:pt>
              </c:numCache>
            </c:numRef>
          </c:val>
          <c:extLst>
            <c:ext xmlns:c16="http://schemas.microsoft.com/office/drawing/2014/chart" uri="{C3380CC4-5D6E-409C-BE32-E72D297353CC}">
              <c16:uniqueId val="{00000001-F718-4972-9829-1BEB153DFA76}"/>
            </c:ext>
          </c:extLst>
        </c:ser>
        <c:ser>
          <c:idx val="2"/>
          <c:order val="2"/>
          <c:tx>
            <c:strRef>
              <c:f>'-Consumos Elect '!$G$22</c:f>
              <c:strCache>
                <c:ptCount val="1"/>
                <c:pt idx="0">
                  <c:v>P3</c:v>
                </c:pt>
              </c:strCache>
            </c:strRef>
          </c:tx>
          <c:invertIfNegative val="0"/>
          <c:cat>
            <c:numRef>
              <c:f>'-Consumos Elect '!$D$23:$D$34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'-Consumos Elect '!$G$23:$G$34</c:f>
              <c:numCache>
                <c:formatCode>_-* #,##0.00\ _€_-;\-* #,##0.00\ _€_-;_-* "-"??\ _€_-;_-@_-</c:formatCode>
                <c:ptCount val="12"/>
                <c:pt idx="0">
                  <c:v>0</c:v>
                </c:pt>
                <c:pt idx="1">
                  <c:v>0</c:v>
                </c:pt>
                <c:pt idx="2">
                  <c:v>86461</c:v>
                </c:pt>
                <c:pt idx="3">
                  <c:v>0</c:v>
                </c:pt>
                <c:pt idx="4">
                  <c:v>0</c:v>
                </c:pt>
                <c:pt idx="5">
                  <c:v>143272</c:v>
                </c:pt>
                <c:pt idx="6">
                  <c:v>0</c:v>
                </c:pt>
                <c:pt idx="7">
                  <c:v>143928</c:v>
                </c:pt>
                <c:pt idx="8">
                  <c:v>144006</c:v>
                </c:pt>
                <c:pt idx="9">
                  <c:v>0</c:v>
                </c:pt>
                <c:pt idx="10">
                  <c:v>99088</c:v>
                </c:pt>
                <c:pt idx="11">
                  <c:v>0</c:v>
                </c:pt>
              </c:numCache>
            </c:numRef>
          </c:val>
          <c:extLst>
            <c:ext xmlns:c16="http://schemas.microsoft.com/office/drawing/2014/chart" uri="{C3380CC4-5D6E-409C-BE32-E72D297353CC}">
              <c16:uniqueId val="{00000002-F718-4972-9829-1BEB153DFA76}"/>
            </c:ext>
          </c:extLst>
        </c:ser>
        <c:ser>
          <c:idx val="3"/>
          <c:order val="3"/>
          <c:tx>
            <c:strRef>
              <c:f>'-Consumos Elect '!$H$22</c:f>
              <c:strCache>
                <c:ptCount val="1"/>
                <c:pt idx="0">
                  <c:v>P4</c:v>
                </c:pt>
              </c:strCache>
            </c:strRef>
          </c:tx>
          <c:invertIfNegative val="0"/>
          <c:cat>
            <c:numRef>
              <c:f>'-Consumos Elect '!$D$23:$D$34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'-Consumos Elect '!$H$23:$H$34</c:f>
              <c:numCache>
                <c:formatCode>_-* #,##0.00\ _€_-;\-* #,##0.00\ _€_-;_-* "-"??\ _€_-;_-@_-</c:formatCode>
                <c:ptCount val="12"/>
                <c:pt idx="0">
                  <c:v>0</c:v>
                </c:pt>
                <c:pt idx="1">
                  <c:v>0</c:v>
                </c:pt>
                <c:pt idx="2">
                  <c:v>140100</c:v>
                </c:pt>
                <c:pt idx="3">
                  <c:v>0</c:v>
                </c:pt>
                <c:pt idx="4">
                  <c:v>0</c:v>
                </c:pt>
                <c:pt idx="5">
                  <c:v>103885</c:v>
                </c:pt>
                <c:pt idx="6">
                  <c:v>0</c:v>
                </c:pt>
                <c:pt idx="7">
                  <c:v>106237</c:v>
                </c:pt>
                <c:pt idx="8">
                  <c:v>105061</c:v>
                </c:pt>
                <c:pt idx="9">
                  <c:v>128759</c:v>
                </c:pt>
                <c:pt idx="10">
                  <c:v>0</c:v>
                </c:pt>
                <c:pt idx="11">
                  <c:v>0</c:v>
                </c:pt>
              </c:numCache>
            </c:numRef>
          </c:val>
          <c:extLst>
            <c:ext xmlns:c16="http://schemas.microsoft.com/office/drawing/2014/chart" uri="{C3380CC4-5D6E-409C-BE32-E72D297353CC}">
              <c16:uniqueId val="{00000001-FD7F-47CD-8794-A0383A2F2837}"/>
            </c:ext>
          </c:extLst>
        </c:ser>
        <c:ser>
          <c:idx val="4"/>
          <c:order val="4"/>
          <c:tx>
            <c:strRef>
              <c:f>'-Consumos Elect '!$I$22</c:f>
              <c:strCache>
                <c:ptCount val="1"/>
                <c:pt idx="0">
                  <c:v>P5</c:v>
                </c:pt>
              </c:strCache>
            </c:strRef>
          </c:tx>
          <c:invertIfNegative val="0"/>
          <c:cat>
            <c:numRef>
              <c:f>'-Consumos Elect '!$D$23:$D$34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'-Consumos Elect '!$I$23:$I$34</c:f>
              <c:numCache>
                <c:formatCode>_-* #,##0.00\ _€_-;\-* #,##0.00\ _€_-;_-* "-"??\ _€_-;_-@_-</c:formatCode>
                <c:ptCount val="12"/>
                <c:pt idx="0">
                  <c:v>0</c:v>
                </c:pt>
                <c:pt idx="1">
                  <c:v>0</c:v>
                </c:pt>
                <c:pt idx="2">
                  <c:v>0</c:v>
                </c:pt>
                <c:pt idx="3">
                  <c:v>207397</c:v>
                </c:pt>
                <c:pt idx="4">
                  <c:v>210252</c:v>
                </c:pt>
                <c:pt idx="5">
                  <c:v>0</c:v>
                </c:pt>
                <c:pt idx="6">
                  <c:v>0</c:v>
                </c:pt>
                <c:pt idx="7">
                  <c:v>0</c:v>
                </c:pt>
                <c:pt idx="8">
                  <c:v>0</c:v>
                </c:pt>
                <c:pt idx="9">
                  <c:v>93765</c:v>
                </c:pt>
                <c:pt idx="10">
                  <c:v>0</c:v>
                </c:pt>
                <c:pt idx="11">
                  <c:v>0</c:v>
                </c:pt>
              </c:numCache>
            </c:numRef>
          </c:val>
          <c:extLst>
            <c:ext xmlns:c16="http://schemas.microsoft.com/office/drawing/2014/chart" uri="{C3380CC4-5D6E-409C-BE32-E72D297353CC}">
              <c16:uniqueId val="{00000002-FD7F-47CD-8794-A0383A2F2837}"/>
            </c:ext>
          </c:extLst>
        </c:ser>
        <c:ser>
          <c:idx val="5"/>
          <c:order val="5"/>
          <c:tx>
            <c:strRef>
              <c:f>'-Consumos Elect '!$J$22</c:f>
              <c:strCache>
                <c:ptCount val="1"/>
                <c:pt idx="0">
                  <c:v>P6</c:v>
                </c:pt>
              </c:strCache>
            </c:strRef>
          </c:tx>
          <c:invertIfNegative val="0"/>
          <c:cat>
            <c:numRef>
              <c:f>'-Consumos Elect '!$D$23:$D$34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'-Consumos Elect '!$J$23:$J$34</c:f>
              <c:numCache>
                <c:formatCode>_-* #,##0.00\ _€_-;\-* #,##0.00\ _€_-;_-* "-"??\ _€_-;_-@_-</c:formatCode>
                <c:ptCount val="12"/>
                <c:pt idx="0">
                  <c:v>150113</c:v>
                </c:pt>
                <c:pt idx="1">
                  <c:v>130621</c:v>
                </c:pt>
                <c:pt idx="2">
                  <c:v>135229</c:v>
                </c:pt>
                <c:pt idx="3">
                  <c:v>129554</c:v>
                </c:pt>
                <c:pt idx="4">
                  <c:v>139243</c:v>
                </c:pt>
                <c:pt idx="5">
                  <c:v>170749</c:v>
                </c:pt>
                <c:pt idx="6">
                  <c:v>194637</c:v>
                </c:pt>
                <c:pt idx="7">
                  <c:v>192411</c:v>
                </c:pt>
                <c:pt idx="8">
                  <c:v>176116</c:v>
                </c:pt>
                <c:pt idx="9">
                  <c:v>194025</c:v>
                </c:pt>
                <c:pt idx="10">
                  <c:v>179788</c:v>
                </c:pt>
                <c:pt idx="11">
                  <c:v>158300</c:v>
                </c:pt>
              </c:numCache>
            </c:numRef>
          </c:val>
          <c:extLst>
            <c:ext xmlns:c16="http://schemas.microsoft.com/office/drawing/2014/chart" uri="{C3380CC4-5D6E-409C-BE32-E72D297353CC}">
              <c16:uniqueId val="{00000003-FD7F-47CD-8794-A0383A2F2837}"/>
            </c:ext>
          </c:extLst>
        </c:ser>
        <c:dLbls>
          <c:showLegendKey val="0"/>
          <c:showVal val="0"/>
          <c:showCatName val="0"/>
          <c:showSerName val="0"/>
          <c:showPercent val="0"/>
          <c:showBubbleSize val="0"/>
        </c:dLbls>
        <c:gapWidth val="75"/>
        <c:shape val="box"/>
        <c:axId val="89636224"/>
        <c:axId val="89638016"/>
        <c:axId val="0"/>
      </c:bar3DChart>
      <c:dateAx>
        <c:axId val="89636224"/>
        <c:scaling>
          <c:orientation val="minMax"/>
        </c:scaling>
        <c:delete val="0"/>
        <c:axPos val="b"/>
        <c:numFmt formatCode="mmm\-yy" sourceLinked="1"/>
        <c:majorTickMark val="none"/>
        <c:minorTickMark val="none"/>
        <c:tickLblPos val="nextTo"/>
        <c:txPr>
          <a:bodyPr/>
          <a:lstStyle/>
          <a:p>
            <a:pPr>
              <a:defRPr sz="1200"/>
            </a:pPr>
            <a:endParaRPr lang="es-ES_tradnl"/>
          </a:p>
        </c:txPr>
        <c:crossAx val="89638016"/>
        <c:crosses val="autoZero"/>
        <c:auto val="1"/>
        <c:lblOffset val="100"/>
        <c:baseTimeUnit val="months"/>
      </c:dateAx>
      <c:valAx>
        <c:axId val="89638016"/>
        <c:scaling>
          <c:orientation val="minMax"/>
        </c:scaling>
        <c:delete val="0"/>
        <c:axPos val="l"/>
        <c:majorGridlines/>
        <c:numFmt formatCode="_(* #,##0_);_(* \(#,##0\);_(* &quot;-&quot;_);_(@_)" sourceLinked="0"/>
        <c:majorTickMark val="none"/>
        <c:minorTickMark val="none"/>
        <c:tickLblPos val="nextTo"/>
        <c:txPr>
          <a:bodyPr/>
          <a:lstStyle/>
          <a:p>
            <a:pPr>
              <a:defRPr sz="1200"/>
            </a:pPr>
            <a:endParaRPr lang="es-ES_tradnl"/>
          </a:p>
        </c:txPr>
        <c:crossAx val="89636224"/>
        <c:crosses val="autoZero"/>
        <c:crossBetween val="between"/>
      </c:valAx>
    </c:plotArea>
    <c:legend>
      <c:legendPos val="b"/>
      <c:overlay val="0"/>
      <c:txPr>
        <a:bodyPr/>
        <a:lstStyle/>
        <a:p>
          <a:pPr>
            <a:defRPr sz="1200"/>
          </a:pPr>
          <a:endParaRPr lang="es-ES_tradnl"/>
        </a:p>
      </c:txPr>
    </c:legend>
    <c:plotVisOnly val="1"/>
    <c:dispBlanksAs val="gap"/>
    <c:showDLblsOverMax val="0"/>
  </c:chart>
  <c:spPr>
    <a:ln>
      <a:solidFill>
        <a:schemeClr val="bg1">
          <a:lumMod val="50000"/>
        </a:schemeClr>
      </a:solidFill>
    </a:ln>
  </c:spPr>
  <c:printSettings>
    <c:headerFooter/>
    <c:pageMargins b="0.75000000000000422" l="0.70000000000000062" r="0.70000000000000062" t="0.750000000000004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Coste eléctrico mensual por periodo (€)</a:t>
            </a:r>
          </a:p>
        </c:rich>
      </c:tx>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979396325459394"/>
          <c:y val="0.17218759113444151"/>
          <c:w val="0.88633114610673658"/>
          <c:h val="0.61727362204724412"/>
        </c:manualLayout>
      </c:layout>
      <c:bar3DChart>
        <c:barDir val="col"/>
        <c:grouping val="clustered"/>
        <c:varyColors val="0"/>
        <c:ser>
          <c:idx val="0"/>
          <c:order val="0"/>
          <c:tx>
            <c:strRef>
              <c:f>'-Consumos Elect '!$M$22</c:f>
              <c:strCache>
                <c:ptCount val="1"/>
                <c:pt idx="0">
                  <c:v>COSTE (€)</c:v>
                </c:pt>
              </c:strCache>
            </c:strRef>
          </c:tx>
          <c:invertIfNegative val="0"/>
          <c:cat>
            <c:numRef>
              <c:f>'-Consumos Elect '!$D$23:$D$34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'-Consumos Elect '!$M$23:$M$34</c:f>
              <c:numCache>
                <c:formatCode>_-* #,##0.00\ _€_-;\-* #,##0.00\ _€_-;_-* "-"??\ _€_-;_-@_-</c:formatCode>
                <c:ptCount val="12"/>
                <c:pt idx="0">
                  <c:v>30478.78</c:v>
                </c:pt>
                <c:pt idx="1">
                  <c:v>30009.019999999997</c:v>
                </c:pt>
                <c:pt idx="2">
                  <c:v>28775.22</c:v>
                </c:pt>
                <c:pt idx="3">
                  <c:v>25620.32</c:v>
                </c:pt>
                <c:pt idx="4">
                  <c:v>26276.71</c:v>
                </c:pt>
                <c:pt idx="5">
                  <c:v>32358.75</c:v>
                </c:pt>
                <c:pt idx="6">
                  <c:v>42114.29</c:v>
                </c:pt>
                <c:pt idx="7">
                  <c:v>33849.26</c:v>
                </c:pt>
                <c:pt idx="8">
                  <c:v>30624.49</c:v>
                </c:pt>
                <c:pt idx="9">
                  <c:v>26517.030000000002</c:v>
                </c:pt>
                <c:pt idx="10">
                  <c:v>29539.61</c:v>
                </c:pt>
                <c:pt idx="11">
                  <c:v>27789.52</c:v>
                </c:pt>
              </c:numCache>
            </c:numRef>
          </c:val>
          <c:extLst>
            <c:ext xmlns:c16="http://schemas.microsoft.com/office/drawing/2014/chart" uri="{C3380CC4-5D6E-409C-BE32-E72D297353CC}">
              <c16:uniqueId val="{00000000-5616-4438-9E5F-DF387381C1FA}"/>
            </c:ext>
          </c:extLst>
        </c:ser>
        <c:dLbls>
          <c:showLegendKey val="0"/>
          <c:showVal val="0"/>
          <c:showCatName val="0"/>
          <c:showSerName val="0"/>
          <c:showPercent val="0"/>
          <c:showBubbleSize val="0"/>
        </c:dLbls>
        <c:gapWidth val="75"/>
        <c:shape val="box"/>
        <c:axId val="89728512"/>
        <c:axId val="89730048"/>
        <c:axId val="0"/>
      </c:bar3DChart>
      <c:dateAx>
        <c:axId val="89728512"/>
        <c:scaling>
          <c:orientation val="minMax"/>
        </c:scaling>
        <c:delete val="0"/>
        <c:axPos val="b"/>
        <c:numFmt formatCode="mmm\-yy" sourceLinked="1"/>
        <c:majorTickMark val="none"/>
        <c:minorTickMark val="none"/>
        <c:tickLblPos val="nextTo"/>
        <c:txPr>
          <a:bodyPr/>
          <a:lstStyle/>
          <a:p>
            <a:pPr>
              <a:defRPr sz="1200"/>
            </a:pPr>
            <a:endParaRPr lang="es-ES_tradnl"/>
          </a:p>
        </c:txPr>
        <c:crossAx val="89730048"/>
        <c:crosses val="autoZero"/>
        <c:auto val="1"/>
        <c:lblOffset val="100"/>
        <c:baseTimeUnit val="months"/>
      </c:dateAx>
      <c:valAx>
        <c:axId val="89730048"/>
        <c:scaling>
          <c:orientation val="minMax"/>
        </c:scaling>
        <c:delete val="0"/>
        <c:axPos val="l"/>
        <c:majorGridlines/>
        <c:numFmt formatCode="_(* #,##0_);_(* \(#,##0\);_(* &quot;-&quot;_);_(@_)" sourceLinked="0"/>
        <c:majorTickMark val="none"/>
        <c:minorTickMark val="none"/>
        <c:tickLblPos val="nextTo"/>
        <c:txPr>
          <a:bodyPr/>
          <a:lstStyle/>
          <a:p>
            <a:pPr>
              <a:defRPr sz="1200"/>
            </a:pPr>
            <a:endParaRPr lang="es-ES_tradnl"/>
          </a:p>
        </c:txPr>
        <c:crossAx val="89728512"/>
        <c:crosses val="autoZero"/>
        <c:crossBetween val="between"/>
      </c:valAx>
    </c:plotArea>
    <c:legend>
      <c:legendPos val="b"/>
      <c:overlay val="0"/>
      <c:txPr>
        <a:bodyPr/>
        <a:lstStyle/>
        <a:p>
          <a:pPr>
            <a:defRPr sz="1200"/>
          </a:pPr>
          <a:endParaRPr lang="es-ES_tradnl"/>
        </a:p>
      </c:txPr>
    </c:legend>
    <c:plotVisOnly val="1"/>
    <c:dispBlanksAs val="gap"/>
    <c:showDLblsOverMax val="0"/>
  </c:chart>
  <c:spPr>
    <a:ln>
      <a:solidFill>
        <a:schemeClr val="bg1">
          <a:lumMod val="50000"/>
        </a:schemeClr>
      </a:solidFill>
    </a:ln>
  </c:spPr>
  <c:printSettings>
    <c:headerFooter/>
    <c:pageMargins b="0.75000000000000444" l="0.70000000000000062" r="0.70000000000000062" t="0.75000000000000444"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9.xml"/><Relationship Id="rId4"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1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114300</xdr:rowOff>
    </xdr:from>
    <xdr:to>
      <xdr:col>0</xdr:col>
      <xdr:colOff>1509395</xdr:colOff>
      <xdr:row>0</xdr:row>
      <xdr:rowOff>1492250</xdr:rowOff>
    </xdr:to>
    <xdr:pic>
      <xdr:nvPicPr>
        <xdr:cNvPr id="2" name="Imagen 1">
          <a:extLst>
            <a:ext uri="{FF2B5EF4-FFF2-40B4-BE49-F238E27FC236}">
              <a16:creationId xmlns:a16="http://schemas.microsoft.com/office/drawing/2014/main" id="{083EC258-B077-4F5E-8A51-E455F04AC0C2}"/>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748" b="8056"/>
        <a:stretch/>
      </xdr:blipFill>
      <xdr:spPr bwMode="auto">
        <a:xfrm>
          <a:off x="133350" y="114300"/>
          <a:ext cx="1376045" cy="137795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1823357</xdr:colOff>
      <xdr:row>26</xdr:row>
      <xdr:rowOff>127567</xdr:rowOff>
    </xdr:from>
    <xdr:to>
      <xdr:col>4</xdr:col>
      <xdr:colOff>925286</xdr:colOff>
      <xdr:row>47</xdr:row>
      <xdr:rowOff>95250</xdr:rowOff>
    </xdr:to>
    <xdr:graphicFrame macro="">
      <xdr:nvGraphicFramePr>
        <xdr:cNvPr id="3" name="4 Gráfico">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48</xdr:row>
      <xdr:rowOff>108858</xdr:rowOff>
    </xdr:from>
    <xdr:to>
      <xdr:col>9</xdr:col>
      <xdr:colOff>1020535</xdr:colOff>
      <xdr:row>68</xdr:row>
      <xdr:rowOff>122464</xdr:rowOff>
    </xdr:to>
    <xdr:graphicFrame macro="">
      <xdr:nvGraphicFramePr>
        <xdr:cNvPr id="4" name="5 Gráfico">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476250</xdr:colOff>
      <xdr:row>27</xdr:row>
      <xdr:rowOff>149678</xdr:rowOff>
    </xdr:from>
    <xdr:to>
      <xdr:col>9</xdr:col>
      <xdr:colOff>1034143</xdr:colOff>
      <xdr:row>47</xdr:row>
      <xdr:rowOff>163284</xdr:rowOff>
    </xdr:to>
    <xdr:graphicFrame macro="">
      <xdr:nvGraphicFramePr>
        <xdr:cNvPr id="6" name="1 Gráfico">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1782536</xdr:colOff>
      <xdr:row>49</xdr:row>
      <xdr:rowOff>52729</xdr:rowOff>
    </xdr:from>
    <xdr:to>
      <xdr:col>4</xdr:col>
      <xdr:colOff>979715</xdr:colOff>
      <xdr:row>68</xdr:row>
      <xdr:rowOff>40822</xdr:rowOff>
    </xdr:to>
    <xdr:graphicFrame macro="">
      <xdr:nvGraphicFramePr>
        <xdr:cNvPr id="7" name="15 Gráfico">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73</xdr:row>
      <xdr:rowOff>0</xdr:rowOff>
    </xdr:from>
    <xdr:to>
      <xdr:col>15</xdr:col>
      <xdr:colOff>171450</xdr:colOff>
      <xdr:row>104</xdr:row>
      <xdr:rowOff>89504</xdr:rowOff>
    </xdr:to>
    <xdr:graphicFrame macro="">
      <xdr:nvGraphicFramePr>
        <xdr:cNvPr id="8" name="Gráfico 10">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316706</xdr:colOff>
      <xdr:row>18</xdr:row>
      <xdr:rowOff>97631</xdr:rowOff>
    </xdr:from>
    <xdr:to>
      <xdr:col>6</xdr:col>
      <xdr:colOff>259557</xdr:colOff>
      <xdr:row>35</xdr:row>
      <xdr:rowOff>59531</xdr:rowOff>
    </xdr:to>
    <xdr:graphicFrame macro="">
      <xdr:nvGraphicFramePr>
        <xdr:cNvPr id="2" name="Gráfico 1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316706</xdr:colOff>
      <xdr:row>18</xdr:row>
      <xdr:rowOff>97631</xdr:rowOff>
    </xdr:from>
    <xdr:to>
      <xdr:col>6</xdr:col>
      <xdr:colOff>259557</xdr:colOff>
      <xdr:row>35</xdr:row>
      <xdr:rowOff>59531</xdr:rowOff>
    </xdr:to>
    <xdr:graphicFrame macro="">
      <xdr:nvGraphicFramePr>
        <xdr:cNvPr id="2" name="Gráfico 1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400050</xdr:colOff>
      <xdr:row>18</xdr:row>
      <xdr:rowOff>133350</xdr:rowOff>
    </xdr:from>
    <xdr:to>
      <xdr:col>6</xdr:col>
      <xdr:colOff>342901</xdr:colOff>
      <xdr:row>35</xdr:row>
      <xdr:rowOff>95250</xdr:rowOff>
    </xdr:to>
    <xdr:graphicFrame macro="">
      <xdr:nvGraphicFramePr>
        <xdr:cNvPr id="2" name="Gráfico 1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400050</xdr:colOff>
      <xdr:row>18</xdr:row>
      <xdr:rowOff>133350</xdr:rowOff>
    </xdr:from>
    <xdr:to>
      <xdr:col>6</xdr:col>
      <xdr:colOff>342901</xdr:colOff>
      <xdr:row>35</xdr:row>
      <xdr:rowOff>95250</xdr:rowOff>
    </xdr:to>
    <xdr:graphicFrame macro="">
      <xdr:nvGraphicFramePr>
        <xdr:cNvPr id="2" name="Gráfico 1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18</xdr:row>
      <xdr:rowOff>133350</xdr:rowOff>
    </xdr:from>
    <xdr:to>
      <xdr:col>6</xdr:col>
      <xdr:colOff>342901</xdr:colOff>
      <xdr:row>35</xdr:row>
      <xdr:rowOff>95250</xdr:rowOff>
    </xdr:to>
    <xdr:graphicFrame macro="">
      <xdr:nvGraphicFramePr>
        <xdr:cNvPr id="3" name="Gráfico 11">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695325</xdr:colOff>
      <xdr:row>3</xdr:row>
      <xdr:rowOff>142875</xdr:rowOff>
    </xdr:from>
    <xdr:to>
      <xdr:col>9</xdr:col>
      <xdr:colOff>290969</xdr:colOff>
      <xdr:row>18</xdr:row>
      <xdr:rowOff>38100</xdr:rowOff>
    </xdr:to>
    <xdr:pic>
      <xdr:nvPicPr>
        <xdr:cNvPr id="3" name="2 Imagen">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695325" y="628650"/>
          <a:ext cx="6453644" cy="2324100"/>
        </a:xfrm>
        <a:prstGeom prst="rect">
          <a:avLst/>
        </a:prstGeom>
      </xdr:spPr>
    </xdr:pic>
    <xdr:clientData/>
  </xdr:twoCellAnchor>
  <xdr:twoCellAnchor editAs="oneCell">
    <xdr:from>
      <xdr:col>1</xdr:col>
      <xdr:colOff>9525</xdr:colOff>
      <xdr:row>61</xdr:row>
      <xdr:rowOff>66675</xdr:rowOff>
    </xdr:from>
    <xdr:to>
      <xdr:col>8</xdr:col>
      <xdr:colOff>160508</xdr:colOff>
      <xdr:row>98</xdr:row>
      <xdr:rowOff>76200</xdr:rowOff>
    </xdr:to>
    <xdr:pic>
      <xdr:nvPicPr>
        <xdr:cNvPr id="4" name="3 Imagen">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771525" y="9944100"/>
          <a:ext cx="5484983" cy="6000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90872</xdr:colOff>
      <xdr:row>1</xdr:row>
      <xdr:rowOff>54428</xdr:rowOff>
    </xdr:from>
    <xdr:to>
      <xdr:col>10</xdr:col>
      <xdr:colOff>677698</xdr:colOff>
      <xdr:row>11</xdr:row>
      <xdr:rowOff>217714</xdr:rowOff>
    </xdr:to>
    <xdr:graphicFrame macro="">
      <xdr:nvGraphicFramePr>
        <xdr:cNvPr id="2" name="1 Gráfico">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11205</xdr:colOff>
      <xdr:row>38</xdr:row>
      <xdr:rowOff>123264</xdr:rowOff>
    </xdr:from>
    <xdr:to>
      <xdr:col>5</xdr:col>
      <xdr:colOff>410616</xdr:colOff>
      <xdr:row>56</xdr:row>
      <xdr:rowOff>55228</xdr:rowOff>
    </xdr:to>
    <xdr:graphicFrame macro="">
      <xdr:nvGraphicFramePr>
        <xdr:cNvPr id="3" name="2 Gráfico">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71237</xdr:colOff>
      <xdr:row>28</xdr:row>
      <xdr:rowOff>362591</xdr:rowOff>
    </xdr:from>
    <xdr:to>
      <xdr:col>11</xdr:col>
      <xdr:colOff>382240</xdr:colOff>
      <xdr:row>52</xdr:row>
      <xdr:rowOff>124065</xdr:rowOff>
    </xdr:to>
    <xdr:pic>
      <xdr:nvPicPr>
        <xdr:cNvPr id="6" name="5 Imagen">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6888416" y="8486055"/>
          <a:ext cx="5182360" cy="5558117"/>
        </a:xfrm>
        <a:prstGeom prst="rect">
          <a:avLst/>
        </a:prstGeom>
      </xdr:spPr>
    </xdr:pic>
    <xdr:clientData/>
  </xdr:twoCellAnchor>
  <xdr:twoCellAnchor>
    <xdr:from>
      <xdr:col>11</xdr:col>
      <xdr:colOff>898071</xdr:colOff>
      <xdr:row>5</xdr:row>
      <xdr:rowOff>40821</xdr:rowOff>
    </xdr:from>
    <xdr:to>
      <xdr:col>18</xdr:col>
      <xdr:colOff>126998</xdr:colOff>
      <xdr:row>14</xdr:row>
      <xdr:rowOff>264429</xdr:rowOff>
    </xdr:to>
    <xdr:graphicFrame macro="">
      <xdr:nvGraphicFramePr>
        <xdr:cNvPr id="7" name="5 Gráfico">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68</xdr:row>
      <xdr:rowOff>0</xdr:rowOff>
    </xdr:from>
    <xdr:to>
      <xdr:col>11</xdr:col>
      <xdr:colOff>573219</xdr:colOff>
      <xdr:row>83</xdr:row>
      <xdr:rowOff>27215</xdr:rowOff>
    </xdr:to>
    <xdr:graphicFrame macro="">
      <xdr:nvGraphicFramePr>
        <xdr:cNvPr id="8" name="1 Gráfico">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294823</xdr:colOff>
      <xdr:row>5</xdr:row>
      <xdr:rowOff>158750</xdr:rowOff>
    </xdr:from>
    <xdr:to>
      <xdr:col>10</xdr:col>
      <xdr:colOff>544285</xdr:colOff>
      <xdr:row>14</xdr:row>
      <xdr:rowOff>121555</xdr:rowOff>
    </xdr:to>
    <xdr:graphicFrame macro="">
      <xdr:nvGraphicFramePr>
        <xdr:cNvPr id="2" name="5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170089</xdr:colOff>
      <xdr:row>19</xdr:row>
      <xdr:rowOff>56696</xdr:rowOff>
    </xdr:from>
    <xdr:to>
      <xdr:col>4</xdr:col>
      <xdr:colOff>532946</xdr:colOff>
      <xdr:row>26</xdr:row>
      <xdr:rowOff>385535</xdr:rowOff>
    </xdr:to>
    <xdr:graphicFrame macro="">
      <xdr:nvGraphicFramePr>
        <xdr:cNvPr id="3" name="5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254000</xdr:colOff>
      <xdr:row>40</xdr:row>
      <xdr:rowOff>175760</xdr:rowOff>
    </xdr:from>
    <xdr:to>
      <xdr:col>14</xdr:col>
      <xdr:colOff>395970</xdr:colOff>
      <xdr:row>67</xdr:row>
      <xdr:rowOff>95250</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904875</xdr:colOff>
      <xdr:row>41</xdr:row>
      <xdr:rowOff>172357</xdr:rowOff>
    </xdr:from>
    <xdr:to>
      <xdr:col>27</xdr:col>
      <xdr:colOff>581024</xdr:colOff>
      <xdr:row>64</xdr:row>
      <xdr:rowOff>171450</xdr:rowOff>
    </xdr:to>
    <xdr:graphicFrame macro="">
      <xdr:nvGraphicFramePr>
        <xdr:cNvPr id="3" name="2 Gráfico">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2268</xdr:colOff>
      <xdr:row>68</xdr:row>
      <xdr:rowOff>77107</xdr:rowOff>
    </xdr:from>
    <xdr:to>
      <xdr:col>14</xdr:col>
      <xdr:colOff>114755</xdr:colOff>
      <xdr:row>97</xdr:row>
      <xdr:rowOff>53293</xdr:rowOff>
    </xdr:to>
    <xdr:graphicFrame macro="">
      <xdr:nvGraphicFramePr>
        <xdr:cNvPr id="4" name="3 Gráfico">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270442</xdr:colOff>
      <xdr:row>100</xdr:row>
      <xdr:rowOff>123484</xdr:rowOff>
    </xdr:from>
    <xdr:to>
      <xdr:col>14</xdr:col>
      <xdr:colOff>734786</xdr:colOff>
      <xdr:row>121</xdr:row>
      <xdr:rowOff>30615</xdr:rowOff>
    </xdr:to>
    <xdr:graphicFrame macro="">
      <xdr:nvGraphicFramePr>
        <xdr:cNvPr id="5" name="4 Gráfico">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206907</xdr:colOff>
      <xdr:row>143</xdr:row>
      <xdr:rowOff>133190</xdr:rowOff>
    </xdr:from>
    <xdr:to>
      <xdr:col>13</xdr:col>
      <xdr:colOff>246128</xdr:colOff>
      <xdr:row>158</xdr:row>
      <xdr:rowOff>18890</xdr:rowOff>
    </xdr:to>
    <xdr:graphicFrame macro="">
      <xdr:nvGraphicFramePr>
        <xdr:cNvPr id="8" name="Gráfico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802821</xdr:colOff>
      <xdr:row>159</xdr:row>
      <xdr:rowOff>111578</xdr:rowOff>
    </xdr:from>
    <xdr:to>
      <xdr:col>12</xdr:col>
      <xdr:colOff>523874</xdr:colOff>
      <xdr:row>173</xdr:row>
      <xdr:rowOff>187778</xdr:rowOff>
    </xdr:to>
    <xdr:graphicFrame macro="">
      <xdr:nvGraphicFramePr>
        <xdr:cNvPr id="9" name="Gráfico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107157</xdr:colOff>
      <xdr:row>20</xdr:row>
      <xdr:rowOff>71438</xdr:rowOff>
    </xdr:from>
    <xdr:to>
      <xdr:col>15</xdr:col>
      <xdr:colOff>404813</xdr:colOff>
      <xdr:row>41</xdr:row>
      <xdr:rowOff>0</xdr:rowOff>
    </xdr:to>
    <xdr:graphicFrame macro="">
      <xdr:nvGraphicFramePr>
        <xdr:cNvPr id="8" name="7 Gráfico">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1035843</xdr:colOff>
      <xdr:row>1</xdr:row>
      <xdr:rowOff>3571</xdr:rowOff>
    </xdr:from>
    <xdr:to>
      <xdr:col>15</xdr:col>
      <xdr:colOff>345282</xdr:colOff>
      <xdr:row>18</xdr:row>
      <xdr:rowOff>59531</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642938</xdr:colOff>
      <xdr:row>45</xdr:row>
      <xdr:rowOff>75009</xdr:rowOff>
    </xdr:from>
    <xdr:to>
      <xdr:col>13</xdr:col>
      <xdr:colOff>35719</xdr:colOff>
      <xdr:row>66</xdr:row>
      <xdr:rowOff>23813</xdr:rowOff>
    </xdr:to>
    <xdr:graphicFrame macro="">
      <xdr:nvGraphicFramePr>
        <xdr:cNvPr id="2" name="1 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274293</xdr:colOff>
      <xdr:row>40</xdr:row>
      <xdr:rowOff>105731</xdr:rowOff>
    </xdr:from>
    <xdr:to>
      <xdr:col>15</xdr:col>
      <xdr:colOff>286662</xdr:colOff>
      <xdr:row>70</xdr:row>
      <xdr:rowOff>1822</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56902</xdr:colOff>
      <xdr:row>70</xdr:row>
      <xdr:rowOff>151780</xdr:rowOff>
    </xdr:from>
    <xdr:to>
      <xdr:col>26</xdr:col>
      <xdr:colOff>437902</xdr:colOff>
      <xdr:row>98</xdr:row>
      <xdr:rowOff>101435</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1445830</xdr:colOff>
      <xdr:row>6</xdr:row>
      <xdr:rowOff>152400</xdr:rowOff>
    </xdr:from>
    <xdr:to>
      <xdr:col>17</xdr:col>
      <xdr:colOff>853391</xdr:colOff>
      <xdr:row>26</xdr:row>
      <xdr:rowOff>103981</xdr:rowOff>
    </xdr:to>
    <xdr:graphicFrame macro="">
      <xdr:nvGraphicFramePr>
        <xdr:cNvPr id="2" name="Gráfico 10">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127000</xdr:colOff>
      <xdr:row>62</xdr:row>
      <xdr:rowOff>107950</xdr:rowOff>
    </xdr:from>
    <xdr:to>
      <xdr:col>32</xdr:col>
      <xdr:colOff>628758</xdr:colOff>
      <xdr:row>102</xdr:row>
      <xdr:rowOff>168261</xdr:rowOff>
    </xdr:to>
    <xdr:graphicFrame macro="">
      <xdr:nvGraphicFramePr>
        <xdr:cNvPr id="3" name="Gráfico 30">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711200</xdr:colOff>
      <xdr:row>62</xdr:row>
      <xdr:rowOff>165100</xdr:rowOff>
    </xdr:from>
    <xdr:to>
      <xdr:col>44</xdr:col>
      <xdr:colOff>450958</xdr:colOff>
      <xdr:row>102</xdr:row>
      <xdr:rowOff>225411</xdr:rowOff>
    </xdr:to>
    <xdr:graphicFrame macro="">
      <xdr:nvGraphicFramePr>
        <xdr:cNvPr id="4" name="Gráfico 30">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1009650</xdr:colOff>
      <xdr:row>122</xdr:row>
      <xdr:rowOff>177800</xdr:rowOff>
    </xdr:from>
    <xdr:to>
      <xdr:col>11</xdr:col>
      <xdr:colOff>82550</xdr:colOff>
      <xdr:row>148</xdr:row>
      <xdr:rowOff>63500</xdr:rowOff>
    </xdr:to>
    <xdr:graphicFrame macro="">
      <xdr:nvGraphicFramePr>
        <xdr:cNvPr id="5" name="Gráfico 50">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123</xdr:row>
      <xdr:rowOff>0</xdr:rowOff>
    </xdr:from>
    <xdr:to>
      <xdr:col>20</xdr:col>
      <xdr:colOff>406400</xdr:colOff>
      <xdr:row>148</xdr:row>
      <xdr:rowOff>76200</xdr:rowOff>
    </xdr:to>
    <xdr:graphicFrame macro="">
      <xdr:nvGraphicFramePr>
        <xdr:cNvPr id="6" name="Gráfico 50">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113731</xdr:colOff>
      <xdr:row>123</xdr:row>
      <xdr:rowOff>14217</xdr:rowOff>
    </xdr:from>
    <xdr:to>
      <xdr:col>35</xdr:col>
      <xdr:colOff>690728</xdr:colOff>
      <xdr:row>148</xdr:row>
      <xdr:rowOff>90417</xdr:rowOff>
    </xdr:to>
    <xdr:graphicFrame macro="">
      <xdr:nvGraphicFramePr>
        <xdr:cNvPr id="7" name="Gráfico 50">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57150</xdr:colOff>
      <xdr:row>62</xdr:row>
      <xdr:rowOff>171450</xdr:rowOff>
    </xdr:from>
    <xdr:to>
      <xdr:col>56</xdr:col>
      <xdr:colOff>558907</xdr:colOff>
      <xdr:row>102</xdr:row>
      <xdr:rowOff>332096</xdr:rowOff>
    </xdr:to>
    <xdr:graphicFrame macro="">
      <xdr:nvGraphicFramePr>
        <xdr:cNvPr id="8" name="Gráfico 30">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19052</xdr:colOff>
      <xdr:row>37</xdr:row>
      <xdr:rowOff>114299</xdr:rowOff>
    </xdr:from>
    <xdr:to>
      <xdr:col>22</xdr:col>
      <xdr:colOff>152401</xdr:colOff>
      <xdr:row>53</xdr:row>
      <xdr:rowOff>264999</xdr:rowOff>
    </xdr:to>
    <xdr:graphicFrame macro="">
      <xdr:nvGraphicFramePr>
        <xdr:cNvPr id="2" name="7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238125</xdr:colOff>
      <xdr:row>1</xdr:row>
      <xdr:rowOff>34528</xdr:rowOff>
    </xdr:from>
    <xdr:to>
      <xdr:col>14</xdr:col>
      <xdr:colOff>466725</xdr:colOff>
      <xdr:row>17</xdr:row>
      <xdr:rowOff>280988</xdr:rowOff>
    </xdr:to>
    <xdr:graphicFrame macro="">
      <xdr:nvGraphicFramePr>
        <xdr:cNvPr id="3" name="1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888205</xdr:colOff>
      <xdr:row>45</xdr:row>
      <xdr:rowOff>511</xdr:rowOff>
    </xdr:from>
    <xdr:to>
      <xdr:col>11</xdr:col>
      <xdr:colOff>923925</xdr:colOff>
      <xdr:row>55</xdr:row>
      <xdr:rowOff>333376</xdr:rowOff>
    </xdr:to>
    <xdr:graphicFrame macro="">
      <xdr:nvGraphicFramePr>
        <xdr:cNvPr id="4" name="1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600075</xdr:colOff>
      <xdr:row>1</xdr:row>
      <xdr:rowOff>57150</xdr:rowOff>
    </xdr:from>
    <xdr:to>
      <xdr:col>22</xdr:col>
      <xdr:colOff>647700</xdr:colOff>
      <xdr:row>18</xdr:row>
      <xdr:rowOff>8335</xdr:rowOff>
    </xdr:to>
    <xdr:graphicFrame macro="">
      <xdr:nvGraphicFramePr>
        <xdr:cNvPr id="6" name="12 Gráfico">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361950</xdr:colOff>
      <xdr:row>1</xdr:row>
      <xdr:rowOff>0</xdr:rowOff>
    </xdr:from>
    <xdr:to>
      <xdr:col>33</xdr:col>
      <xdr:colOff>647700</xdr:colOff>
      <xdr:row>32</xdr:row>
      <xdr:rowOff>19050</xdr:rowOff>
    </xdr:to>
    <xdr:graphicFrame macro="">
      <xdr:nvGraphicFramePr>
        <xdr:cNvPr id="7" name="Gráfico 30">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247650</xdr:colOff>
      <xdr:row>15</xdr:row>
      <xdr:rowOff>0</xdr:rowOff>
    </xdr:from>
    <xdr:to>
      <xdr:col>54</xdr:col>
      <xdr:colOff>171450</xdr:colOff>
      <xdr:row>33</xdr:row>
      <xdr:rowOff>76200</xdr:rowOff>
    </xdr:to>
    <xdr:graphicFrame macro="">
      <xdr:nvGraphicFramePr>
        <xdr:cNvPr id="8" name="7 Gráfico">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209550</xdr:colOff>
      <xdr:row>32</xdr:row>
      <xdr:rowOff>171450</xdr:rowOff>
    </xdr:from>
    <xdr:to>
      <xdr:col>34</xdr:col>
      <xdr:colOff>495300</xdr:colOff>
      <xdr:row>58</xdr:row>
      <xdr:rowOff>171450</xdr:rowOff>
    </xdr:to>
    <xdr:graphicFrame macro="">
      <xdr:nvGraphicFramePr>
        <xdr:cNvPr id="10" name="Gráfico 30">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558800</xdr:colOff>
      <xdr:row>334</xdr:row>
      <xdr:rowOff>81973</xdr:rowOff>
    </xdr:from>
    <xdr:to>
      <xdr:col>27</xdr:col>
      <xdr:colOff>21937</xdr:colOff>
      <xdr:row>357</xdr:row>
      <xdr:rowOff>107043</xdr:rowOff>
    </xdr:to>
    <xdr:graphicFrame macro="">
      <xdr:nvGraphicFramePr>
        <xdr:cNvPr id="2" name="Gráfico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546100</xdr:colOff>
      <xdr:row>365</xdr:row>
      <xdr:rowOff>38100</xdr:rowOff>
    </xdr:from>
    <xdr:to>
      <xdr:col>26</xdr:col>
      <xdr:colOff>1828800</xdr:colOff>
      <xdr:row>395</xdr:row>
      <xdr:rowOff>51707</xdr:rowOff>
    </xdr:to>
    <xdr:graphicFrame macro="">
      <xdr:nvGraphicFramePr>
        <xdr:cNvPr id="3" name="Gráfico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381</xdr:row>
      <xdr:rowOff>84817</xdr:rowOff>
    </xdr:from>
    <xdr:to>
      <xdr:col>13</xdr:col>
      <xdr:colOff>367392</xdr:colOff>
      <xdr:row>406</xdr:row>
      <xdr:rowOff>152400</xdr:rowOff>
    </xdr:to>
    <xdr:graphicFrame macro="">
      <xdr:nvGraphicFramePr>
        <xdr:cNvPr id="4" name="1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ie\Desktop\ARQ-BARROT\BUREAU%20VERITAS\2016-17%20AE\09%20SCWARTZ%20HAUTMONT\2%20consumos\Electricidad%20%20-enviar%20lour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vilaseca+arago"/>
      <sheetName val="2016 fabrica vilaseca"/>
      <sheetName val="2015 fabrica vilaseca"/>
      <sheetName val="2014fabrica vilaseca"/>
      <sheetName val="2016 Moll d'Arago"/>
      <sheetName val="2015 Moll d'Arago"/>
      <sheetName val="2014 Moll d'Arago"/>
      <sheetName val="2016 vilaseca+moll d'arago "/>
      <sheetName val="2015 vilaseca+moll d'arago"/>
      <sheetName val="2014 vilaseca + moll d'arago"/>
      <sheetName val="6.1.A"/>
    </sheetNames>
    <sheetDataSet>
      <sheetData sheetId="0"/>
      <sheetData sheetId="1"/>
      <sheetData sheetId="2"/>
      <sheetData sheetId="3"/>
      <sheetData sheetId="4"/>
      <sheetData sheetId="5"/>
      <sheetData sheetId="6"/>
      <sheetData sheetId="7">
        <row r="22">
          <cell r="B22" t="str">
            <v>Enero</v>
          </cell>
        </row>
        <row r="23">
          <cell r="B23" t="str">
            <v>Febrero</v>
          </cell>
        </row>
        <row r="24">
          <cell r="B24" t="str">
            <v>Marzo</v>
          </cell>
        </row>
        <row r="25">
          <cell r="B25" t="str">
            <v>Abril</v>
          </cell>
        </row>
        <row r="26">
          <cell r="B26" t="str">
            <v>Mayo</v>
          </cell>
        </row>
        <row r="27">
          <cell r="B27" t="str">
            <v>Junio</v>
          </cell>
        </row>
        <row r="28">
          <cell r="B28" t="str">
            <v>Julio</v>
          </cell>
        </row>
        <row r="29">
          <cell r="B29" t="str">
            <v>Agosto</v>
          </cell>
        </row>
        <row r="30">
          <cell r="B30" t="str">
            <v>Septiembre</v>
          </cell>
        </row>
        <row r="31">
          <cell r="B31" t="str">
            <v>Octubre</v>
          </cell>
        </row>
        <row r="32">
          <cell r="B32" t="str">
            <v>Noviembre</v>
          </cell>
        </row>
      </sheetData>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3.xml"/><Relationship Id="rId1" Type="http://schemas.openxmlformats.org/officeDocument/2006/relationships/printerSettings" Target="../printerSettings/printerSettings12.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www.consultoriaenergetica.eu/potencia-optima/penalizacion-por-exceso-de-potencia"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5EA34-70C1-461A-A8A5-A6FA63B17FF6}">
  <dimension ref="A1:A8"/>
  <sheetViews>
    <sheetView workbookViewId="0">
      <selection activeCell="A14" sqref="A14"/>
    </sheetView>
  </sheetViews>
  <sheetFormatPr baseColWidth="10" defaultRowHeight="12.75"/>
  <cols>
    <col min="1" max="1" width="140" customWidth="1"/>
  </cols>
  <sheetData>
    <row r="1" spans="1:1" ht="123.75" customHeight="1"/>
    <row r="2" spans="1:1" ht="23.25">
      <c r="A2" s="1191" t="s">
        <v>686</v>
      </c>
    </row>
    <row r="3" spans="1:1" ht="23.25">
      <c r="A3" s="1192" t="s">
        <v>614</v>
      </c>
    </row>
    <row r="4" spans="1:1" ht="23.25">
      <c r="A4" s="1192" t="s">
        <v>615</v>
      </c>
    </row>
    <row r="5" spans="1:1" ht="23.25">
      <c r="A5" s="1192" t="s">
        <v>613</v>
      </c>
    </row>
    <row r="6" spans="1:1" ht="23.25">
      <c r="A6" s="1192" t="s">
        <v>617</v>
      </c>
    </row>
    <row r="7" spans="1:1" ht="23.25">
      <c r="A7" s="1192" t="s">
        <v>616</v>
      </c>
    </row>
    <row r="8" spans="1:1" ht="15">
      <c r="A8" s="1193"/>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FF"/>
    <pageSetUpPr fitToPage="1"/>
  </sheetPr>
  <dimension ref="B1:T114"/>
  <sheetViews>
    <sheetView zoomScale="70" zoomScaleNormal="70" workbookViewId="0">
      <selection activeCell="E9" sqref="E9"/>
    </sheetView>
  </sheetViews>
  <sheetFormatPr baseColWidth="10" defaultColWidth="11.42578125" defaultRowHeight="12.75"/>
  <cols>
    <col min="1" max="1" width="1.85546875" style="260" customWidth="1"/>
    <col min="2" max="2" width="38.28515625" style="260" customWidth="1"/>
    <col min="3" max="3" width="29.42578125" style="260" customWidth="1"/>
    <col min="4" max="4" width="20.140625" style="261" customWidth="1"/>
    <col min="5" max="5" width="19.85546875" style="261" customWidth="1"/>
    <col min="6" max="6" width="20.42578125" style="261" customWidth="1"/>
    <col min="7" max="7" width="16.85546875" style="261" customWidth="1"/>
    <col min="8" max="8" width="20.140625" style="261" customWidth="1"/>
    <col min="9" max="9" width="19.42578125" style="261" customWidth="1"/>
    <col min="10" max="10" width="20.140625" style="260" customWidth="1"/>
    <col min="11" max="11" width="24.28515625" style="261" customWidth="1"/>
    <col min="12" max="12" width="7.5703125" style="260" customWidth="1"/>
    <col min="13" max="13" width="14.5703125" style="260" customWidth="1"/>
    <col min="14" max="14" width="15.5703125" style="260" bestFit="1" customWidth="1"/>
    <col min="15" max="15" width="12.85546875" style="260" bestFit="1" customWidth="1"/>
    <col min="16" max="16" width="13.7109375" style="260" bestFit="1" customWidth="1"/>
    <col min="17" max="16384" width="11.42578125" style="260"/>
  </cols>
  <sheetData>
    <row r="1" spans="2:12">
      <c r="B1" s="23"/>
    </row>
    <row r="2" spans="2:12">
      <c r="B2" s="25" t="s">
        <v>42</v>
      </c>
      <c r="C2" s="26">
        <v>5</v>
      </c>
    </row>
    <row r="3" spans="2:12">
      <c r="B3" s="25" t="s">
        <v>43</v>
      </c>
      <c r="C3" s="26">
        <v>1220</v>
      </c>
    </row>
    <row r="4" spans="2:12">
      <c r="B4" s="23"/>
    </row>
    <row r="5" spans="2:12">
      <c r="B5" s="25" t="s">
        <v>5</v>
      </c>
    </row>
    <row r="6" spans="2:12">
      <c r="B6" s="27" t="s">
        <v>6</v>
      </c>
      <c r="C6" s="262" t="str">
        <f>ADDRESS($C$2,INVENTARIO!D1,,,"INVENTARIO")&amp;":"&amp;ADDRESS($C$3,INVENTARIO!D1,,,)</f>
        <v>INVENTARIO!$B$5:$B$1220</v>
      </c>
    </row>
    <row r="7" spans="2:12">
      <c r="B7" s="260" t="s">
        <v>7</v>
      </c>
      <c r="C7" s="262" t="str">
        <f>ADDRESS($C$2,INVENTARIO!G1,,,"INVENTARIO")&amp;":"&amp;ADDRESS($C$3,INVENTARIO!G1,,,)</f>
        <v>INVENTARIO!$E$5:$E$1220</v>
      </c>
    </row>
    <row r="8" spans="2:12">
      <c r="B8" s="260" t="s">
        <v>8</v>
      </c>
      <c r="C8" s="262" t="str">
        <f>ADDRESS($C$2,INVENTARIO!CZ1,,,"INVENTARIO")&amp;":"&amp;ADDRESS($C$3,INVENTARIO!CZ1,,,)</f>
        <v>INVENTARIO!$CS$5:$CS$1220</v>
      </c>
    </row>
    <row r="9" spans="2:12" s="261" customFormat="1">
      <c r="B9" s="27" t="s">
        <v>32</v>
      </c>
      <c r="C9" s="262" t="str">
        <f>ADDRESS($C$2,INVENTARIO!DA1,,,"INVENTARIO")&amp;":"&amp;ADDRESS($C$3,INVENTARIO!DA1,,,)</f>
        <v>INVENTARIO!$CT$5:$CT$1220</v>
      </c>
      <c r="J9" s="260"/>
      <c r="L9" s="260"/>
    </row>
    <row r="10" spans="2:12" s="261" customFormat="1">
      <c r="B10" s="27" t="s">
        <v>327</v>
      </c>
      <c r="C10" s="262" t="str">
        <f>ADDRESS($C$2,INVENTARIO!DB1,,,"INVENTARIO")&amp;":"&amp;ADDRESS($C$3,INVENTARIO!DB1,,,)</f>
        <v>INVENTARIO!$CU$5:$CU$1220</v>
      </c>
      <c r="J10" s="260"/>
      <c r="L10" s="260"/>
    </row>
    <row r="11" spans="2:12" s="261" customFormat="1">
      <c r="B11" s="27" t="s">
        <v>328</v>
      </c>
      <c r="C11" s="262" t="str">
        <f>ADDRESS($C$2,INVENTARIO!DF1,,,"INVENTARIO")&amp;":"&amp;ADDRESS($C$3,INVENTARIO!DF1,,,)</f>
        <v>INVENTARIO!$CY$5:$CY$1220</v>
      </c>
      <c r="J11" s="260"/>
      <c r="L11" s="260"/>
    </row>
    <row r="12" spans="2:12" s="261" customFormat="1">
      <c r="B12" s="27" t="s">
        <v>48</v>
      </c>
      <c r="C12" s="262" t="str">
        <f>ADDRESS($C$2,INVENTARIO!DI1,,,"INVENTARIO")&amp;":"&amp;ADDRESS($C$3,INVENTARIO!DI1,,,)</f>
        <v>INVENTARIO!$DB$5:$DB$1220</v>
      </c>
      <c r="L12" s="260"/>
    </row>
    <row r="13" spans="2:12" s="261" customFormat="1">
      <c r="B13" s="27" t="s">
        <v>329</v>
      </c>
      <c r="C13" s="262" t="str">
        <f>ADDRESS($C$2,INVENTARIO!DL1,,,"INVENTARIO")&amp;":"&amp;ADDRESS($C$3,INVENTARIO!DL1,,,)</f>
        <v>INVENTARIO!$DE$5:$DE$1220</v>
      </c>
      <c r="H13" s="260"/>
      <c r="J13" s="260"/>
      <c r="L13" s="260"/>
    </row>
    <row r="14" spans="2:12" s="261" customFormat="1">
      <c r="B14" s="27"/>
      <c r="C14" s="741"/>
      <c r="J14" s="260"/>
      <c r="L14" s="260"/>
    </row>
    <row r="15" spans="2:12">
      <c r="B15" s="263"/>
      <c r="G15" s="1354"/>
      <c r="H15" s="1354"/>
      <c r="I15" s="1354"/>
      <c r="J15" s="386"/>
    </row>
    <row r="16" spans="2:12" ht="37.5" customHeight="1">
      <c r="B16" s="1355" t="s">
        <v>1</v>
      </c>
      <c r="C16" s="1355"/>
      <c r="D16" s="387" t="s">
        <v>2</v>
      </c>
      <c r="E16" s="248" t="s">
        <v>15</v>
      </c>
      <c r="F16" s="248" t="s">
        <v>16</v>
      </c>
      <c r="G16" s="248" t="s">
        <v>558</v>
      </c>
      <c r="H16" s="742" t="s">
        <v>374</v>
      </c>
      <c r="I16" s="194" t="s">
        <v>17</v>
      </c>
      <c r="J16" s="195" t="s">
        <v>330</v>
      </c>
      <c r="K16" s="196" t="s">
        <v>0</v>
      </c>
    </row>
    <row r="17" spans="2:20">
      <c r="B17" s="197">
        <f>INVENTARIO!D5</f>
        <v>0</v>
      </c>
      <c r="C17" s="198"/>
      <c r="D17" s="199">
        <f>SUM(INVENTARIO!G5:G52)</f>
        <v>0</v>
      </c>
      <c r="E17" s="200">
        <f>SUM(INVENTARIO!CZ5:CZ52)</f>
        <v>0</v>
      </c>
      <c r="F17" s="200">
        <f>SUM(INVENTARIO!DA5:DA52)</f>
        <v>0</v>
      </c>
      <c r="G17" s="200">
        <f>SUM(INVENTARIO!DB5:DB52)</f>
        <v>0</v>
      </c>
      <c r="H17" s="200">
        <f>SUM(INVENTARIO!DF5:DF52)</f>
        <v>0</v>
      </c>
      <c r="I17" s="200">
        <f>SUM(INVENTARIO!DI5:DI52)</f>
        <v>0</v>
      </c>
      <c r="J17" s="200">
        <f>SUM(INVENTARIO!DL5:DL52)</f>
        <v>0</v>
      </c>
      <c r="K17" s="200">
        <f t="shared" ref="K17:K24" si="0">SUM(E17:J17)</f>
        <v>0</v>
      </c>
      <c r="L17" s="121">
        <f>+K17/$K$25</f>
        <v>0</v>
      </c>
    </row>
    <row r="18" spans="2:20">
      <c r="B18" s="197" t="str">
        <f>INVENTARIO!D53</f>
        <v>OFICINAS</v>
      </c>
      <c r="C18" s="198"/>
      <c r="D18" s="199">
        <f>SUM(INVENTARIO!G53:G107)</f>
        <v>0</v>
      </c>
      <c r="E18" s="200">
        <f>SUM(INVENTARIO!CZ53:CZ107)</f>
        <v>15661.548000000001</v>
      </c>
      <c r="F18" s="200">
        <f>SUM(INVENTARIO!DA53:DA107)</f>
        <v>51898.160000000011</v>
      </c>
      <c r="G18" s="200">
        <f>SUM(INVENTARIO!DB53:DB107)</f>
        <v>0</v>
      </c>
      <c r="H18" s="200">
        <f>SUM(INVENTARIO!DF53:DF107)</f>
        <v>60480</v>
      </c>
      <c r="I18" s="200">
        <f>SUM(INVENTARIO!DI53:DI107)</f>
        <v>2772.9967999999999</v>
      </c>
      <c r="J18" s="200">
        <f>SUM(INVENTARIO!DL53:DL107)</f>
        <v>39080.080948616604</v>
      </c>
      <c r="K18" s="200">
        <f t="shared" si="0"/>
        <v>169892.78574861662</v>
      </c>
      <c r="L18" s="121">
        <f t="shared" ref="L18:L25" si="1">+K18/$K$25</f>
        <v>7.1458156887302463E-2</v>
      </c>
    </row>
    <row r="19" spans="2:20" ht="15" customHeight="1">
      <c r="B19" s="197" t="str">
        <f>INVENTARIO!D108</f>
        <v>NAVE</v>
      </c>
      <c r="C19" s="198"/>
      <c r="D19" s="199">
        <f>SUM(INVENTARIO!G108:G163)</f>
        <v>0</v>
      </c>
      <c r="E19" s="200">
        <f>SUM(INVENTARIO!CZ108:CZ163)</f>
        <v>138514.32</v>
      </c>
      <c r="F19" s="200">
        <f>SUM(INVENTARIO!DA108:DA163)</f>
        <v>26099.325000000001</v>
      </c>
      <c r="G19" s="200">
        <f>SUM(INVENTARIO!DB108:DB163)</f>
        <v>1733896.4624159995</v>
      </c>
      <c r="H19" s="200">
        <f>SUM(INVENTARIO!DF108:DF163)</f>
        <v>0</v>
      </c>
      <c r="I19" s="200">
        <f>SUM(INVENTARIO!DI108:DI163)</f>
        <v>3594.24</v>
      </c>
      <c r="J19" s="200">
        <f>SUM(INVENTARIO!DL108:DL163)</f>
        <v>305517.10942292487</v>
      </c>
      <c r="K19" s="200">
        <f t="shared" si="0"/>
        <v>2207621.4568389244</v>
      </c>
      <c r="L19" s="121">
        <f t="shared" si="1"/>
        <v>0.9285418431126975</v>
      </c>
    </row>
    <row r="20" spans="2:20">
      <c r="B20" s="197">
        <f>INVENTARIO!D164</f>
        <v>0</v>
      </c>
      <c r="C20" s="198"/>
      <c r="D20" s="199">
        <f>SUM(INVENTARIO!G164:G193)</f>
        <v>0</v>
      </c>
      <c r="E20" s="200">
        <f>SUM(INVENTARIO!CZ164:CZ193)</f>
        <v>0</v>
      </c>
      <c r="F20" s="200">
        <f>SUM(INVENTARIO!DA164:DA193)</f>
        <v>0</v>
      </c>
      <c r="G20" s="200">
        <f>SUM(INVENTARIO!DB164:DB193)</f>
        <v>0</v>
      </c>
      <c r="H20" s="200">
        <f>SUM(INVENTARIO!DF164:DF193)</f>
        <v>0</v>
      </c>
      <c r="I20" s="200">
        <f>SUM(INVENTARIO!DI164:DI193)</f>
        <v>0</v>
      </c>
      <c r="J20" s="200">
        <f>SUM(INVENTARIO!DL164:DL193)</f>
        <v>0</v>
      </c>
      <c r="K20" s="200">
        <f t="shared" si="0"/>
        <v>0</v>
      </c>
      <c r="L20" s="121">
        <f t="shared" si="1"/>
        <v>0</v>
      </c>
    </row>
    <row r="21" spans="2:20" s="746" customFormat="1">
      <c r="B21" s="743">
        <f>INVENTARIO!D194</f>
        <v>0</v>
      </c>
      <c r="C21" s="744"/>
      <c r="D21" s="199">
        <f>SUM(INVENTARIO!G194:G232)</f>
        <v>0</v>
      </c>
      <c r="E21" s="200">
        <f>SUM(INVENTARIO!CZ194:CZ232)</f>
        <v>0</v>
      </c>
      <c r="F21" s="200">
        <f>SUM(INVENTARIO!DA194:DA232)</f>
        <v>0</v>
      </c>
      <c r="G21" s="200">
        <f>SUM(INVENTARIO!DB194:DB232)</f>
        <v>0</v>
      </c>
      <c r="H21" s="200">
        <f>SUM(INVENTARIO!DF194:DF232)</f>
        <v>0</v>
      </c>
      <c r="I21" s="200">
        <f>SUM(INVENTARIO!DI194:DI232)</f>
        <v>0</v>
      </c>
      <c r="J21" s="200">
        <f>SUM(INVENTARIO!DL194:DL232)</f>
        <v>0</v>
      </c>
      <c r="K21" s="200">
        <f t="shared" si="0"/>
        <v>0</v>
      </c>
      <c r="L21" s="121">
        <f t="shared" si="1"/>
        <v>0</v>
      </c>
      <c r="M21" s="260"/>
      <c r="N21" s="260"/>
      <c r="O21" s="260"/>
      <c r="P21" s="260"/>
      <c r="Q21" s="745"/>
    </row>
    <row r="22" spans="2:20" s="746" customFormat="1">
      <c r="B22" s="743">
        <f>INVENTARIO!D233</f>
        <v>0</v>
      </c>
      <c r="C22" s="744"/>
      <c r="D22" s="199">
        <f>SUM(INVENTARIO!G233:G264)</f>
        <v>0</v>
      </c>
      <c r="E22" s="200">
        <f>SUM(INVENTARIO!CZ233:CZ264)</f>
        <v>0</v>
      </c>
      <c r="F22" s="200">
        <f>SUM(INVENTARIO!DA233:DA264)</f>
        <v>0</v>
      </c>
      <c r="G22" s="200">
        <f>SUM(INVENTARIO!DB233:DB264)</f>
        <v>0</v>
      </c>
      <c r="H22" s="200">
        <f>SUM(INVENTARIO!DF233:DF264)</f>
        <v>0</v>
      </c>
      <c r="I22" s="200">
        <f>SUM(INVENTARIO!DI233:DI264)</f>
        <v>0</v>
      </c>
      <c r="J22" s="200">
        <f>SUM(INVENTARIO!DL233:DL264)</f>
        <v>0</v>
      </c>
      <c r="K22" s="200">
        <f t="shared" si="0"/>
        <v>0</v>
      </c>
      <c r="L22" s="121">
        <f t="shared" si="1"/>
        <v>0</v>
      </c>
      <c r="M22" s="260"/>
      <c r="N22" s="260"/>
      <c r="O22" s="260"/>
      <c r="P22" s="260"/>
      <c r="Q22" s="260"/>
      <c r="R22" s="260"/>
      <c r="S22" s="260"/>
      <c r="T22" s="260"/>
    </row>
    <row r="23" spans="2:20" s="746" customFormat="1">
      <c r="B23" s="743">
        <f>INVENTARIO!D265</f>
        <v>0</v>
      </c>
      <c r="C23" s="744"/>
      <c r="D23" s="199">
        <f>SUM(INVENTARIO!G265:G296)</f>
        <v>0</v>
      </c>
      <c r="E23" s="200">
        <f>SUM(INVENTARIO!CZ265:CZ296)</f>
        <v>0</v>
      </c>
      <c r="F23" s="200">
        <f>SUM(INVENTARIO!DA265:DA296)</f>
        <v>0</v>
      </c>
      <c r="G23" s="200">
        <f>SUM(INVENTARIO!DB265:DB296)</f>
        <v>0</v>
      </c>
      <c r="H23" s="200">
        <f>SUM(INVENTARIO!DF265:DF296)</f>
        <v>0</v>
      </c>
      <c r="I23" s="200">
        <f>SUM(INVENTARIO!DI265:DI296)</f>
        <v>0</v>
      </c>
      <c r="J23" s="200">
        <f>SUM(INVENTARIO!DL265:DL296)</f>
        <v>0</v>
      </c>
      <c r="K23" s="200">
        <f t="shared" si="0"/>
        <v>0</v>
      </c>
      <c r="L23" s="121">
        <f t="shared" si="1"/>
        <v>0</v>
      </c>
      <c r="M23" s="260"/>
      <c r="N23" s="260"/>
      <c r="O23" s="260"/>
      <c r="P23" s="260"/>
    </row>
    <row r="24" spans="2:20" s="746" customFormat="1">
      <c r="B24" s="743">
        <f>INVENTARIO!D297</f>
        <v>0</v>
      </c>
      <c r="C24" s="744"/>
      <c r="D24" s="199">
        <f>SUM(INVENTARIO!G297:G328)</f>
        <v>0</v>
      </c>
      <c r="E24" s="200">
        <f>SUM(INVENTARIO!CZ297:CZ328)</f>
        <v>0</v>
      </c>
      <c r="F24" s="200">
        <f>SUM(INVENTARIO!DA297:DA328)</f>
        <v>0</v>
      </c>
      <c r="G24" s="200">
        <f>SUM(INVENTARIO!DB297:DB328)</f>
        <v>0</v>
      </c>
      <c r="H24" s="200">
        <f>SUM(INVENTARIO!DF297:DF328)</f>
        <v>0</v>
      </c>
      <c r="I24" s="200">
        <f>SUM(INVENTARIO!DI297:DI328)</f>
        <v>0</v>
      </c>
      <c r="J24" s="200">
        <f>SUM(INVENTARIO!DL297:DL328)</f>
        <v>0</v>
      </c>
      <c r="K24" s="200">
        <f t="shared" si="0"/>
        <v>0</v>
      </c>
      <c r="L24" s="121">
        <f t="shared" si="1"/>
        <v>0</v>
      </c>
      <c r="M24" s="260"/>
      <c r="N24" s="260"/>
      <c r="O24" s="260"/>
      <c r="P24" s="260"/>
    </row>
    <row r="25" spans="2:20">
      <c r="B25" s="201"/>
      <c r="C25" s="202" t="s">
        <v>0</v>
      </c>
      <c r="D25" s="298">
        <v>7300</v>
      </c>
      <c r="E25" s="298">
        <f t="shared" ref="E25:K25" si="2">SUM(E17:E24)</f>
        <v>154175.86800000002</v>
      </c>
      <c r="F25" s="298">
        <f t="shared" si="2"/>
        <v>77997.485000000015</v>
      </c>
      <c r="G25" s="298">
        <f t="shared" si="2"/>
        <v>1733896.4624159995</v>
      </c>
      <c r="H25" s="298">
        <f t="shared" si="2"/>
        <v>60480</v>
      </c>
      <c r="I25" s="298">
        <f t="shared" si="2"/>
        <v>6367.2367999999997</v>
      </c>
      <c r="J25" s="298">
        <f t="shared" si="2"/>
        <v>344597.19037154148</v>
      </c>
      <c r="K25" s="298">
        <f t="shared" si="2"/>
        <v>2377514.2425875412</v>
      </c>
      <c r="L25" s="121">
        <f t="shared" si="1"/>
        <v>1</v>
      </c>
    </row>
    <row r="26" spans="2:20">
      <c r="C26" s="31"/>
      <c r="D26" s="32"/>
      <c r="E26" s="297">
        <f t="shared" ref="E26:K26" si="3">E25/$K$25</f>
        <v>6.4847505532587016E-2</v>
      </c>
      <c r="F26" s="297">
        <f t="shared" si="3"/>
        <v>3.2806316615421119E-2</v>
      </c>
      <c r="G26" s="297">
        <f t="shared" si="3"/>
        <v>0.72928962163815791</v>
      </c>
      <c r="H26" s="297">
        <f t="shared" si="3"/>
        <v>2.5438333414220585E-2</v>
      </c>
      <c r="I26" s="297">
        <f t="shared" si="3"/>
        <v>2.678106690570353E-3</v>
      </c>
      <c r="J26" s="297">
        <f t="shared" si="3"/>
        <v>0.14494011610904292</v>
      </c>
      <c r="K26" s="297">
        <f t="shared" si="3"/>
        <v>1</v>
      </c>
    </row>
    <row r="27" spans="2:20">
      <c r="E27" s="157"/>
      <c r="H27" s="102"/>
    </row>
    <row r="28" spans="2:20" ht="15">
      <c r="C28" s="101"/>
      <c r="D28" s="105"/>
      <c r="E28" s="104"/>
      <c r="F28" s="104"/>
      <c r="I28" s="33"/>
      <c r="K28" s="117">
        <f>'-RESUMEN CONSUMOS '!C4</f>
        <v>4639648</v>
      </c>
      <c r="L28" s="118"/>
      <c r="M28" s="73"/>
    </row>
    <row r="29" spans="2:20" ht="15">
      <c r="C29" s="101"/>
      <c r="D29" s="105"/>
      <c r="E29" s="35"/>
      <c r="F29" s="11"/>
      <c r="K29" s="117"/>
      <c r="L29" s="118"/>
      <c r="N29" s="119"/>
    </row>
    <row r="30" spans="2:20">
      <c r="C30" s="77"/>
      <c r="D30" s="34"/>
      <c r="E30" s="35"/>
      <c r="F30" s="11"/>
      <c r="K30" s="178">
        <f>K25/K28</f>
        <v>0.51243418521998674</v>
      </c>
      <c r="L30" s="119"/>
      <c r="M30" s="121"/>
    </row>
    <row r="31" spans="2:20">
      <c r="C31" s="41"/>
      <c r="D31" s="36"/>
      <c r="E31" s="37"/>
      <c r="F31" s="11"/>
    </row>
    <row r="32" spans="2:20">
      <c r="C32" s="41"/>
      <c r="D32" s="36"/>
      <c r="E32" s="35"/>
      <c r="F32" s="11"/>
      <c r="K32" s="73"/>
    </row>
    <row r="33" spans="3:11">
      <c r="C33" s="41"/>
      <c r="D33" s="36"/>
      <c r="E33" s="35"/>
      <c r="F33" s="11"/>
      <c r="K33" s="73"/>
    </row>
    <row r="34" spans="3:11">
      <c r="C34" s="40"/>
      <c r="D34" s="34"/>
      <c r="E34" s="35"/>
      <c r="F34" s="11"/>
      <c r="K34" s="73"/>
    </row>
    <row r="35" spans="3:11">
      <c r="C35" s="40"/>
      <c r="D35" s="34"/>
      <c r="E35" s="35"/>
      <c r="F35" s="11"/>
      <c r="K35" s="260"/>
    </row>
    <row r="36" spans="3:11">
      <c r="C36" s="40"/>
      <c r="D36" s="34"/>
      <c r="E36" s="35"/>
      <c r="F36" s="11"/>
      <c r="K36" s="260"/>
    </row>
    <row r="37" spans="3:11">
      <c r="C37" s="30"/>
      <c r="D37" s="38"/>
      <c r="E37" s="11"/>
      <c r="F37" s="11"/>
      <c r="K37" s="73"/>
    </row>
    <row r="38" spans="3:11">
      <c r="C38" s="31"/>
      <c r="D38" s="32"/>
      <c r="E38" s="39"/>
      <c r="F38" s="39"/>
      <c r="K38" s="260"/>
    </row>
    <row r="39" spans="3:11">
      <c r="K39" s="260"/>
    </row>
    <row r="40" spans="3:11">
      <c r="K40" s="260"/>
    </row>
    <row r="41" spans="3:11">
      <c r="K41" s="260"/>
    </row>
    <row r="42" spans="3:11">
      <c r="K42" s="260"/>
    </row>
    <row r="43" spans="3:11">
      <c r="K43" s="260"/>
    </row>
    <row r="67" spans="2:7">
      <c r="B67" s="29"/>
    </row>
    <row r="68" spans="2:7">
      <c r="B68" s="29"/>
    </row>
    <row r="69" spans="2:7">
      <c r="B69" s="29"/>
    </row>
    <row r="70" spans="2:7">
      <c r="B70" s="29"/>
    </row>
    <row r="71" spans="2:7">
      <c r="B71" s="29"/>
    </row>
    <row r="72" spans="2:7">
      <c r="B72" s="29"/>
    </row>
    <row r="73" spans="2:7" ht="13.5" thickBot="1">
      <c r="B73" s="29"/>
    </row>
    <row r="74" spans="2:7" ht="38.25">
      <c r="B74" s="29"/>
      <c r="C74" s="1150"/>
      <c r="D74" s="1151"/>
      <c r="E74" s="1152" t="s">
        <v>602</v>
      </c>
      <c r="F74" s="1176" t="s">
        <v>603</v>
      </c>
      <c r="G74" s="1170"/>
    </row>
    <row r="75" spans="2:7" ht="16.5" thickBot="1">
      <c r="B75" s="29"/>
      <c r="C75" s="1153" t="s">
        <v>13</v>
      </c>
      <c r="D75" s="1154" t="s">
        <v>604</v>
      </c>
      <c r="E75" s="1155" t="s">
        <v>147</v>
      </c>
      <c r="F75" s="1177" t="s">
        <v>525</v>
      </c>
      <c r="G75" s="1171"/>
    </row>
    <row r="76" spans="2:7" ht="14.25">
      <c r="B76" s="29"/>
      <c r="C76" s="1356" t="s">
        <v>605</v>
      </c>
      <c r="D76" s="1156" t="s">
        <v>606</v>
      </c>
      <c r="E76" s="1157">
        <f>E18</f>
        <v>15661.548000000001</v>
      </c>
      <c r="F76" s="1178"/>
      <c r="G76" s="1172"/>
    </row>
    <row r="77" spans="2:7" ht="14.25">
      <c r="B77" s="29"/>
      <c r="C77" s="1357"/>
      <c r="D77" s="1158" t="s">
        <v>31</v>
      </c>
      <c r="E77" s="1159">
        <f>F18</f>
        <v>51898.160000000011</v>
      </c>
      <c r="F77" s="1179"/>
      <c r="G77" s="1172"/>
    </row>
    <row r="78" spans="2:7" ht="14.25">
      <c r="B78" s="29"/>
      <c r="C78" s="1357"/>
      <c r="D78" s="1160" t="s">
        <v>611</v>
      </c>
      <c r="E78" s="1159">
        <f>SUM(H18:I18)</f>
        <v>63252.996800000001</v>
      </c>
      <c r="F78" s="1180"/>
      <c r="G78" s="1172"/>
    </row>
    <row r="79" spans="2:7" ht="14.25">
      <c r="B79" s="29"/>
      <c r="C79" s="1357"/>
      <c r="D79" s="1161" t="s">
        <v>607</v>
      </c>
      <c r="E79" s="1159">
        <f>J18</f>
        <v>39080.080948616604</v>
      </c>
      <c r="F79" s="1180"/>
      <c r="G79" s="1172"/>
    </row>
    <row r="80" spans="2:7" ht="14.25">
      <c r="B80" s="29"/>
      <c r="C80" s="1357" t="s">
        <v>608</v>
      </c>
      <c r="D80" s="1158" t="s">
        <v>606</v>
      </c>
      <c r="E80" s="1159">
        <f>E19</f>
        <v>138514.32</v>
      </c>
      <c r="F80" s="1179"/>
      <c r="G80" s="1172"/>
    </row>
    <row r="81" spans="2:7" ht="14.25">
      <c r="B81" s="29"/>
      <c r="C81" s="1357"/>
      <c r="D81" s="1158" t="s">
        <v>31</v>
      </c>
      <c r="E81" s="1159">
        <f>F19</f>
        <v>26099.325000000001</v>
      </c>
      <c r="F81" s="1179"/>
      <c r="G81" s="1172"/>
    </row>
    <row r="82" spans="2:7" ht="14.25">
      <c r="B82" s="29"/>
      <c r="C82" s="1357"/>
      <c r="D82" s="1160" t="s">
        <v>320</v>
      </c>
      <c r="E82" s="1159">
        <f>SUM(I19)</f>
        <v>3594.24</v>
      </c>
      <c r="F82" s="1180"/>
      <c r="G82" s="1172"/>
    </row>
    <row r="83" spans="2:7" ht="14.25">
      <c r="B83" s="29"/>
      <c r="C83" s="1357"/>
      <c r="D83" s="1161" t="s">
        <v>607</v>
      </c>
      <c r="E83" s="1159">
        <f>J19</f>
        <v>305517.10942292487</v>
      </c>
      <c r="F83" s="1180">
        <f>'Gas Natural'!E16</f>
        <v>22285742</v>
      </c>
      <c r="G83" s="1172"/>
    </row>
    <row r="84" spans="2:7" ht="14.25">
      <c r="B84" s="29"/>
      <c r="C84" s="1357"/>
      <c r="D84" s="15" t="s">
        <v>609</v>
      </c>
      <c r="E84" s="1159">
        <f>G19</f>
        <v>1733896.4624159995</v>
      </c>
      <c r="F84" s="1180"/>
      <c r="G84" s="1172"/>
    </row>
    <row r="85" spans="2:7" ht="18.75" thickBot="1">
      <c r="B85" s="29"/>
      <c r="C85" s="1162" t="s">
        <v>593</v>
      </c>
      <c r="D85" s="1163"/>
      <c r="E85" s="1164">
        <f>SUM(E76:E84)</f>
        <v>2377514.2425875412</v>
      </c>
      <c r="F85" s="1165">
        <f>SUM(F76:F84)</f>
        <v>22285742</v>
      </c>
      <c r="G85" s="1173"/>
    </row>
    <row r="86" spans="2:7" ht="15" thickBot="1">
      <c r="B86" s="29"/>
      <c r="C86" s="1166" t="s">
        <v>610</v>
      </c>
      <c r="D86" s="1167"/>
      <c r="E86" s="1187">
        <v>7300</v>
      </c>
      <c r="F86" s="1188">
        <v>7300</v>
      </c>
      <c r="G86" s="1174"/>
    </row>
    <row r="87" spans="2:7" ht="21" thickBot="1">
      <c r="B87" s="29"/>
      <c r="C87" s="1168" t="s">
        <v>612</v>
      </c>
      <c r="D87" s="1169"/>
      <c r="E87" s="1189">
        <f>E85/E86</f>
        <v>325.68688254623851</v>
      </c>
      <c r="F87" s="1190">
        <f>F85/F86</f>
        <v>3052.8413698630138</v>
      </c>
      <c r="G87" s="1175"/>
    </row>
    <row r="88" spans="2:7">
      <c r="B88" s="29"/>
    </row>
    <row r="89" spans="2:7">
      <c r="B89" s="29"/>
    </row>
    <row r="90" spans="2:7">
      <c r="B90" s="29"/>
    </row>
    <row r="91" spans="2:7">
      <c r="B91" s="29"/>
    </row>
    <row r="92" spans="2:7">
      <c r="B92" s="29"/>
    </row>
    <row r="93" spans="2:7">
      <c r="B93" s="29"/>
    </row>
    <row r="94" spans="2:7">
      <c r="B94" s="29"/>
    </row>
    <row r="95" spans="2:7">
      <c r="B95" s="29"/>
    </row>
    <row r="96" spans="2:7">
      <c r="B96" s="29"/>
    </row>
    <row r="97" spans="2:2">
      <c r="B97" s="29"/>
    </row>
    <row r="98" spans="2:2">
      <c r="B98" s="29"/>
    </row>
    <row r="99" spans="2:2">
      <c r="B99" s="29"/>
    </row>
    <row r="100" spans="2:2">
      <c r="B100" s="29"/>
    </row>
    <row r="101" spans="2:2">
      <c r="B101" s="29"/>
    </row>
    <row r="102" spans="2:2">
      <c r="B102" s="29"/>
    </row>
    <row r="103" spans="2:2">
      <c r="B103" s="29"/>
    </row>
    <row r="104" spans="2:2">
      <c r="B104" s="29"/>
    </row>
    <row r="105" spans="2:2">
      <c r="B105" s="29"/>
    </row>
    <row r="106" spans="2:2">
      <c r="B106" s="29"/>
    </row>
    <row r="107" spans="2:2">
      <c r="B107" s="29"/>
    </row>
    <row r="108" spans="2:2">
      <c r="B108" s="29"/>
    </row>
    <row r="109" spans="2:2">
      <c r="B109" s="29"/>
    </row>
    <row r="110" spans="2:2">
      <c r="B110" s="29"/>
    </row>
    <row r="111" spans="2:2">
      <c r="B111" s="29"/>
    </row>
    <row r="112" spans="2:2">
      <c r="B112" s="29"/>
    </row>
    <row r="113" spans="2:2">
      <c r="B113" s="29"/>
    </row>
    <row r="114" spans="2:2">
      <c r="B114" s="29"/>
    </row>
  </sheetData>
  <autoFilter ref="B16:K25" xr:uid="{00000000-0009-0000-0000-000008000000}">
    <filterColumn colId="0" showButton="0"/>
  </autoFilter>
  <mergeCells count="4">
    <mergeCell ref="G15:I15"/>
    <mergeCell ref="B16:C16"/>
    <mergeCell ref="C76:C79"/>
    <mergeCell ref="C80:C84"/>
  </mergeCells>
  <pageMargins left="0.75" right="0.75" top="1" bottom="1" header="0" footer="0"/>
  <pageSetup paperSize="9" scale="3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O66"/>
  <sheetViews>
    <sheetView view="pageBreakPreview" zoomScale="85" zoomScaleNormal="95" zoomScaleSheetLayoutView="85" workbookViewId="0">
      <selection activeCell="B2" sqref="B2:C15"/>
    </sheetView>
  </sheetViews>
  <sheetFormatPr baseColWidth="10" defaultRowHeight="15"/>
  <cols>
    <col min="1" max="1" width="28.42578125" style="123" customWidth="1"/>
    <col min="2" max="3" width="14.7109375" style="123" customWidth="1"/>
    <col min="4" max="4" width="14.28515625" style="123" customWidth="1"/>
    <col min="5" max="5" width="12.7109375" style="123" customWidth="1"/>
    <col min="6" max="6" width="16.28515625" style="123" customWidth="1"/>
    <col min="7" max="7" width="12.28515625" style="123" bestFit="1" customWidth="1"/>
    <col min="8" max="16384" width="11.42578125" style="123"/>
  </cols>
  <sheetData>
    <row r="1" spans="1:15" ht="27.75" customHeight="1">
      <c r="A1" s="122" t="s">
        <v>147</v>
      </c>
      <c r="I1" t="s">
        <v>195</v>
      </c>
      <c r="J1" s="822" t="s">
        <v>371</v>
      </c>
      <c r="K1" s="822"/>
      <c r="L1" s="822"/>
      <c r="M1" s="822"/>
      <c r="N1" s="822"/>
      <c r="O1" s="822"/>
    </row>
    <row r="2" spans="1:15" ht="39">
      <c r="B2" s="1358" t="s">
        <v>149</v>
      </c>
      <c r="C2" s="757" t="s">
        <v>152</v>
      </c>
      <c r="D2" s="757" t="s">
        <v>150</v>
      </c>
      <c r="F2" s="124"/>
      <c r="G2" s="124"/>
      <c r="H2" s="125"/>
      <c r="I2" t="s">
        <v>196</v>
      </c>
      <c r="J2" s="822" t="s">
        <v>372</v>
      </c>
      <c r="K2" s="822"/>
      <c r="L2" s="822"/>
      <c r="M2" s="822"/>
      <c r="N2" s="822"/>
      <c r="O2" s="822"/>
    </row>
    <row r="3" spans="1:15">
      <c r="B3" s="1359"/>
      <c r="C3" s="268" t="s">
        <v>340</v>
      </c>
      <c r="D3" s="268" t="s">
        <v>151</v>
      </c>
      <c r="E3" s="123" t="s">
        <v>169</v>
      </c>
      <c r="F3" s="126"/>
      <c r="G3" s="127"/>
      <c r="I3" t="s">
        <v>197</v>
      </c>
      <c r="J3" s="822" t="s">
        <v>634</v>
      </c>
      <c r="K3" s="822"/>
      <c r="L3" s="822"/>
      <c r="M3" s="822"/>
      <c r="N3" s="822"/>
      <c r="O3" s="822"/>
    </row>
    <row r="4" spans="1:15" ht="15.75" customHeight="1">
      <c r="B4" s="59">
        <v>44197</v>
      </c>
      <c r="C4" s="1133">
        <f t="shared" ref="C4:C15" si="0">J8</f>
        <v>264</v>
      </c>
      <c r="D4" s="181">
        <f>+'-Consumos Elect '!E102</f>
        <v>338952</v>
      </c>
      <c r="E4" s="123">
        <f>D4/1000</f>
        <v>338.952</v>
      </c>
      <c r="F4" s="128"/>
      <c r="G4" s="129"/>
      <c r="H4" s="130"/>
      <c r="I4" t="s">
        <v>198</v>
      </c>
      <c r="J4" s="822" t="s">
        <v>635</v>
      </c>
      <c r="K4" s="822"/>
      <c r="L4" s="822"/>
      <c r="M4" s="822"/>
      <c r="N4" s="823"/>
      <c r="O4" s="823"/>
    </row>
    <row r="5" spans="1:15">
      <c r="B5" s="1199">
        <v>44228</v>
      </c>
      <c r="C5" s="1133">
        <f t="shared" si="0"/>
        <v>117.6</v>
      </c>
      <c r="D5" s="181">
        <f>+'-Consumos Elect '!E103</f>
        <v>325288</v>
      </c>
      <c r="E5" s="123">
        <f t="shared" ref="E5:E15" si="1">D5/1000</f>
        <v>325.28800000000001</v>
      </c>
      <c r="F5" s="128"/>
      <c r="G5" s="129"/>
      <c r="H5" s="130"/>
      <c r="I5" t="s">
        <v>199</v>
      </c>
      <c r="J5" s="822" t="s">
        <v>636</v>
      </c>
      <c r="K5" s="821"/>
      <c r="L5" s="823"/>
      <c r="M5" s="823"/>
      <c r="N5" s="823"/>
      <c r="O5" s="823"/>
    </row>
    <row r="6" spans="1:15">
      <c r="B6" s="59">
        <v>44256</v>
      </c>
      <c r="C6" s="1133">
        <f t="shared" si="0"/>
        <v>142.80000000000001</v>
      </c>
      <c r="D6" s="181">
        <f>+'-Consumos Elect '!E104</f>
        <v>361790</v>
      </c>
      <c r="E6" s="123">
        <f t="shared" si="1"/>
        <v>361.79</v>
      </c>
      <c r="F6" s="128"/>
      <c r="G6" s="129"/>
      <c r="H6" s="130"/>
      <c r="I6"/>
      <c r="J6"/>
      <c r="K6"/>
    </row>
    <row r="7" spans="1:15">
      <c r="B7" s="59">
        <v>44287</v>
      </c>
      <c r="C7" s="1133">
        <f t="shared" si="0"/>
        <v>104.6</v>
      </c>
      <c r="D7" s="181">
        <f>+'-Consumos Elect '!E105</f>
        <v>336951</v>
      </c>
      <c r="E7" s="123">
        <f t="shared" si="1"/>
        <v>336.95100000000002</v>
      </c>
      <c r="F7" s="128"/>
      <c r="G7" s="129"/>
      <c r="H7" s="130"/>
      <c r="I7" t="s">
        <v>200</v>
      </c>
      <c r="J7" t="s">
        <v>201</v>
      </c>
      <c r="K7" t="s">
        <v>202</v>
      </c>
    </row>
    <row r="8" spans="1:15">
      <c r="B8" s="59">
        <v>44317</v>
      </c>
      <c r="C8" s="1133">
        <f t="shared" si="0"/>
        <v>25</v>
      </c>
      <c r="D8" s="181">
        <f>+'-Consumos Elect '!E106</f>
        <v>349495</v>
      </c>
      <c r="E8" s="123">
        <f t="shared" si="1"/>
        <v>349.495</v>
      </c>
      <c r="F8" s="128"/>
      <c r="G8" s="129"/>
      <c r="H8" s="130"/>
      <c r="I8" s="319">
        <v>44197</v>
      </c>
      <c r="J8">
        <v>264</v>
      </c>
      <c r="K8">
        <v>0</v>
      </c>
    </row>
    <row r="9" spans="1:15">
      <c r="B9" s="59">
        <v>44348</v>
      </c>
      <c r="C9" s="1133">
        <f t="shared" si="0"/>
        <v>0.4</v>
      </c>
      <c r="D9" s="181">
        <f>+'-Consumos Elect '!E107</f>
        <v>417906</v>
      </c>
      <c r="E9" s="123">
        <f t="shared" si="1"/>
        <v>417.90600000000001</v>
      </c>
      <c r="F9" s="128"/>
      <c r="G9" s="129"/>
      <c r="H9" s="130"/>
      <c r="I9" s="319">
        <v>44228</v>
      </c>
      <c r="J9">
        <v>117.6</v>
      </c>
      <c r="K9">
        <v>0</v>
      </c>
    </row>
    <row r="10" spans="1:15">
      <c r="B10" s="59">
        <v>44378</v>
      </c>
      <c r="C10" s="1133">
        <f t="shared" si="0"/>
        <v>0</v>
      </c>
      <c r="D10" s="181">
        <f>+'-Consumos Elect '!E108</f>
        <v>446129</v>
      </c>
      <c r="E10" s="123">
        <f t="shared" si="1"/>
        <v>446.12900000000002</v>
      </c>
      <c r="F10" s="128"/>
      <c r="G10" s="129"/>
      <c r="H10" s="130"/>
      <c r="I10" s="319">
        <v>44256</v>
      </c>
      <c r="J10">
        <v>142.80000000000001</v>
      </c>
      <c r="K10">
        <v>0</v>
      </c>
    </row>
    <row r="11" spans="1:15">
      <c r="B11" s="59">
        <v>44409</v>
      </c>
      <c r="C11" s="1133">
        <f t="shared" si="0"/>
        <v>0</v>
      </c>
      <c r="D11" s="181">
        <f>+'-Consumos Elect '!E109</f>
        <v>442576</v>
      </c>
      <c r="E11" s="123">
        <f t="shared" si="1"/>
        <v>442.57600000000002</v>
      </c>
      <c r="F11" s="128"/>
      <c r="G11" s="129"/>
      <c r="H11" s="130"/>
      <c r="I11" s="319">
        <v>44287</v>
      </c>
      <c r="J11">
        <v>104.6</v>
      </c>
      <c r="K11">
        <v>0</v>
      </c>
    </row>
    <row r="12" spans="1:15">
      <c r="B12" s="59">
        <v>44440</v>
      </c>
      <c r="C12" s="1133">
        <f t="shared" si="0"/>
        <v>7.6</v>
      </c>
      <c r="D12" s="181">
        <f>+'-Consumos Elect '!E110</f>
        <v>425183</v>
      </c>
      <c r="E12" s="123">
        <f t="shared" si="1"/>
        <v>425.18299999999999</v>
      </c>
      <c r="F12" s="128"/>
      <c r="G12" s="129"/>
      <c r="H12" s="130"/>
      <c r="I12" s="319">
        <v>44317</v>
      </c>
      <c r="J12">
        <v>25</v>
      </c>
      <c r="K12">
        <v>0</v>
      </c>
    </row>
    <row r="13" spans="1:15">
      <c r="B13" s="59">
        <v>44470</v>
      </c>
      <c r="C13" s="1133">
        <f t="shared" si="0"/>
        <v>34.5</v>
      </c>
      <c r="D13" s="181">
        <f>+'-Consumos Elect '!E111</f>
        <v>416549</v>
      </c>
      <c r="E13" s="123">
        <f t="shared" si="1"/>
        <v>416.54899999999998</v>
      </c>
      <c r="F13" s="128"/>
      <c r="G13" s="129"/>
      <c r="H13" s="130"/>
      <c r="I13" s="319">
        <v>44348</v>
      </c>
      <c r="J13">
        <v>0.4</v>
      </c>
      <c r="K13">
        <v>0</v>
      </c>
    </row>
    <row r="14" spans="1:15">
      <c r="B14" s="59">
        <v>44501</v>
      </c>
      <c r="C14" s="1133">
        <f t="shared" si="0"/>
        <v>160.19999999999999</v>
      </c>
      <c r="D14" s="181">
        <f>+'-Consumos Elect '!E112</f>
        <v>415560</v>
      </c>
      <c r="E14" s="123">
        <f t="shared" si="1"/>
        <v>415.56</v>
      </c>
      <c r="F14" s="128"/>
      <c r="G14" s="129"/>
      <c r="H14" s="130"/>
      <c r="I14" s="319">
        <v>44378</v>
      </c>
      <c r="J14">
        <v>0</v>
      </c>
      <c r="K14">
        <v>0</v>
      </c>
    </row>
    <row r="15" spans="1:15">
      <c r="B15" s="59">
        <v>44531</v>
      </c>
      <c r="C15" s="1133">
        <f t="shared" si="0"/>
        <v>201</v>
      </c>
      <c r="D15" s="181">
        <f>+'-Consumos Elect '!E113</f>
        <v>363269</v>
      </c>
      <c r="E15" s="123">
        <f t="shared" si="1"/>
        <v>363.26900000000001</v>
      </c>
      <c r="F15" s="128"/>
      <c r="G15" s="129"/>
      <c r="H15" s="130"/>
      <c r="I15" s="319">
        <v>44409</v>
      </c>
      <c r="J15">
        <v>0</v>
      </c>
      <c r="K15">
        <v>0</v>
      </c>
    </row>
    <row r="16" spans="1:15">
      <c r="B16" s="759"/>
      <c r="C16" s="734"/>
      <c r="D16" s="760">
        <f>SUM(D4:D15)</f>
        <v>4639648</v>
      </c>
      <c r="F16" s="131"/>
      <c r="G16" s="132"/>
      <c r="H16" s="130"/>
      <c r="I16" s="319">
        <v>44440</v>
      </c>
      <c r="J16">
        <v>7.6</v>
      </c>
      <c r="K16">
        <v>2</v>
      </c>
    </row>
    <row r="17" spans="1:11">
      <c r="B17" s="133"/>
      <c r="C17" s="133"/>
      <c r="D17" s="131"/>
      <c r="E17" s="131"/>
      <c r="F17" s="132"/>
      <c r="G17" s="130"/>
      <c r="H17" s="130"/>
      <c r="I17" s="319">
        <v>44470</v>
      </c>
      <c r="J17">
        <v>34.5</v>
      </c>
      <c r="K17">
        <v>0</v>
      </c>
    </row>
    <row r="18" spans="1:11" ht="15.75" thickBot="1">
      <c r="A18" s="134"/>
      <c r="B18" s="135"/>
      <c r="C18" s="135"/>
      <c r="D18" s="135"/>
      <c r="E18" s="135"/>
      <c r="F18" s="132"/>
      <c r="G18" s="130"/>
      <c r="H18" s="130"/>
      <c r="I18" s="319">
        <v>44501</v>
      </c>
      <c r="J18">
        <v>160.19999999999999</v>
      </c>
      <c r="K18">
        <v>0.9</v>
      </c>
    </row>
    <row r="19" spans="1:11">
      <c r="A19" s="24"/>
      <c r="B19" s="24"/>
      <c r="C19" s="24"/>
      <c r="D19" s="24"/>
      <c r="E19" s="24"/>
      <c r="F19" s="132"/>
      <c r="G19" s="130"/>
      <c r="H19" s="130"/>
      <c r="I19" s="319">
        <v>44531</v>
      </c>
      <c r="J19">
        <v>201</v>
      </c>
      <c r="K19">
        <v>0</v>
      </c>
    </row>
    <row r="20" spans="1:11">
      <c r="A20" s="226"/>
      <c r="B20" s="226"/>
      <c r="C20" s="226"/>
      <c r="D20" s="227"/>
      <c r="E20" s="227"/>
      <c r="F20" s="228"/>
      <c r="G20" s="130"/>
      <c r="H20" s="130"/>
    </row>
    <row r="21" spans="1:11">
      <c r="A21" s="226"/>
      <c r="B21" s="226"/>
      <c r="C21" s="226"/>
      <c r="D21" s="227"/>
      <c r="E21" s="227"/>
      <c r="F21" s="228"/>
      <c r="G21" s="130"/>
      <c r="H21" s="130"/>
    </row>
    <row r="22" spans="1:11">
      <c r="A22" s="226"/>
      <c r="B22" s="226"/>
      <c r="C22" s="226"/>
      <c r="D22" s="227"/>
      <c r="E22" s="227"/>
      <c r="F22" s="228"/>
      <c r="G22" s="130"/>
      <c r="H22" s="130"/>
    </row>
    <row r="23" spans="1:11">
      <c r="A23" s="226"/>
      <c r="B23" s="226"/>
      <c r="C23" s="226"/>
      <c r="D23" s="227"/>
      <c r="E23" s="227"/>
      <c r="F23" s="228"/>
      <c r="G23" s="130"/>
      <c r="H23" s="130"/>
    </row>
    <row r="24" spans="1:11">
      <c r="A24" s="226"/>
      <c r="B24" s="226"/>
      <c r="C24" s="226"/>
      <c r="D24" s="229"/>
      <c r="E24" s="226"/>
      <c r="F24" s="230"/>
    </row>
    <row r="25" spans="1:11">
      <c r="A25" s="226"/>
      <c r="B25" s="226"/>
      <c r="C25" s="226"/>
      <c r="D25" s="229"/>
      <c r="E25" s="226"/>
      <c r="F25" s="230"/>
    </row>
    <row r="26" spans="1:11">
      <c r="A26" s="231"/>
      <c r="B26" s="232"/>
      <c r="C26" s="232"/>
      <c r="D26" s="231"/>
      <c r="E26" s="231"/>
      <c r="F26" s="231"/>
      <c r="G26" s="28"/>
    </row>
    <row r="27" spans="1:11">
      <c r="A27" s="226"/>
      <c r="B27" s="226"/>
      <c r="C27" s="226"/>
      <c r="D27" s="229"/>
      <c r="E27" s="226"/>
      <c r="F27" s="230"/>
    </row>
    <row r="28" spans="1:11">
      <c r="A28" s="226"/>
      <c r="B28" s="226"/>
      <c r="C28" s="226"/>
      <c r="D28" s="226"/>
      <c r="E28" s="226"/>
      <c r="F28" s="226"/>
    </row>
    <row r="29" spans="1:11">
      <c r="A29" s="233"/>
      <c r="B29" s="226"/>
      <c r="C29" s="234"/>
      <c r="D29" s="235"/>
      <c r="E29" s="226"/>
      <c r="F29" s="226"/>
    </row>
    <row r="30" spans="1:11">
      <c r="A30" s="233"/>
      <c r="B30" s="233"/>
      <c r="C30" s="226"/>
      <c r="D30" s="226"/>
      <c r="E30" s="226"/>
      <c r="F30" s="226"/>
    </row>
    <row r="31" spans="1:11">
      <c r="A31" s="233"/>
      <c r="B31" s="236"/>
      <c r="C31" s="236"/>
      <c r="D31" s="237"/>
      <c r="E31" s="238"/>
      <c r="F31" s="235"/>
    </row>
    <row r="32" spans="1:11">
      <c r="A32" s="226"/>
      <c r="B32" s="226"/>
      <c r="C32" s="226"/>
      <c r="D32" s="226"/>
      <c r="E32" s="226"/>
      <c r="F32" s="226"/>
    </row>
    <row r="33" spans="1:8">
      <c r="A33" s="233"/>
      <c r="B33" s="233"/>
      <c r="C33" s="226"/>
      <c r="D33" s="226"/>
      <c r="E33" s="226"/>
      <c r="F33" s="226"/>
    </row>
    <row r="34" spans="1:8">
      <c r="A34" s="239"/>
      <c r="B34" s="226"/>
      <c r="C34" s="226"/>
      <c r="D34" s="226"/>
      <c r="E34" s="226"/>
      <c r="F34" s="226"/>
    </row>
    <row r="35" spans="1:8">
      <c r="A35" s="226"/>
      <c r="B35" s="226"/>
      <c r="C35" s="226"/>
      <c r="D35" s="226"/>
      <c r="E35" s="226"/>
      <c r="F35" s="226"/>
      <c r="G35" s="136"/>
      <c r="H35" s="133"/>
    </row>
    <row r="36" spans="1:8">
      <c r="A36" s="226"/>
      <c r="B36" s="226"/>
      <c r="C36" s="226"/>
      <c r="D36" s="226"/>
      <c r="E36" s="226"/>
      <c r="F36" s="226"/>
    </row>
    <row r="37" spans="1:8">
      <c r="A37" s="244" t="s">
        <v>177</v>
      </c>
      <c r="B37" s="226"/>
      <c r="C37" s="240"/>
      <c r="D37" s="226"/>
      <c r="E37" s="226"/>
      <c r="F37" s="226"/>
    </row>
    <row r="38" spans="1:8">
      <c r="A38" s="226"/>
      <c r="B38" s="226"/>
      <c r="C38" s="226"/>
      <c r="D38" s="226"/>
      <c r="E38" s="226"/>
      <c r="F38" s="226"/>
    </row>
    <row r="39" spans="1:8">
      <c r="A39" s="240"/>
      <c r="B39" s="226"/>
      <c r="C39" s="226"/>
      <c r="D39" s="226"/>
      <c r="E39" s="226"/>
      <c r="F39" s="226"/>
    </row>
    <row r="40" spans="1:8">
      <c r="A40" s="226"/>
      <c r="B40" s="236"/>
      <c r="C40" s="236"/>
      <c r="D40" s="226"/>
      <c r="E40" s="241"/>
      <c r="F40" s="241"/>
    </row>
    <row r="41" spans="1:8">
      <c r="A41" s="226"/>
      <c r="B41" s="242"/>
      <c r="C41" s="242"/>
      <c r="D41" s="243"/>
      <c r="E41" s="241"/>
      <c r="F41" s="241"/>
    </row>
    <row r="42" spans="1:8">
      <c r="A42" s="240"/>
      <c r="B42" s="236"/>
      <c r="C42" s="236"/>
      <c r="D42" s="240"/>
      <c r="E42" s="241"/>
      <c r="F42" s="241"/>
    </row>
    <row r="43" spans="1:8">
      <c r="A43" s="240"/>
      <c r="B43" s="236"/>
      <c r="C43" s="236"/>
      <c r="D43" s="240"/>
      <c r="E43" s="241"/>
      <c r="F43" s="241"/>
    </row>
    <row r="44" spans="1:8">
      <c r="A44" s="140"/>
      <c r="B44" s="141"/>
      <c r="C44" s="142"/>
      <c r="D44" s="137"/>
    </row>
    <row r="45" spans="1:8">
      <c r="A45" s="140"/>
      <c r="B45" s="143"/>
      <c r="C45" s="142"/>
      <c r="D45" s="137"/>
    </row>
    <row r="46" spans="1:8">
      <c r="A46" s="144"/>
      <c r="B46" s="145"/>
      <c r="C46" s="146"/>
      <c r="D46" s="137"/>
    </row>
    <row r="47" spans="1:8">
      <c r="A47" s="144"/>
      <c r="B47" s="141"/>
      <c r="C47" s="146"/>
      <c r="D47" s="137"/>
    </row>
    <row r="48" spans="1:8">
      <c r="A48" s="137"/>
      <c r="B48" s="142"/>
      <c r="C48" s="142"/>
      <c r="D48" s="137"/>
    </row>
    <row r="49" spans="1:9">
      <c r="A49" s="137"/>
      <c r="B49" s="142"/>
      <c r="C49" s="142"/>
      <c r="D49" s="137"/>
    </row>
    <row r="50" spans="1:9">
      <c r="A50" s="122"/>
      <c r="B50" s="122"/>
    </row>
    <row r="51" spans="1:9"/>
    <row r="53" spans="1:9">
      <c r="A53" s="140"/>
      <c r="B53" s="140"/>
      <c r="C53" s="140"/>
    </row>
    <row r="54" spans="1:9">
      <c r="A54" s="137"/>
      <c r="B54" s="129"/>
      <c r="C54" s="129"/>
      <c r="D54" s="137"/>
    </row>
    <row r="55" spans="1:9">
      <c r="A55" s="137"/>
      <c r="B55" s="129"/>
      <c r="C55" s="129"/>
      <c r="D55" s="137"/>
    </row>
    <row r="56" spans="1:9">
      <c r="A56" s="137"/>
      <c r="B56" s="142"/>
      <c r="C56" s="142"/>
      <c r="D56" s="137"/>
      <c r="I56" s="139"/>
    </row>
    <row r="57" spans="1:9">
      <c r="A57" s="147"/>
      <c r="B57" s="148"/>
      <c r="C57" s="148"/>
    </row>
    <row r="58" spans="1:9" ht="15.75" thickBot="1">
      <c r="B58" s="148"/>
      <c r="C58" s="148"/>
    </row>
    <row r="59" spans="1:9" ht="15.75" thickBot="1">
      <c r="A59" s="149"/>
      <c r="B59" s="150"/>
      <c r="C59" s="151"/>
      <c r="D59" s="151"/>
      <c r="E59" s="152"/>
      <c r="F59" s="152"/>
      <c r="G59" s="153"/>
      <c r="H59" s="153"/>
    </row>
    <row r="61" spans="1:9">
      <c r="A61" s="122"/>
      <c r="B61" s="129"/>
      <c r="C61" s="129"/>
    </row>
    <row r="62" spans="1:9">
      <c r="A62" s="137"/>
      <c r="B62" s="129"/>
      <c r="C62" s="129"/>
    </row>
    <row r="63" spans="1:9">
      <c r="B63" s="129"/>
      <c r="C63" s="129"/>
    </row>
    <row r="64" spans="1:9">
      <c r="B64" s="129"/>
      <c r="C64" s="129"/>
    </row>
    <row r="65" spans="2:3">
      <c r="B65" s="129"/>
      <c r="C65" s="129"/>
    </row>
    <row r="66" spans="2:3">
      <c r="B66" s="129"/>
      <c r="C66" s="129"/>
    </row>
  </sheetData>
  <mergeCells count="1">
    <mergeCell ref="B2:B3"/>
  </mergeCells>
  <pageMargins left="0.75" right="0.75" top="1" bottom="1" header="0" footer="0"/>
  <pageSetup paperSize="9" scale="70" orientation="portrait"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O66"/>
  <sheetViews>
    <sheetView view="pageBreakPreview" zoomScale="85" zoomScaleNormal="95" zoomScaleSheetLayoutView="85" workbookViewId="0">
      <selection activeCell="B2" sqref="B2:D16"/>
    </sheetView>
  </sheetViews>
  <sheetFormatPr baseColWidth="10" defaultRowHeight="15"/>
  <cols>
    <col min="1" max="1" width="28.42578125" style="266" customWidth="1"/>
    <col min="2" max="3" width="14.7109375" style="266" customWidth="1"/>
    <col min="4" max="4" width="14.28515625" style="266" customWidth="1"/>
    <col min="5" max="5" width="12.7109375" style="266" customWidth="1"/>
    <col min="6" max="6" width="16.28515625" style="266" customWidth="1"/>
    <col min="7" max="7" width="12.28515625" style="266" bestFit="1" customWidth="1"/>
    <col min="8" max="16384" width="11.42578125" style="266"/>
  </cols>
  <sheetData>
    <row r="1" spans="1:15" ht="27.75" customHeight="1">
      <c r="A1" s="265" t="s">
        <v>147</v>
      </c>
      <c r="I1" t="s">
        <v>195</v>
      </c>
      <c r="J1" s="825" t="s">
        <v>371</v>
      </c>
      <c r="K1" s="825"/>
      <c r="L1" s="825"/>
      <c r="M1" s="825"/>
      <c r="N1" s="825"/>
      <c r="O1" s="825"/>
    </row>
    <row r="2" spans="1:15" ht="39">
      <c r="B2" s="1358" t="s">
        <v>149</v>
      </c>
      <c r="C2" s="757" t="s">
        <v>152</v>
      </c>
      <c r="D2" s="757" t="s">
        <v>150</v>
      </c>
      <c r="F2" s="267"/>
      <c r="G2" s="267"/>
      <c r="H2" s="125"/>
      <c r="I2" t="s">
        <v>196</v>
      </c>
      <c r="J2" s="825" t="s">
        <v>372</v>
      </c>
      <c r="K2" s="825"/>
      <c r="L2" s="825"/>
      <c r="M2" s="825"/>
      <c r="N2" s="825"/>
      <c r="O2" s="825"/>
    </row>
    <row r="3" spans="1:15">
      <c r="B3" s="1359"/>
      <c r="C3" s="268" t="s">
        <v>340</v>
      </c>
      <c r="D3" s="268" t="s">
        <v>151</v>
      </c>
      <c r="E3" s="266" t="s">
        <v>169</v>
      </c>
      <c r="F3" s="269"/>
      <c r="G3" s="270"/>
      <c r="I3" t="s">
        <v>197</v>
      </c>
      <c r="J3" s="825" t="s">
        <v>634</v>
      </c>
      <c r="K3" s="825"/>
      <c r="L3" s="825"/>
      <c r="M3" s="825"/>
      <c r="N3" s="825"/>
      <c r="O3" s="825"/>
    </row>
    <row r="4" spans="1:15" ht="15.75" customHeight="1">
      <c r="B4" s="59">
        <v>44197</v>
      </c>
      <c r="C4" s="1133">
        <f t="shared" ref="C4:C15" si="0">J8</f>
        <v>264</v>
      </c>
      <c r="D4" s="181">
        <f>'Gas Natural'!E4</f>
        <v>1451801</v>
      </c>
      <c r="E4" s="266">
        <f>D4/1000</f>
        <v>1451.8009999999999</v>
      </c>
      <c r="F4" s="271"/>
      <c r="G4" s="272"/>
      <c r="H4" s="273"/>
      <c r="I4" t="s">
        <v>198</v>
      </c>
      <c r="J4" s="825" t="s">
        <v>635</v>
      </c>
      <c r="K4" s="825"/>
      <c r="L4" s="825"/>
      <c r="M4" s="825"/>
      <c r="N4" s="826"/>
      <c r="O4" s="826"/>
    </row>
    <row r="5" spans="1:15">
      <c r="B5" s="1199">
        <v>44228</v>
      </c>
      <c r="C5" s="1133">
        <f t="shared" si="0"/>
        <v>117.6</v>
      </c>
      <c r="D5" s="181">
        <f>'Gas Natural'!E5</f>
        <v>1264349</v>
      </c>
      <c r="E5" s="266">
        <f t="shared" ref="E5:E15" si="1">D5/1000</f>
        <v>1264.3489999999999</v>
      </c>
      <c r="F5" s="271"/>
      <c r="G5" s="272"/>
      <c r="H5" s="273"/>
      <c r="I5" t="s">
        <v>199</v>
      </c>
      <c r="J5" s="825" t="s">
        <v>636</v>
      </c>
      <c r="K5" s="824"/>
      <c r="L5" s="826"/>
      <c r="M5" s="826"/>
      <c r="N5" s="826"/>
      <c r="O5" s="826"/>
    </row>
    <row r="6" spans="1:15">
      <c r="B6" s="59">
        <v>44256</v>
      </c>
      <c r="C6" s="1133">
        <f t="shared" si="0"/>
        <v>142.80000000000001</v>
      </c>
      <c r="D6" s="181">
        <f>'Gas Natural'!E6</f>
        <v>1379927</v>
      </c>
      <c r="E6" s="266">
        <f t="shared" si="1"/>
        <v>1379.9269999999999</v>
      </c>
      <c r="F6" s="271"/>
      <c r="G6" s="272"/>
      <c r="H6" s="273"/>
      <c r="I6"/>
      <c r="J6"/>
      <c r="K6"/>
    </row>
    <row r="7" spans="1:15">
      <c r="B7" s="59">
        <v>44287</v>
      </c>
      <c r="C7" s="1133">
        <f t="shared" si="0"/>
        <v>104.6</v>
      </c>
      <c r="D7" s="181">
        <f>'Gas Natural'!E7</f>
        <v>1316410</v>
      </c>
      <c r="E7" s="266">
        <f t="shared" si="1"/>
        <v>1316.41</v>
      </c>
      <c r="F7" s="271"/>
      <c r="G7" s="272"/>
      <c r="H7" s="273"/>
      <c r="I7" t="s">
        <v>200</v>
      </c>
      <c r="J7" t="s">
        <v>201</v>
      </c>
      <c r="K7" t="s">
        <v>202</v>
      </c>
    </row>
    <row r="8" spans="1:15">
      <c r="B8" s="59">
        <v>44317</v>
      </c>
      <c r="C8" s="1133">
        <f t="shared" si="0"/>
        <v>25</v>
      </c>
      <c r="D8" s="181">
        <f>'Gas Natural'!E8</f>
        <v>1232264</v>
      </c>
      <c r="E8" s="266">
        <f t="shared" si="1"/>
        <v>1232.2639999999999</v>
      </c>
      <c r="F8" s="271"/>
      <c r="G8" s="272"/>
      <c r="H8" s="273"/>
      <c r="I8" s="319">
        <v>44197</v>
      </c>
      <c r="J8">
        <v>264</v>
      </c>
      <c r="K8">
        <v>0</v>
      </c>
    </row>
    <row r="9" spans="1:15">
      <c r="B9" s="59">
        <v>44348</v>
      </c>
      <c r="C9" s="1133">
        <f t="shared" si="0"/>
        <v>0.4</v>
      </c>
      <c r="D9" s="181">
        <f>'Gas Natural'!E9</f>
        <v>2351574</v>
      </c>
      <c r="E9" s="266">
        <f t="shared" si="1"/>
        <v>2351.5740000000001</v>
      </c>
      <c r="F9" s="271"/>
      <c r="G9" s="272"/>
      <c r="H9" s="273"/>
      <c r="I9" s="319">
        <v>44228</v>
      </c>
      <c r="J9">
        <v>117.6</v>
      </c>
      <c r="K9">
        <v>0</v>
      </c>
    </row>
    <row r="10" spans="1:15">
      <c r="B10" s="59">
        <v>44378</v>
      </c>
      <c r="C10" s="1133">
        <f t="shared" si="0"/>
        <v>0</v>
      </c>
      <c r="D10" s="181">
        <f>'Gas Natural'!E10</f>
        <v>2675837</v>
      </c>
      <c r="E10" s="266">
        <f t="shared" si="1"/>
        <v>2675.837</v>
      </c>
      <c r="F10" s="271"/>
      <c r="G10" s="272"/>
      <c r="H10" s="273"/>
      <c r="I10" s="319">
        <v>44256</v>
      </c>
      <c r="J10">
        <v>142.80000000000001</v>
      </c>
      <c r="K10">
        <v>0</v>
      </c>
    </row>
    <row r="11" spans="1:15">
      <c r="B11" s="59">
        <v>44409</v>
      </c>
      <c r="C11" s="1133">
        <f t="shared" si="0"/>
        <v>0</v>
      </c>
      <c r="D11" s="181">
        <f>'Gas Natural'!E11</f>
        <v>2363743</v>
      </c>
      <c r="E11" s="266">
        <f t="shared" si="1"/>
        <v>2363.7429999999999</v>
      </c>
      <c r="F11" s="271"/>
      <c r="G11" s="272"/>
      <c r="H11" s="273"/>
      <c r="I11" s="319">
        <v>44287</v>
      </c>
      <c r="J11">
        <v>104.6</v>
      </c>
      <c r="K11">
        <v>0</v>
      </c>
    </row>
    <row r="12" spans="1:15">
      <c r="B12" s="59">
        <v>44440</v>
      </c>
      <c r="C12" s="1133">
        <f t="shared" si="0"/>
        <v>7.6</v>
      </c>
      <c r="D12" s="181">
        <f>'Gas Natural'!E12</f>
        <v>2259025</v>
      </c>
      <c r="E12" s="266">
        <f t="shared" si="1"/>
        <v>2259.0250000000001</v>
      </c>
      <c r="F12" s="271"/>
      <c r="G12" s="272"/>
      <c r="H12" s="273"/>
      <c r="I12" s="319">
        <v>44317</v>
      </c>
      <c r="J12">
        <v>25</v>
      </c>
      <c r="K12">
        <v>0</v>
      </c>
    </row>
    <row r="13" spans="1:15">
      <c r="B13" s="59">
        <v>44470</v>
      </c>
      <c r="C13" s="1133">
        <f t="shared" si="0"/>
        <v>34.5</v>
      </c>
      <c r="D13" s="181">
        <f>'Gas Natural'!E13</f>
        <v>2210038</v>
      </c>
      <c r="E13" s="266">
        <f t="shared" si="1"/>
        <v>2210.038</v>
      </c>
      <c r="F13" s="271"/>
      <c r="G13" s="272"/>
      <c r="H13" s="273"/>
      <c r="I13" s="319">
        <v>44348</v>
      </c>
      <c r="J13">
        <v>0.4</v>
      </c>
      <c r="K13">
        <v>0</v>
      </c>
    </row>
    <row r="14" spans="1:15">
      <c r="B14" s="59">
        <v>44501</v>
      </c>
      <c r="C14" s="1133">
        <f t="shared" si="0"/>
        <v>160.19999999999999</v>
      </c>
      <c r="D14" s="181">
        <f>'Gas Natural'!E14</f>
        <v>2386645</v>
      </c>
      <c r="E14" s="266">
        <f t="shared" si="1"/>
        <v>2386.645</v>
      </c>
      <c r="F14" s="271"/>
      <c r="G14" s="272"/>
      <c r="H14" s="273"/>
      <c r="I14" s="319">
        <v>44378</v>
      </c>
      <c r="J14">
        <v>0</v>
      </c>
      <c r="K14">
        <v>0</v>
      </c>
    </row>
    <row r="15" spans="1:15">
      <c r="B15" s="59">
        <v>44531</v>
      </c>
      <c r="C15" s="1133">
        <f t="shared" si="0"/>
        <v>201</v>
      </c>
      <c r="D15" s="181">
        <f>'Gas Natural'!E15</f>
        <v>1394129</v>
      </c>
      <c r="E15" s="266">
        <f t="shared" si="1"/>
        <v>1394.1289999999999</v>
      </c>
      <c r="F15" s="271"/>
      <c r="G15" s="272"/>
      <c r="H15" s="273"/>
      <c r="I15" s="319">
        <v>44409</v>
      </c>
      <c r="J15">
        <v>0</v>
      </c>
      <c r="K15">
        <v>0</v>
      </c>
    </row>
    <row r="16" spans="1:15">
      <c r="B16" s="759"/>
      <c r="C16" s="734"/>
      <c r="D16" s="760">
        <f>SUM(D4:D15)</f>
        <v>22285742</v>
      </c>
      <c r="F16" s="274"/>
      <c r="G16" s="275"/>
      <c r="H16" s="273"/>
      <c r="I16" s="319">
        <v>44440</v>
      </c>
      <c r="J16">
        <v>7.6</v>
      </c>
      <c r="K16">
        <v>2</v>
      </c>
    </row>
    <row r="17" spans="1:11">
      <c r="B17" s="276"/>
      <c r="C17" s="276"/>
      <c r="D17" s="274"/>
      <c r="E17" s="274"/>
      <c r="F17" s="275"/>
      <c r="G17" s="273"/>
      <c r="H17" s="273"/>
      <c r="I17" s="319">
        <v>44470</v>
      </c>
      <c r="J17">
        <v>34.5</v>
      </c>
      <c r="K17">
        <v>0</v>
      </c>
    </row>
    <row r="18" spans="1:11" ht="15.75" thickBot="1">
      <c r="A18" s="277"/>
      <c r="B18" s="278"/>
      <c r="C18" s="278"/>
      <c r="D18" s="278"/>
      <c r="E18" s="278"/>
      <c r="F18" s="275"/>
      <c r="G18" s="273"/>
      <c r="H18" s="273"/>
      <c r="I18" s="319">
        <v>44501</v>
      </c>
      <c r="J18">
        <v>160.19999999999999</v>
      </c>
      <c r="K18">
        <v>0.9</v>
      </c>
    </row>
    <row r="19" spans="1:11">
      <c r="A19" s="260"/>
      <c r="B19" s="260"/>
      <c r="C19" s="260"/>
      <c r="D19" s="260"/>
      <c r="E19" s="260"/>
      <c r="F19" s="275"/>
      <c r="G19" s="273"/>
      <c r="H19" s="273"/>
      <c r="I19" s="319">
        <v>44531</v>
      </c>
      <c r="J19">
        <v>201</v>
      </c>
      <c r="K19">
        <v>0</v>
      </c>
    </row>
    <row r="20" spans="1:11">
      <c r="A20" s="226"/>
      <c r="B20" s="226"/>
      <c r="C20" s="226"/>
      <c r="D20" s="227"/>
      <c r="E20" s="227"/>
      <c r="F20" s="228"/>
      <c r="G20" s="273"/>
      <c r="H20" s="273"/>
    </row>
    <row r="21" spans="1:11">
      <c r="A21" s="226"/>
      <c r="B21" s="226"/>
      <c r="C21" s="226"/>
      <c r="D21" s="227"/>
      <c r="E21" s="227"/>
      <c r="F21" s="228"/>
      <c r="G21" s="273"/>
      <c r="H21" s="273"/>
    </row>
    <row r="22" spans="1:11">
      <c r="A22" s="226"/>
      <c r="B22" s="226"/>
      <c r="C22" s="226"/>
      <c r="D22" s="227"/>
      <c r="E22" s="227"/>
      <c r="F22" s="228"/>
      <c r="G22" s="273"/>
      <c r="H22" s="273"/>
    </row>
    <row r="23" spans="1:11">
      <c r="A23" s="226"/>
      <c r="B23" s="226"/>
      <c r="C23" s="226"/>
      <c r="D23" s="227"/>
      <c r="E23" s="227"/>
      <c r="F23" s="228"/>
      <c r="G23" s="273"/>
      <c r="H23" s="273"/>
    </row>
    <row r="24" spans="1:11">
      <c r="A24" s="226"/>
      <c r="B24" s="226"/>
      <c r="C24" s="226"/>
      <c r="D24" s="229"/>
      <c r="E24" s="226"/>
      <c r="F24" s="230"/>
    </row>
    <row r="25" spans="1:11">
      <c r="A25" s="226"/>
      <c r="B25" s="226"/>
      <c r="C25" s="226"/>
      <c r="D25" s="229"/>
      <c r="E25" s="226"/>
      <c r="F25" s="230"/>
    </row>
    <row r="26" spans="1:11">
      <c r="A26" s="231"/>
      <c r="B26" s="232"/>
      <c r="C26" s="232"/>
      <c r="D26" s="231"/>
      <c r="E26" s="231"/>
      <c r="F26" s="231"/>
      <c r="G26" s="263"/>
    </row>
    <row r="27" spans="1:11">
      <c r="A27" s="226"/>
      <c r="B27" s="226"/>
      <c r="C27" s="226"/>
      <c r="D27" s="229"/>
      <c r="E27" s="226"/>
      <c r="F27" s="230"/>
    </row>
    <row r="28" spans="1:11">
      <c r="A28" s="226"/>
      <c r="B28" s="226"/>
      <c r="C28" s="226"/>
      <c r="D28" s="226"/>
      <c r="E28" s="226"/>
      <c r="F28" s="226"/>
    </row>
    <row r="29" spans="1:11">
      <c r="A29" s="233"/>
      <c r="B29" s="226"/>
      <c r="C29" s="234"/>
      <c r="D29" s="235"/>
      <c r="E29" s="226"/>
      <c r="F29" s="226"/>
    </row>
    <row r="30" spans="1:11">
      <c r="A30" s="233"/>
      <c r="B30" s="233"/>
      <c r="C30" s="226"/>
      <c r="D30" s="226"/>
      <c r="E30" s="226"/>
      <c r="F30" s="226"/>
    </row>
    <row r="31" spans="1:11">
      <c r="A31" s="233"/>
      <c r="B31" s="236"/>
      <c r="C31" s="236"/>
      <c r="D31" s="237"/>
      <c r="E31" s="238"/>
      <c r="F31" s="235"/>
    </row>
    <row r="32" spans="1:11">
      <c r="A32" s="226"/>
      <c r="B32" s="226"/>
      <c r="C32" s="226"/>
      <c r="D32" s="226"/>
      <c r="E32" s="226"/>
      <c r="F32" s="226"/>
    </row>
    <row r="33" spans="1:8">
      <c r="A33" s="233"/>
      <c r="B33" s="233"/>
      <c r="C33" s="226"/>
      <c r="D33" s="226"/>
      <c r="E33" s="226"/>
      <c r="F33" s="226"/>
    </row>
    <row r="34" spans="1:8">
      <c r="A34" s="239"/>
      <c r="B34" s="226"/>
      <c r="C34" s="226"/>
      <c r="D34" s="226"/>
      <c r="E34" s="226"/>
      <c r="F34" s="226"/>
    </row>
    <row r="35" spans="1:8">
      <c r="A35" s="226"/>
      <c r="B35" s="226"/>
      <c r="C35" s="226"/>
      <c r="D35" s="226"/>
      <c r="E35" s="226"/>
      <c r="F35" s="226"/>
      <c r="G35" s="279"/>
      <c r="H35" s="276"/>
    </row>
    <row r="36" spans="1:8">
      <c r="A36" s="226"/>
      <c r="B36" s="226"/>
      <c r="C36" s="226"/>
      <c r="D36" s="226"/>
      <c r="E36" s="226"/>
      <c r="F36" s="226"/>
    </row>
    <row r="37" spans="1:8">
      <c r="A37" s="244" t="s">
        <v>177</v>
      </c>
      <c r="B37" s="226"/>
      <c r="C37" s="240"/>
      <c r="D37" s="226"/>
      <c r="E37" s="226"/>
      <c r="F37" s="226"/>
    </row>
    <row r="38" spans="1:8">
      <c r="A38" s="226"/>
      <c r="B38" s="226"/>
      <c r="C38" s="226"/>
      <c r="D38" s="226"/>
      <c r="E38" s="226"/>
      <c r="F38" s="226"/>
    </row>
    <row r="39" spans="1:8">
      <c r="A39" s="240"/>
      <c r="B39" s="226"/>
      <c r="C39" s="226"/>
      <c r="D39" s="226"/>
      <c r="E39" s="226"/>
      <c r="F39" s="226"/>
    </row>
    <row r="40" spans="1:8">
      <c r="A40" s="226"/>
      <c r="B40" s="236"/>
      <c r="C40" s="236"/>
      <c r="D40" s="226"/>
      <c r="E40" s="241"/>
      <c r="F40" s="241"/>
    </row>
    <row r="41" spans="1:8">
      <c r="A41" s="226"/>
      <c r="B41" s="242"/>
      <c r="C41" s="242"/>
      <c r="D41" s="243"/>
      <c r="E41" s="241"/>
      <c r="F41" s="241"/>
    </row>
    <row r="42" spans="1:8">
      <c r="A42" s="240"/>
      <c r="B42" s="236"/>
      <c r="C42" s="236"/>
      <c r="D42" s="240"/>
      <c r="E42" s="241"/>
      <c r="F42" s="241"/>
    </row>
    <row r="43" spans="1:8">
      <c r="A43" s="240"/>
      <c r="B43" s="236"/>
      <c r="C43" s="236"/>
      <c r="D43" s="240"/>
      <c r="E43" s="241"/>
      <c r="F43" s="241"/>
    </row>
    <row r="44" spans="1:8">
      <c r="A44" s="283"/>
      <c r="B44" s="284"/>
      <c r="C44" s="285"/>
      <c r="D44" s="280"/>
    </row>
    <row r="45" spans="1:8">
      <c r="A45" s="283"/>
      <c r="B45" s="286"/>
      <c r="C45" s="285"/>
      <c r="D45" s="280"/>
    </row>
    <row r="46" spans="1:8">
      <c r="A46" s="287"/>
      <c r="B46" s="288"/>
      <c r="C46" s="289"/>
      <c r="D46" s="280"/>
    </row>
    <row r="47" spans="1:8">
      <c r="A47" s="287"/>
      <c r="B47" s="284"/>
      <c r="C47" s="289"/>
      <c r="D47" s="280"/>
    </row>
    <row r="48" spans="1:8">
      <c r="A48" s="280"/>
      <c r="B48" s="285"/>
      <c r="C48" s="285"/>
      <c r="D48" s="280"/>
    </row>
    <row r="49" spans="1:9">
      <c r="A49" s="280"/>
      <c r="B49" s="285"/>
      <c r="C49" s="285"/>
      <c r="D49" s="280"/>
    </row>
    <row r="50" spans="1:9">
      <c r="A50" s="265"/>
      <c r="B50" s="265"/>
    </row>
    <row r="51" spans="1:9">
      <c r="I51" s="282"/>
    </row>
    <row r="53" spans="1:9">
      <c r="A53" s="283"/>
      <c r="B53" s="283"/>
      <c r="C53" s="283"/>
    </row>
    <row r="54" spans="1:9">
      <c r="A54" s="280"/>
      <c r="B54" s="272"/>
      <c r="C54" s="272"/>
      <c r="D54" s="280"/>
    </row>
    <row r="55" spans="1:9">
      <c r="A55" s="280"/>
      <c r="B55" s="272"/>
      <c r="C55" s="272"/>
      <c r="D55" s="280"/>
    </row>
    <row r="56" spans="1:9">
      <c r="A56" s="280"/>
      <c r="B56" s="285"/>
      <c r="C56" s="285"/>
      <c r="D56" s="280"/>
    </row>
    <row r="57" spans="1:9">
      <c r="A57" s="290"/>
      <c r="B57" s="291"/>
      <c r="C57" s="291"/>
    </row>
    <row r="58" spans="1:9" ht="15.75" thickBot="1">
      <c r="B58" s="291"/>
      <c r="C58" s="291"/>
    </row>
    <row r="59" spans="1:9" ht="15.75" thickBot="1">
      <c r="A59" s="292"/>
      <c r="B59" s="293"/>
      <c r="C59" s="294"/>
      <c r="D59" s="294"/>
      <c r="E59" s="295"/>
      <c r="F59" s="295"/>
      <c r="G59" s="296"/>
      <c r="H59" s="296"/>
    </row>
    <row r="61" spans="1:9">
      <c r="A61" s="265"/>
      <c r="B61" s="272"/>
      <c r="C61" s="272"/>
    </row>
    <row r="62" spans="1:9">
      <c r="A62" s="280"/>
      <c r="B62" s="272"/>
      <c r="C62" s="272"/>
    </row>
    <row r="63" spans="1:9">
      <c r="B63" s="272"/>
      <c r="C63" s="272"/>
    </row>
    <row r="64" spans="1:9">
      <c r="B64" s="272"/>
      <c r="C64" s="272"/>
    </row>
    <row r="65" spans="2:3">
      <c r="B65" s="272"/>
      <c r="C65" s="272"/>
    </row>
    <row r="66" spans="2:3">
      <c r="B66" s="272"/>
      <c r="C66" s="272"/>
    </row>
  </sheetData>
  <mergeCells count="1">
    <mergeCell ref="B2:B3"/>
  </mergeCells>
  <pageMargins left="0.75" right="0.75" top="1" bottom="1" header="0" footer="0"/>
  <pageSetup paperSize="9" scale="70" orientation="portrait"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N66"/>
  <sheetViews>
    <sheetView view="pageBreakPreview" zoomScaleNormal="95" zoomScaleSheetLayoutView="100" workbookViewId="0">
      <selection activeCell="J13" sqref="J13"/>
    </sheetView>
  </sheetViews>
  <sheetFormatPr baseColWidth="10" defaultRowHeight="15"/>
  <cols>
    <col min="1" max="1" width="28.42578125" style="123" customWidth="1"/>
    <col min="2" max="3" width="14.7109375" style="123" customWidth="1"/>
    <col min="4" max="4" width="14.28515625" style="123" customWidth="1"/>
    <col min="5" max="5" width="12.7109375" style="123" customWidth="1"/>
    <col min="6" max="6" width="16.28515625" style="123" customWidth="1"/>
    <col min="7" max="7" width="12.28515625" style="123" bestFit="1" customWidth="1"/>
    <col min="8" max="16384" width="11.42578125" style="123"/>
  </cols>
  <sheetData>
    <row r="1" spans="1:14" ht="27.75" customHeight="1">
      <c r="A1" s="122" t="s">
        <v>147</v>
      </c>
      <c r="H1" t="s">
        <v>195</v>
      </c>
      <c r="I1" s="825" t="s">
        <v>373</v>
      </c>
      <c r="J1" s="825"/>
      <c r="K1" s="825"/>
      <c r="L1" s="825"/>
      <c r="M1" s="825"/>
      <c r="N1" s="825"/>
    </row>
    <row r="2" spans="1:14" ht="39">
      <c r="B2" s="1358" t="s">
        <v>149</v>
      </c>
      <c r="C2" s="757" t="s">
        <v>153</v>
      </c>
      <c r="D2" s="757" t="s">
        <v>150</v>
      </c>
      <c r="F2" s="124"/>
      <c r="G2" s="124"/>
      <c r="H2" t="s">
        <v>196</v>
      </c>
      <c r="I2" s="825" t="s">
        <v>372</v>
      </c>
      <c r="J2" s="825"/>
      <c r="K2" s="825"/>
      <c r="L2" s="825"/>
      <c r="M2" s="825"/>
      <c r="N2" s="825"/>
    </row>
    <row r="3" spans="1:14">
      <c r="B3" s="1359"/>
      <c r="C3" s="268" t="s">
        <v>341</v>
      </c>
      <c r="D3" s="268" t="s">
        <v>151</v>
      </c>
      <c r="E3" s="123" t="s">
        <v>169</v>
      </c>
      <c r="F3" s="126"/>
      <c r="G3" s="127"/>
      <c r="H3" t="s">
        <v>197</v>
      </c>
      <c r="I3" s="825" t="s">
        <v>634</v>
      </c>
      <c r="J3" s="825"/>
      <c r="K3" s="825"/>
      <c r="L3" s="825"/>
      <c r="M3" s="825"/>
      <c r="N3" s="825"/>
    </row>
    <row r="4" spans="1:14" ht="15.75" customHeight="1">
      <c r="B4" s="758">
        <v>44197</v>
      </c>
      <c r="C4" s="1133">
        <f t="shared" ref="C4:C16" si="0">I8</f>
        <v>3.8</v>
      </c>
      <c r="D4" s="111">
        <f>'-Consumos Elect '!K5</f>
        <v>338952</v>
      </c>
      <c r="E4" s="123">
        <f>D4/1000</f>
        <v>338.952</v>
      </c>
      <c r="F4" s="128"/>
      <c r="G4" s="129"/>
      <c r="H4" t="s">
        <v>198</v>
      </c>
      <c r="I4" s="825" t="s">
        <v>635</v>
      </c>
      <c r="J4" s="825"/>
      <c r="K4" s="825"/>
      <c r="L4" s="825"/>
      <c r="M4" s="826"/>
      <c r="N4" s="826"/>
    </row>
    <row r="5" spans="1:14">
      <c r="B5" s="758">
        <v>44228</v>
      </c>
      <c r="C5" s="1133">
        <f t="shared" si="0"/>
        <v>6.8</v>
      </c>
      <c r="D5" s="111">
        <f>'-Consumos Elect '!K6</f>
        <v>325288</v>
      </c>
      <c r="E5" s="123">
        <f t="shared" ref="E5:E15" si="1">D5/1000</f>
        <v>325.28800000000001</v>
      </c>
      <c r="F5" s="128"/>
      <c r="G5" s="129"/>
      <c r="H5" t="s">
        <v>199</v>
      </c>
      <c r="I5" s="825" t="s">
        <v>636</v>
      </c>
      <c r="J5" s="824"/>
      <c r="K5" s="826"/>
      <c r="L5" s="826"/>
      <c r="M5" s="826"/>
      <c r="N5" s="826"/>
    </row>
    <row r="6" spans="1:14">
      <c r="B6" s="758">
        <v>44256</v>
      </c>
      <c r="C6" s="1133">
        <f t="shared" si="0"/>
        <v>10</v>
      </c>
      <c r="D6" s="111">
        <f>'-Consumos Elect '!K7</f>
        <v>361790</v>
      </c>
      <c r="E6" s="123">
        <f t="shared" si="1"/>
        <v>361.79</v>
      </c>
      <c r="F6" s="128"/>
      <c r="G6" s="129"/>
      <c r="H6"/>
      <c r="I6"/>
      <c r="J6"/>
    </row>
    <row r="7" spans="1:14">
      <c r="B7" s="758">
        <v>44287</v>
      </c>
      <c r="C7" s="1133">
        <f t="shared" si="0"/>
        <v>14.9</v>
      </c>
      <c r="D7" s="111">
        <f>'-Consumos Elect '!K8</f>
        <v>336951</v>
      </c>
      <c r="E7" s="123">
        <f t="shared" si="1"/>
        <v>336.95100000000002</v>
      </c>
      <c r="F7" s="128"/>
      <c r="G7" s="129"/>
      <c r="H7" t="s">
        <v>200</v>
      </c>
      <c r="I7" t="s">
        <v>203</v>
      </c>
      <c r="J7" t="s">
        <v>202</v>
      </c>
    </row>
    <row r="8" spans="1:14">
      <c r="B8" s="758">
        <v>44317</v>
      </c>
      <c r="C8" s="1133">
        <f t="shared" si="0"/>
        <v>89.9</v>
      </c>
      <c r="D8" s="111">
        <f>'-Consumos Elect '!K9</f>
        <v>349495</v>
      </c>
      <c r="E8" s="123">
        <f t="shared" si="1"/>
        <v>349.495</v>
      </c>
      <c r="F8" s="128"/>
      <c r="G8" s="129"/>
      <c r="H8" s="319">
        <v>44197</v>
      </c>
      <c r="I8">
        <v>3.8</v>
      </c>
      <c r="J8">
        <v>0</v>
      </c>
    </row>
    <row r="9" spans="1:14">
      <c r="B9" s="758">
        <v>44348</v>
      </c>
      <c r="C9" s="1133">
        <f t="shared" si="0"/>
        <v>281.39999999999998</v>
      </c>
      <c r="D9" s="111">
        <f>'-Consumos Elect '!K10</f>
        <v>417906</v>
      </c>
      <c r="E9" s="123">
        <f t="shared" si="1"/>
        <v>417.90600000000001</v>
      </c>
      <c r="F9" s="128"/>
      <c r="G9" s="129"/>
      <c r="H9" s="319">
        <v>44228</v>
      </c>
      <c r="I9">
        <v>6.8</v>
      </c>
      <c r="J9">
        <v>0</v>
      </c>
    </row>
    <row r="10" spans="1:14">
      <c r="B10" s="758">
        <v>44378</v>
      </c>
      <c r="C10" s="1133">
        <f t="shared" si="0"/>
        <v>296.39999999999998</v>
      </c>
      <c r="D10" s="111">
        <f>'-Consumos Elect '!K11</f>
        <v>446129</v>
      </c>
      <c r="E10" s="123">
        <f t="shared" si="1"/>
        <v>446.12900000000002</v>
      </c>
      <c r="F10" s="128"/>
      <c r="G10" s="129"/>
      <c r="H10" s="319">
        <v>44256</v>
      </c>
      <c r="I10">
        <v>10</v>
      </c>
      <c r="J10">
        <v>0</v>
      </c>
    </row>
    <row r="11" spans="1:14">
      <c r="B11" s="758">
        <v>44409</v>
      </c>
      <c r="C11" s="1133">
        <f t="shared" si="0"/>
        <v>272.10000000000002</v>
      </c>
      <c r="D11" s="111">
        <f>'-Consumos Elect '!K12</f>
        <v>442576</v>
      </c>
      <c r="E11" s="123">
        <f t="shared" si="1"/>
        <v>442.57600000000002</v>
      </c>
      <c r="F11" s="128"/>
      <c r="G11" s="129"/>
      <c r="H11" s="319">
        <v>44287</v>
      </c>
      <c r="I11">
        <v>14.9</v>
      </c>
      <c r="J11">
        <v>0</v>
      </c>
    </row>
    <row r="12" spans="1:14">
      <c r="B12" s="758">
        <v>44440</v>
      </c>
      <c r="C12" s="1133">
        <f t="shared" si="0"/>
        <v>200</v>
      </c>
      <c r="D12" s="111">
        <f>'-Consumos Elect '!K13</f>
        <v>425183</v>
      </c>
      <c r="E12" s="123">
        <f t="shared" si="1"/>
        <v>425.18299999999999</v>
      </c>
      <c r="F12" s="128"/>
      <c r="G12" s="129"/>
      <c r="H12" s="319">
        <v>44317</v>
      </c>
      <c r="I12">
        <v>89.9</v>
      </c>
      <c r="J12">
        <v>0</v>
      </c>
    </row>
    <row r="13" spans="1:14">
      <c r="B13" s="758">
        <v>44470</v>
      </c>
      <c r="C13" s="1133">
        <f t="shared" si="0"/>
        <v>73</v>
      </c>
      <c r="D13" s="111">
        <f>'-Consumos Elect '!K14</f>
        <v>416549</v>
      </c>
      <c r="E13" s="123">
        <f t="shared" si="1"/>
        <v>416.54899999999998</v>
      </c>
      <c r="F13" s="128"/>
      <c r="G13" s="129"/>
      <c r="H13" s="319">
        <v>44348</v>
      </c>
      <c r="I13">
        <v>281.39999999999998</v>
      </c>
      <c r="J13">
        <v>0</v>
      </c>
    </row>
    <row r="14" spans="1:14">
      <c r="B14" s="758">
        <v>44501</v>
      </c>
      <c r="C14" s="1133">
        <f t="shared" si="0"/>
        <v>5.6</v>
      </c>
      <c r="D14" s="111">
        <f>'-Consumos Elect '!K15</f>
        <v>415560</v>
      </c>
      <c r="E14" s="123">
        <f t="shared" si="1"/>
        <v>415.56</v>
      </c>
      <c r="F14" s="128"/>
      <c r="G14" s="129"/>
      <c r="H14" s="319">
        <v>44378</v>
      </c>
      <c r="I14">
        <v>296.39999999999998</v>
      </c>
      <c r="J14">
        <v>0</v>
      </c>
    </row>
    <row r="15" spans="1:14">
      <c r="B15" s="758">
        <v>44531</v>
      </c>
      <c r="C15" s="1133">
        <f t="shared" si="0"/>
        <v>3.6</v>
      </c>
      <c r="D15" s="111">
        <f>'-Consumos Elect '!K16</f>
        <v>363269</v>
      </c>
      <c r="E15" s="123">
        <f t="shared" si="1"/>
        <v>363.26900000000001</v>
      </c>
      <c r="F15" s="128"/>
      <c r="G15" s="129"/>
      <c r="H15" s="319">
        <v>44409</v>
      </c>
      <c r="I15">
        <v>272.10000000000002</v>
      </c>
      <c r="J15">
        <v>0</v>
      </c>
    </row>
    <row r="16" spans="1:14">
      <c r="B16" s="759"/>
      <c r="C16" s="734">
        <f t="shared" si="0"/>
        <v>0</v>
      </c>
      <c r="D16" s="760">
        <f>SUM(D4:D15)</f>
        <v>4639648</v>
      </c>
      <c r="F16" s="131"/>
      <c r="G16" s="132"/>
      <c r="H16" s="319">
        <v>44440</v>
      </c>
      <c r="I16">
        <v>200</v>
      </c>
      <c r="J16">
        <v>2</v>
      </c>
    </row>
    <row r="17" spans="1:10">
      <c r="B17" s="133"/>
      <c r="C17" s="133"/>
      <c r="D17" s="131"/>
      <c r="E17" s="131"/>
      <c r="F17" s="132"/>
      <c r="G17" s="130"/>
      <c r="H17" s="319">
        <v>44470</v>
      </c>
      <c r="I17">
        <v>73</v>
      </c>
      <c r="J17">
        <v>0</v>
      </c>
    </row>
    <row r="18" spans="1:10" ht="15.75" thickBot="1">
      <c r="A18" s="134"/>
      <c r="B18" s="135"/>
      <c r="C18" s="135"/>
      <c r="D18" s="135"/>
      <c r="E18" s="135"/>
      <c r="F18" s="132"/>
      <c r="G18" s="130"/>
      <c r="H18" s="319">
        <v>44501</v>
      </c>
      <c r="I18">
        <v>5.6</v>
      </c>
      <c r="J18">
        <v>0.9</v>
      </c>
    </row>
    <row r="19" spans="1:10">
      <c r="A19" s="214"/>
      <c r="B19" s="214"/>
      <c r="C19" s="214"/>
      <c r="D19" s="214"/>
      <c r="E19" s="214"/>
      <c r="F19" s="215"/>
      <c r="G19" s="130"/>
      <c r="H19" s="319">
        <v>44531</v>
      </c>
      <c r="I19">
        <v>3.6</v>
      </c>
      <c r="J19">
        <v>0</v>
      </c>
    </row>
    <row r="20" spans="1:10">
      <c r="A20" s="216"/>
      <c r="B20" s="216"/>
      <c r="C20" s="216"/>
      <c r="D20" s="217"/>
      <c r="E20" s="217"/>
      <c r="F20" s="215"/>
      <c r="G20" s="130"/>
      <c r="H20" s="319"/>
      <c r="I20"/>
      <c r="J20"/>
    </row>
    <row r="21" spans="1:10">
      <c r="A21" s="216"/>
      <c r="B21" s="216"/>
      <c r="C21" s="216"/>
      <c r="D21" s="217"/>
      <c r="E21" s="217"/>
      <c r="F21" s="215"/>
      <c r="G21" s="130"/>
      <c r="H21" s="319"/>
      <c r="I21"/>
      <c r="J21"/>
    </row>
    <row r="22" spans="1:10">
      <c r="A22" s="216"/>
      <c r="B22" s="216"/>
      <c r="C22" s="216"/>
      <c r="D22" s="217"/>
      <c r="E22" s="217"/>
      <c r="F22" s="215"/>
      <c r="G22" s="130"/>
      <c r="H22" s="319"/>
      <c r="I22"/>
      <c r="J22"/>
    </row>
    <row r="23" spans="1:10">
      <c r="A23" s="216"/>
      <c r="B23" s="216"/>
      <c r="C23" s="216"/>
      <c r="D23" s="217"/>
      <c r="E23" s="217"/>
      <c r="F23" s="215"/>
      <c r="G23" s="130"/>
      <c r="H23" s="319"/>
      <c r="I23"/>
      <c r="J23"/>
    </row>
    <row r="24" spans="1:10">
      <c r="A24" s="216"/>
      <c r="B24" s="216"/>
      <c r="C24" s="216"/>
      <c r="D24" s="218"/>
      <c r="E24" s="216"/>
      <c r="F24" s="219"/>
      <c r="H24" s="319"/>
      <c r="I24"/>
      <c r="J24"/>
    </row>
    <row r="25" spans="1:10">
      <c r="A25" s="216"/>
      <c r="B25" s="216"/>
      <c r="C25" s="216"/>
      <c r="D25" s="218"/>
      <c r="E25" s="216"/>
      <c r="F25" s="219"/>
      <c r="H25" s="319"/>
      <c r="I25"/>
      <c r="J25"/>
    </row>
    <row r="26" spans="1:10">
      <c r="A26" s="220"/>
      <c r="B26" s="220"/>
      <c r="C26" s="220"/>
      <c r="D26" s="220"/>
      <c r="E26" s="220"/>
      <c r="F26" s="220"/>
      <c r="G26" s="28"/>
      <c r="H26" s="319"/>
      <c r="I26"/>
      <c r="J26"/>
    </row>
    <row r="27" spans="1:10">
      <c r="A27" s="216"/>
      <c r="B27" s="216"/>
      <c r="C27" s="216"/>
      <c r="D27" s="218"/>
      <c r="E27" s="216"/>
      <c r="F27" s="219"/>
      <c r="H27" s="319"/>
      <c r="I27"/>
      <c r="J27"/>
    </row>
    <row r="28" spans="1:10">
      <c r="A28" s="216"/>
      <c r="B28" s="216"/>
      <c r="C28" s="216"/>
      <c r="D28" s="216"/>
      <c r="E28" s="216"/>
      <c r="F28" s="216"/>
    </row>
    <row r="29" spans="1:10">
      <c r="A29" s="221"/>
      <c r="B29" s="216"/>
      <c r="C29" s="221"/>
      <c r="D29" s="216"/>
      <c r="E29" s="216"/>
      <c r="F29" s="216"/>
    </row>
    <row r="30" spans="1:10">
      <c r="A30" s="221"/>
      <c r="B30" s="221"/>
      <c r="C30" s="216"/>
      <c r="D30" s="216"/>
      <c r="E30" s="216"/>
      <c r="F30" s="216"/>
    </row>
    <row r="31" spans="1:10">
      <c r="A31" s="221"/>
      <c r="B31" s="222"/>
      <c r="C31" s="222"/>
      <c r="D31" s="223"/>
      <c r="E31" s="216"/>
      <c r="F31" s="216"/>
    </row>
    <row r="32" spans="1:10">
      <c r="A32" s="216"/>
      <c r="B32" s="216"/>
      <c r="C32" s="216"/>
      <c r="D32" s="216"/>
      <c r="E32" s="216"/>
      <c r="F32" s="216"/>
    </row>
    <row r="33" spans="1:8">
      <c r="A33" s="221"/>
      <c r="B33" s="221"/>
      <c r="C33" s="216"/>
      <c r="D33" s="216"/>
      <c r="E33" s="216"/>
      <c r="F33" s="216"/>
    </row>
    <row r="34" spans="1:8">
      <c r="A34" s="224"/>
      <c r="B34" s="216"/>
      <c r="C34" s="216"/>
      <c r="D34" s="216"/>
      <c r="E34" s="216"/>
      <c r="F34" s="216"/>
    </row>
    <row r="35" spans="1:8">
      <c r="A35" s="216"/>
      <c r="B35" s="216"/>
      <c r="C35" s="216"/>
      <c r="D35" s="216"/>
      <c r="E35" s="216"/>
      <c r="F35" s="216"/>
      <c r="G35" s="136"/>
      <c r="H35" s="133"/>
    </row>
    <row r="36" spans="1:8">
      <c r="A36" s="216"/>
      <c r="B36" s="216"/>
      <c r="C36" s="216"/>
      <c r="D36" s="216"/>
      <c r="E36" s="216"/>
      <c r="F36" s="216"/>
    </row>
    <row r="37" spans="1:8">
      <c r="A37" s="216"/>
      <c r="B37" s="216"/>
      <c r="C37" s="216"/>
      <c r="D37" s="216"/>
      <c r="E37" s="216"/>
      <c r="F37" s="216"/>
    </row>
    <row r="38" spans="1:8">
      <c r="A38" s="216"/>
      <c r="B38" s="216"/>
      <c r="C38" s="216"/>
      <c r="D38" s="216"/>
      <c r="E38" s="216"/>
      <c r="F38" s="216"/>
    </row>
    <row r="39" spans="1:8">
      <c r="A39" s="216"/>
      <c r="B39" s="216"/>
      <c r="C39" s="216"/>
      <c r="D39" s="216"/>
      <c r="E39" s="216"/>
      <c r="F39" s="216"/>
    </row>
    <row r="40" spans="1:8">
      <c r="A40" s="216"/>
      <c r="B40" s="222"/>
      <c r="C40" s="222"/>
      <c r="D40" s="216"/>
      <c r="E40" s="216"/>
      <c r="F40" s="216"/>
    </row>
    <row r="41" spans="1:8">
      <c r="A41" s="216"/>
      <c r="B41" s="225"/>
      <c r="C41" s="225"/>
      <c r="D41" s="216"/>
      <c r="E41" s="216"/>
      <c r="F41" s="216"/>
    </row>
    <row r="42" spans="1:8">
      <c r="A42" s="137"/>
      <c r="B42" s="129"/>
      <c r="C42" s="129"/>
      <c r="D42" s="137"/>
      <c r="E42" s="138"/>
      <c r="F42" s="138"/>
    </row>
    <row r="43" spans="1:8">
      <c r="A43" s="245" t="s">
        <v>178</v>
      </c>
      <c r="B43" s="129"/>
      <c r="C43" s="129"/>
      <c r="D43" s="137"/>
      <c r="E43" s="138"/>
      <c r="F43" s="138"/>
    </row>
    <row r="44" spans="1:8">
      <c r="A44" s="140"/>
      <c r="B44" s="141"/>
      <c r="C44" s="142"/>
      <c r="D44" s="137"/>
    </row>
    <row r="45" spans="1:8">
      <c r="A45" s="140"/>
      <c r="B45" s="143"/>
      <c r="C45" s="142"/>
      <c r="D45" s="137"/>
    </row>
    <row r="46" spans="1:8">
      <c r="A46" s="144"/>
      <c r="B46" s="145"/>
      <c r="C46" s="146"/>
      <c r="D46" s="137"/>
    </row>
    <row r="47" spans="1:8">
      <c r="A47" s="144"/>
      <c r="B47" s="141"/>
      <c r="C47" s="146"/>
      <c r="D47" s="137"/>
    </row>
    <row r="48" spans="1:8">
      <c r="A48" s="137"/>
      <c r="B48" s="142"/>
      <c r="C48" s="142"/>
      <c r="D48" s="137"/>
    </row>
    <row r="49" spans="1:9">
      <c r="A49" s="137"/>
      <c r="B49" s="142"/>
      <c r="C49" s="142"/>
      <c r="D49" s="137"/>
    </row>
    <row r="50" spans="1:9">
      <c r="A50" s="122"/>
      <c r="B50" s="122"/>
    </row>
    <row r="51" spans="1:9"/>
    <row r="53" spans="1:9">
      <c r="A53" s="140"/>
      <c r="B53" s="140"/>
      <c r="C53" s="140"/>
    </row>
    <row r="54" spans="1:9">
      <c r="A54" s="137"/>
      <c r="B54" s="129"/>
      <c r="C54" s="129"/>
      <c r="D54" s="137"/>
    </row>
    <row r="55" spans="1:9">
      <c r="A55" s="137"/>
      <c r="B55" s="129"/>
      <c r="C55" s="129"/>
      <c r="D55" s="137"/>
    </row>
    <row r="56" spans="1:9">
      <c r="A56" s="137"/>
      <c r="B56" s="142"/>
      <c r="C56" s="142"/>
      <c r="D56" s="137"/>
    </row>
    <row r="57" spans="1:9">
      <c r="A57" s="147"/>
      <c r="B57" s="148"/>
      <c r="C57" s="148"/>
    </row>
    <row r="58" spans="1:9" ht="15.75" thickBot="1">
      <c r="B58" s="148"/>
      <c r="C58" s="148"/>
    </row>
    <row r="59" spans="1:9" ht="15.75" thickBot="1">
      <c r="A59" s="149"/>
      <c r="B59" s="150"/>
      <c r="C59" s="151"/>
      <c r="D59" s="151"/>
      <c r="E59" s="152"/>
      <c r="F59" s="152"/>
      <c r="G59" s="153"/>
      <c r="H59" s="153"/>
      <c r="I59" s="139"/>
    </row>
    <row r="61" spans="1:9">
      <c r="A61" s="122"/>
      <c r="B61" s="129"/>
      <c r="C61" s="129"/>
    </row>
    <row r="62" spans="1:9">
      <c r="A62" s="137"/>
      <c r="B62" s="129"/>
      <c r="C62" s="129"/>
    </row>
    <row r="63" spans="1:9">
      <c r="B63" s="129"/>
      <c r="C63" s="129"/>
    </row>
    <row r="64" spans="1:9">
      <c r="B64" s="129"/>
      <c r="C64" s="129"/>
    </row>
    <row r="65" spans="2:3">
      <c r="B65" s="129"/>
      <c r="C65" s="129"/>
    </row>
    <row r="66" spans="2:3">
      <c r="B66" s="129"/>
      <c r="C66" s="129"/>
    </row>
  </sheetData>
  <mergeCells count="1">
    <mergeCell ref="B2:B3"/>
  </mergeCells>
  <pageMargins left="0.75" right="0.75" top="1" bottom="1" header="0" footer="0"/>
  <pageSetup paperSize="9" orientation="portrait"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FF"/>
  </sheetPr>
  <dimension ref="A1:J86"/>
  <sheetViews>
    <sheetView tabSelected="1" zoomScaleNormal="100" workbookViewId="0">
      <selection activeCell="I24" sqref="I24"/>
    </sheetView>
  </sheetViews>
  <sheetFormatPr baseColWidth="10" defaultRowHeight="15"/>
  <cols>
    <col min="1" max="1" width="28.42578125" style="266" customWidth="1"/>
    <col min="2" max="3" width="14.7109375" style="266" customWidth="1"/>
    <col min="4" max="4" width="14.28515625" style="266" customWidth="1"/>
    <col min="5" max="5" width="12.7109375" style="266" customWidth="1"/>
    <col min="6" max="6" width="16.28515625" style="266" customWidth="1"/>
    <col min="7" max="7" width="12.28515625" style="266" bestFit="1" customWidth="1"/>
    <col min="8" max="8" width="22.28515625" style="266" bestFit="1" customWidth="1"/>
    <col min="9" max="9" width="28.42578125" style="266" bestFit="1" customWidth="1"/>
    <col min="10" max="16384" width="11.42578125" style="266"/>
  </cols>
  <sheetData>
    <row r="1" spans="1:10" ht="27.75" customHeight="1">
      <c r="A1" s="265" t="s">
        <v>147</v>
      </c>
      <c r="J1"/>
    </row>
    <row r="2" spans="1:10" ht="39.75" thickBot="1">
      <c r="B2" s="1358" t="s">
        <v>149</v>
      </c>
      <c r="C2" s="757" t="s">
        <v>589</v>
      </c>
      <c r="D2" s="757" t="s">
        <v>150</v>
      </c>
      <c r="F2" s="267"/>
      <c r="G2" s="267"/>
      <c r="H2" s="803"/>
      <c r="I2" s="804" t="s">
        <v>367</v>
      </c>
      <c r="J2" s="805" t="s">
        <v>368</v>
      </c>
    </row>
    <row r="3" spans="1:10" ht="30.75" thickBot="1">
      <c r="B3" s="1359"/>
      <c r="C3" s="268" t="s">
        <v>205</v>
      </c>
      <c r="D3" s="268" t="s">
        <v>151</v>
      </c>
      <c r="E3" s="266" t="s">
        <v>169</v>
      </c>
      <c r="F3" s="269"/>
      <c r="G3" s="270"/>
      <c r="H3" s="806" t="s">
        <v>204</v>
      </c>
      <c r="I3" s="807" t="s">
        <v>589</v>
      </c>
      <c r="J3" s="808"/>
    </row>
    <row r="4" spans="1:10" ht="15.75" customHeight="1" thickBot="1">
      <c r="B4" s="758">
        <v>44197</v>
      </c>
      <c r="C4" s="1134"/>
      <c r="D4" s="111">
        <f>'-Consumos Elect '!K5</f>
        <v>338952</v>
      </c>
      <c r="E4" s="266">
        <f>D4/1000</f>
        <v>338.952</v>
      </c>
      <c r="F4" s="271"/>
      <c r="G4" s="272"/>
      <c r="H4" s="809">
        <v>43466</v>
      </c>
      <c r="I4" s="810"/>
      <c r="J4" s="808"/>
    </row>
    <row r="5" spans="1:10" ht="15.75" thickBot="1">
      <c r="B5" s="758">
        <v>44228</v>
      </c>
      <c r="C5" s="1134"/>
      <c r="D5" s="111">
        <f>'-Consumos Elect '!K6</f>
        <v>325288</v>
      </c>
      <c r="E5" s="266">
        <f t="shared" ref="E5:E15" si="0">D5/1000</f>
        <v>325.28800000000001</v>
      </c>
      <c r="F5" s="271"/>
      <c r="G5" s="272"/>
      <c r="H5" s="809">
        <v>43497</v>
      </c>
      <c r="I5" s="810"/>
      <c r="J5" s="808"/>
    </row>
    <row r="6" spans="1:10" ht="15.75" thickBot="1">
      <c r="B6" s="758">
        <v>44256</v>
      </c>
      <c r="C6" s="1134"/>
      <c r="D6" s="111">
        <f>'-Consumos Elect '!K7</f>
        <v>361790</v>
      </c>
      <c r="E6" s="266">
        <f t="shared" si="0"/>
        <v>361.79</v>
      </c>
      <c r="F6" s="271"/>
      <c r="G6" s="272"/>
      <c r="H6" s="809">
        <v>43525</v>
      </c>
      <c r="I6" s="810"/>
      <c r="J6" s="808"/>
    </row>
    <row r="7" spans="1:10" ht="15.75" thickBot="1">
      <c r="B7" s="758">
        <v>44287</v>
      </c>
      <c r="C7" s="1134"/>
      <c r="D7" s="111">
        <f>'-Consumos Elect '!K8</f>
        <v>336951</v>
      </c>
      <c r="E7" s="266">
        <f t="shared" si="0"/>
        <v>336.95100000000002</v>
      </c>
      <c r="F7" s="271"/>
      <c r="G7" s="272"/>
      <c r="H7" s="809">
        <v>43556</v>
      </c>
      <c r="I7" s="810"/>
      <c r="J7" s="808"/>
    </row>
    <row r="8" spans="1:10" ht="15.75" thickBot="1">
      <c r="B8" s="758">
        <v>44317</v>
      </c>
      <c r="C8" s="1134"/>
      <c r="D8" s="111">
        <f>'-Consumos Elect '!K9</f>
        <v>349495</v>
      </c>
      <c r="E8" s="266">
        <f t="shared" si="0"/>
        <v>349.495</v>
      </c>
      <c r="F8" s="271"/>
      <c r="G8" s="272"/>
      <c r="H8" s="809">
        <v>43586</v>
      </c>
      <c r="I8" s="810"/>
      <c r="J8" s="808"/>
    </row>
    <row r="9" spans="1:10" ht="15.75" thickBot="1">
      <c r="B9" s="758">
        <v>44348</v>
      </c>
      <c r="C9" s="1134"/>
      <c r="D9" s="111">
        <f>'-Consumos Elect '!K10</f>
        <v>417906</v>
      </c>
      <c r="E9" s="266">
        <f t="shared" si="0"/>
        <v>417.90600000000001</v>
      </c>
      <c r="F9" s="271"/>
      <c r="G9" s="272"/>
      <c r="H9" s="809">
        <v>43617</v>
      </c>
      <c r="I9" s="810"/>
      <c r="J9" s="808"/>
    </row>
    <row r="10" spans="1:10" ht="15.75" thickBot="1">
      <c r="B10" s="758">
        <v>44378</v>
      </c>
      <c r="C10" s="1134"/>
      <c r="D10" s="111">
        <f>'-Consumos Elect '!K11</f>
        <v>446129</v>
      </c>
      <c r="E10" s="266">
        <f t="shared" si="0"/>
        <v>446.12900000000002</v>
      </c>
      <c r="F10" s="271"/>
      <c r="G10" s="272"/>
      <c r="H10" s="809">
        <v>43647</v>
      </c>
      <c r="I10" s="810"/>
      <c r="J10" s="808"/>
    </row>
    <row r="11" spans="1:10" ht="15.75" thickBot="1">
      <c r="B11" s="758">
        <v>44409</v>
      </c>
      <c r="C11" s="1134"/>
      <c r="D11" s="111">
        <f>'-Consumos Elect '!K12</f>
        <v>442576</v>
      </c>
      <c r="E11" s="266">
        <f t="shared" si="0"/>
        <v>442.57600000000002</v>
      </c>
      <c r="F11" s="271"/>
      <c r="G11" s="272"/>
      <c r="H11" s="809">
        <v>43678</v>
      </c>
      <c r="I11" s="810"/>
      <c r="J11" s="808"/>
    </row>
    <row r="12" spans="1:10" ht="15.75" thickBot="1">
      <c r="B12" s="758">
        <v>44440</v>
      </c>
      <c r="C12" s="1134"/>
      <c r="D12" s="111">
        <f>'-Consumos Elect '!K13</f>
        <v>425183</v>
      </c>
      <c r="E12" s="266">
        <f t="shared" si="0"/>
        <v>425.18299999999999</v>
      </c>
      <c r="F12" s="271"/>
      <c r="G12" s="272"/>
      <c r="H12" s="809">
        <v>43709</v>
      </c>
      <c r="I12" s="810"/>
      <c r="J12" s="808"/>
    </row>
    <row r="13" spans="1:10" ht="15.75" thickBot="1">
      <c r="B13" s="758">
        <v>44470</v>
      </c>
      <c r="C13" s="1134"/>
      <c r="D13" s="111">
        <f>'-Consumos Elect '!K14</f>
        <v>416549</v>
      </c>
      <c r="E13" s="266">
        <f t="shared" si="0"/>
        <v>416.54899999999998</v>
      </c>
      <c r="F13" s="271"/>
      <c r="G13" s="272"/>
      <c r="H13" s="809">
        <v>43739</v>
      </c>
      <c r="I13" s="810"/>
      <c r="J13" s="808"/>
    </row>
    <row r="14" spans="1:10" ht="15.75" thickBot="1">
      <c r="B14" s="758">
        <v>44501</v>
      </c>
      <c r="C14" s="1134"/>
      <c r="D14" s="111">
        <f>'-Consumos Elect '!K15</f>
        <v>415560</v>
      </c>
      <c r="E14" s="266">
        <f t="shared" si="0"/>
        <v>415.56</v>
      </c>
      <c r="F14" s="271"/>
      <c r="G14" s="272"/>
      <c r="H14" s="809">
        <v>43770</v>
      </c>
      <c r="I14" s="810"/>
      <c r="J14" s="808"/>
    </row>
    <row r="15" spans="1:10" ht="15.75" thickBot="1">
      <c r="B15" s="758">
        <v>44531</v>
      </c>
      <c r="C15" s="1134"/>
      <c r="D15" s="111">
        <f>'-Consumos Elect '!K16</f>
        <v>363269</v>
      </c>
      <c r="E15" s="266">
        <f t="shared" si="0"/>
        <v>363.26900000000001</v>
      </c>
      <c r="F15" s="271"/>
      <c r="G15" s="272"/>
      <c r="H15" s="809">
        <v>43800</v>
      </c>
      <c r="I15" s="810"/>
      <c r="J15" s="808"/>
    </row>
    <row r="16" spans="1:10" ht="15.75" thickBot="1">
      <c r="B16" s="759"/>
      <c r="C16" s="1135">
        <f>SUM(C4:C15)</f>
        <v>0</v>
      </c>
      <c r="D16" s="760">
        <f>SUM(D4:D15)</f>
        <v>4639648</v>
      </c>
      <c r="F16" s="274"/>
      <c r="G16" s="275"/>
      <c r="H16" s="811" t="s">
        <v>155</v>
      </c>
      <c r="I16" s="812">
        <v>6369382.5</v>
      </c>
      <c r="J16" s="808"/>
    </row>
    <row r="17" spans="1:10">
      <c r="B17" s="276"/>
      <c r="C17" s="276"/>
      <c r="D17" s="274"/>
      <c r="E17" s="274"/>
      <c r="F17" s="275"/>
      <c r="G17" s="273"/>
      <c r="H17" s="319"/>
      <c r="I17"/>
      <c r="J17"/>
    </row>
    <row r="18" spans="1:10" ht="15.75" thickBot="1">
      <c r="A18" s="277"/>
      <c r="B18" s="278"/>
      <c r="C18" s="278"/>
      <c r="D18" s="278"/>
      <c r="E18" s="278"/>
      <c r="F18" s="275"/>
      <c r="G18" s="273"/>
      <c r="H18" s="319"/>
      <c r="I18"/>
      <c r="J18"/>
    </row>
    <row r="19" spans="1:10">
      <c r="A19" s="299"/>
      <c r="B19" s="299"/>
      <c r="C19" s="299"/>
      <c r="D19" s="299"/>
      <c r="E19" s="299"/>
      <c r="F19" s="300"/>
      <c r="G19" s="273"/>
      <c r="H19" s="319"/>
      <c r="I19"/>
      <c r="J19"/>
    </row>
    <row r="20" spans="1:10">
      <c r="A20" s="301"/>
      <c r="B20" s="301"/>
      <c r="C20" s="301"/>
      <c r="D20" s="302"/>
      <c r="E20" s="302"/>
      <c r="F20" s="300"/>
      <c r="G20" s="273"/>
      <c r="H20" s="319"/>
      <c r="I20"/>
      <c r="J20"/>
    </row>
    <row r="21" spans="1:10">
      <c r="A21" s="301"/>
      <c r="B21" s="301"/>
      <c r="C21" s="301"/>
      <c r="D21" s="302"/>
      <c r="E21" s="302"/>
      <c r="F21" s="300"/>
      <c r="G21" s="273"/>
      <c r="H21" s="319"/>
      <c r="I21"/>
      <c r="J21"/>
    </row>
    <row r="22" spans="1:10">
      <c r="A22" s="301"/>
      <c r="B22" s="301"/>
      <c r="C22" s="301"/>
      <c r="D22" s="302"/>
      <c r="E22" s="302"/>
      <c r="F22" s="300"/>
      <c r="G22" s="273"/>
      <c r="H22" s="319"/>
      <c r="I22"/>
      <c r="J22"/>
    </row>
    <row r="23" spans="1:10">
      <c r="A23" s="301"/>
      <c r="B23" s="301"/>
      <c r="C23" s="301"/>
      <c r="D23" s="302"/>
      <c r="E23" s="302"/>
      <c r="F23" s="300"/>
      <c r="G23" s="273"/>
      <c r="H23" s="319"/>
      <c r="I23"/>
      <c r="J23"/>
    </row>
    <row r="24" spans="1:10">
      <c r="A24" s="301"/>
      <c r="B24" s="301"/>
      <c r="C24" s="301"/>
      <c r="D24" s="303"/>
      <c r="E24" s="301"/>
      <c r="F24" s="304"/>
      <c r="H24" s="319"/>
      <c r="I24"/>
      <c r="J24"/>
    </row>
    <row r="25" spans="1:10">
      <c r="A25" s="301"/>
      <c r="B25" s="301"/>
      <c r="C25" s="301"/>
      <c r="D25" s="303"/>
      <c r="E25" s="301"/>
      <c r="F25" s="304"/>
      <c r="H25" s="319"/>
      <c r="I25"/>
      <c r="J25"/>
    </row>
    <row r="26" spans="1:10">
      <c r="A26" s="305"/>
      <c r="B26" s="305"/>
      <c r="C26" s="305"/>
      <c r="D26" s="305"/>
      <c r="E26" s="305"/>
      <c r="F26" s="305"/>
      <c r="G26" s="263"/>
      <c r="H26" s="319"/>
      <c r="I26"/>
      <c r="J26"/>
    </row>
    <row r="27" spans="1:10">
      <c r="A27" s="301"/>
      <c r="B27" s="301"/>
      <c r="C27" s="301"/>
      <c r="D27" s="303"/>
      <c r="E27" s="301"/>
      <c r="F27" s="304"/>
      <c r="H27" s="319"/>
      <c r="I27"/>
      <c r="J27"/>
    </row>
    <row r="28" spans="1:10">
      <c r="A28" s="301"/>
      <c r="B28" s="301"/>
      <c r="C28" s="301"/>
      <c r="D28" s="301"/>
      <c r="E28" s="301"/>
      <c r="F28" s="301"/>
    </row>
    <row r="29" spans="1:10">
      <c r="A29" s="306"/>
      <c r="B29" s="301"/>
      <c r="C29" s="306"/>
      <c r="D29" s="301"/>
      <c r="E29" s="301"/>
      <c r="F29" s="301"/>
    </row>
    <row r="30" spans="1:10">
      <c r="A30" s="306"/>
      <c r="B30" s="306"/>
      <c r="C30" s="301"/>
      <c r="D30" s="301"/>
      <c r="E30" s="301"/>
      <c r="F30" s="301"/>
    </row>
    <row r="31" spans="1:10">
      <c r="A31" s="306"/>
      <c r="B31" s="307"/>
      <c r="C31" s="307"/>
      <c r="D31" s="308"/>
      <c r="E31" s="301"/>
      <c r="F31" s="301"/>
    </row>
    <row r="32" spans="1:10">
      <c r="A32" s="301"/>
      <c r="B32" s="301"/>
      <c r="C32" s="301"/>
      <c r="D32" s="301"/>
      <c r="E32" s="301"/>
      <c r="F32" s="301"/>
    </row>
    <row r="33" spans="1:8">
      <c r="A33" s="306"/>
      <c r="B33" s="306"/>
      <c r="C33" s="301"/>
      <c r="D33" s="301"/>
      <c r="E33" s="301"/>
      <c r="F33" s="301"/>
    </row>
    <row r="34" spans="1:8">
      <c r="A34" s="309"/>
      <c r="B34" s="301"/>
      <c r="C34" s="301"/>
      <c r="D34" s="301"/>
      <c r="E34" s="301"/>
      <c r="F34" s="301"/>
    </row>
    <row r="35" spans="1:8">
      <c r="A35" s="301"/>
      <c r="B35" s="301"/>
      <c r="C35" s="301"/>
      <c r="D35" s="301"/>
      <c r="E35" s="301"/>
      <c r="F35" s="301"/>
      <c r="G35" s="279"/>
      <c r="H35" s="276"/>
    </row>
    <row r="36" spans="1:8">
      <c r="A36" s="301"/>
      <c r="B36" s="301"/>
      <c r="C36" s="301"/>
      <c r="D36" s="301"/>
      <c r="E36" s="301"/>
      <c r="F36" s="301"/>
    </row>
    <row r="37" spans="1:8">
      <c r="A37" s="301"/>
      <c r="B37" s="301"/>
      <c r="C37" s="301"/>
      <c r="D37" s="301"/>
      <c r="E37" s="301"/>
      <c r="F37" s="301"/>
    </row>
    <row r="38" spans="1:8">
      <c r="A38" s="301"/>
      <c r="B38" s="301"/>
      <c r="C38" s="301"/>
      <c r="D38" s="301"/>
      <c r="E38" s="301"/>
      <c r="F38" s="301"/>
    </row>
    <row r="39" spans="1:8">
      <c r="A39" s="301"/>
      <c r="B39" s="301"/>
      <c r="C39" s="301"/>
      <c r="D39" s="301"/>
      <c r="E39" s="301"/>
      <c r="F39" s="301"/>
    </row>
    <row r="40" spans="1:8">
      <c r="A40" s="301"/>
      <c r="B40" s="307"/>
      <c r="C40" s="307"/>
      <c r="D40" s="301"/>
      <c r="E40" s="301"/>
      <c r="F40" s="301"/>
    </row>
    <row r="41" spans="1:8">
      <c r="A41" s="301"/>
      <c r="B41" s="310"/>
      <c r="C41" s="310"/>
      <c r="D41" s="301"/>
      <c r="E41" s="301"/>
      <c r="F41" s="301"/>
    </row>
    <row r="42" spans="1:8">
      <c r="A42" s="280"/>
      <c r="B42" s="272"/>
      <c r="C42" s="272"/>
      <c r="D42" s="280"/>
      <c r="E42" s="281"/>
      <c r="F42" s="281"/>
    </row>
    <row r="43" spans="1:8">
      <c r="A43" s="245" t="s">
        <v>178</v>
      </c>
      <c r="B43" s="272"/>
      <c r="C43" s="272"/>
      <c r="D43" s="280"/>
      <c r="E43" s="281"/>
      <c r="F43" s="281"/>
    </row>
    <row r="44" spans="1:8">
      <c r="A44" s="283"/>
      <c r="B44" s="284"/>
      <c r="C44" s="285"/>
      <c r="D44" s="280"/>
    </row>
    <row r="45" spans="1:8">
      <c r="A45" s="283"/>
      <c r="B45" s="286"/>
      <c r="C45" s="285"/>
      <c r="D45" s="280"/>
    </row>
    <row r="46" spans="1:8">
      <c r="A46" s="287"/>
      <c r="B46" s="288"/>
      <c r="C46" s="289"/>
      <c r="D46" s="280"/>
    </row>
    <row r="47" spans="1:8">
      <c r="A47" s="287"/>
      <c r="B47" s="284"/>
      <c r="C47" s="289"/>
      <c r="D47" s="280"/>
    </row>
    <row r="48" spans="1:8">
      <c r="A48" s="280"/>
      <c r="B48" s="285"/>
      <c r="C48" s="285"/>
      <c r="D48" s="280"/>
    </row>
    <row r="49" spans="1:9">
      <c r="A49" s="280"/>
      <c r="B49" s="285"/>
      <c r="C49" s="285"/>
      <c r="D49" s="280"/>
    </row>
    <row r="50" spans="1:9">
      <c r="A50" s="265"/>
      <c r="B50" s="265"/>
    </row>
    <row r="51" spans="1:9"/>
    <row r="53" spans="1:9">
      <c r="A53" s="283"/>
      <c r="B53" s="283"/>
      <c r="C53" s="283"/>
    </row>
    <row r="54" spans="1:9">
      <c r="A54" s="280"/>
      <c r="B54" s="272"/>
      <c r="C54" s="272"/>
      <c r="D54" s="280"/>
    </row>
    <row r="55" spans="1:9">
      <c r="A55" s="280"/>
      <c r="B55" s="272"/>
      <c r="C55" s="272"/>
      <c r="D55" s="280"/>
    </row>
    <row r="56" spans="1:9">
      <c r="A56" s="280"/>
      <c r="B56" s="285"/>
      <c r="C56" s="285"/>
      <c r="D56" s="280"/>
    </row>
    <row r="57" spans="1:9">
      <c r="A57" s="290"/>
      <c r="B57" s="291"/>
      <c r="C57" s="291"/>
    </row>
    <row r="58" spans="1:9" ht="15.75" thickBot="1">
      <c r="B58" s="291"/>
      <c r="C58" s="291"/>
    </row>
    <row r="59" spans="1:9" ht="15.75" thickBot="1">
      <c r="A59" s="292"/>
      <c r="B59" s="293"/>
      <c r="C59" s="294"/>
      <c r="D59" s="294"/>
      <c r="E59" s="295"/>
      <c r="F59" s="295"/>
      <c r="G59" s="296"/>
      <c r="H59" s="296"/>
      <c r="I59" s="282"/>
    </row>
    <row r="61" spans="1:9">
      <c r="A61" s="265"/>
      <c r="B61" s="272"/>
      <c r="C61" s="272"/>
    </row>
    <row r="62" spans="1:9">
      <c r="A62" s="280"/>
      <c r="B62" s="272"/>
      <c r="C62" s="272"/>
    </row>
    <row r="63" spans="1:9">
      <c r="B63" s="272"/>
      <c r="C63" s="272"/>
    </row>
    <row r="64" spans="1:9">
      <c r="B64" s="272"/>
      <c r="C64" s="272"/>
    </row>
    <row r="65" spans="2:3">
      <c r="B65" s="272"/>
      <c r="C65" s="272"/>
    </row>
    <row r="66" spans="2:3">
      <c r="B66" s="272"/>
      <c r="C66" s="272"/>
    </row>
    <row r="86" spans="2:10">
      <c r="B86" s="271"/>
      <c r="C86" s="271"/>
      <c r="D86" s="271"/>
      <c r="E86" s="271"/>
      <c r="F86" s="271"/>
      <c r="G86" s="271"/>
      <c r="H86" s="271"/>
      <c r="I86" s="271"/>
      <c r="J86" s="271"/>
    </row>
  </sheetData>
  <mergeCells count="1">
    <mergeCell ref="B2:B3"/>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B61"/>
  <sheetViews>
    <sheetView workbookViewId="0">
      <selection activeCell="B23" sqref="B23"/>
    </sheetView>
  </sheetViews>
  <sheetFormatPr baseColWidth="10" defaultRowHeight="12.75"/>
  <sheetData>
    <row r="3" spans="2:2">
      <c r="B3" s="154" t="s">
        <v>215</v>
      </c>
    </row>
    <row r="21" spans="2:2">
      <c r="B21" s="154"/>
    </row>
    <row r="61" spans="2:2">
      <c r="B61" s="154" t="s">
        <v>227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T69"/>
  <sheetViews>
    <sheetView topLeftCell="A25" zoomScale="70" zoomScaleNormal="85" workbookViewId="0">
      <selection activeCell="J27" sqref="J27"/>
    </sheetView>
  </sheetViews>
  <sheetFormatPr baseColWidth="10" defaultRowHeight="15"/>
  <cols>
    <col min="1" max="1" width="5.7109375" style="183" customWidth="1"/>
    <col min="2" max="2" width="24.140625" style="183" bestFit="1" customWidth="1"/>
    <col min="3" max="3" width="24.28515625" style="183" bestFit="1" customWidth="1"/>
    <col min="4" max="4" width="16.140625" style="183" customWidth="1"/>
    <col min="5" max="5" width="16.42578125" style="183" customWidth="1"/>
    <col min="6" max="6" width="15.42578125" style="184" customWidth="1"/>
    <col min="7" max="7" width="16.28515625" style="183" customWidth="1"/>
    <col min="8" max="8" width="13.42578125" style="183" bestFit="1" customWidth="1"/>
    <col min="9" max="9" width="13.42578125" style="183" customWidth="1"/>
    <col min="10" max="10" width="14.140625" style="183" customWidth="1"/>
    <col min="11" max="11" width="15.7109375" style="183" customWidth="1"/>
    <col min="12" max="12" width="17.85546875" style="183" customWidth="1"/>
    <col min="13" max="16" width="11.42578125" style="183"/>
    <col min="17" max="19" width="13.42578125" style="183" customWidth="1"/>
    <col min="20" max="16384" width="11.42578125" style="183"/>
  </cols>
  <sheetData>
    <row r="1" spans="2:20" ht="9" customHeight="1" thickBot="1">
      <c r="B1" s="1080"/>
      <c r="C1" s="1080"/>
      <c r="D1" s="1080"/>
    </row>
    <row r="2" spans="2:20" ht="32.25" customHeight="1" thickBot="1">
      <c r="B2" s="347" t="s">
        <v>168</v>
      </c>
      <c r="C2" s="347" t="s">
        <v>175</v>
      </c>
      <c r="D2" s="347" t="s">
        <v>493</v>
      </c>
      <c r="F2" s="1079"/>
      <c r="G2" s="1080"/>
      <c r="H2" s="1080"/>
      <c r="I2" s="1080"/>
      <c r="J2" s="1080"/>
      <c r="K2" s="1080"/>
      <c r="L2" s="183" t="s">
        <v>181</v>
      </c>
      <c r="M2" s="188" t="s">
        <v>283</v>
      </c>
    </row>
    <row r="3" spans="2:20" ht="22.5" customHeight="1">
      <c r="B3" s="1082">
        <v>2015</v>
      </c>
      <c r="C3" s="1082">
        <v>16285</v>
      </c>
      <c r="D3" s="1085"/>
      <c r="F3" s="1079"/>
      <c r="G3" s="1080"/>
      <c r="H3" s="1080"/>
      <c r="I3" s="1080"/>
      <c r="J3" s="1080"/>
      <c r="K3" s="1080"/>
      <c r="L3" s="1113" t="s">
        <v>156</v>
      </c>
      <c r="M3" s="1115">
        <f t="shared" ref="M3:M4" si="0">D21</f>
        <v>284.90316241940434</v>
      </c>
    </row>
    <row r="4" spans="2:20">
      <c r="B4" s="1083">
        <v>2021</v>
      </c>
      <c r="C4" s="1083">
        <v>16285</v>
      </c>
      <c r="D4" s="1086"/>
      <c r="F4" s="1079"/>
      <c r="G4" s="1080"/>
      <c r="H4" s="1080"/>
      <c r="I4" s="1080"/>
      <c r="J4" s="1080"/>
      <c r="K4" s="1080"/>
      <c r="L4" s="1113" t="s">
        <v>601</v>
      </c>
      <c r="M4" s="1115">
        <f t="shared" si="0"/>
        <v>1368.4827755603317</v>
      </c>
    </row>
    <row r="5" spans="2:20">
      <c r="B5" s="1084" t="s">
        <v>0</v>
      </c>
      <c r="C5" s="1083">
        <f>C4</f>
        <v>16285</v>
      </c>
      <c r="D5" s="1085">
        <f>SUM(D4)</f>
        <v>0</v>
      </c>
      <c r="F5" s="1079"/>
      <c r="G5" s="1080"/>
      <c r="H5" s="1080"/>
      <c r="I5" s="1080"/>
      <c r="J5" s="1080"/>
      <c r="K5" s="1080"/>
    </row>
    <row r="6" spans="2:20">
      <c r="F6" s="1079"/>
      <c r="G6" s="1080"/>
      <c r="H6" s="1080"/>
      <c r="I6" s="1080"/>
      <c r="J6" s="1080"/>
      <c r="K6" s="1080"/>
    </row>
    <row r="7" spans="2:20" ht="24.75" customHeight="1" thickBot="1">
      <c r="F7" s="1079"/>
      <c r="G7" s="1081"/>
      <c r="H7" s="1080"/>
      <c r="I7" s="1080"/>
      <c r="J7" s="1080"/>
      <c r="K7" s="1080"/>
    </row>
    <row r="8" spans="2:20" ht="24.75" customHeight="1" thickBot="1">
      <c r="B8" s="203" t="s">
        <v>148</v>
      </c>
      <c r="C8" s="204" t="s">
        <v>132</v>
      </c>
      <c r="D8" s="313" t="s">
        <v>618</v>
      </c>
      <c r="F8" s="1079"/>
      <c r="G8" s="1081"/>
      <c r="H8" s="1080"/>
      <c r="I8" s="1080"/>
      <c r="J8" s="1080"/>
      <c r="K8" s="1080"/>
    </row>
    <row r="9" spans="2:20" ht="24.75" customHeight="1" thickBot="1">
      <c r="B9" s="185" t="s">
        <v>156</v>
      </c>
      <c r="C9" s="1247">
        <f>C15/C5</f>
        <v>245.29984648449494</v>
      </c>
      <c r="D9" s="1247">
        <f>C16/$C$5</f>
        <v>284.90316241940434</v>
      </c>
      <c r="F9" s="1079"/>
      <c r="G9" s="1081"/>
      <c r="H9" s="1080"/>
      <c r="I9" s="1080"/>
      <c r="J9" s="1080"/>
      <c r="K9" s="1080"/>
    </row>
    <row r="10" spans="2:20" ht="24.75" customHeight="1" thickBot="1">
      <c r="B10" s="185" t="s">
        <v>157</v>
      </c>
      <c r="C10" s="1247">
        <f>D15/C5</f>
        <v>1059.942032545287</v>
      </c>
      <c r="D10" s="1247">
        <f>D16/$C$5</f>
        <v>1368.4827755603317</v>
      </c>
      <c r="F10" s="1079"/>
      <c r="G10" s="1081"/>
      <c r="H10" s="1080"/>
      <c r="I10" s="1080"/>
      <c r="J10" s="1080"/>
      <c r="K10" s="1080"/>
    </row>
    <row r="11" spans="2:20" ht="15.75" customHeight="1" thickBot="1">
      <c r="B11" s="1248" t="s">
        <v>685</v>
      </c>
      <c r="C11" s="1249">
        <f>SUM(C9:C10)</f>
        <v>1305.241879029782</v>
      </c>
      <c r="D11" s="1249">
        <f>SUM(D9:D10)</f>
        <v>1653.3859379797359</v>
      </c>
      <c r="F11" s="1079"/>
      <c r="G11" s="1081"/>
      <c r="H11" s="1080"/>
      <c r="I11" s="1080"/>
      <c r="J11" s="1080"/>
      <c r="K11" s="1080"/>
    </row>
    <row r="12" spans="2:20" ht="18" customHeight="1">
      <c r="B12" s="1245"/>
      <c r="C12" s="1246"/>
      <c r="D12" s="1246"/>
      <c r="F12" s="1079"/>
      <c r="G12" s="1081"/>
      <c r="H12" s="1080"/>
      <c r="I12" s="1080"/>
      <c r="J12" s="1080"/>
      <c r="K12" s="1080"/>
    </row>
    <row r="13" spans="2:20" ht="24.75" customHeight="1" thickBot="1">
      <c r="F13" s="1079"/>
      <c r="G13" s="1081"/>
      <c r="H13" s="1080"/>
      <c r="I13" s="1080"/>
      <c r="J13" s="1080"/>
      <c r="K13" s="1080"/>
    </row>
    <row r="14" spans="2:20" ht="52.5" customHeight="1" thickBot="1">
      <c r="B14" s="187" t="s">
        <v>170</v>
      </c>
      <c r="C14" s="188" t="s">
        <v>171</v>
      </c>
      <c r="D14" s="188" t="s">
        <v>172</v>
      </c>
      <c r="E14" s="188" t="s">
        <v>283</v>
      </c>
      <c r="F14" s="188" t="s">
        <v>173</v>
      </c>
      <c r="G14" s="188" t="s">
        <v>174</v>
      </c>
    </row>
    <row r="15" spans="2:20" ht="22.5" customHeight="1" thickBot="1">
      <c r="B15" s="189">
        <v>2015</v>
      </c>
      <c r="C15" s="191">
        <v>3994708</v>
      </c>
      <c r="D15" s="191">
        <v>17261156</v>
      </c>
      <c r="E15" s="192">
        <f>C15/C5</f>
        <v>245.29984648449494</v>
      </c>
      <c r="F15" s="192">
        <f>D15/C5</f>
        <v>1059.942032545287</v>
      </c>
      <c r="G15" s="193">
        <f>SUM(E15:F15)</f>
        <v>1305.241879029782</v>
      </c>
    </row>
    <row r="16" spans="2:20" ht="25.5" customHeight="1" thickBot="1">
      <c r="B16" s="189">
        <v>2021</v>
      </c>
      <c r="C16" s="191">
        <f>'-Consumos Elect '!E114</f>
        <v>4639648</v>
      </c>
      <c r="D16" s="191">
        <f>'-RESUMEN CONSUMOS '!D4</f>
        <v>22285742</v>
      </c>
      <c r="E16" s="192">
        <f>C16/C5</f>
        <v>284.90316241940434</v>
      </c>
      <c r="F16" s="192">
        <f>D16/C5</f>
        <v>1368.4827755603317</v>
      </c>
      <c r="G16" s="193">
        <f>SUM(E16:F16)</f>
        <v>1653.3859379797359</v>
      </c>
      <c r="L16" s="1080"/>
      <c r="M16" s="1252" t="s">
        <v>345</v>
      </c>
      <c r="N16" s="1080"/>
      <c r="P16" s="1080"/>
      <c r="Q16" s="1080"/>
      <c r="R16" s="1080"/>
      <c r="S16" s="1080"/>
      <c r="T16" s="1253" t="s">
        <v>346</v>
      </c>
    </row>
    <row r="17" spans="1:20" ht="15.75" thickBot="1">
      <c r="E17" s="190"/>
      <c r="L17" s="1080"/>
      <c r="M17" s="1080"/>
      <c r="N17" s="1080"/>
      <c r="P17" s="1080"/>
      <c r="Q17" s="1080"/>
      <c r="R17" s="1080"/>
      <c r="S17" s="1080"/>
      <c r="T17" s="1080"/>
    </row>
    <row r="18" spans="1:20" ht="15.75" thickBot="1">
      <c r="A18" s="1080"/>
      <c r="B18" s="1080"/>
      <c r="C18" s="1080"/>
      <c r="D18" s="1080"/>
      <c r="E18" s="1080"/>
      <c r="F18" s="1079"/>
      <c r="G18" s="1080"/>
      <c r="H18" s="1080"/>
      <c r="I18" s="1080"/>
      <c r="J18" s="1080"/>
      <c r="L18" s="187" t="s">
        <v>347</v>
      </c>
      <c r="M18" s="188" t="s">
        <v>207</v>
      </c>
      <c r="N18" s="1080"/>
      <c r="P18" s="1080"/>
      <c r="Q18" s="1080"/>
      <c r="R18" s="1080"/>
      <c r="S18" s="1080"/>
      <c r="T18" s="1080"/>
    </row>
    <row r="19" spans="1:20" ht="39" thickBot="1">
      <c r="A19" s="1080"/>
      <c r="B19" s="1261" t="s">
        <v>181</v>
      </c>
      <c r="C19" s="1262" t="s">
        <v>619</v>
      </c>
      <c r="D19" s="1262"/>
      <c r="E19" s="1262"/>
      <c r="F19" s="1262"/>
      <c r="G19" s="1262" t="s">
        <v>182</v>
      </c>
      <c r="H19" s="1262"/>
      <c r="I19" s="1262"/>
      <c r="J19" s="1262"/>
      <c r="L19" s="324" t="s">
        <v>348</v>
      </c>
      <c r="M19" s="778">
        <f>D9</f>
        <v>284.90316241940434</v>
      </c>
      <c r="N19" s="1080"/>
      <c r="P19" s="187" t="str">
        <f t="shared" ref="P19:Q21" si="1">B14</f>
        <v>Año</v>
      </c>
      <c r="Q19" s="188" t="str">
        <f t="shared" si="1"/>
        <v>Electricidad kWh</v>
      </c>
      <c r="R19" s="188" t="str">
        <f>E14</f>
        <v>Consumo Electricidad kWh/m2</v>
      </c>
      <c r="S19" s="188" t="str">
        <f>G14</f>
        <v>kWtotal/m2</v>
      </c>
      <c r="T19" s="1080"/>
    </row>
    <row r="20" spans="1:20" ht="27.75" thickBot="1">
      <c r="A20" s="1080"/>
      <c r="B20" s="1261"/>
      <c r="C20" s="347" t="s">
        <v>183</v>
      </c>
      <c r="D20" s="347" t="s">
        <v>684</v>
      </c>
      <c r="E20" s="347" t="s">
        <v>184</v>
      </c>
      <c r="F20" s="347" t="s">
        <v>185</v>
      </c>
      <c r="G20" s="347" t="s">
        <v>183</v>
      </c>
      <c r="H20" s="347" t="s">
        <v>684</v>
      </c>
      <c r="I20" s="347" t="s">
        <v>184</v>
      </c>
      <c r="J20" s="347" t="s">
        <v>185</v>
      </c>
      <c r="L20" s="324" t="s">
        <v>600</v>
      </c>
      <c r="M20" s="778">
        <f>D10</f>
        <v>1368.4827755603317</v>
      </c>
      <c r="N20" s="1080"/>
      <c r="P20" s="189">
        <f t="shared" si="1"/>
        <v>2015</v>
      </c>
      <c r="Q20" s="814">
        <f t="shared" si="1"/>
        <v>3994708</v>
      </c>
      <c r="R20" s="779">
        <f>E15</f>
        <v>245.29984648449494</v>
      </c>
      <c r="S20" s="780">
        <f>G15</f>
        <v>1305.241879029782</v>
      </c>
      <c r="T20" s="1080"/>
    </row>
    <row r="21" spans="1:20" ht="27.75" thickBot="1">
      <c r="A21" s="1080"/>
      <c r="B21" s="1113" t="s">
        <v>76</v>
      </c>
      <c r="C21" s="1114">
        <f>C16</f>
        <v>4639648</v>
      </c>
      <c r="D21" s="1115">
        <f>E16</f>
        <v>284.90316241940434</v>
      </c>
      <c r="E21" s="1114">
        <f>+'-Consumos Elect '!D140</f>
        <v>529594.27</v>
      </c>
      <c r="F21" s="1116">
        <f>+C21/$C$23</f>
        <v>0.17231497853884381</v>
      </c>
      <c r="G21" s="1117">
        <f>M31</f>
        <v>315353.91946429462</v>
      </c>
      <c r="H21" s="1118">
        <f>E15</f>
        <v>245.29984648449494</v>
      </c>
      <c r="I21" s="1117">
        <v>116424</v>
      </c>
      <c r="J21" s="1119">
        <f>+G21/$G$23</f>
        <v>0.18793439777371551</v>
      </c>
      <c r="L21" s="324" t="s">
        <v>349</v>
      </c>
      <c r="M21" s="778">
        <f>D11</f>
        <v>1653.3859379797359</v>
      </c>
      <c r="N21" s="1080"/>
      <c r="P21" s="189">
        <f t="shared" si="1"/>
        <v>2021</v>
      </c>
      <c r="Q21" s="814">
        <f t="shared" si="1"/>
        <v>4639648</v>
      </c>
      <c r="R21" s="779">
        <f>E16</f>
        <v>284.90316241940434</v>
      </c>
      <c r="S21" s="780">
        <f>G16</f>
        <v>1653.3859379797359</v>
      </c>
      <c r="T21" s="1080"/>
    </row>
    <row r="22" spans="1:20">
      <c r="A22" s="1080"/>
      <c r="B22" s="1113" t="s">
        <v>130</v>
      </c>
      <c r="C22" s="1202">
        <f>D16</f>
        <v>22285742</v>
      </c>
      <c r="D22" s="1115">
        <f>F16</f>
        <v>1368.4827755603317</v>
      </c>
      <c r="E22" s="1114">
        <f>'-RESUMEN CONSUMOS '!D6</f>
        <v>476545.93999999994</v>
      </c>
      <c r="F22" s="1116">
        <f>+C22/$C$23</f>
        <v>0.82768502146115619</v>
      </c>
      <c r="G22" s="1117">
        <f>M30</f>
        <v>1362646.0805357054</v>
      </c>
      <c r="H22" s="1118">
        <f>F15</f>
        <v>1059.942032545287</v>
      </c>
      <c r="I22" s="1117">
        <v>24637</v>
      </c>
      <c r="J22" s="1119">
        <f>+G22/$G$23</f>
        <v>0.81206560222628454</v>
      </c>
      <c r="L22" s="1250"/>
      <c r="M22" s="1251"/>
      <c r="N22" s="1080"/>
    </row>
    <row r="23" spans="1:20">
      <c r="A23" s="1080"/>
      <c r="B23" s="1113" t="s">
        <v>0</v>
      </c>
      <c r="C23" s="1120">
        <f>SUM(C21:C22)</f>
        <v>26925390</v>
      </c>
      <c r="D23" s="1121"/>
      <c r="E23" s="1120">
        <f>SUM(E21:E22)</f>
        <v>1006140.21</v>
      </c>
      <c r="F23" s="1121"/>
      <c r="G23" s="1120">
        <f>SUM(G21:G22)</f>
        <v>1678000</v>
      </c>
      <c r="H23" s="1122"/>
      <c r="I23" s="1120">
        <f>SUM(I21:I22)</f>
        <v>141061</v>
      </c>
      <c r="J23" s="1119"/>
    </row>
    <row r="24" spans="1:20">
      <c r="B24" s="1109"/>
      <c r="C24" s="397"/>
      <c r="D24" s="397"/>
      <c r="E24" s="397"/>
      <c r="F24" s="1110"/>
      <c r="G24" s="1111"/>
      <c r="H24" s="1111"/>
      <c r="I24" s="1111"/>
      <c r="J24" s="1112"/>
    </row>
    <row r="26" spans="1:20" ht="19.5" thickBot="1">
      <c r="B26" s="1080"/>
      <c r="C26" s="1080"/>
      <c r="D26" s="1254" t="s">
        <v>350</v>
      </c>
    </row>
    <row r="27" spans="1:20" ht="15.75" thickBot="1">
      <c r="B27" s="187" t="s">
        <v>206</v>
      </c>
      <c r="C27" s="188" t="s">
        <v>207</v>
      </c>
      <c r="D27" s="1080"/>
      <c r="E27" s="781" t="s">
        <v>208</v>
      </c>
      <c r="F27" s="782" t="s">
        <v>213</v>
      </c>
    </row>
    <row r="28" spans="1:20" ht="47.25" customHeight="1" thickBot="1">
      <c r="B28" s="323" t="s">
        <v>221</v>
      </c>
      <c r="C28" s="1259">
        <f>+D9*E29</f>
        <v>94.302946760822834</v>
      </c>
      <c r="D28" s="1080"/>
      <c r="F28" s="783" t="s">
        <v>214</v>
      </c>
    </row>
    <row r="29" spans="1:20" ht="28.5" customHeight="1" thickBot="1">
      <c r="B29" s="324" t="s">
        <v>222</v>
      </c>
      <c r="C29" s="1260"/>
      <c r="D29" s="1080"/>
      <c r="E29" s="781">
        <v>0.33100000000000002</v>
      </c>
      <c r="F29" s="784" t="s">
        <v>209</v>
      </c>
      <c r="L29" s="1123"/>
      <c r="M29" s="1124">
        <v>2015</v>
      </c>
      <c r="N29" s="1124"/>
      <c r="O29" s="1124"/>
      <c r="P29" s="1125"/>
    </row>
    <row r="30" spans="1:20" ht="37.5" customHeight="1">
      <c r="B30" s="323" t="s">
        <v>223</v>
      </c>
      <c r="C30" s="1259">
        <f>+D10*E30</f>
        <v>344.85765944120357</v>
      </c>
      <c r="D30" s="1255"/>
      <c r="E30" s="781">
        <v>0.252</v>
      </c>
      <c r="F30" s="784" t="s">
        <v>210</v>
      </c>
      <c r="L30" s="1126" t="s">
        <v>595</v>
      </c>
      <c r="M30" s="1077">
        <f>N30*N32/100</f>
        <v>1362646.0805357054</v>
      </c>
      <c r="N30" s="1078">
        <f>O30*100/O32</f>
        <v>81.206560222628454</v>
      </c>
      <c r="O30" s="1127">
        <f>D15</f>
        <v>17261156</v>
      </c>
      <c r="P30" s="1128"/>
      <c r="Q30" s="183">
        <v>0.33100000000000002</v>
      </c>
      <c r="R30" s="183" t="s">
        <v>209</v>
      </c>
    </row>
    <row r="31" spans="1:20" ht="35.25" customHeight="1" thickBot="1">
      <c r="B31" s="324" t="s">
        <v>224</v>
      </c>
      <c r="C31" s="1260"/>
      <c r="D31" s="1256"/>
      <c r="L31" s="1126" t="s">
        <v>594</v>
      </c>
      <c r="M31" s="1077">
        <f>N31*N32/100</f>
        <v>315353.91946429462</v>
      </c>
      <c r="N31" s="1078">
        <f>O31*100/O32</f>
        <v>18.793439777371553</v>
      </c>
      <c r="O31" s="1127">
        <f>C15</f>
        <v>3994708</v>
      </c>
      <c r="P31" s="1128"/>
      <c r="Q31" s="183">
        <v>0.252</v>
      </c>
      <c r="R31" s="183" t="s">
        <v>210</v>
      </c>
    </row>
    <row r="32" spans="1:20" ht="54" customHeight="1" thickBot="1">
      <c r="B32" s="323" t="s">
        <v>225</v>
      </c>
      <c r="C32" s="1259">
        <f>SUM(C28:C31)</f>
        <v>439.16060620202643</v>
      </c>
      <c r="D32" s="1080"/>
      <c r="L32" s="1129"/>
      <c r="M32" s="1130" t="s">
        <v>593</v>
      </c>
      <c r="N32" s="1131">
        <v>1678000</v>
      </c>
      <c r="O32" s="1194">
        <f>SUM(O30:O31)</f>
        <v>21255864</v>
      </c>
      <c r="P32" s="1132">
        <f>SUM(P30:P31)</f>
        <v>0</v>
      </c>
    </row>
    <row r="33" spans="2:6" ht="15.75" thickBot="1">
      <c r="B33" s="324" t="s">
        <v>226</v>
      </c>
      <c r="C33" s="1260"/>
      <c r="D33" s="1080"/>
    </row>
    <row r="34" spans="2:6">
      <c r="F34" s="785" t="s">
        <v>351</v>
      </c>
    </row>
    <row r="35" spans="2:6">
      <c r="B35" s="1100" t="s">
        <v>80</v>
      </c>
      <c r="C35" s="786" t="s">
        <v>183</v>
      </c>
      <c r="D35" s="786" t="s">
        <v>211</v>
      </c>
      <c r="E35" s="786" t="s">
        <v>212</v>
      </c>
      <c r="F35" s="786" t="s">
        <v>4</v>
      </c>
    </row>
    <row r="36" spans="2:6">
      <c r="B36" s="1101" t="s">
        <v>76</v>
      </c>
      <c r="C36" s="1102">
        <f>+'-Consumos Elect '!K35</f>
        <v>4639648</v>
      </c>
      <c r="D36" s="1103">
        <f>+E29</f>
        <v>0.33100000000000002</v>
      </c>
      <c r="E36" s="1102">
        <f>+D36*C36</f>
        <v>1535723.4880000001</v>
      </c>
      <c r="F36" s="1104">
        <f>+E36/$E$38</f>
        <v>0.21473453089606312</v>
      </c>
    </row>
    <row r="37" spans="2:6">
      <c r="B37" s="1101" t="s">
        <v>130</v>
      </c>
      <c r="C37" s="1102">
        <f>D16</f>
        <v>22285742</v>
      </c>
      <c r="D37" s="1103">
        <f>+E30</f>
        <v>0.252</v>
      </c>
      <c r="E37" s="1102">
        <f>+D37*C37</f>
        <v>5616006.9840000002</v>
      </c>
      <c r="F37" s="1104">
        <f>+E37/$E$38</f>
        <v>0.78526546910393691</v>
      </c>
    </row>
    <row r="38" spans="2:6">
      <c r="B38" s="1106" t="s">
        <v>597</v>
      </c>
      <c r="C38" s="1107">
        <f>SUM(C36:C37)</f>
        <v>26925390</v>
      </c>
      <c r="D38" s="1108"/>
      <c r="E38" s="1107">
        <f t="shared" ref="E38:F38" si="2">SUM(E36:E37)</f>
        <v>7151730.4720000001</v>
      </c>
      <c r="F38" s="1105">
        <f t="shared" si="2"/>
        <v>1</v>
      </c>
    </row>
    <row r="39" spans="2:6">
      <c r="B39" s="1080"/>
      <c r="C39" s="1080"/>
      <c r="D39" s="1080"/>
      <c r="E39" s="1080"/>
      <c r="F39" s="1079"/>
    </row>
    <row r="40" spans="2:6">
      <c r="B40" s="1080"/>
      <c r="C40" s="1080"/>
      <c r="D40" s="1080"/>
      <c r="E40" s="1080"/>
      <c r="F40" s="1079"/>
    </row>
    <row r="41" spans="2:6">
      <c r="B41" s="1080"/>
      <c r="C41" s="1080"/>
      <c r="D41" s="1080"/>
      <c r="E41" s="1080"/>
      <c r="F41" s="1079"/>
    </row>
    <row r="42" spans="2:6">
      <c r="B42" s="1080"/>
      <c r="C42" s="1080"/>
      <c r="D42" s="1080"/>
      <c r="E42" s="1080"/>
      <c r="F42" s="1079"/>
    </row>
    <row r="43" spans="2:6">
      <c r="B43" s="1080"/>
      <c r="C43" s="1080"/>
      <c r="D43" s="1080"/>
      <c r="E43" s="1080"/>
      <c r="F43" s="1079"/>
    </row>
    <row r="44" spans="2:6">
      <c r="B44" s="1080"/>
      <c r="C44" s="1080"/>
      <c r="D44" s="1080"/>
      <c r="E44" s="1080"/>
      <c r="F44" s="1079"/>
    </row>
    <row r="45" spans="2:6">
      <c r="B45" s="1080"/>
      <c r="C45" s="1080"/>
      <c r="D45" s="1080"/>
      <c r="E45" s="1080"/>
      <c r="F45" s="1079"/>
    </row>
    <row r="46" spans="2:6">
      <c r="B46" s="1080"/>
      <c r="C46" s="1080"/>
      <c r="D46" s="1080"/>
      <c r="E46" s="1080"/>
      <c r="F46" s="1079"/>
    </row>
    <row r="47" spans="2:6">
      <c r="B47" s="1080"/>
      <c r="C47" s="1080"/>
      <c r="D47" s="1080"/>
      <c r="E47" s="1080"/>
      <c r="F47" s="1079"/>
    </row>
    <row r="48" spans="2:6">
      <c r="B48" s="1080"/>
      <c r="C48" s="1080"/>
      <c r="D48" s="1080"/>
      <c r="E48" s="1080"/>
      <c r="F48" s="1079"/>
    </row>
    <row r="49" spans="2:6">
      <c r="B49" s="1080"/>
      <c r="C49" s="1080"/>
      <c r="D49" s="1080"/>
      <c r="E49" s="1080"/>
      <c r="F49" s="1079"/>
    </row>
    <row r="50" spans="2:6">
      <c r="B50" s="1080"/>
      <c r="C50" s="1080"/>
      <c r="D50" s="1080"/>
      <c r="E50" s="1080"/>
      <c r="F50" s="1079"/>
    </row>
    <row r="51" spans="2:6">
      <c r="B51" s="1080"/>
      <c r="C51" s="1080"/>
      <c r="D51" s="1080"/>
      <c r="E51" s="1080"/>
      <c r="F51" s="1079"/>
    </row>
    <row r="52" spans="2:6">
      <c r="B52" s="1080"/>
      <c r="C52" s="1080"/>
      <c r="D52" s="1080"/>
      <c r="E52" s="1080"/>
      <c r="F52" s="1079"/>
    </row>
    <row r="53" spans="2:6">
      <c r="B53" s="1080"/>
      <c r="C53" s="1080"/>
      <c r="D53" s="1080"/>
      <c r="E53" s="1080"/>
      <c r="F53" s="1079"/>
    </row>
    <row r="54" spans="2:6">
      <c r="B54" s="1080"/>
      <c r="C54" s="1080"/>
      <c r="D54" s="1080"/>
      <c r="E54" s="1080"/>
      <c r="F54" s="1079"/>
    </row>
    <row r="55" spans="2:6">
      <c r="B55" s="1080"/>
      <c r="C55" s="1080"/>
      <c r="D55" s="1080"/>
      <c r="E55" s="1080"/>
      <c r="F55" s="1079"/>
    </row>
    <row r="56" spans="2:6">
      <c r="B56" s="1080"/>
      <c r="C56" s="1080"/>
      <c r="D56" s="1080"/>
      <c r="E56" s="1080"/>
      <c r="F56" s="1079"/>
    </row>
    <row r="57" spans="2:6">
      <c r="B57" s="1080"/>
      <c r="C57" s="1080"/>
      <c r="D57" s="1080"/>
      <c r="E57" s="1080"/>
      <c r="F57" s="1079"/>
    </row>
    <row r="60" spans="2:6">
      <c r="B60" s="183">
        <v>404.5</v>
      </c>
      <c r="C60" s="183">
        <v>100</v>
      </c>
    </row>
    <row r="61" spans="2:6">
      <c r="B61" s="183">
        <v>229.86</v>
      </c>
      <c r="C61" s="183">
        <f>B61*C60/B60</f>
        <v>56.825710754017308</v>
      </c>
    </row>
    <row r="65" spans="2:4" ht="15.75" thickBot="1"/>
    <row r="66" spans="2:4" ht="15.75" thickBot="1">
      <c r="B66" s="203" t="s">
        <v>148</v>
      </c>
      <c r="C66" s="204" t="s">
        <v>132</v>
      </c>
      <c r="D66" s="313" t="s">
        <v>228</v>
      </c>
    </row>
    <row r="67" spans="2:4" ht="15.75" thickBot="1">
      <c r="B67" s="185" t="s">
        <v>171</v>
      </c>
      <c r="C67" s="1148">
        <f>C15</f>
        <v>3994708</v>
      </c>
      <c r="D67" s="1148">
        <f>C16</f>
        <v>4639648</v>
      </c>
    </row>
    <row r="68" spans="2:4" ht="15.75" thickBot="1">
      <c r="B68" s="185" t="s">
        <v>172</v>
      </c>
      <c r="C68" s="1148">
        <f>D15</f>
        <v>17261156</v>
      </c>
      <c r="D68" s="1148">
        <f>D16</f>
        <v>22285742</v>
      </c>
    </row>
    <row r="69" spans="2:4">
      <c r="B69" s="311"/>
      <c r="C69" s="312"/>
      <c r="D69" s="312"/>
    </row>
  </sheetData>
  <mergeCells count="6">
    <mergeCell ref="C32:C33"/>
    <mergeCell ref="B19:B20"/>
    <mergeCell ref="C19:F19"/>
    <mergeCell ref="G19:J19"/>
    <mergeCell ref="C28:C29"/>
    <mergeCell ref="C30:C3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Q39"/>
  <sheetViews>
    <sheetView view="pageBreakPreview" zoomScale="84" zoomScaleNormal="80" zoomScaleSheetLayoutView="84" workbookViewId="0">
      <selection activeCell="E3" sqref="E3"/>
    </sheetView>
  </sheetViews>
  <sheetFormatPr baseColWidth="10" defaultRowHeight="12.75"/>
  <cols>
    <col min="1" max="1" width="4.28515625" style="24" customWidth="1"/>
    <col min="2" max="2" width="27.5703125" style="24" customWidth="1"/>
    <col min="3" max="3" width="19" style="24" customWidth="1"/>
    <col min="4" max="4" width="18.85546875" style="24" customWidth="1"/>
    <col min="5" max="5" width="16.5703125" style="24" customWidth="1"/>
    <col min="6" max="6" width="24.7109375" style="24" bestFit="1" customWidth="1"/>
    <col min="7" max="7" width="12.42578125" style="24" bestFit="1" customWidth="1"/>
    <col min="8" max="8" width="2.140625" style="24" customWidth="1"/>
    <col min="9" max="9" width="6.28515625" style="24" customWidth="1"/>
    <col min="10" max="10" width="11.42578125" style="24"/>
    <col min="11" max="11" width="13.140625" style="24" customWidth="1"/>
    <col min="12" max="12" width="13.85546875" style="24" customWidth="1"/>
    <col min="13" max="13" width="22.42578125" style="24" customWidth="1"/>
    <col min="14" max="14" width="14.140625" style="24" customWidth="1"/>
    <col min="15" max="15" width="12.85546875" style="24" customWidth="1"/>
    <col min="16" max="16" width="12.42578125" style="24" bestFit="1" customWidth="1"/>
    <col min="17" max="253" width="11.42578125" style="24"/>
    <col min="254" max="254" width="4.28515625" style="24" customWidth="1"/>
    <col min="255" max="255" width="27.5703125" style="24" customWidth="1"/>
    <col min="256" max="256" width="19" style="24" customWidth="1"/>
    <col min="257" max="257" width="20" style="24" customWidth="1"/>
    <col min="258" max="258" width="25.42578125" style="24" customWidth="1"/>
    <col min="259" max="259" width="13.85546875" style="24" customWidth="1"/>
    <col min="260" max="260" width="11.42578125" style="24"/>
    <col min="261" max="261" width="24.7109375" style="24" bestFit="1" customWidth="1"/>
    <col min="262" max="266" width="11.42578125" style="24"/>
    <col min="267" max="267" width="4.7109375" style="24" customWidth="1"/>
    <col min="268" max="509" width="11.42578125" style="24"/>
    <col min="510" max="510" width="4.28515625" style="24" customWidth="1"/>
    <col min="511" max="511" width="27.5703125" style="24" customWidth="1"/>
    <col min="512" max="512" width="19" style="24" customWidth="1"/>
    <col min="513" max="513" width="20" style="24" customWidth="1"/>
    <col min="514" max="514" width="25.42578125" style="24" customWidth="1"/>
    <col min="515" max="515" width="13.85546875" style="24" customWidth="1"/>
    <col min="516" max="516" width="11.42578125" style="24"/>
    <col min="517" max="517" width="24.7109375" style="24" bestFit="1" customWidth="1"/>
    <col min="518" max="522" width="11.42578125" style="24"/>
    <col min="523" max="523" width="4.7109375" style="24" customWidth="1"/>
    <col min="524" max="765" width="11.42578125" style="24"/>
    <col min="766" max="766" width="4.28515625" style="24" customWidth="1"/>
    <col min="767" max="767" width="27.5703125" style="24" customWidth="1"/>
    <col min="768" max="768" width="19" style="24" customWidth="1"/>
    <col min="769" max="769" width="20" style="24" customWidth="1"/>
    <col min="770" max="770" width="25.42578125" style="24" customWidth="1"/>
    <col min="771" max="771" width="13.85546875" style="24" customWidth="1"/>
    <col min="772" max="772" width="11.42578125" style="24"/>
    <col min="773" max="773" width="24.7109375" style="24" bestFit="1" customWidth="1"/>
    <col min="774" max="778" width="11.42578125" style="24"/>
    <col min="779" max="779" width="4.7109375" style="24" customWidth="1"/>
    <col min="780" max="1021" width="11.42578125" style="24"/>
    <col min="1022" max="1022" width="4.28515625" style="24" customWidth="1"/>
    <col min="1023" max="1023" width="27.5703125" style="24" customWidth="1"/>
    <col min="1024" max="1024" width="19" style="24" customWidth="1"/>
    <col min="1025" max="1025" width="20" style="24" customWidth="1"/>
    <col min="1026" max="1026" width="25.42578125" style="24" customWidth="1"/>
    <col min="1027" max="1027" width="13.85546875" style="24" customWidth="1"/>
    <col min="1028" max="1028" width="11.42578125" style="24"/>
    <col min="1029" max="1029" width="24.7109375" style="24" bestFit="1" customWidth="1"/>
    <col min="1030" max="1034" width="11.42578125" style="24"/>
    <col min="1035" max="1035" width="4.7109375" style="24" customWidth="1"/>
    <col min="1036" max="1277" width="11.42578125" style="24"/>
    <col min="1278" max="1278" width="4.28515625" style="24" customWidth="1"/>
    <col min="1279" max="1279" width="27.5703125" style="24" customWidth="1"/>
    <col min="1280" max="1280" width="19" style="24" customWidth="1"/>
    <col min="1281" max="1281" width="20" style="24" customWidth="1"/>
    <col min="1282" max="1282" width="25.42578125" style="24" customWidth="1"/>
    <col min="1283" max="1283" width="13.85546875" style="24" customWidth="1"/>
    <col min="1284" max="1284" width="11.42578125" style="24"/>
    <col min="1285" max="1285" width="24.7109375" style="24" bestFit="1" customWidth="1"/>
    <col min="1286" max="1290" width="11.42578125" style="24"/>
    <col min="1291" max="1291" width="4.7109375" style="24" customWidth="1"/>
    <col min="1292" max="1533" width="11.42578125" style="24"/>
    <col min="1534" max="1534" width="4.28515625" style="24" customWidth="1"/>
    <col min="1535" max="1535" width="27.5703125" style="24" customWidth="1"/>
    <col min="1536" max="1536" width="19" style="24" customWidth="1"/>
    <col min="1537" max="1537" width="20" style="24" customWidth="1"/>
    <col min="1538" max="1538" width="25.42578125" style="24" customWidth="1"/>
    <col min="1539" max="1539" width="13.85546875" style="24" customWidth="1"/>
    <col min="1540" max="1540" width="11.42578125" style="24"/>
    <col min="1541" max="1541" width="24.7109375" style="24" bestFit="1" customWidth="1"/>
    <col min="1542" max="1546" width="11.42578125" style="24"/>
    <col min="1547" max="1547" width="4.7109375" style="24" customWidth="1"/>
    <col min="1548" max="1789" width="11.42578125" style="24"/>
    <col min="1790" max="1790" width="4.28515625" style="24" customWidth="1"/>
    <col min="1791" max="1791" width="27.5703125" style="24" customWidth="1"/>
    <col min="1792" max="1792" width="19" style="24" customWidth="1"/>
    <col min="1793" max="1793" width="20" style="24" customWidth="1"/>
    <col min="1794" max="1794" width="25.42578125" style="24" customWidth="1"/>
    <col min="1795" max="1795" width="13.85546875" style="24" customWidth="1"/>
    <col min="1796" max="1796" width="11.42578125" style="24"/>
    <col min="1797" max="1797" width="24.7109375" style="24" bestFit="1" customWidth="1"/>
    <col min="1798" max="1802" width="11.42578125" style="24"/>
    <col min="1803" max="1803" width="4.7109375" style="24" customWidth="1"/>
    <col min="1804" max="2045" width="11.42578125" style="24"/>
    <col min="2046" max="2046" width="4.28515625" style="24" customWidth="1"/>
    <col min="2047" max="2047" width="27.5703125" style="24" customWidth="1"/>
    <col min="2048" max="2048" width="19" style="24" customWidth="1"/>
    <col min="2049" max="2049" width="20" style="24" customWidth="1"/>
    <col min="2050" max="2050" width="25.42578125" style="24" customWidth="1"/>
    <col min="2051" max="2051" width="13.85546875" style="24" customWidth="1"/>
    <col min="2052" max="2052" width="11.42578125" style="24"/>
    <col min="2053" max="2053" width="24.7109375" style="24" bestFit="1" customWidth="1"/>
    <col min="2054" max="2058" width="11.42578125" style="24"/>
    <col min="2059" max="2059" width="4.7109375" style="24" customWidth="1"/>
    <col min="2060" max="2301" width="11.42578125" style="24"/>
    <col min="2302" max="2302" width="4.28515625" style="24" customWidth="1"/>
    <col min="2303" max="2303" width="27.5703125" style="24" customWidth="1"/>
    <col min="2304" max="2304" width="19" style="24" customWidth="1"/>
    <col min="2305" max="2305" width="20" style="24" customWidth="1"/>
    <col min="2306" max="2306" width="25.42578125" style="24" customWidth="1"/>
    <col min="2307" max="2307" width="13.85546875" style="24" customWidth="1"/>
    <col min="2308" max="2308" width="11.42578125" style="24"/>
    <col min="2309" max="2309" width="24.7109375" style="24" bestFit="1" customWidth="1"/>
    <col min="2310" max="2314" width="11.42578125" style="24"/>
    <col min="2315" max="2315" width="4.7109375" style="24" customWidth="1"/>
    <col min="2316" max="2557" width="11.42578125" style="24"/>
    <col min="2558" max="2558" width="4.28515625" style="24" customWidth="1"/>
    <col min="2559" max="2559" width="27.5703125" style="24" customWidth="1"/>
    <col min="2560" max="2560" width="19" style="24" customWidth="1"/>
    <col min="2561" max="2561" width="20" style="24" customWidth="1"/>
    <col min="2562" max="2562" width="25.42578125" style="24" customWidth="1"/>
    <col min="2563" max="2563" width="13.85546875" style="24" customWidth="1"/>
    <col min="2564" max="2564" width="11.42578125" style="24"/>
    <col min="2565" max="2565" width="24.7109375" style="24" bestFit="1" customWidth="1"/>
    <col min="2566" max="2570" width="11.42578125" style="24"/>
    <col min="2571" max="2571" width="4.7109375" style="24" customWidth="1"/>
    <col min="2572" max="2813" width="11.42578125" style="24"/>
    <col min="2814" max="2814" width="4.28515625" style="24" customWidth="1"/>
    <col min="2815" max="2815" width="27.5703125" style="24" customWidth="1"/>
    <col min="2816" max="2816" width="19" style="24" customWidth="1"/>
    <col min="2817" max="2817" width="20" style="24" customWidth="1"/>
    <col min="2818" max="2818" width="25.42578125" style="24" customWidth="1"/>
    <col min="2819" max="2819" width="13.85546875" style="24" customWidth="1"/>
    <col min="2820" max="2820" width="11.42578125" style="24"/>
    <col min="2821" max="2821" width="24.7109375" style="24" bestFit="1" customWidth="1"/>
    <col min="2822" max="2826" width="11.42578125" style="24"/>
    <col min="2827" max="2827" width="4.7109375" style="24" customWidth="1"/>
    <col min="2828" max="3069" width="11.42578125" style="24"/>
    <col min="3070" max="3070" width="4.28515625" style="24" customWidth="1"/>
    <col min="3071" max="3071" width="27.5703125" style="24" customWidth="1"/>
    <col min="3072" max="3072" width="19" style="24" customWidth="1"/>
    <col min="3073" max="3073" width="20" style="24" customWidth="1"/>
    <col min="3074" max="3074" width="25.42578125" style="24" customWidth="1"/>
    <col min="3075" max="3075" width="13.85546875" style="24" customWidth="1"/>
    <col min="3076" max="3076" width="11.42578125" style="24"/>
    <col min="3077" max="3077" width="24.7109375" style="24" bestFit="1" customWidth="1"/>
    <col min="3078" max="3082" width="11.42578125" style="24"/>
    <col min="3083" max="3083" width="4.7109375" style="24" customWidth="1"/>
    <col min="3084" max="3325" width="11.42578125" style="24"/>
    <col min="3326" max="3326" width="4.28515625" style="24" customWidth="1"/>
    <col min="3327" max="3327" width="27.5703125" style="24" customWidth="1"/>
    <col min="3328" max="3328" width="19" style="24" customWidth="1"/>
    <col min="3329" max="3329" width="20" style="24" customWidth="1"/>
    <col min="3330" max="3330" width="25.42578125" style="24" customWidth="1"/>
    <col min="3331" max="3331" width="13.85546875" style="24" customWidth="1"/>
    <col min="3332" max="3332" width="11.42578125" style="24"/>
    <col min="3333" max="3333" width="24.7109375" style="24" bestFit="1" customWidth="1"/>
    <col min="3334" max="3338" width="11.42578125" style="24"/>
    <col min="3339" max="3339" width="4.7109375" style="24" customWidth="1"/>
    <col min="3340" max="3581" width="11.42578125" style="24"/>
    <col min="3582" max="3582" width="4.28515625" style="24" customWidth="1"/>
    <col min="3583" max="3583" width="27.5703125" style="24" customWidth="1"/>
    <col min="3584" max="3584" width="19" style="24" customWidth="1"/>
    <col min="3585" max="3585" width="20" style="24" customWidth="1"/>
    <col min="3586" max="3586" width="25.42578125" style="24" customWidth="1"/>
    <col min="3587" max="3587" width="13.85546875" style="24" customWidth="1"/>
    <col min="3588" max="3588" width="11.42578125" style="24"/>
    <col min="3589" max="3589" width="24.7109375" style="24" bestFit="1" customWidth="1"/>
    <col min="3590" max="3594" width="11.42578125" style="24"/>
    <col min="3595" max="3595" width="4.7109375" style="24" customWidth="1"/>
    <col min="3596" max="3837" width="11.42578125" style="24"/>
    <col min="3838" max="3838" width="4.28515625" style="24" customWidth="1"/>
    <col min="3839" max="3839" width="27.5703125" style="24" customWidth="1"/>
    <col min="3840" max="3840" width="19" style="24" customWidth="1"/>
    <col min="3841" max="3841" width="20" style="24" customWidth="1"/>
    <col min="3842" max="3842" width="25.42578125" style="24" customWidth="1"/>
    <col min="3843" max="3843" width="13.85546875" style="24" customWidth="1"/>
    <col min="3844" max="3844" width="11.42578125" style="24"/>
    <col min="3845" max="3845" width="24.7109375" style="24" bestFit="1" customWidth="1"/>
    <col min="3846" max="3850" width="11.42578125" style="24"/>
    <col min="3851" max="3851" width="4.7109375" style="24" customWidth="1"/>
    <col min="3852" max="4093" width="11.42578125" style="24"/>
    <col min="4094" max="4094" width="4.28515625" style="24" customWidth="1"/>
    <col min="4095" max="4095" width="27.5703125" style="24" customWidth="1"/>
    <col min="4096" max="4096" width="19" style="24" customWidth="1"/>
    <col min="4097" max="4097" width="20" style="24" customWidth="1"/>
    <col min="4098" max="4098" width="25.42578125" style="24" customWidth="1"/>
    <col min="4099" max="4099" width="13.85546875" style="24" customWidth="1"/>
    <col min="4100" max="4100" width="11.42578125" style="24"/>
    <col min="4101" max="4101" width="24.7109375" style="24" bestFit="1" customWidth="1"/>
    <col min="4102" max="4106" width="11.42578125" style="24"/>
    <col min="4107" max="4107" width="4.7109375" style="24" customWidth="1"/>
    <col min="4108" max="4349" width="11.42578125" style="24"/>
    <col min="4350" max="4350" width="4.28515625" style="24" customWidth="1"/>
    <col min="4351" max="4351" width="27.5703125" style="24" customWidth="1"/>
    <col min="4352" max="4352" width="19" style="24" customWidth="1"/>
    <col min="4353" max="4353" width="20" style="24" customWidth="1"/>
    <col min="4354" max="4354" width="25.42578125" style="24" customWidth="1"/>
    <col min="4355" max="4355" width="13.85546875" style="24" customWidth="1"/>
    <col min="4356" max="4356" width="11.42578125" style="24"/>
    <col min="4357" max="4357" width="24.7109375" style="24" bestFit="1" customWidth="1"/>
    <col min="4358" max="4362" width="11.42578125" style="24"/>
    <col min="4363" max="4363" width="4.7109375" style="24" customWidth="1"/>
    <col min="4364" max="4605" width="11.42578125" style="24"/>
    <col min="4606" max="4606" width="4.28515625" style="24" customWidth="1"/>
    <col min="4607" max="4607" width="27.5703125" style="24" customWidth="1"/>
    <col min="4608" max="4608" width="19" style="24" customWidth="1"/>
    <col min="4609" max="4609" width="20" style="24" customWidth="1"/>
    <col min="4610" max="4610" width="25.42578125" style="24" customWidth="1"/>
    <col min="4611" max="4611" width="13.85546875" style="24" customWidth="1"/>
    <col min="4612" max="4612" width="11.42578125" style="24"/>
    <col min="4613" max="4613" width="24.7109375" style="24" bestFit="1" customWidth="1"/>
    <col min="4614" max="4618" width="11.42578125" style="24"/>
    <col min="4619" max="4619" width="4.7109375" style="24" customWidth="1"/>
    <col min="4620" max="4861" width="11.42578125" style="24"/>
    <col min="4862" max="4862" width="4.28515625" style="24" customWidth="1"/>
    <col min="4863" max="4863" width="27.5703125" style="24" customWidth="1"/>
    <col min="4864" max="4864" width="19" style="24" customWidth="1"/>
    <col min="4865" max="4865" width="20" style="24" customWidth="1"/>
    <col min="4866" max="4866" width="25.42578125" style="24" customWidth="1"/>
    <col min="4867" max="4867" width="13.85546875" style="24" customWidth="1"/>
    <col min="4868" max="4868" width="11.42578125" style="24"/>
    <col min="4869" max="4869" width="24.7109375" style="24" bestFit="1" customWidth="1"/>
    <col min="4870" max="4874" width="11.42578125" style="24"/>
    <col min="4875" max="4875" width="4.7109375" style="24" customWidth="1"/>
    <col min="4876" max="5117" width="11.42578125" style="24"/>
    <col min="5118" max="5118" width="4.28515625" style="24" customWidth="1"/>
    <col min="5119" max="5119" width="27.5703125" style="24" customWidth="1"/>
    <col min="5120" max="5120" width="19" style="24" customWidth="1"/>
    <col min="5121" max="5121" width="20" style="24" customWidth="1"/>
    <col min="5122" max="5122" width="25.42578125" style="24" customWidth="1"/>
    <col min="5123" max="5123" width="13.85546875" style="24" customWidth="1"/>
    <col min="5124" max="5124" width="11.42578125" style="24"/>
    <col min="5125" max="5125" width="24.7109375" style="24" bestFit="1" customWidth="1"/>
    <col min="5126" max="5130" width="11.42578125" style="24"/>
    <col min="5131" max="5131" width="4.7109375" style="24" customWidth="1"/>
    <col min="5132" max="5373" width="11.42578125" style="24"/>
    <col min="5374" max="5374" width="4.28515625" style="24" customWidth="1"/>
    <col min="5375" max="5375" width="27.5703125" style="24" customWidth="1"/>
    <col min="5376" max="5376" width="19" style="24" customWidth="1"/>
    <col min="5377" max="5377" width="20" style="24" customWidth="1"/>
    <col min="5378" max="5378" width="25.42578125" style="24" customWidth="1"/>
    <col min="5379" max="5379" width="13.85546875" style="24" customWidth="1"/>
    <col min="5380" max="5380" width="11.42578125" style="24"/>
    <col min="5381" max="5381" width="24.7109375" style="24" bestFit="1" customWidth="1"/>
    <col min="5382" max="5386" width="11.42578125" style="24"/>
    <col min="5387" max="5387" width="4.7109375" style="24" customWidth="1"/>
    <col min="5388" max="5629" width="11.42578125" style="24"/>
    <col min="5630" max="5630" width="4.28515625" style="24" customWidth="1"/>
    <col min="5631" max="5631" width="27.5703125" style="24" customWidth="1"/>
    <col min="5632" max="5632" width="19" style="24" customWidth="1"/>
    <col min="5633" max="5633" width="20" style="24" customWidth="1"/>
    <col min="5634" max="5634" width="25.42578125" style="24" customWidth="1"/>
    <col min="5635" max="5635" width="13.85546875" style="24" customWidth="1"/>
    <col min="5636" max="5636" width="11.42578125" style="24"/>
    <col min="5637" max="5637" width="24.7109375" style="24" bestFit="1" customWidth="1"/>
    <col min="5638" max="5642" width="11.42578125" style="24"/>
    <col min="5643" max="5643" width="4.7109375" style="24" customWidth="1"/>
    <col min="5644" max="5885" width="11.42578125" style="24"/>
    <col min="5886" max="5886" width="4.28515625" style="24" customWidth="1"/>
    <col min="5887" max="5887" width="27.5703125" style="24" customWidth="1"/>
    <col min="5888" max="5888" width="19" style="24" customWidth="1"/>
    <col min="5889" max="5889" width="20" style="24" customWidth="1"/>
    <col min="5890" max="5890" width="25.42578125" style="24" customWidth="1"/>
    <col min="5891" max="5891" width="13.85546875" style="24" customWidth="1"/>
    <col min="5892" max="5892" width="11.42578125" style="24"/>
    <col min="5893" max="5893" width="24.7109375" style="24" bestFit="1" customWidth="1"/>
    <col min="5894" max="5898" width="11.42578125" style="24"/>
    <col min="5899" max="5899" width="4.7109375" style="24" customWidth="1"/>
    <col min="5900" max="6141" width="11.42578125" style="24"/>
    <col min="6142" max="6142" width="4.28515625" style="24" customWidth="1"/>
    <col min="6143" max="6143" width="27.5703125" style="24" customWidth="1"/>
    <col min="6144" max="6144" width="19" style="24" customWidth="1"/>
    <col min="6145" max="6145" width="20" style="24" customWidth="1"/>
    <col min="6146" max="6146" width="25.42578125" style="24" customWidth="1"/>
    <col min="6147" max="6147" width="13.85546875" style="24" customWidth="1"/>
    <col min="6148" max="6148" width="11.42578125" style="24"/>
    <col min="6149" max="6149" width="24.7109375" style="24" bestFit="1" customWidth="1"/>
    <col min="6150" max="6154" width="11.42578125" style="24"/>
    <col min="6155" max="6155" width="4.7109375" style="24" customWidth="1"/>
    <col min="6156" max="6397" width="11.42578125" style="24"/>
    <col min="6398" max="6398" width="4.28515625" style="24" customWidth="1"/>
    <col min="6399" max="6399" width="27.5703125" style="24" customWidth="1"/>
    <col min="6400" max="6400" width="19" style="24" customWidth="1"/>
    <col min="6401" max="6401" width="20" style="24" customWidth="1"/>
    <col min="6402" max="6402" width="25.42578125" style="24" customWidth="1"/>
    <col min="6403" max="6403" width="13.85546875" style="24" customWidth="1"/>
    <col min="6404" max="6404" width="11.42578125" style="24"/>
    <col min="6405" max="6405" width="24.7109375" style="24" bestFit="1" customWidth="1"/>
    <col min="6406" max="6410" width="11.42578125" style="24"/>
    <col min="6411" max="6411" width="4.7109375" style="24" customWidth="1"/>
    <col min="6412" max="6653" width="11.42578125" style="24"/>
    <col min="6654" max="6654" width="4.28515625" style="24" customWidth="1"/>
    <col min="6655" max="6655" width="27.5703125" style="24" customWidth="1"/>
    <col min="6656" max="6656" width="19" style="24" customWidth="1"/>
    <col min="6657" max="6657" width="20" style="24" customWidth="1"/>
    <col min="6658" max="6658" width="25.42578125" style="24" customWidth="1"/>
    <col min="6659" max="6659" width="13.85546875" style="24" customWidth="1"/>
    <col min="6660" max="6660" width="11.42578125" style="24"/>
    <col min="6661" max="6661" width="24.7109375" style="24" bestFit="1" customWidth="1"/>
    <col min="6662" max="6666" width="11.42578125" style="24"/>
    <col min="6667" max="6667" width="4.7109375" style="24" customWidth="1"/>
    <col min="6668" max="6909" width="11.42578125" style="24"/>
    <col min="6910" max="6910" width="4.28515625" style="24" customWidth="1"/>
    <col min="6911" max="6911" width="27.5703125" style="24" customWidth="1"/>
    <col min="6912" max="6912" width="19" style="24" customWidth="1"/>
    <col min="6913" max="6913" width="20" style="24" customWidth="1"/>
    <col min="6914" max="6914" width="25.42578125" style="24" customWidth="1"/>
    <col min="6915" max="6915" width="13.85546875" style="24" customWidth="1"/>
    <col min="6916" max="6916" width="11.42578125" style="24"/>
    <col min="6917" max="6917" width="24.7109375" style="24" bestFit="1" customWidth="1"/>
    <col min="6918" max="6922" width="11.42578125" style="24"/>
    <col min="6923" max="6923" width="4.7109375" style="24" customWidth="1"/>
    <col min="6924" max="7165" width="11.42578125" style="24"/>
    <col min="7166" max="7166" width="4.28515625" style="24" customWidth="1"/>
    <col min="7167" max="7167" width="27.5703125" style="24" customWidth="1"/>
    <col min="7168" max="7168" width="19" style="24" customWidth="1"/>
    <col min="7169" max="7169" width="20" style="24" customWidth="1"/>
    <col min="7170" max="7170" width="25.42578125" style="24" customWidth="1"/>
    <col min="7171" max="7171" width="13.85546875" style="24" customWidth="1"/>
    <col min="7172" max="7172" width="11.42578125" style="24"/>
    <col min="7173" max="7173" width="24.7109375" style="24" bestFit="1" customWidth="1"/>
    <col min="7174" max="7178" width="11.42578125" style="24"/>
    <col min="7179" max="7179" width="4.7109375" style="24" customWidth="1"/>
    <col min="7180" max="7421" width="11.42578125" style="24"/>
    <col min="7422" max="7422" width="4.28515625" style="24" customWidth="1"/>
    <col min="7423" max="7423" width="27.5703125" style="24" customWidth="1"/>
    <col min="7424" max="7424" width="19" style="24" customWidth="1"/>
    <col min="7425" max="7425" width="20" style="24" customWidth="1"/>
    <col min="7426" max="7426" width="25.42578125" style="24" customWidth="1"/>
    <col min="7427" max="7427" width="13.85546875" style="24" customWidth="1"/>
    <col min="7428" max="7428" width="11.42578125" style="24"/>
    <col min="7429" max="7429" width="24.7109375" style="24" bestFit="1" customWidth="1"/>
    <col min="7430" max="7434" width="11.42578125" style="24"/>
    <col min="7435" max="7435" width="4.7109375" style="24" customWidth="1"/>
    <col min="7436" max="7677" width="11.42578125" style="24"/>
    <col min="7678" max="7678" width="4.28515625" style="24" customWidth="1"/>
    <col min="7679" max="7679" width="27.5703125" style="24" customWidth="1"/>
    <col min="7680" max="7680" width="19" style="24" customWidth="1"/>
    <col min="7681" max="7681" width="20" style="24" customWidth="1"/>
    <col min="7682" max="7682" width="25.42578125" style="24" customWidth="1"/>
    <col min="7683" max="7683" width="13.85546875" style="24" customWidth="1"/>
    <col min="7684" max="7684" width="11.42578125" style="24"/>
    <col min="7685" max="7685" width="24.7109375" style="24" bestFit="1" customWidth="1"/>
    <col min="7686" max="7690" width="11.42578125" style="24"/>
    <col min="7691" max="7691" width="4.7109375" style="24" customWidth="1"/>
    <col min="7692" max="7933" width="11.42578125" style="24"/>
    <col min="7934" max="7934" width="4.28515625" style="24" customWidth="1"/>
    <col min="7935" max="7935" width="27.5703125" style="24" customWidth="1"/>
    <col min="7936" max="7936" width="19" style="24" customWidth="1"/>
    <col min="7937" max="7937" width="20" style="24" customWidth="1"/>
    <col min="7938" max="7938" width="25.42578125" style="24" customWidth="1"/>
    <col min="7939" max="7939" width="13.85546875" style="24" customWidth="1"/>
    <col min="7940" max="7940" width="11.42578125" style="24"/>
    <col min="7941" max="7941" width="24.7109375" style="24" bestFit="1" customWidth="1"/>
    <col min="7942" max="7946" width="11.42578125" style="24"/>
    <col min="7947" max="7947" width="4.7109375" style="24" customWidth="1"/>
    <col min="7948" max="8189" width="11.42578125" style="24"/>
    <col min="8190" max="8190" width="4.28515625" style="24" customWidth="1"/>
    <col min="8191" max="8191" width="27.5703125" style="24" customWidth="1"/>
    <col min="8192" max="8192" width="19" style="24" customWidth="1"/>
    <col min="8193" max="8193" width="20" style="24" customWidth="1"/>
    <col min="8194" max="8194" width="25.42578125" style="24" customWidth="1"/>
    <col min="8195" max="8195" width="13.85546875" style="24" customWidth="1"/>
    <col min="8196" max="8196" width="11.42578125" style="24"/>
    <col min="8197" max="8197" width="24.7109375" style="24" bestFit="1" customWidth="1"/>
    <col min="8198" max="8202" width="11.42578125" style="24"/>
    <col min="8203" max="8203" width="4.7109375" style="24" customWidth="1"/>
    <col min="8204" max="8445" width="11.42578125" style="24"/>
    <col min="8446" max="8446" width="4.28515625" style="24" customWidth="1"/>
    <col min="8447" max="8447" width="27.5703125" style="24" customWidth="1"/>
    <col min="8448" max="8448" width="19" style="24" customWidth="1"/>
    <col min="8449" max="8449" width="20" style="24" customWidth="1"/>
    <col min="8450" max="8450" width="25.42578125" style="24" customWidth="1"/>
    <col min="8451" max="8451" width="13.85546875" style="24" customWidth="1"/>
    <col min="8452" max="8452" width="11.42578125" style="24"/>
    <col min="8453" max="8453" width="24.7109375" style="24" bestFit="1" customWidth="1"/>
    <col min="8454" max="8458" width="11.42578125" style="24"/>
    <col min="8459" max="8459" width="4.7109375" style="24" customWidth="1"/>
    <col min="8460" max="8701" width="11.42578125" style="24"/>
    <col min="8702" max="8702" width="4.28515625" style="24" customWidth="1"/>
    <col min="8703" max="8703" width="27.5703125" style="24" customWidth="1"/>
    <col min="8704" max="8704" width="19" style="24" customWidth="1"/>
    <col min="8705" max="8705" width="20" style="24" customWidth="1"/>
    <col min="8706" max="8706" width="25.42578125" style="24" customWidth="1"/>
    <col min="8707" max="8707" width="13.85546875" style="24" customWidth="1"/>
    <col min="8708" max="8708" width="11.42578125" style="24"/>
    <col min="8709" max="8709" width="24.7109375" style="24" bestFit="1" customWidth="1"/>
    <col min="8710" max="8714" width="11.42578125" style="24"/>
    <col min="8715" max="8715" width="4.7109375" style="24" customWidth="1"/>
    <col min="8716" max="8957" width="11.42578125" style="24"/>
    <col min="8958" max="8958" width="4.28515625" style="24" customWidth="1"/>
    <col min="8959" max="8959" width="27.5703125" style="24" customWidth="1"/>
    <col min="8960" max="8960" width="19" style="24" customWidth="1"/>
    <col min="8961" max="8961" width="20" style="24" customWidth="1"/>
    <col min="8962" max="8962" width="25.42578125" style="24" customWidth="1"/>
    <col min="8963" max="8963" width="13.85546875" style="24" customWidth="1"/>
    <col min="8964" max="8964" width="11.42578125" style="24"/>
    <col min="8965" max="8965" width="24.7109375" style="24" bestFit="1" customWidth="1"/>
    <col min="8966" max="8970" width="11.42578125" style="24"/>
    <col min="8971" max="8971" width="4.7109375" style="24" customWidth="1"/>
    <col min="8972" max="9213" width="11.42578125" style="24"/>
    <col min="9214" max="9214" width="4.28515625" style="24" customWidth="1"/>
    <col min="9215" max="9215" width="27.5703125" style="24" customWidth="1"/>
    <col min="9216" max="9216" width="19" style="24" customWidth="1"/>
    <col min="9217" max="9217" width="20" style="24" customWidth="1"/>
    <col min="9218" max="9218" width="25.42578125" style="24" customWidth="1"/>
    <col min="9219" max="9219" width="13.85546875" style="24" customWidth="1"/>
    <col min="9220" max="9220" width="11.42578125" style="24"/>
    <col min="9221" max="9221" width="24.7109375" style="24" bestFit="1" customWidth="1"/>
    <col min="9222" max="9226" width="11.42578125" style="24"/>
    <col min="9227" max="9227" width="4.7109375" style="24" customWidth="1"/>
    <col min="9228" max="9469" width="11.42578125" style="24"/>
    <col min="9470" max="9470" width="4.28515625" style="24" customWidth="1"/>
    <col min="9471" max="9471" width="27.5703125" style="24" customWidth="1"/>
    <col min="9472" max="9472" width="19" style="24" customWidth="1"/>
    <col min="9473" max="9473" width="20" style="24" customWidth="1"/>
    <col min="9474" max="9474" width="25.42578125" style="24" customWidth="1"/>
    <col min="9475" max="9475" width="13.85546875" style="24" customWidth="1"/>
    <col min="9476" max="9476" width="11.42578125" style="24"/>
    <col min="9477" max="9477" width="24.7109375" style="24" bestFit="1" customWidth="1"/>
    <col min="9478" max="9482" width="11.42578125" style="24"/>
    <col min="9483" max="9483" width="4.7109375" style="24" customWidth="1"/>
    <col min="9484" max="9725" width="11.42578125" style="24"/>
    <col min="9726" max="9726" width="4.28515625" style="24" customWidth="1"/>
    <col min="9727" max="9727" width="27.5703125" style="24" customWidth="1"/>
    <col min="9728" max="9728" width="19" style="24" customWidth="1"/>
    <col min="9729" max="9729" width="20" style="24" customWidth="1"/>
    <col min="9730" max="9730" width="25.42578125" style="24" customWidth="1"/>
    <col min="9731" max="9731" width="13.85546875" style="24" customWidth="1"/>
    <col min="9732" max="9732" width="11.42578125" style="24"/>
    <col min="9733" max="9733" width="24.7109375" style="24" bestFit="1" customWidth="1"/>
    <col min="9734" max="9738" width="11.42578125" style="24"/>
    <col min="9739" max="9739" width="4.7109375" style="24" customWidth="1"/>
    <col min="9740" max="9981" width="11.42578125" style="24"/>
    <col min="9982" max="9982" width="4.28515625" style="24" customWidth="1"/>
    <col min="9983" max="9983" width="27.5703125" style="24" customWidth="1"/>
    <col min="9984" max="9984" width="19" style="24" customWidth="1"/>
    <col min="9985" max="9985" width="20" style="24" customWidth="1"/>
    <col min="9986" max="9986" width="25.42578125" style="24" customWidth="1"/>
    <col min="9987" max="9987" width="13.85546875" style="24" customWidth="1"/>
    <col min="9988" max="9988" width="11.42578125" style="24"/>
    <col min="9989" max="9989" width="24.7109375" style="24" bestFit="1" customWidth="1"/>
    <col min="9990" max="9994" width="11.42578125" style="24"/>
    <col min="9995" max="9995" width="4.7109375" style="24" customWidth="1"/>
    <col min="9996" max="10237" width="11.42578125" style="24"/>
    <col min="10238" max="10238" width="4.28515625" style="24" customWidth="1"/>
    <col min="10239" max="10239" width="27.5703125" style="24" customWidth="1"/>
    <col min="10240" max="10240" width="19" style="24" customWidth="1"/>
    <col min="10241" max="10241" width="20" style="24" customWidth="1"/>
    <col min="10242" max="10242" width="25.42578125" style="24" customWidth="1"/>
    <col min="10243" max="10243" width="13.85546875" style="24" customWidth="1"/>
    <col min="10244" max="10244" width="11.42578125" style="24"/>
    <col min="10245" max="10245" width="24.7109375" style="24" bestFit="1" customWidth="1"/>
    <col min="10246" max="10250" width="11.42578125" style="24"/>
    <col min="10251" max="10251" width="4.7109375" style="24" customWidth="1"/>
    <col min="10252" max="10493" width="11.42578125" style="24"/>
    <col min="10494" max="10494" width="4.28515625" style="24" customWidth="1"/>
    <col min="10495" max="10495" width="27.5703125" style="24" customWidth="1"/>
    <col min="10496" max="10496" width="19" style="24" customWidth="1"/>
    <col min="10497" max="10497" width="20" style="24" customWidth="1"/>
    <col min="10498" max="10498" width="25.42578125" style="24" customWidth="1"/>
    <col min="10499" max="10499" width="13.85546875" style="24" customWidth="1"/>
    <col min="10500" max="10500" width="11.42578125" style="24"/>
    <col min="10501" max="10501" width="24.7109375" style="24" bestFit="1" customWidth="1"/>
    <col min="10502" max="10506" width="11.42578125" style="24"/>
    <col min="10507" max="10507" width="4.7109375" style="24" customWidth="1"/>
    <col min="10508" max="10749" width="11.42578125" style="24"/>
    <col min="10750" max="10750" width="4.28515625" style="24" customWidth="1"/>
    <col min="10751" max="10751" width="27.5703125" style="24" customWidth="1"/>
    <col min="10752" max="10752" width="19" style="24" customWidth="1"/>
    <col min="10753" max="10753" width="20" style="24" customWidth="1"/>
    <col min="10754" max="10754" width="25.42578125" style="24" customWidth="1"/>
    <col min="10755" max="10755" width="13.85546875" style="24" customWidth="1"/>
    <col min="10756" max="10756" width="11.42578125" style="24"/>
    <col min="10757" max="10757" width="24.7109375" style="24" bestFit="1" customWidth="1"/>
    <col min="10758" max="10762" width="11.42578125" style="24"/>
    <col min="10763" max="10763" width="4.7109375" style="24" customWidth="1"/>
    <col min="10764" max="11005" width="11.42578125" style="24"/>
    <col min="11006" max="11006" width="4.28515625" style="24" customWidth="1"/>
    <col min="11007" max="11007" width="27.5703125" style="24" customWidth="1"/>
    <col min="11008" max="11008" width="19" style="24" customWidth="1"/>
    <col min="11009" max="11009" width="20" style="24" customWidth="1"/>
    <col min="11010" max="11010" width="25.42578125" style="24" customWidth="1"/>
    <col min="11011" max="11011" width="13.85546875" style="24" customWidth="1"/>
    <col min="11012" max="11012" width="11.42578125" style="24"/>
    <col min="11013" max="11013" width="24.7109375" style="24" bestFit="1" customWidth="1"/>
    <col min="11014" max="11018" width="11.42578125" style="24"/>
    <col min="11019" max="11019" width="4.7109375" style="24" customWidth="1"/>
    <col min="11020" max="11261" width="11.42578125" style="24"/>
    <col min="11262" max="11262" width="4.28515625" style="24" customWidth="1"/>
    <col min="11263" max="11263" width="27.5703125" style="24" customWidth="1"/>
    <col min="11264" max="11264" width="19" style="24" customWidth="1"/>
    <col min="11265" max="11265" width="20" style="24" customWidth="1"/>
    <col min="11266" max="11266" width="25.42578125" style="24" customWidth="1"/>
    <col min="11267" max="11267" width="13.85546875" style="24" customWidth="1"/>
    <col min="11268" max="11268" width="11.42578125" style="24"/>
    <col min="11269" max="11269" width="24.7109375" style="24" bestFit="1" customWidth="1"/>
    <col min="11270" max="11274" width="11.42578125" style="24"/>
    <col min="11275" max="11275" width="4.7109375" style="24" customWidth="1"/>
    <col min="11276" max="11517" width="11.42578125" style="24"/>
    <col min="11518" max="11518" width="4.28515625" style="24" customWidth="1"/>
    <col min="11519" max="11519" width="27.5703125" style="24" customWidth="1"/>
    <col min="11520" max="11520" width="19" style="24" customWidth="1"/>
    <col min="11521" max="11521" width="20" style="24" customWidth="1"/>
    <col min="11522" max="11522" width="25.42578125" style="24" customWidth="1"/>
    <col min="11523" max="11523" width="13.85546875" style="24" customWidth="1"/>
    <col min="11524" max="11524" width="11.42578125" style="24"/>
    <col min="11525" max="11525" width="24.7109375" style="24" bestFit="1" customWidth="1"/>
    <col min="11526" max="11530" width="11.42578125" style="24"/>
    <col min="11531" max="11531" width="4.7109375" style="24" customWidth="1"/>
    <col min="11532" max="11773" width="11.42578125" style="24"/>
    <col min="11774" max="11774" width="4.28515625" style="24" customWidth="1"/>
    <col min="11775" max="11775" width="27.5703125" style="24" customWidth="1"/>
    <col min="11776" max="11776" width="19" style="24" customWidth="1"/>
    <col min="11777" max="11777" width="20" style="24" customWidth="1"/>
    <col min="11778" max="11778" width="25.42578125" style="24" customWidth="1"/>
    <col min="11779" max="11779" width="13.85546875" style="24" customWidth="1"/>
    <col min="11780" max="11780" width="11.42578125" style="24"/>
    <col min="11781" max="11781" width="24.7109375" style="24" bestFit="1" customWidth="1"/>
    <col min="11782" max="11786" width="11.42578125" style="24"/>
    <col min="11787" max="11787" width="4.7109375" style="24" customWidth="1"/>
    <col min="11788" max="12029" width="11.42578125" style="24"/>
    <col min="12030" max="12030" width="4.28515625" style="24" customWidth="1"/>
    <col min="12031" max="12031" width="27.5703125" style="24" customWidth="1"/>
    <col min="12032" max="12032" width="19" style="24" customWidth="1"/>
    <col min="12033" max="12033" width="20" style="24" customWidth="1"/>
    <col min="12034" max="12034" width="25.42578125" style="24" customWidth="1"/>
    <col min="12035" max="12035" width="13.85546875" style="24" customWidth="1"/>
    <col min="12036" max="12036" width="11.42578125" style="24"/>
    <col min="12037" max="12037" width="24.7109375" style="24" bestFit="1" customWidth="1"/>
    <col min="12038" max="12042" width="11.42578125" style="24"/>
    <col min="12043" max="12043" width="4.7109375" style="24" customWidth="1"/>
    <col min="12044" max="12285" width="11.42578125" style="24"/>
    <col min="12286" max="12286" width="4.28515625" style="24" customWidth="1"/>
    <col min="12287" max="12287" width="27.5703125" style="24" customWidth="1"/>
    <col min="12288" max="12288" width="19" style="24" customWidth="1"/>
    <col min="12289" max="12289" width="20" style="24" customWidth="1"/>
    <col min="12290" max="12290" width="25.42578125" style="24" customWidth="1"/>
    <col min="12291" max="12291" width="13.85546875" style="24" customWidth="1"/>
    <col min="12292" max="12292" width="11.42578125" style="24"/>
    <col min="12293" max="12293" width="24.7109375" style="24" bestFit="1" customWidth="1"/>
    <col min="12294" max="12298" width="11.42578125" style="24"/>
    <col min="12299" max="12299" width="4.7109375" style="24" customWidth="1"/>
    <col min="12300" max="12541" width="11.42578125" style="24"/>
    <col min="12542" max="12542" width="4.28515625" style="24" customWidth="1"/>
    <col min="12543" max="12543" width="27.5703125" style="24" customWidth="1"/>
    <col min="12544" max="12544" width="19" style="24" customWidth="1"/>
    <col min="12545" max="12545" width="20" style="24" customWidth="1"/>
    <col min="12546" max="12546" width="25.42578125" style="24" customWidth="1"/>
    <col min="12547" max="12547" width="13.85546875" style="24" customWidth="1"/>
    <col min="12548" max="12548" width="11.42578125" style="24"/>
    <col min="12549" max="12549" width="24.7109375" style="24" bestFit="1" customWidth="1"/>
    <col min="12550" max="12554" width="11.42578125" style="24"/>
    <col min="12555" max="12555" width="4.7109375" style="24" customWidth="1"/>
    <col min="12556" max="12797" width="11.42578125" style="24"/>
    <col min="12798" max="12798" width="4.28515625" style="24" customWidth="1"/>
    <col min="12799" max="12799" width="27.5703125" style="24" customWidth="1"/>
    <col min="12800" max="12800" width="19" style="24" customWidth="1"/>
    <col min="12801" max="12801" width="20" style="24" customWidth="1"/>
    <col min="12802" max="12802" width="25.42578125" style="24" customWidth="1"/>
    <col min="12803" max="12803" width="13.85546875" style="24" customWidth="1"/>
    <col min="12804" max="12804" width="11.42578125" style="24"/>
    <col min="12805" max="12805" width="24.7109375" style="24" bestFit="1" customWidth="1"/>
    <col min="12806" max="12810" width="11.42578125" style="24"/>
    <col min="12811" max="12811" width="4.7109375" style="24" customWidth="1"/>
    <col min="12812" max="13053" width="11.42578125" style="24"/>
    <col min="13054" max="13054" width="4.28515625" style="24" customWidth="1"/>
    <col min="13055" max="13055" width="27.5703125" style="24" customWidth="1"/>
    <col min="13056" max="13056" width="19" style="24" customWidth="1"/>
    <col min="13057" max="13057" width="20" style="24" customWidth="1"/>
    <col min="13058" max="13058" width="25.42578125" style="24" customWidth="1"/>
    <col min="13059" max="13059" width="13.85546875" style="24" customWidth="1"/>
    <col min="13060" max="13060" width="11.42578125" style="24"/>
    <col min="13061" max="13061" width="24.7109375" style="24" bestFit="1" customWidth="1"/>
    <col min="13062" max="13066" width="11.42578125" style="24"/>
    <col min="13067" max="13067" width="4.7109375" style="24" customWidth="1"/>
    <col min="13068" max="13309" width="11.42578125" style="24"/>
    <col min="13310" max="13310" width="4.28515625" style="24" customWidth="1"/>
    <col min="13311" max="13311" width="27.5703125" style="24" customWidth="1"/>
    <col min="13312" max="13312" width="19" style="24" customWidth="1"/>
    <col min="13313" max="13313" width="20" style="24" customWidth="1"/>
    <col min="13314" max="13314" width="25.42578125" style="24" customWidth="1"/>
    <col min="13315" max="13315" width="13.85546875" style="24" customWidth="1"/>
    <col min="13316" max="13316" width="11.42578125" style="24"/>
    <col min="13317" max="13317" width="24.7109375" style="24" bestFit="1" customWidth="1"/>
    <col min="13318" max="13322" width="11.42578125" style="24"/>
    <col min="13323" max="13323" width="4.7109375" style="24" customWidth="1"/>
    <col min="13324" max="13565" width="11.42578125" style="24"/>
    <col min="13566" max="13566" width="4.28515625" style="24" customWidth="1"/>
    <col min="13567" max="13567" width="27.5703125" style="24" customWidth="1"/>
    <col min="13568" max="13568" width="19" style="24" customWidth="1"/>
    <col min="13569" max="13569" width="20" style="24" customWidth="1"/>
    <col min="13570" max="13570" width="25.42578125" style="24" customWidth="1"/>
    <col min="13571" max="13571" width="13.85546875" style="24" customWidth="1"/>
    <col min="13572" max="13572" width="11.42578125" style="24"/>
    <col min="13573" max="13573" width="24.7109375" style="24" bestFit="1" customWidth="1"/>
    <col min="13574" max="13578" width="11.42578125" style="24"/>
    <col min="13579" max="13579" width="4.7109375" style="24" customWidth="1"/>
    <col min="13580" max="13821" width="11.42578125" style="24"/>
    <col min="13822" max="13822" width="4.28515625" style="24" customWidth="1"/>
    <col min="13823" max="13823" width="27.5703125" style="24" customWidth="1"/>
    <col min="13824" max="13824" width="19" style="24" customWidth="1"/>
    <col min="13825" max="13825" width="20" style="24" customWidth="1"/>
    <col min="13826" max="13826" width="25.42578125" style="24" customWidth="1"/>
    <col min="13827" max="13827" width="13.85546875" style="24" customWidth="1"/>
    <col min="13828" max="13828" width="11.42578125" style="24"/>
    <col min="13829" max="13829" width="24.7109375" style="24" bestFit="1" customWidth="1"/>
    <col min="13830" max="13834" width="11.42578125" style="24"/>
    <col min="13835" max="13835" width="4.7109375" style="24" customWidth="1"/>
    <col min="13836" max="14077" width="11.42578125" style="24"/>
    <col min="14078" max="14078" width="4.28515625" style="24" customWidth="1"/>
    <col min="14079" max="14079" width="27.5703125" style="24" customWidth="1"/>
    <col min="14080" max="14080" width="19" style="24" customWidth="1"/>
    <col min="14081" max="14081" width="20" style="24" customWidth="1"/>
    <col min="14082" max="14082" width="25.42578125" style="24" customWidth="1"/>
    <col min="14083" max="14083" width="13.85546875" style="24" customWidth="1"/>
    <col min="14084" max="14084" width="11.42578125" style="24"/>
    <col min="14085" max="14085" width="24.7109375" style="24" bestFit="1" customWidth="1"/>
    <col min="14086" max="14090" width="11.42578125" style="24"/>
    <col min="14091" max="14091" width="4.7109375" style="24" customWidth="1"/>
    <col min="14092" max="14333" width="11.42578125" style="24"/>
    <col min="14334" max="14334" width="4.28515625" style="24" customWidth="1"/>
    <col min="14335" max="14335" width="27.5703125" style="24" customWidth="1"/>
    <col min="14336" max="14336" width="19" style="24" customWidth="1"/>
    <col min="14337" max="14337" width="20" style="24" customWidth="1"/>
    <col min="14338" max="14338" width="25.42578125" style="24" customWidth="1"/>
    <col min="14339" max="14339" width="13.85546875" style="24" customWidth="1"/>
    <col min="14340" max="14340" width="11.42578125" style="24"/>
    <col min="14341" max="14341" width="24.7109375" style="24" bestFit="1" customWidth="1"/>
    <col min="14342" max="14346" width="11.42578125" style="24"/>
    <col min="14347" max="14347" width="4.7109375" style="24" customWidth="1"/>
    <col min="14348" max="14589" width="11.42578125" style="24"/>
    <col min="14590" max="14590" width="4.28515625" style="24" customWidth="1"/>
    <col min="14591" max="14591" width="27.5703125" style="24" customWidth="1"/>
    <col min="14592" max="14592" width="19" style="24" customWidth="1"/>
    <col min="14593" max="14593" width="20" style="24" customWidth="1"/>
    <col min="14594" max="14594" width="25.42578125" style="24" customWidth="1"/>
    <col min="14595" max="14595" width="13.85546875" style="24" customWidth="1"/>
    <col min="14596" max="14596" width="11.42578125" style="24"/>
    <col min="14597" max="14597" width="24.7109375" style="24" bestFit="1" customWidth="1"/>
    <col min="14598" max="14602" width="11.42578125" style="24"/>
    <col min="14603" max="14603" width="4.7109375" style="24" customWidth="1"/>
    <col min="14604" max="14845" width="11.42578125" style="24"/>
    <col min="14846" max="14846" width="4.28515625" style="24" customWidth="1"/>
    <col min="14847" max="14847" width="27.5703125" style="24" customWidth="1"/>
    <col min="14848" max="14848" width="19" style="24" customWidth="1"/>
    <col min="14849" max="14849" width="20" style="24" customWidth="1"/>
    <col min="14850" max="14850" width="25.42578125" style="24" customWidth="1"/>
    <col min="14851" max="14851" width="13.85546875" style="24" customWidth="1"/>
    <col min="14852" max="14852" width="11.42578125" style="24"/>
    <col min="14853" max="14853" width="24.7109375" style="24" bestFit="1" customWidth="1"/>
    <col min="14854" max="14858" width="11.42578125" style="24"/>
    <col min="14859" max="14859" width="4.7109375" style="24" customWidth="1"/>
    <col min="14860" max="15101" width="11.42578125" style="24"/>
    <col min="15102" max="15102" width="4.28515625" style="24" customWidth="1"/>
    <col min="15103" max="15103" width="27.5703125" style="24" customWidth="1"/>
    <col min="15104" max="15104" width="19" style="24" customWidth="1"/>
    <col min="15105" max="15105" width="20" style="24" customWidth="1"/>
    <col min="15106" max="15106" width="25.42578125" style="24" customWidth="1"/>
    <col min="15107" max="15107" width="13.85546875" style="24" customWidth="1"/>
    <col min="15108" max="15108" width="11.42578125" style="24"/>
    <col min="15109" max="15109" width="24.7109375" style="24" bestFit="1" customWidth="1"/>
    <col min="15110" max="15114" width="11.42578125" style="24"/>
    <col min="15115" max="15115" width="4.7109375" style="24" customWidth="1"/>
    <col min="15116" max="15357" width="11.42578125" style="24"/>
    <col min="15358" max="15358" width="4.28515625" style="24" customWidth="1"/>
    <col min="15359" max="15359" width="27.5703125" style="24" customWidth="1"/>
    <col min="15360" max="15360" width="19" style="24" customWidth="1"/>
    <col min="15361" max="15361" width="20" style="24" customWidth="1"/>
    <col min="15362" max="15362" width="25.42578125" style="24" customWidth="1"/>
    <col min="15363" max="15363" width="13.85546875" style="24" customWidth="1"/>
    <col min="15364" max="15364" width="11.42578125" style="24"/>
    <col min="15365" max="15365" width="24.7109375" style="24" bestFit="1" customWidth="1"/>
    <col min="15366" max="15370" width="11.42578125" style="24"/>
    <col min="15371" max="15371" width="4.7109375" style="24" customWidth="1"/>
    <col min="15372" max="15613" width="11.42578125" style="24"/>
    <col min="15614" max="15614" width="4.28515625" style="24" customWidth="1"/>
    <col min="15615" max="15615" width="27.5703125" style="24" customWidth="1"/>
    <col min="15616" max="15616" width="19" style="24" customWidth="1"/>
    <col min="15617" max="15617" width="20" style="24" customWidth="1"/>
    <col min="15618" max="15618" width="25.42578125" style="24" customWidth="1"/>
    <col min="15619" max="15619" width="13.85546875" style="24" customWidth="1"/>
    <col min="15620" max="15620" width="11.42578125" style="24"/>
    <col min="15621" max="15621" width="24.7109375" style="24" bestFit="1" customWidth="1"/>
    <col min="15622" max="15626" width="11.42578125" style="24"/>
    <col min="15627" max="15627" width="4.7109375" style="24" customWidth="1"/>
    <col min="15628" max="15869" width="11.42578125" style="24"/>
    <col min="15870" max="15870" width="4.28515625" style="24" customWidth="1"/>
    <col min="15871" max="15871" width="27.5703125" style="24" customWidth="1"/>
    <col min="15872" max="15872" width="19" style="24" customWidth="1"/>
    <col min="15873" max="15873" width="20" style="24" customWidth="1"/>
    <col min="15874" max="15874" width="25.42578125" style="24" customWidth="1"/>
    <col min="15875" max="15875" width="13.85546875" style="24" customWidth="1"/>
    <col min="15876" max="15876" width="11.42578125" style="24"/>
    <col min="15877" max="15877" width="24.7109375" style="24" bestFit="1" customWidth="1"/>
    <col min="15878" max="15882" width="11.42578125" style="24"/>
    <col min="15883" max="15883" width="4.7109375" style="24" customWidth="1"/>
    <col min="15884" max="16125" width="11.42578125" style="24"/>
    <col min="16126" max="16126" width="4.28515625" style="24" customWidth="1"/>
    <col min="16127" max="16127" width="27.5703125" style="24" customWidth="1"/>
    <col min="16128" max="16128" width="19" style="24" customWidth="1"/>
    <col min="16129" max="16129" width="20" style="24" customWidth="1"/>
    <col min="16130" max="16130" width="25.42578125" style="24" customWidth="1"/>
    <col min="16131" max="16131" width="13.85546875" style="24" customWidth="1"/>
    <col min="16132" max="16132" width="11.42578125" style="24"/>
    <col min="16133" max="16133" width="24.7109375" style="24" bestFit="1" customWidth="1"/>
    <col min="16134" max="16138" width="11.42578125" style="24"/>
    <col min="16139" max="16139" width="4.7109375" style="24" customWidth="1"/>
    <col min="16140" max="16384" width="11.42578125" style="24"/>
  </cols>
  <sheetData>
    <row r="1" spans="2:17" ht="13.5" thickBot="1"/>
    <row r="2" spans="2:17" ht="34.5" customHeight="1" thickBot="1">
      <c r="B2" s="1266" t="s">
        <v>591</v>
      </c>
      <c r="C2" s="1267"/>
      <c r="D2" s="1268"/>
      <c r="G2" s="24" t="str">
        <f>B2</f>
        <v xml:space="preserve">DISTRIBUCION DE CONSUMO DE ENERGÍA </v>
      </c>
      <c r="M2" s="1149" t="s">
        <v>618</v>
      </c>
      <c r="N2" s="1149" t="s">
        <v>76</v>
      </c>
      <c r="O2" s="1149" t="s">
        <v>590</v>
      </c>
    </row>
    <row r="3" spans="2:17" ht="42.75" customHeight="1" thickBot="1">
      <c r="B3" s="317" t="s">
        <v>618</v>
      </c>
      <c r="C3" s="318" t="s">
        <v>76</v>
      </c>
      <c r="D3" s="318" t="s">
        <v>77</v>
      </c>
      <c r="F3" s="67" t="s">
        <v>281</v>
      </c>
      <c r="G3" s="68">
        <f>C4</f>
        <v>4639648</v>
      </c>
      <c r="M3" s="1203" t="s">
        <v>78</v>
      </c>
      <c r="N3" s="1204">
        <f t="shared" ref="N3:O7" si="0">C4</f>
        <v>4639648</v>
      </c>
      <c r="O3" s="1204">
        <f t="shared" si="0"/>
        <v>22285742</v>
      </c>
    </row>
    <row r="4" spans="2:17" ht="39.75" customHeight="1" thickTop="1" thickBot="1">
      <c r="B4" s="69" t="s">
        <v>78</v>
      </c>
      <c r="C4" s="316">
        <f>'-Consumos Elect '!K18</f>
        <v>4639648</v>
      </c>
      <c r="D4" s="70">
        <f>'Gas Natural'!E16</f>
        <v>22285742</v>
      </c>
      <c r="F4" s="67" t="s">
        <v>282</v>
      </c>
      <c r="G4" s="68">
        <f>D4</f>
        <v>22285742</v>
      </c>
      <c r="M4" s="1203" t="s">
        <v>79</v>
      </c>
      <c r="N4" s="1205">
        <f t="shared" si="0"/>
        <v>386637.33333333331</v>
      </c>
      <c r="O4" s="1204">
        <f t="shared" si="0"/>
        <v>1857145.1666666667</v>
      </c>
    </row>
    <row r="5" spans="2:17" ht="39.75" customHeight="1" thickBot="1">
      <c r="B5" s="69" t="s">
        <v>79</v>
      </c>
      <c r="C5" s="70">
        <f>C4/12</f>
        <v>386637.33333333331</v>
      </c>
      <c r="D5" s="70">
        <f>D4/12</f>
        <v>1857145.1666666667</v>
      </c>
      <c r="F5" s="67"/>
      <c r="G5" s="68"/>
      <c r="M5" s="1203" t="s">
        <v>433</v>
      </c>
      <c r="N5" s="1205">
        <f t="shared" si="0"/>
        <v>385100.81</v>
      </c>
      <c r="O5" s="1205">
        <f t="shared" si="0"/>
        <v>476545.93999999994</v>
      </c>
    </row>
    <row r="6" spans="2:17" ht="39.75" customHeight="1" thickBot="1">
      <c r="B6" s="69" t="s">
        <v>158</v>
      </c>
      <c r="C6" s="70">
        <f>'-Consumos Elect '!U19</f>
        <v>385100.81</v>
      </c>
      <c r="D6" s="70">
        <f>'Gas Natural'!G16</f>
        <v>476545.93999999994</v>
      </c>
      <c r="E6" s="1087"/>
      <c r="F6" s="1087"/>
      <c r="G6" s="1088"/>
      <c r="H6" s="1087"/>
      <c r="I6" s="1087"/>
      <c r="J6" s="1087"/>
      <c r="K6" s="1087"/>
      <c r="M6" s="1203" t="s">
        <v>434</v>
      </c>
      <c r="N6" s="1206">
        <f t="shared" si="0"/>
        <v>32091.734166666665</v>
      </c>
      <c r="O6" s="1206">
        <f t="shared" si="0"/>
        <v>39712.16166666666</v>
      </c>
    </row>
    <row r="7" spans="2:17" s="260" customFormat="1" ht="39.75" customHeight="1" thickBot="1">
      <c r="B7" s="264" t="s">
        <v>194</v>
      </c>
      <c r="C7" s="70">
        <f>+C6/12</f>
        <v>32091.734166666665</v>
      </c>
      <c r="D7" s="70">
        <f>+D6/12</f>
        <v>39712.16166666666</v>
      </c>
      <c r="E7" s="1087"/>
      <c r="F7" s="1087"/>
      <c r="G7" s="1088"/>
      <c r="H7" s="1087"/>
      <c r="I7" s="1087"/>
      <c r="J7" s="1087"/>
      <c r="K7" s="1087"/>
      <c r="M7" s="1203" t="s">
        <v>637</v>
      </c>
      <c r="N7" s="1206">
        <f t="shared" si="0"/>
        <v>8.3002160939795431</v>
      </c>
      <c r="O7" s="1206">
        <f t="shared" si="0"/>
        <v>2.1383445074433687</v>
      </c>
    </row>
    <row r="8" spans="2:17" ht="51.75" customHeight="1" thickBot="1">
      <c r="B8" s="69" t="s">
        <v>180</v>
      </c>
      <c r="C8" s="71">
        <f>C6/C4*100</f>
        <v>8.3002160939795431</v>
      </c>
      <c r="D8" s="71">
        <f>D6/D4*100</f>
        <v>2.1383445074433687</v>
      </c>
      <c r="E8" s="1087"/>
      <c r="F8" s="1087"/>
      <c r="G8" s="1087"/>
      <c r="H8" s="1087"/>
      <c r="I8" s="1087"/>
      <c r="J8" s="1087"/>
      <c r="K8" s="1087"/>
    </row>
    <row r="9" spans="2:17">
      <c r="C9" s="24">
        <f>C6/12</f>
        <v>32091.734166666665</v>
      </c>
      <c r="E9" s="1087"/>
      <c r="F9" s="1087"/>
      <c r="G9" s="1087"/>
      <c r="H9" s="1087"/>
      <c r="I9" s="1087"/>
      <c r="J9" s="1087"/>
      <c r="K9" s="1087"/>
    </row>
    <row r="10" spans="2:17">
      <c r="E10" s="1087"/>
      <c r="F10" s="1087"/>
      <c r="G10" s="1087"/>
      <c r="H10" s="1087"/>
      <c r="I10" s="1087"/>
      <c r="J10" s="1087"/>
      <c r="K10" s="1087"/>
    </row>
    <row r="11" spans="2:17">
      <c r="B11" s="24" t="s">
        <v>0</v>
      </c>
      <c r="C11" s="68">
        <f>+C4+D4</f>
        <v>26925390</v>
      </c>
      <c r="E11" s="1087"/>
      <c r="F11" s="1087"/>
      <c r="G11" s="1087"/>
      <c r="H11" s="1087"/>
      <c r="I11" s="1087"/>
      <c r="J11" s="1087"/>
      <c r="K11" s="1087"/>
      <c r="L11" s="1087"/>
      <c r="M11" s="1087"/>
      <c r="N11" s="1087"/>
      <c r="O11" s="1087"/>
      <c r="P11" s="1087"/>
    </row>
    <row r="12" spans="2:17" ht="15">
      <c r="B12" s="27" t="s">
        <v>76</v>
      </c>
      <c r="C12" s="72">
        <f>+C4/$C$11</f>
        <v>0.17231497853884381</v>
      </c>
      <c r="E12" s="1087"/>
      <c r="F12" s="1087"/>
      <c r="G12" s="1087"/>
      <c r="H12" s="1087"/>
      <c r="I12" s="1087"/>
      <c r="J12" s="1087"/>
      <c r="K12" s="1087"/>
      <c r="L12" s="1087"/>
      <c r="M12" s="1264" t="s">
        <v>620</v>
      </c>
      <c r="N12" s="1264"/>
      <c r="O12" s="1264"/>
      <c r="P12" s="1264"/>
      <c r="Q12" s="162"/>
    </row>
    <row r="13" spans="2:17" ht="16.5" customHeight="1">
      <c r="B13" s="27" t="s">
        <v>130</v>
      </c>
      <c r="C13" s="72">
        <f>+D4/$C$11</f>
        <v>0.82768502146115619</v>
      </c>
      <c r="E13" s="1087"/>
      <c r="F13" s="1087"/>
      <c r="G13" s="1087"/>
      <c r="H13" s="1087"/>
      <c r="I13" s="1087"/>
      <c r="J13" s="1087"/>
      <c r="K13" s="1087"/>
      <c r="L13" s="1087"/>
      <c r="M13" s="1264" t="s">
        <v>80</v>
      </c>
      <c r="N13" s="1265" t="s">
        <v>160</v>
      </c>
      <c r="O13" s="1058" t="s">
        <v>81</v>
      </c>
      <c r="P13" s="1058" t="s">
        <v>75</v>
      </c>
      <c r="Q13" s="1058" t="s">
        <v>81</v>
      </c>
    </row>
    <row r="14" spans="2:17" ht="30">
      <c r="E14" s="1087"/>
      <c r="F14" s="1087"/>
      <c r="G14" s="1087"/>
      <c r="H14" s="1087"/>
      <c r="I14" s="1087"/>
      <c r="J14" s="1087"/>
      <c r="K14" s="1087"/>
      <c r="L14" s="1087"/>
      <c r="M14" s="1264"/>
      <c r="N14" s="1265"/>
      <c r="O14" s="1058" t="s">
        <v>154</v>
      </c>
      <c r="P14" s="1058" t="s">
        <v>82</v>
      </c>
      <c r="Q14" s="1058" t="s">
        <v>83</v>
      </c>
    </row>
    <row r="15" spans="2:17" ht="15">
      <c r="B15" s="24" t="s">
        <v>0</v>
      </c>
      <c r="C15" s="73">
        <f>+C6+D6</f>
        <v>861646.75</v>
      </c>
      <c r="E15" s="1087"/>
      <c r="F15" s="1087"/>
      <c r="G15" s="1087"/>
      <c r="H15" s="1087"/>
      <c r="I15" s="1087"/>
      <c r="J15" s="1087"/>
      <c r="K15" s="1087"/>
      <c r="L15" s="1087"/>
      <c r="M15" s="1097" t="s">
        <v>76</v>
      </c>
      <c r="N15" s="74">
        <f>C4/1000</f>
        <v>4639.6480000000001</v>
      </c>
      <c r="O15" s="1098">
        <f>N15/$N$17</f>
        <v>0.17231497853884384</v>
      </c>
      <c r="P15" s="74">
        <f>C6</f>
        <v>385100.81</v>
      </c>
      <c r="Q15" s="1099">
        <f>P15/$P$17</f>
        <v>0.44693583536408626</v>
      </c>
    </row>
    <row r="16" spans="2:17" ht="15">
      <c r="B16" s="27" t="s">
        <v>76</v>
      </c>
      <c r="C16" s="72">
        <f>+C6/$C$15</f>
        <v>0.44693583536408626</v>
      </c>
      <c r="L16" s="1087"/>
      <c r="M16" s="1097" t="s">
        <v>77</v>
      </c>
      <c r="N16" s="74">
        <f>D4/1000</f>
        <v>22285.741999999998</v>
      </c>
      <c r="O16" s="1098">
        <f>N16/$N$17</f>
        <v>0.82768502146115619</v>
      </c>
      <c r="P16" s="74">
        <f>D6</f>
        <v>476545.93999999994</v>
      </c>
      <c r="Q16" s="1099">
        <f>P16/$P$17</f>
        <v>0.55306416463591368</v>
      </c>
    </row>
    <row r="17" spans="2:17" ht="15">
      <c r="B17" s="27" t="s">
        <v>130</v>
      </c>
      <c r="C17" s="72">
        <f>+D6/$C$15</f>
        <v>0.55306416463591368</v>
      </c>
      <c r="L17" s="1087"/>
      <c r="M17" s="1097" t="s">
        <v>0</v>
      </c>
      <c r="N17" s="75">
        <f>SUM(N15:N16)</f>
        <v>26925.39</v>
      </c>
      <c r="O17" s="201"/>
      <c r="P17" s="75">
        <f>SUM(P15:P16)</f>
        <v>861646.75</v>
      </c>
      <c r="Q17" s="76">
        <f>SUM(Q15:Q16)</f>
        <v>1</v>
      </c>
    </row>
    <row r="19" spans="2:17">
      <c r="C19" s="321">
        <f>+C8/100</f>
        <v>8.3002160939795427E-2</v>
      </c>
    </row>
    <row r="20" spans="2:17">
      <c r="B20" s="1089"/>
      <c r="C20" s="1087"/>
      <c r="D20" s="1090"/>
      <c r="E20" s="1087"/>
      <c r="N20" s="68"/>
    </row>
    <row r="21" spans="2:17" ht="36.75" customHeight="1">
      <c r="B21" s="1090"/>
      <c r="C21" s="1091"/>
      <c r="D21" s="1090"/>
      <c r="E21" s="1087"/>
      <c r="I21" s="1257" t="s">
        <v>352</v>
      </c>
      <c r="J21" s="1087"/>
      <c r="K21" s="1087"/>
      <c r="L21" s="260"/>
      <c r="M21" s="1087"/>
      <c r="N21" s="1087"/>
      <c r="O21" s="1096" t="s">
        <v>353</v>
      </c>
    </row>
    <row r="22" spans="2:17" ht="14.25">
      <c r="B22" s="1092"/>
      <c r="C22" s="1093"/>
      <c r="D22" s="1090"/>
      <c r="E22" s="1087"/>
      <c r="F22" s="27" t="s">
        <v>179</v>
      </c>
      <c r="I22" s="1087"/>
      <c r="J22" s="786"/>
      <c r="K22" s="786" t="s">
        <v>76</v>
      </c>
      <c r="L22" s="786" t="s">
        <v>77</v>
      </c>
      <c r="M22" s="1269" t="s">
        <v>592</v>
      </c>
      <c r="N22" s="1270"/>
      <c r="O22" s="1087"/>
    </row>
    <row r="23" spans="2:17" ht="25.5">
      <c r="B23" s="1092"/>
      <c r="C23" s="1094"/>
      <c r="D23" s="1094"/>
      <c r="E23" s="1087"/>
      <c r="I23" s="1087"/>
      <c r="J23" s="787" t="s">
        <v>78</v>
      </c>
      <c r="K23" s="788">
        <f>C4</f>
        <v>4639648</v>
      </c>
      <c r="L23" s="788">
        <f>D4</f>
        <v>22285742</v>
      </c>
      <c r="M23" s="789" t="s">
        <v>355</v>
      </c>
      <c r="N23" s="790">
        <f>C4+D4</f>
        <v>26925390</v>
      </c>
      <c r="O23" s="1087"/>
    </row>
    <row r="24" spans="2:17" ht="30" customHeight="1">
      <c r="B24" s="1092"/>
      <c r="C24" s="1095"/>
      <c r="D24" s="1095"/>
      <c r="E24" s="1087"/>
      <c r="F24" s="67" t="s">
        <v>279</v>
      </c>
      <c r="G24" s="68">
        <f>C6</f>
        <v>385100.81</v>
      </c>
      <c r="I24" s="1087"/>
      <c r="J24" s="787" t="s">
        <v>356</v>
      </c>
      <c r="K24" s="788">
        <f>C6</f>
        <v>385100.81</v>
      </c>
      <c r="L24" s="788">
        <f>D6</f>
        <v>476545.93999999994</v>
      </c>
      <c r="M24" s="789" t="s">
        <v>357</v>
      </c>
      <c r="N24" s="790">
        <f>C6+D6</f>
        <v>861646.75</v>
      </c>
      <c r="O24" s="1087"/>
    </row>
    <row r="25" spans="2:17" ht="28.5" customHeight="1">
      <c r="B25" s="1092"/>
      <c r="C25" s="1095"/>
      <c r="D25" s="1095"/>
      <c r="E25" s="1087"/>
      <c r="F25" s="67" t="s">
        <v>280</v>
      </c>
      <c r="G25" s="68">
        <f>D6</f>
        <v>476545.93999999994</v>
      </c>
      <c r="I25" s="1258" t="s">
        <v>358</v>
      </c>
      <c r="J25" s="787" t="s">
        <v>359</v>
      </c>
      <c r="K25" s="791">
        <f>K24/K23</f>
        <v>8.3002160939795427E-2</v>
      </c>
      <c r="L25" s="791">
        <f t="shared" ref="L25" si="1">L24/L23</f>
        <v>2.1383445074433686E-2</v>
      </c>
      <c r="M25" s="789" t="s">
        <v>360</v>
      </c>
      <c r="N25" s="791">
        <f>N24/N23</f>
        <v>3.2001272776364616E-2</v>
      </c>
      <c r="O25" s="1087"/>
    </row>
    <row r="26" spans="2:17" ht="29.25" customHeight="1">
      <c r="B26" s="1096"/>
      <c r="C26" s="1096"/>
      <c r="D26" s="1096"/>
      <c r="E26" s="1087"/>
      <c r="F26" s="67"/>
      <c r="G26" s="73"/>
      <c r="I26" s="260"/>
      <c r="J26" s="260"/>
      <c r="K26" s="260"/>
      <c r="L26" s="260"/>
      <c r="M26" s="789" t="s">
        <v>361</v>
      </c>
      <c r="N26" s="790">
        <f>N23/12</f>
        <v>2243782.5</v>
      </c>
      <c r="O26" s="1087"/>
    </row>
    <row r="27" spans="2:17" ht="34.5" customHeight="1">
      <c r="B27" s="1263"/>
      <c r="C27" s="1263"/>
      <c r="D27" s="1263"/>
      <c r="E27" s="1087"/>
      <c r="G27" s="73"/>
      <c r="I27" s="260"/>
      <c r="J27" s="260"/>
      <c r="K27" s="260"/>
      <c r="L27" s="260"/>
      <c r="M27" s="789" t="s">
        <v>362</v>
      </c>
      <c r="N27" s="790">
        <f>N24/12</f>
        <v>71803.895833333328</v>
      </c>
      <c r="O27" s="1087"/>
    </row>
    <row r="28" spans="2:17">
      <c r="B28" s="1087"/>
      <c r="C28" s="1087"/>
      <c r="D28" s="1087"/>
      <c r="E28" s="1087"/>
      <c r="I28" s="260"/>
      <c r="J28" s="260"/>
      <c r="K28" s="260"/>
      <c r="L28" s="260"/>
      <c r="M28" s="260"/>
      <c r="N28" s="260"/>
      <c r="O28" s="1087"/>
    </row>
    <row r="30" spans="2:17" ht="24" customHeight="1"/>
    <row r="31" spans="2:17" ht="36.75" customHeight="1"/>
    <row r="32" spans="2:17" ht="24.75" customHeight="1"/>
    <row r="33" spans="2:3" ht="20.25" customHeight="1"/>
    <row r="34" spans="2:3" ht="24.75" customHeight="1"/>
    <row r="38" spans="2:3">
      <c r="B38" s="155"/>
      <c r="C38" s="121"/>
    </row>
    <row r="39" spans="2:3">
      <c r="B39" s="155"/>
      <c r="C39" s="121"/>
    </row>
  </sheetData>
  <mergeCells count="6">
    <mergeCell ref="B27:D27"/>
    <mergeCell ref="M12:P12"/>
    <mergeCell ref="M13:M14"/>
    <mergeCell ref="N13:N14"/>
    <mergeCell ref="B2:D2"/>
    <mergeCell ref="M22:N22"/>
  </mergeCells>
  <pageMargins left="0.75" right="0.75" top="1" bottom="1" header="0" footer="0"/>
  <pageSetup paperSize="9" scale="37" orientation="portrait" horizontalDpi="1200" verticalDpi="1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G159"/>
  <sheetViews>
    <sheetView topLeftCell="H1" zoomScale="75" zoomScaleNormal="75" workbookViewId="0">
      <pane ySplit="4" topLeftCell="A5" activePane="bottomLeft" state="frozen"/>
      <selection activeCell="C37" sqref="C37"/>
      <selection pane="bottomLeft" activeCell="U5" sqref="U5:U16"/>
    </sheetView>
  </sheetViews>
  <sheetFormatPr baseColWidth="10" defaultRowHeight="15"/>
  <cols>
    <col min="1" max="1" width="5.7109375" style="45" customWidth="1"/>
    <col min="2" max="2" width="15.140625" style="45" customWidth="1"/>
    <col min="3" max="3" width="15.5703125" style="45" bestFit="1" customWidth="1"/>
    <col min="4" max="4" width="20.5703125" style="45" customWidth="1"/>
    <col min="5" max="5" width="18.5703125" style="45" customWidth="1"/>
    <col min="6" max="6" width="15.85546875" style="45" customWidth="1"/>
    <col min="7" max="7" width="17.28515625" style="45" customWidth="1"/>
    <col min="8" max="8" width="17.42578125" style="45" customWidth="1"/>
    <col min="9" max="9" width="18.7109375" style="45" customWidth="1"/>
    <col min="10" max="10" width="18.28515625" style="45" customWidth="1"/>
    <col min="11" max="11" width="19.28515625" style="45" customWidth="1"/>
    <col min="12" max="12" width="16.28515625" style="45" customWidth="1"/>
    <col min="13" max="14" width="13.85546875" style="45" customWidth="1"/>
    <col min="15" max="15" width="14.7109375" style="45" bestFit="1" customWidth="1"/>
    <col min="16" max="18" width="14.7109375" style="45" customWidth="1"/>
    <col min="19" max="19" width="17.7109375" style="45" customWidth="1"/>
    <col min="20" max="20" width="15" style="45" customWidth="1"/>
    <col min="21" max="21" width="34.140625" style="45" customWidth="1"/>
    <col min="22" max="22" width="19.7109375" style="45" customWidth="1"/>
    <col min="23" max="23" width="19.140625" style="45" customWidth="1"/>
    <col min="24" max="24" width="12.5703125" style="45" bestFit="1" customWidth="1"/>
    <col min="25" max="16384" width="11.42578125" style="45"/>
  </cols>
  <sheetData>
    <row r="1" spans="1:32" ht="15.75" customHeight="1">
      <c r="A1" s="819" t="s">
        <v>369</v>
      </c>
      <c r="E1" s="109"/>
    </row>
    <row r="2" spans="1:32" ht="15.75" thickBot="1">
      <c r="L2" s="60"/>
      <c r="M2" s="103"/>
    </row>
    <row r="3" spans="1:32" ht="15.75" thickBot="1">
      <c r="E3" s="1272" t="s">
        <v>49</v>
      </c>
      <c r="F3" s="1272"/>
      <c r="G3" s="1272"/>
      <c r="H3" s="1272"/>
      <c r="I3" s="1272"/>
      <c r="J3" s="1272"/>
      <c r="K3" s="1272"/>
      <c r="L3" s="46"/>
      <c r="M3" s="1272" t="s">
        <v>217</v>
      </c>
      <c r="N3" s="1272"/>
      <c r="O3" s="1272"/>
      <c r="P3" s="1272"/>
      <c r="Q3" s="1272"/>
      <c r="R3" s="1272"/>
      <c r="S3" s="1272"/>
      <c r="U3" s="1273" t="s">
        <v>50</v>
      </c>
      <c r="V3" s="1274"/>
      <c r="W3" s="1275"/>
    </row>
    <row r="4" spans="1:32">
      <c r="D4" s="47" t="s">
        <v>51</v>
      </c>
      <c r="E4" s="47" t="s">
        <v>52</v>
      </c>
      <c r="F4" s="47" t="s">
        <v>53</v>
      </c>
      <c r="G4" s="47" t="s">
        <v>54</v>
      </c>
      <c r="H4" s="47" t="s">
        <v>119</v>
      </c>
      <c r="I4" s="47" t="s">
        <v>120</v>
      </c>
      <c r="J4" s="47" t="s">
        <v>121</v>
      </c>
      <c r="K4" s="47" t="s">
        <v>0</v>
      </c>
      <c r="L4" s="47" t="s">
        <v>55</v>
      </c>
      <c r="M4" s="47" t="s">
        <v>52</v>
      </c>
      <c r="N4" s="47" t="s">
        <v>53</v>
      </c>
      <c r="O4" s="47" t="s">
        <v>54</v>
      </c>
      <c r="P4" s="47" t="s">
        <v>119</v>
      </c>
      <c r="Q4" s="47" t="s">
        <v>120</v>
      </c>
      <c r="R4" s="47" t="s">
        <v>121</v>
      </c>
      <c r="S4" s="47" t="s">
        <v>0</v>
      </c>
      <c r="T4" s="48" t="s">
        <v>56</v>
      </c>
      <c r="U4" s="49" t="s">
        <v>218</v>
      </c>
      <c r="V4" s="47" t="s">
        <v>161</v>
      </c>
      <c r="W4" s="49" t="s">
        <v>56</v>
      </c>
    </row>
    <row r="5" spans="1:32">
      <c r="A5" s="45">
        <v>1</v>
      </c>
      <c r="B5" s="1207">
        <v>44196</v>
      </c>
      <c r="C5" s="1207">
        <v>44227</v>
      </c>
      <c r="D5" s="93">
        <f>C5-B5</f>
        <v>31</v>
      </c>
      <c r="E5" s="1210">
        <v>73781</v>
      </c>
      <c r="F5" s="1210">
        <v>115058</v>
      </c>
      <c r="G5" s="1210"/>
      <c r="H5" s="1211"/>
      <c r="I5" s="1211"/>
      <c r="J5" s="1211">
        <v>150113</v>
      </c>
      <c r="K5" s="51">
        <f>SUM(E5:J5)</f>
        <v>338952</v>
      </c>
      <c r="L5" s="51">
        <f t="shared" ref="L5:L16" si="0">K5/D5</f>
        <v>10933.935483870968</v>
      </c>
      <c r="M5" s="1214"/>
      <c r="N5" s="1214"/>
      <c r="O5" s="1214"/>
      <c r="P5" s="1214"/>
      <c r="Q5" s="1214"/>
      <c r="R5" s="1214"/>
      <c r="S5" s="250">
        <f>23874.38+6604.4</f>
        <v>30478.78</v>
      </c>
      <c r="T5" s="52">
        <f t="shared" ref="T5:T16" si="1">S5/K5</f>
        <v>8.99206377304161E-2</v>
      </c>
      <c r="U5" s="792">
        <v>32037.07</v>
      </c>
      <c r="V5" s="53"/>
      <c r="W5" s="50">
        <f t="shared" ref="W5:W16" si="2">U5/K5</f>
        <v>9.4518014350114476E-2</v>
      </c>
      <c r="AD5" s="54"/>
      <c r="AE5" s="54"/>
      <c r="AF5" s="54"/>
    </row>
    <row r="6" spans="1:32">
      <c r="A6" s="45">
        <v>2</v>
      </c>
      <c r="B6" s="1207">
        <v>44227</v>
      </c>
      <c r="C6" s="1207">
        <v>44255</v>
      </c>
      <c r="D6" s="93">
        <f t="shared" ref="D6:D16" si="3">C6-B6</f>
        <v>28</v>
      </c>
      <c r="E6" s="1212">
        <v>75861</v>
      </c>
      <c r="F6" s="1210">
        <v>118806</v>
      </c>
      <c r="G6" s="1210"/>
      <c r="H6" s="1211"/>
      <c r="I6" s="1211"/>
      <c r="J6" s="1211">
        <v>130621</v>
      </c>
      <c r="K6" s="51">
        <f t="shared" ref="K6:K16" si="4">SUM(E6:J6)</f>
        <v>325288</v>
      </c>
      <c r="L6" s="51">
        <f t="shared" si="0"/>
        <v>11617.428571428571</v>
      </c>
      <c r="M6" s="1214"/>
      <c r="N6" s="1214"/>
      <c r="O6" s="1214"/>
      <c r="P6" s="1214"/>
      <c r="Q6" s="1214"/>
      <c r="R6" s="1214"/>
      <c r="S6" s="250">
        <f>23404.62+6604.4</f>
        <v>30009.019999999997</v>
      </c>
      <c r="T6" s="52">
        <f t="shared" si="1"/>
        <v>9.2253695187034246E-2</v>
      </c>
      <c r="U6" s="792">
        <v>31606.21</v>
      </c>
      <c r="V6" s="53"/>
      <c r="W6" s="50">
        <f t="shared" si="2"/>
        <v>9.716377487026881E-2</v>
      </c>
      <c r="AD6" s="54"/>
      <c r="AE6" s="54"/>
      <c r="AF6" s="54"/>
    </row>
    <row r="7" spans="1:32">
      <c r="A7" s="45">
        <v>3</v>
      </c>
      <c r="B7" s="1207">
        <v>44255</v>
      </c>
      <c r="C7" s="1207">
        <v>44286</v>
      </c>
      <c r="D7" s="93">
        <f t="shared" si="3"/>
        <v>31</v>
      </c>
      <c r="E7" s="1210"/>
      <c r="F7" s="1210"/>
      <c r="G7" s="1210">
        <v>86461</v>
      </c>
      <c r="H7" s="1211">
        <v>140100</v>
      </c>
      <c r="I7" s="1211"/>
      <c r="J7" s="1211">
        <v>135229</v>
      </c>
      <c r="K7" s="51">
        <f t="shared" si="4"/>
        <v>361790</v>
      </c>
      <c r="L7" s="51">
        <f t="shared" si="0"/>
        <v>11670.645161290322</v>
      </c>
      <c r="M7" s="1214"/>
      <c r="N7" s="1214"/>
      <c r="O7" s="1214"/>
      <c r="P7" s="1214"/>
      <c r="Q7" s="1214"/>
      <c r="R7" s="1214"/>
      <c r="S7" s="250">
        <f>22170.82+6604.4</f>
        <v>28775.22</v>
      </c>
      <c r="T7" s="52">
        <f t="shared" si="1"/>
        <v>7.9535697504076949E-2</v>
      </c>
      <c r="U7" s="792">
        <v>30315.61</v>
      </c>
      <c r="V7" s="53"/>
      <c r="W7" s="50">
        <f t="shared" si="2"/>
        <v>8.3793388429752064E-2</v>
      </c>
      <c r="AD7" s="54"/>
      <c r="AE7" s="54"/>
      <c r="AF7" s="54"/>
    </row>
    <row r="8" spans="1:32">
      <c r="A8" s="45">
        <v>4</v>
      </c>
      <c r="B8" s="1207">
        <v>44286</v>
      </c>
      <c r="C8" s="1207">
        <v>44316</v>
      </c>
      <c r="D8" s="93">
        <f t="shared" si="3"/>
        <v>30</v>
      </c>
      <c r="E8" s="1210"/>
      <c r="F8" s="1210"/>
      <c r="G8" s="1210"/>
      <c r="H8" s="1211"/>
      <c r="I8" s="1211">
        <v>207397</v>
      </c>
      <c r="J8" s="1211">
        <v>129554</v>
      </c>
      <c r="K8" s="51">
        <f t="shared" si="4"/>
        <v>336951</v>
      </c>
      <c r="L8" s="51">
        <f t="shared" si="0"/>
        <v>11231.7</v>
      </c>
      <c r="M8" s="1214"/>
      <c r="N8" s="1214"/>
      <c r="O8" s="1214"/>
      <c r="P8" s="1214"/>
      <c r="Q8" s="1214"/>
      <c r="R8" s="1214"/>
      <c r="S8" s="250">
        <f>19015.92+6604.4</f>
        <v>25620.32</v>
      </c>
      <c r="T8" s="52">
        <f t="shared" si="1"/>
        <v>7.6035744069612499E-2</v>
      </c>
      <c r="U8" s="792">
        <v>27098.09</v>
      </c>
      <c r="V8" s="53"/>
      <c r="W8" s="50">
        <f t="shared" si="2"/>
        <v>8.0421455938697317E-2</v>
      </c>
      <c r="AD8" s="54"/>
      <c r="AE8" s="54"/>
      <c r="AF8" s="54"/>
    </row>
    <row r="9" spans="1:32">
      <c r="A9" s="45">
        <v>5</v>
      </c>
      <c r="B9" s="1207">
        <v>44316</v>
      </c>
      <c r="C9" s="1207">
        <v>44347</v>
      </c>
      <c r="D9" s="93">
        <f t="shared" si="3"/>
        <v>31</v>
      </c>
      <c r="E9" s="1210"/>
      <c r="F9" s="1210"/>
      <c r="G9" s="1210"/>
      <c r="H9" s="1211"/>
      <c r="I9" s="1211">
        <v>210252</v>
      </c>
      <c r="J9" s="1211">
        <v>139243</v>
      </c>
      <c r="K9" s="51">
        <f t="shared" si="4"/>
        <v>349495</v>
      </c>
      <c r="L9" s="51">
        <f t="shared" si="0"/>
        <v>11274.032258064517</v>
      </c>
      <c r="M9" s="1214"/>
      <c r="N9" s="1214"/>
      <c r="O9" s="1214"/>
      <c r="P9" s="1214"/>
      <c r="Q9" s="1214"/>
      <c r="R9" s="1214"/>
      <c r="S9" s="250">
        <f>19672.31+6604.4</f>
        <v>26276.71</v>
      </c>
      <c r="T9" s="52">
        <f t="shared" si="1"/>
        <v>7.5184795204509366E-2</v>
      </c>
      <c r="U9" s="792">
        <v>27727.47</v>
      </c>
      <c r="V9" s="53"/>
      <c r="W9" s="50">
        <f t="shared" si="2"/>
        <v>7.9335813101761118E-2</v>
      </c>
      <c r="AD9" s="54"/>
      <c r="AE9" s="54"/>
      <c r="AF9" s="54"/>
    </row>
    <row r="10" spans="1:32">
      <c r="A10" s="45">
        <v>6</v>
      </c>
      <c r="B10" s="1207">
        <v>44347</v>
      </c>
      <c r="C10" s="1207">
        <v>44377</v>
      </c>
      <c r="D10" s="93">
        <f t="shared" si="3"/>
        <v>30</v>
      </c>
      <c r="E10" s="1210"/>
      <c r="F10" s="1210"/>
      <c r="G10" s="1210">
        <v>143272</v>
      </c>
      <c r="H10" s="1211">
        <v>103885</v>
      </c>
      <c r="I10" s="1211"/>
      <c r="J10" s="1211">
        <v>170749</v>
      </c>
      <c r="K10" s="51">
        <f t="shared" si="4"/>
        <v>417906</v>
      </c>
      <c r="L10" s="51">
        <f t="shared" si="0"/>
        <v>13930.2</v>
      </c>
      <c r="M10" s="1214"/>
      <c r="N10" s="1214"/>
      <c r="O10" s="1214"/>
      <c r="P10" s="1214"/>
      <c r="Q10" s="1214"/>
      <c r="R10" s="1214"/>
      <c r="S10" s="250">
        <f>26975.15+5383.6</f>
        <v>32358.75</v>
      </c>
      <c r="T10" s="52">
        <f t="shared" si="1"/>
        <v>7.7430690155202361E-2</v>
      </c>
      <c r="U10" s="792">
        <v>35145.300000000003</v>
      </c>
      <c r="V10" s="53"/>
      <c r="W10" s="50">
        <f t="shared" si="2"/>
        <v>8.4098577192000118E-2</v>
      </c>
      <c r="AD10" s="54"/>
      <c r="AE10" s="54"/>
      <c r="AF10" s="54"/>
    </row>
    <row r="11" spans="1:32">
      <c r="A11" s="45">
        <v>7</v>
      </c>
      <c r="B11" s="1207">
        <v>44377</v>
      </c>
      <c r="C11" s="1207">
        <v>44408</v>
      </c>
      <c r="D11" s="93">
        <f t="shared" si="3"/>
        <v>31</v>
      </c>
      <c r="E11" s="1210">
        <v>145532</v>
      </c>
      <c r="F11" s="1210">
        <v>105960</v>
      </c>
      <c r="G11" s="1210"/>
      <c r="H11" s="1211"/>
      <c r="I11" s="1211"/>
      <c r="J11" s="1211">
        <v>194637</v>
      </c>
      <c r="K11" s="51">
        <f t="shared" si="4"/>
        <v>446129</v>
      </c>
      <c r="L11" s="51">
        <f t="shared" si="0"/>
        <v>14391.258064516129</v>
      </c>
      <c r="M11" s="1214"/>
      <c r="N11" s="1214"/>
      <c r="O11" s="1214"/>
      <c r="P11" s="1214"/>
      <c r="Q11" s="1214"/>
      <c r="R11" s="1214"/>
      <c r="S11" s="250">
        <f>36551.24+5563.05</f>
        <v>42114.29</v>
      </c>
      <c r="T11" s="52">
        <f t="shared" si="1"/>
        <v>9.4399355343409638E-2</v>
      </c>
      <c r="U11" s="792">
        <v>46738.73</v>
      </c>
      <c r="V11" s="53"/>
      <c r="W11" s="50">
        <f t="shared" si="2"/>
        <v>0.10476505674367728</v>
      </c>
      <c r="AD11" s="54"/>
      <c r="AE11" s="54"/>
      <c r="AF11" s="54"/>
    </row>
    <row r="12" spans="1:32">
      <c r="A12" s="45">
        <v>8</v>
      </c>
      <c r="B12" s="1207">
        <v>44408</v>
      </c>
      <c r="C12" s="1207">
        <v>44439</v>
      </c>
      <c r="D12" s="93">
        <f t="shared" si="3"/>
        <v>31</v>
      </c>
      <c r="E12" s="1210"/>
      <c r="F12" s="1210"/>
      <c r="G12" s="1210">
        <v>143928</v>
      </c>
      <c r="H12" s="1211">
        <v>106237</v>
      </c>
      <c r="I12" s="1211"/>
      <c r="J12" s="1211">
        <v>192411</v>
      </c>
      <c r="K12" s="51">
        <f t="shared" si="4"/>
        <v>442576</v>
      </c>
      <c r="L12" s="51">
        <f t="shared" si="0"/>
        <v>14276.645161290322</v>
      </c>
      <c r="M12" s="1214"/>
      <c r="N12" s="1214"/>
      <c r="O12" s="1214"/>
      <c r="P12" s="1214"/>
      <c r="Q12" s="1214"/>
      <c r="R12" s="1214"/>
      <c r="S12" s="250">
        <f>28286.21+5563.05</f>
        <v>33849.26</v>
      </c>
      <c r="T12" s="52">
        <f t="shared" si="1"/>
        <v>7.6482366870322838E-2</v>
      </c>
      <c r="U12" s="792">
        <v>36541.35</v>
      </c>
      <c r="V12" s="53"/>
      <c r="W12" s="50">
        <f t="shared" si="2"/>
        <v>8.2565141354253274E-2</v>
      </c>
      <c r="AD12" s="54"/>
      <c r="AE12" s="54"/>
      <c r="AF12" s="54"/>
    </row>
    <row r="13" spans="1:32" s="86" customFormat="1">
      <c r="A13" s="86">
        <v>9</v>
      </c>
      <c r="B13" s="1207">
        <v>44439</v>
      </c>
      <c r="C13" s="1207">
        <v>44469</v>
      </c>
      <c r="D13" s="93">
        <f t="shared" si="3"/>
        <v>30</v>
      </c>
      <c r="E13" s="1210"/>
      <c r="F13" s="1210"/>
      <c r="G13" s="1210">
        <f>72859+71147</f>
        <v>144006</v>
      </c>
      <c r="H13" s="1211">
        <f>51859+53202</f>
        <v>105061</v>
      </c>
      <c r="I13" s="1211"/>
      <c r="J13" s="1211">
        <f>91882+84234</f>
        <v>176116</v>
      </c>
      <c r="K13" s="51">
        <f t="shared" si="4"/>
        <v>425183</v>
      </c>
      <c r="L13" s="88">
        <f t="shared" si="0"/>
        <v>14172.766666666666</v>
      </c>
      <c r="M13" s="1214"/>
      <c r="N13" s="1214"/>
      <c r="O13" s="1214"/>
      <c r="P13" s="1214"/>
      <c r="Q13" s="1214"/>
      <c r="R13" s="1214"/>
      <c r="S13" s="250">
        <f>11982.03+1951.11+13999.55+2691.8</f>
        <v>30624.49</v>
      </c>
      <c r="T13" s="89">
        <f t="shared" si="1"/>
        <v>7.2026609718638807E-2</v>
      </c>
      <c r="U13" s="792">
        <f>17490.41+14413.01</f>
        <v>31903.42</v>
      </c>
      <c r="V13" s="90"/>
      <c r="W13" s="87">
        <f t="shared" si="2"/>
        <v>7.5034561588774709E-2</v>
      </c>
      <c r="AD13" s="91"/>
      <c r="AE13" s="91"/>
      <c r="AF13" s="91"/>
    </row>
    <row r="14" spans="1:32" s="86" customFormat="1">
      <c r="A14" s="86">
        <v>10</v>
      </c>
      <c r="B14" s="1207">
        <v>44469</v>
      </c>
      <c r="C14" s="1208">
        <v>44500</v>
      </c>
      <c r="D14" s="93">
        <f t="shared" si="3"/>
        <v>31</v>
      </c>
      <c r="E14" s="1210"/>
      <c r="F14" s="1210"/>
      <c r="G14" s="1210"/>
      <c r="H14" s="1211">
        <v>128759</v>
      </c>
      <c r="I14" s="1211">
        <v>93765</v>
      </c>
      <c r="J14" s="1211">
        <v>194025</v>
      </c>
      <c r="K14" s="51">
        <f t="shared" si="4"/>
        <v>416549</v>
      </c>
      <c r="L14" s="88">
        <f t="shared" si="0"/>
        <v>13437.064516129032</v>
      </c>
      <c r="M14" s="1214"/>
      <c r="N14" s="1214"/>
      <c r="O14" s="1214"/>
      <c r="P14" s="1214"/>
      <c r="Q14" s="1214"/>
      <c r="R14" s="1214"/>
      <c r="S14" s="250">
        <f>22484.74+4032.29</f>
        <v>26517.030000000002</v>
      </c>
      <c r="T14" s="89">
        <f t="shared" si="1"/>
        <v>6.3658849259030759E-2</v>
      </c>
      <c r="U14" s="792">
        <v>26905.39</v>
      </c>
      <c r="V14" s="90"/>
      <c r="W14" s="87">
        <f t="shared" si="2"/>
        <v>6.4591176548257231E-2</v>
      </c>
      <c r="X14" s="92"/>
      <c r="AD14" s="91"/>
      <c r="AE14" s="91"/>
      <c r="AF14" s="91"/>
    </row>
    <row r="15" spans="1:32" s="86" customFormat="1">
      <c r="A15" s="86">
        <v>11</v>
      </c>
      <c r="B15" s="1207">
        <v>44500</v>
      </c>
      <c r="C15" s="1207">
        <v>44530</v>
      </c>
      <c r="D15" s="93">
        <f t="shared" si="3"/>
        <v>30</v>
      </c>
      <c r="E15" s="1210"/>
      <c r="F15" s="1210">
        <v>136684</v>
      </c>
      <c r="G15" s="1210">
        <v>99088</v>
      </c>
      <c r="H15" s="1211"/>
      <c r="I15" s="1211"/>
      <c r="J15" s="1211">
        <v>179788</v>
      </c>
      <c r="K15" s="51">
        <f t="shared" si="4"/>
        <v>415560</v>
      </c>
      <c r="L15" s="88">
        <f t="shared" si="0"/>
        <v>13852</v>
      </c>
      <c r="M15" s="1214"/>
      <c r="N15" s="1214"/>
      <c r="O15" s="1214"/>
      <c r="P15" s="1214"/>
      <c r="Q15" s="1215"/>
      <c r="R15" s="1214"/>
      <c r="S15" s="250">
        <f>25637.39+3902.22</f>
        <v>29539.61</v>
      </c>
      <c r="T15" s="89">
        <f t="shared" si="1"/>
        <v>7.1083862739435941E-2</v>
      </c>
      <c r="U15" s="792">
        <v>31050.13</v>
      </c>
      <c r="V15" s="90"/>
      <c r="W15" s="87">
        <f t="shared" si="2"/>
        <v>7.4718765039946095E-2</v>
      </c>
      <c r="AD15" s="91"/>
      <c r="AE15" s="91"/>
      <c r="AF15" s="91"/>
    </row>
    <row r="16" spans="1:32" s="86" customFormat="1">
      <c r="A16" s="86">
        <v>12</v>
      </c>
      <c r="B16" s="1207">
        <v>44530</v>
      </c>
      <c r="C16" s="1209">
        <v>44561</v>
      </c>
      <c r="D16" s="93">
        <f t="shared" si="3"/>
        <v>31</v>
      </c>
      <c r="E16" s="1210">
        <v>118146</v>
      </c>
      <c r="F16" s="1210">
        <v>86823</v>
      </c>
      <c r="G16" s="1213"/>
      <c r="H16" s="1211"/>
      <c r="I16" s="1211"/>
      <c r="J16" s="1211">
        <v>158300</v>
      </c>
      <c r="K16" s="51">
        <f t="shared" si="4"/>
        <v>363269</v>
      </c>
      <c r="L16" s="88">
        <f t="shared" si="0"/>
        <v>11718.354838709678</v>
      </c>
      <c r="M16" s="1216"/>
      <c r="N16" s="1214"/>
      <c r="O16" s="1214"/>
      <c r="P16" s="1214"/>
      <c r="Q16" s="1214"/>
      <c r="R16" s="1214"/>
      <c r="S16" s="250">
        <f>23757.23+4032.29</f>
        <v>27789.52</v>
      </c>
      <c r="T16" s="89">
        <f t="shared" si="1"/>
        <v>7.6498462571813169E-2</v>
      </c>
      <c r="U16" s="792">
        <v>28032.04</v>
      </c>
      <c r="V16" s="90"/>
      <c r="W16" s="87">
        <f t="shared" si="2"/>
        <v>7.7166067019206155E-2</v>
      </c>
      <c r="AD16" s="91"/>
      <c r="AE16" s="91"/>
      <c r="AF16" s="91"/>
    </row>
    <row r="17" spans="2:33" ht="15.75" thickBot="1">
      <c r="B17" s="55"/>
      <c r="C17" s="55"/>
      <c r="D17" s="50"/>
      <c r="E17" s="51"/>
      <c r="F17" s="51"/>
      <c r="G17" s="51"/>
      <c r="H17" s="51"/>
      <c r="I17" s="51"/>
      <c r="J17" s="51"/>
      <c r="K17" s="51"/>
      <c r="L17" s="249"/>
      <c r="M17" s="51"/>
      <c r="N17" s="51"/>
      <c r="O17" s="51"/>
      <c r="P17" s="51"/>
      <c r="Q17" s="51"/>
      <c r="R17" s="51"/>
      <c r="S17" s="51"/>
      <c r="T17" s="52"/>
      <c r="U17" s="53"/>
      <c r="V17" s="53"/>
      <c r="W17" s="50"/>
      <c r="AD17" s="54"/>
      <c r="AE17" s="54"/>
      <c r="AF17" s="54"/>
    </row>
    <row r="18" spans="2:33" ht="15.75" thickBot="1">
      <c r="D18" s="50">
        <f>SUM(D5:D17)</f>
        <v>365</v>
      </c>
      <c r="E18" s="186">
        <f t="shared" ref="E18:J18" si="5">SUM(E5:E16)</f>
        <v>413320</v>
      </c>
      <c r="F18" s="186">
        <f t="shared" si="5"/>
        <v>563331</v>
      </c>
      <c r="G18" s="186">
        <f t="shared" si="5"/>
        <v>616755</v>
      </c>
      <c r="H18" s="186">
        <f t="shared" si="5"/>
        <v>584042</v>
      </c>
      <c r="I18" s="186">
        <f t="shared" si="5"/>
        <v>511414</v>
      </c>
      <c r="J18" s="186">
        <f t="shared" si="5"/>
        <v>1950786</v>
      </c>
      <c r="K18" s="53">
        <f>SUM(K5:K17)</f>
        <v>4639648</v>
      </c>
      <c r="L18" s="56"/>
      <c r="S18" s="53">
        <f>SUM(S5:S17)</f>
        <v>363953.00000000006</v>
      </c>
      <c r="T18" s="52">
        <f>S18/K18</f>
        <v>7.8444097483257369E-2</v>
      </c>
      <c r="U18" s="57">
        <f>SUM(U5:U17)</f>
        <v>385100.81</v>
      </c>
      <c r="V18" s="166"/>
      <c r="W18" s="322">
        <f>+U18/K18</f>
        <v>8.3002160939795427E-2</v>
      </c>
      <c r="X18" s="58" t="s">
        <v>58</v>
      </c>
    </row>
    <row r="19" spans="2:33">
      <c r="E19" s="66">
        <f t="shared" ref="E19:J19" si="6">E18/$K$18</f>
        <v>8.9084344329569826E-2</v>
      </c>
      <c r="F19" s="66">
        <f t="shared" si="6"/>
        <v>0.12141675402961603</v>
      </c>
      <c r="G19" s="66">
        <f t="shared" si="6"/>
        <v>0.13293142065949831</v>
      </c>
      <c r="H19" s="66">
        <f t="shared" si="6"/>
        <v>0.12588067025774369</v>
      </c>
      <c r="I19" s="66">
        <f t="shared" si="6"/>
        <v>0.11022689652318451</v>
      </c>
      <c r="J19" s="66">
        <f t="shared" si="6"/>
        <v>0.42045991420038764</v>
      </c>
      <c r="T19" s="167" t="s">
        <v>162</v>
      </c>
      <c r="U19" s="168">
        <f>SUM(U5:U16)</f>
        <v>385100.81</v>
      </c>
    </row>
    <row r="20" spans="2:33">
      <c r="B20" s="1271" t="s">
        <v>59</v>
      </c>
      <c r="C20" s="1271"/>
      <c r="D20" s="53">
        <f>K18</f>
        <v>4639648</v>
      </c>
      <c r="E20" s="50" t="s">
        <v>10</v>
      </c>
      <c r="G20" s="45">
        <f>2019-1971</f>
        <v>48</v>
      </c>
    </row>
    <row r="21" spans="2:33">
      <c r="G21" s="1276" t="s">
        <v>60</v>
      </c>
      <c r="H21" s="1276"/>
      <c r="I21" s="1276"/>
      <c r="J21" s="1276"/>
      <c r="K21" s="1276"/>
      <c r="L21" s="1276"/>
      <c r="M21" s="1276" t="s">
        <v>61</v>
      </c>
      <c r="N21" s="1276"/>
      <c r="O21" s="1276"/>
      <c r="P21" s="81"/>
      <c r="Q21" s="81"/>
      <c r="R21" s="81"/>
    </row>
    <row r="22" spans="2:33">
      <c r="E22" s="82" t="s">
        <v>52</v>
      </c>
      <c r="F22" s="82" t="s">
        <v>53</v>
      </c>
      <c r="G22" s="82" t="s">
        <v>54</v>
      </c>
      <c r="H22" s="82" t="s">
        <v>119</v>
      </c>
      <c r="I22" s="82" t="s">
        <v>120</v>
      </c>
      <c r="J22" s="82" t="s">
        <v>121</v>
      </c>
      <c r="M22" s="385" t="s">
        <v>290</v>
      </c>
      <c r="N22" s="45" t="s">
        <v>53</v>
      </c>
      <c r="O22" s="45" t="s">
        <v>54</v>
      </c>
      <c r="P22" s="82" t="s">
        <v>119</v>
      </c>
      <c r="Q22" s="82" t="s">
        <v>120</v>
      </c>
      <c r="R22" s="82" t="s">
        <v>121</v>
      </c>
      <c r="S22" s="320" t="s">
        <v>219</v>
      </c>
      <c r="T22" s="320" t="s">
        <v>220</v>
      </c>
    </row>
    <row r="23" spans="2:33">
      <c r="B23" s="45" t="s">
        <v>62</v>
      </c>
      <c r="C23" s="93">
        <f t="shared" ref="C23:C34" si="7">D5</f>
        <v>31</v>
      </c>
      <c r="D23" s="59">
        <v>44197</v>
      </c>
      <c r="E23" s="53">
        <f t="shared" ref="E23:J24" si="8">E5</f>
        <v>73781</v>
      </c>
      <c r="F23" s="53">
        <f t="shared" si="8"/>
        <v>115058</v>
      </c>
      <c r="G23" s="53">
        <f t="shared" si="8"/>
        <v>0</v>
      </c>
      <c r="H23" s="53">
        <f t="shared" si="8"/>
        <v>0</v>
      </c>
      <c r="I23" s="53">
        <f t="shared" si="8"/>
        <v>0</v>
      </c>
      <c r="J23" s="53">
        <f t="shared" si="8"/>
        <v>150113</v>
      </c>
      <c r="K23" s="53">
        <f>SUM(E23:J23)</f>
        <v>338952</v>
      </c>
      <c r="L23" s="53"/>
      <c r="M23" s="53">
        <f>S5</f>
        <v>30478.78</v>
      </c>
      <c r="N23" s="53">
        <f t="shared" ref="N23:R24" si="9">N5</f>
        <v>0</v>
      </c>
      <c r="O23" s="53">
        <f t="shared" si="9"/>
        <v>0</v>
      </c>
      <c r="P23" s="53">
        <f t="shared" si="9"/>
        <v>0</v>
      </c>
      <c r="Q23" s="53">
        <f t="shared" si="9"/>
        <v>0</v>
      </c>
      <c r="R23" s="53">
        <f t="shared" si="9"/>
        <v>0</v>
      </c>
      <c r="S23" s="106">
        <f t="shared" ref="S23:S34" si="10">SUM(M23:R23)</f>
        <v>30478.78</v>
      </c>
      <c r="T23" s="53">
        <f>+U5-S23</f>
        <v>1558.2900000000009</v>
      </c>
    </row>
    <row r="24" spans="2:33">
      <c r="B24" s="45" t="s">
        <v>63</v>
      </c>
      <c r="C24" s="93">
        <f t="shared" si="7"/>
        <v>28</v>
      </c>
      <c r="D24" s="1199">
        <v>44228</v>
      </c>
      <c r="E24" s="53">
        <f t="shared" si="8"/>
        <v>75861</v>
      </c>
      <c r="F24" s="53">
        <f t="shared" si="8"/>
        <v>118806</v>
      </c>
      <c r="G24" s="53">
        <f t="shared" si="8"/>
        <v>0</v>
      </c>
      <c r="H24" s="53">
        <f t="shared" si="8"/>
        <v>0</v>
      </c>
      <c r="I24" s="53">
        <f t="shared" si="8"/>
        <v>0</v>
      </c>
      <c r="J24" s="53">
        <f t="shared" si="8"/>
        <v>130621</v>
      </c>
      <c r="K24" s="53">
        <f t="shared" ref="K24:K34" si="11">SUM(E24:J24)</f>
        <v>325288</v>
      </c>
      <c r="L24" s="53"/>
      <c r="M24" s="53">
        <f t="shared" ref="M24:M34" si="12">S6</f>
        <v>30009.019999999997</v>
      </c>
      <c r="N24" s="53">
        <f t="shared" si="9"/>
        <v>0</v>
      </c>
      <c r="O24" s="53">
        <f t="shared" si="9"/>
        <v>0</v>
      </c>
      <c r="P24" s="53">
        <f t="shared" si="9"/>
        <v>0</v>
      </c>
      <c r="Q24" s="53">
        <f t="shared" si="9"/>
        <v>0</v>
      </c>
      <c r="R24" s="53">
        <f t="shared" si="9"/>
        <v>0</v>
      </c>
      <c r="S24" s="106">
        <f t="shared" si="10"/>
        <v>30009.019999999997</v>
      </c>
      <c r="T24" s="53">
        <f t="shared" ref="T24:T34" si="13">+U6-S24</f>
        <v>1597.1900000000023</v>
      </c>
    </row>
    <row r="25" spans="2:33">
      <c r="B25" s="45" t="s">
        <v>64</v>
      </c>
      <c r="C25" s="93">
        <f t="shared" si="7"/>
        <v>31</v>
      </c>
      <c r="D25" s="59">
        <v>44256</v>
      </c>
      <c r="E25" s="53">
        <f t="shared" ref="E25:J25" si="14">E7</f>
        <v>0</v>
      </c>
      <c r="F25" s="53">
        <f t="shared" si="14"/>
        <v>0</v>
      </c>
      <c r="G25" s="53">
        <f t="shared" si="14"/>
        <v>86461</v>
      </c>
      <c r="H25" s="53">
        <f t="shared" si="14"/>
        <v>140100</v>
      </c>
      <c r="I25" s="53">
        <f t="shared" si="14"/>
        <v>0</v>
      </c>
      <c r="J25" s="53">
        <f t="shared" si="14"/>
        <v>135229</v>
      </c>
      <c r="K25" s="53">
        <f t="shared" si="11"/>
        <v>361790</v>
      </c>
      <c r="L25" s="53"/>
      <c r="M25" s="53">
        <f t="shared" si="12"/>
        <v>28775.22</v>
      </c>
      <c r="N25" s="53">
        <f t="shared" ref="N25:R25" si="15">N7</f>
        <v>0</v>
      </c>
      <c r="O25" s="53">
        <f t="shared" si="15"/>
        <v>0</v>
      </c>
      <c r="P25" s="53">
        <f t="shared" si="15"/>
        <v>0</v>
      </c>
      <c r="Q25" s="53">
        <f t="shared" si="15"/>
        <v>0</v>
      </c>
      <c r="R25" s="53">
        <f t="shared" si="15"/>
        <v>0</v>
      </c>
      <c r="S25" s="106">
        <f t="shared" si="10"/>
        <v>28775.22</v>
      </c>
      <c r="T25" s="53">
        <f t="shared" si="13"/>
        <v>1540.3899999999994</v>
      </c>
      <c r="AE25" s="54"/>
      <c r="AF25" s="54"/>
      <c r="AG25" s="54"/>
    </row>
    <row r="26" spans="2:33">
      <c r="B26" s="45" t="s">
        <v>65</v>
      </c>
      <c r="C26" s="93">
        <f t="shared" si="7"/>
        <v>30</v>
      </c>
      <c r="D26" s="59">
        <v>44287</v>
      </c>
      <c r="E26" s="53">
        <f t="shared" ref="E26:J26" si="16">E8</f>
        <v>0</v>
      </c>
      <c r="F26" s="53">
        <f t="shared" si="16"/>
        <v>0</v>
      </c>
      <c r="G26" s="53">
        <f t="shared" si="16"/>
        <v>0</v>
      </c>
      <c r="H26" s="53">
        <f t="shared" si="16"/>
        <v>0</v>
      </c>
      <c r="I26" s="53">
        <f t="shared" si="16"/>
        <v>207397</v>
      </c>
      <c r="J26" s="53">
        <f t="shared" si="16"/>
        <v>129554</v>
      </c>
      <c r="K26" s="53">
        <f t="shared" si="11"/>
        <v>336951</v>
      </c>
      <c r="L26" s="53"/>
      <c r="M26" s="53">
        <f t="shared" si="12"/>
        <v>25620.32</v>
      </c>
      <c r="N26" s="53">
        <f t="shared" ref="N26:R26" si="17">N8</f>
        <v>0</v>
      </c>
      <c r="O26" s="53">
        <f t="shared" si="17"/>
        <v>0</v>
      </c>
      <c r="P26" s="53">
        <f t="shared" si="17"/>
        <v>0</v>
      </c>
      <c r="Q26" s="53">
        <f t="shared" si="17"/>
        <v>0</v>
      </c>
      <c r="R26" s="53">
        <f t="shared" si="17"/>
        <v>0</v>
      </c>
      <c r="S26" s="106">
        <f t="shared" si="10"/>
        <v>25620.32</v>
      </c>
      <c r="T26" s="53">
        <f t="shared" si="13"/>
        <v>1477.7700000000004</v>
      </c>
    </row>
    <row r="27" spans="2:33">
      <c r="B27" s="45" t="s">
        <v>66</v>
      </c>
      <c r="C27" s="93">
        <f t="shared" si="7"/>
        <v>31</v>
      </c>
      <c r="D27" s="59">
        <v>44317</v>
      </c>
      <c r="E27" s="53">
        <f t="shared" ref="E27:J27" si="18">E9</f>
        <v>0</v>
      </c>
      <c r="F27" s="53">
        <f t="shared" si="18"/>
        <v>0</v>
      </c>
      <c r="G27" s="53">
        <f t="shared" si="18"/>
        <v>0</v>
      </c>
      <c r="H27" s="53">
        <f t="shared" si="18"/>
        <v>0</v>
      </c>
      <c r="I27" s="53">
        <f t="shared" si="18"/>
        <v>210252</v>
      </c>
      <c r="J27" s="53">
        <f t="shared" si="18"/>
        <v>139243</v>
      </c>
      <c r="K27" s="53">
        <f t="shared" si="11"/>
        <v>349495</v>
      </c>
      <c r="L27" s="53"/>
      <c r="M27" s="53">
        <f t="shared" si="12"/>
        <v>26276.71</v>
      </c>
      <c r="N27" s="53">
        <f t="shared" ref="N27:R27" si="19">N9</f>
        <v>0</v>
      </c>
      <c r="O27" s="53">
        <f t="shared" si="19"/>
        <v>0</v>
      </c>
      <c r="P27" s="53">
        <f t="shared" si="19"/>
        <v>0</v>
      </c>
      <c r="Q27" s="53">
        <f t="shared" si="19"/>
        <v>0</v>
      </c>
      <c r="R27" s="53">
        <f t="shared" si="19"/>
        <v>0</v>
      </c>
      <c r="S27" s="106">
        <f t="shared" si="10"/>
        <v>26276.71</v>
      </c>
      <c r="T27" s="53">
        <f t="shared" si="13"/>
        <v>1450.760000000002</v>
      </c>
    </row>
    <row r="28" spans="2:33">
      <c r="B28" s="45" t="s">
        <v>67</v>
      </c>
      <c r="C28" s="93">
        <f t="shared" si="7"/>
        <v>30</v>
      </c>
      <c r="D28" s="59">
        <v>44348</v>
      </c>
      <c r="E28" s="53">
        <f t="shared" ref="E28:J28" si="20">E10</f>
        <v>0</v>
      </c>
      <c r="F28" s="53">
        <f t="shared" si="20"/>
        <v>0</v>
      </c>
      <c r="G28" s="53">
        <f t="shared" si="20"/>
        <v>143272</v>
      </c>
      <c r="H28" s="53">
        <f t="shared" si="20"/>
        <v>103885</v>
      </c>
      <c r="I28" s="53">
        <f t="shared" si="20"/>
        <v>0</v>
      </c>
      <c r="J28" s="53">
        <f t="shared" si="20"/>
        <v>170749</v>
      </c>
      <c r="K28" s="53">
        <f t="shared" si="11"/>
        <v>417906</v>
      </c>
      <c r="L28" s="53"/>
      <c r="M28" s="53">
        <f t="shared" si="12"/>
        <v>32358.75</v>
      </c>
      <c r="N28" s="53">
        <f t="shared" ref="N28:R28" si="21">N10</f>
        <v>0</v>
      </c>
      <c r="O28" s="53">
        <f t="shared" si="21"/>
        <v>0</v>
      </c>
      <c r="P28" s="53">
        <f t="shared" si="21"/>
        <v>0</v>
      </c>
      <c r="Q28" s="53">
        <f t="shared" si="21"/>
        <v>0</v>
      </c>
      <c r="R28" s="53">
        <f t="shared" si="21"/>
        <v>0</v>
      </c>
      <c r="S28" s="106">
        <f t="shared" si="10"/>
        <v>32358.75</v>
      </c>
      <c r="T28" s="53">
        <f t="shared" si="13"/>
        <v>2786.5500000000029</v>
      </c>
    </row>
    <row r="29" spans="2:33">
      <c r="B29" s="45" t="s">
        <v>68</v>
      </c>
      <c r="C29" s="93">
        <f t="shared" si="7"/>
        <v>31</v>
      </c>
      <c r="D29" s="59">
        <v>44378</v>
      </c>
      <c r="E29" s="53">
        <f t="shared" ref="E29:J29" si="22">E11</f>
        <v>145532</v>
      </c>
      <c r="F29" s="53">
        <f t="shared" si="22"/>
        <v>105960</v>
      </c>
      <c r="G29" s="53">
        <f t="shared" si="22"/>
        <v>0</v>
      </c>
      <c r="H29" s="53">
        <f t="shared" si="22"/>
        <v>0</v>
      </c>
      <c r="I29" s="53">
        <f t="shared" si="22"/>
        <v>0</v>
      </c>
      <c r="J29" s="53">
        <f t="shared" si="22"/>
        <v>194637</v>
      </c>
      <c r="K29" s="53">
        <f t="shared" si="11"/>
        <v>446129</v>
      </c>
      <c r="L29" s="53"/>
      <c r="M29" s="53">
        <f t="shared" si="12"/>
        <v>42114.29</v>
      </c>
      <c r="N29" s="53">
        <f t="shared" ref="N29:R29" si="23">N11</f>
        <v>0</v>
      </c>
      <c r="O29" s="53">
        <f t="shared" si="23"/>
        <v>0</v>
      </c>
      <c r="P29" s="53">
        <f t="shared" si="23"/>
        <v>0</v>
      </c>
      <c r="Q29" s="53">
        <f t="shared" si="23"/>
        <v>0</v>
      </c>
      <c r="R29" s="53">
        <f t="shared" si="23"/>
        <v>0</v>
      </c>
      <c r="S29" s="106">
        <f t="shared" si="10"/>
        <v>42114.29</v>
      </c>
      <c r="T29" s="53">
        <f t="shared" si="13"/>
        <v>4624.4400000000023</v>
      </c>
    </row>
    <row r="30" spans="2:33">
      <c r="B30" s="45" t="s">
        <v>69</v>
      </c>
      <c r="C30" s="93">
        <f t="shared" si="7"/>
        <v>31</v>
      </c>
      <c r="D30" s="59">
        <v>44409</v>
      </c>
      <c r="E30" s="53">
        <f t="shared" ref="E30:J30" si="24">E12</f>
        <v>0</v>
      </c>
      <c r="F30" s="53">
        <f t="shared" si="24"/>
        <v>0</v>
      </c>
      <c r="G30" s="53">
        <f t="shared" si="24"/>
        <v>143928</v>
      </c>
      <c r="H30" s="53">
        <f t="shared" si="24"/>
        <v>106237</v>
      </c>
      <c r="I30" s="53">
        <f t="shared" si="24"/>
        <v>0</v>
      </c>
      <c r="J30" s="53">
        <f t="shared" si="24"/>
        <v>192411</v>
      </c>
      <c r="K30" s="53">
        <f t="shared" si="11"/>
        <v>442576</v>
      </c>
      <c r="L30" s="53"/>
      <c r="M30" s="53">
        <f t="shared" si="12"/>
        <v>33849.26</v>
      </c>
      <c r="N30" s="53">
        <f t="shared" ref="N30:R30" si="25">N12</f>
        <v>0</v>
      </c>
      <c r="O30" s="53">
        <f t="shared" si="25"/>
        <v>0</v>
      </c>
      <c r="P30" s="53">
        <f t="shared" si="25"/>
        <v>0</v>
      </c>
      <c r="Q30" s="53">
        <f t="shared" si="25"/>
        <v>0</v>
      </c>
      <c r="R30" s="53">
        <f t="shared" si="25"/>
        <v>0</v>
      </c>
      <c r="S30" s="106">
        <f t="shared" si="10"/>
        <v>33849.26</v>
      </c>
      <c r="T30" s="53">
        <f t="shared" si="13"/>
        <v>2692.0899999999965</v>
      </c>
    </row>
    <row r="31" spans="2:33">
      <c r="B31" s="45" t="s">
        <v>70</v>
      </c>
      <c r="C31" s="93">
        <f t="shared" si="7"/>
        <v>30</v>
      </c>
      <c r="D31" s="59">
        <v>44440</v>
      </c>
      <c r="E31" s="53">
        <f t="shared" ref="E31:J31" si="26">E13</f>
        <v>0</v>
      </c>
      <c r="F31" s="53">
        <f t="shared" si="26"/>
        <v>0</v>
      </c>
      <c r="G31" s="53">
        <f t="shared" si="26"/>
        <v>144006</v>
      </c>
      <c r="H31" s="53">
        <f t="shared" si="26"/>
        <v>105061</v>
      </c>
      <c r="I31" s="53">
        <f t="shared" si="26"/>
        <v>0</v>
      </c>
      <c r="J31" s="53">
        <f t="shared" si="26"/>
        <v>176116</v>
      </c>
      <c r="K31" s="53">
        <f t="shared" si="11"/>
        <v>425183</v>
      </c>
      <c r="L31" s="53"/>
      <c r="M31" s="53">
        <f t="shared" si="12"/>
        <v>30624.49</v>
      </c>
      <c r="N31" s="53">
        <f t="shared" ref="N31:R31" si="27">N13</f>
        <v>0</v>
      </c>
      <c r="O31" s="53">
        <f t="shared" si="27"/>
        <v>0</v>
      </c>
      <c r="P31" s="53">
        <f t="shared" si="27"/>
        <v>0</v>
      </c>
      <c r="Q31" s="53">
        <f t="shared" si="27"/>
        <v>0</v>
      </c>
      <c r="R31" s="53">
        <f t="shared" si="27"/>
        <v>0</v>
      </c>
      <c r="S31" s="106">
        <f t="shared" si="10"/>
        <v>30624.49</v>
      </c>
      <c r="T31" s="53">
        <f t="shared" si="13"/>
        <v>1278.9299999999967</v>
      </c>
    </row>
    <row r="32" spans="2:33">
      <c r="B32" s="45" t="s">
        <v>71</v>
      </c>
      <c r="C32" s="93">
        <f t="shared" si="7"/>
        <v>31</v>
      </c>
      <c r="D32" s="59">
        <v>44470</v>
      </c>
      <c r="E32" s="53">
        <f t="shared" ref="E32:J32" si="28">E14</f>
        <v>0</v>
      </c>
      <c r="F32" s="53">
        <f t="shared" si="28"/>
        <v>0</v>
      </c>
      <c r="G32" s="53">
        <f t="shared" si="28"/>
        <v>0</v>
      </c>
      <c r="H32" s="53">
        <f t="shared" si="28"/>
        <v>128759</v>
      </c>
      <c r="I32" s="53">
        <f t="shared" si="28"/>
        <v>93765</v>
      </c>
      <c r="J32" s="53">
        <f t="shared" si="28"/>
        <v>194025</v>
      </c>
      <c r="K32" s="53">
        <f t="shared" si="11"/>
        <v>416549</v>
      </c>
      <c r="L32" s="53"/>
      <c r="M32" s="53">
        <f t="shared" si="12"/>
        <v>26517.030000000002</v>
      </c>
      <c r="N32" s="53">
        <f t="shared" ref="N32:R32" si="29">N14</f>
        <v>0</v>
      </c>
      <c r="O32" s="53">
        <f t="shared" si="29"/>
        <v>0</v>
      </c>
      <c r="P32" s="53">
        <f t="shared" si="29"/>
        <v>0</v>
      </c>
      <c r="Q32" s="53">
        <f t="shared" si="29"/>
        <v>0</v>
      </c>
      <c r="R32" s="53">
        <f t="shared" si="29"/>
        <v>0</v>
      </c>
      <c r="S32" s="106">
        <f t="shared" si="10"/>
        <v>26517.030000000002</v>
      </c>
      <c r="T32" s="53">
        <f t="shared" si="13"/>
        <v>388.35999999999694</v>
      </c>
    </row>
    <row r="33" spans="2:20">
      <c r="B33" s="45" t="s">
        <v>72</v>
      </c>
      <c r="C33" s="93">
        <f t="shared" si="7"/>
        <v>30</v>
      </c>
      <c r="D33" s="59">
        <v>44501</v>
      </c>
      <c r="E33" s="53">
        <f t="shared" ref="E33:J33" si="30">E15</f>
        <v>0</v>
      </c>
      <c r="F33" s="53">
        <f t="shared" si="30"/>
        <v>136684</v>
      </c>
      <c r="G33" s="53">
        <f t="shared" si="30"/>
        <v>99088</v>
      </c>
      <c r="H33" s="53">
        <f t="shared" si="30"/>
        <v>0</v>
      </c>
      <c r="I33" s="53">
        <f t="shared" si="30"/>
        <v>0</v>
      </c>
      <c r="J33" s="53">
        <f t="shared" si="30"/>
        <v>179788</v>
      </c>
      <c r="K33" s="53">
        <f t="shared" si="11"/>
        <v>415560</v>
      </c>
      <c r="L33" s="53"/>
      <c r="M33" s="53">
        <f t="shared" si="12"/>
        <v>29539.61</v>
      </c>
      <c r="N33" s="53">
        <f t="shared" ref="N33:R33" si="31">N15</f>
        <v>0</v>
      </c>
      <c r="O33" s="53">
        <f t="shared" si="31"/>
        <v>0</v>
      </c>
      <c r="P33" s="53">
        <f t="shared" si="31"/>
        <v>0</v>
      </c>
      <c r="Q33" s="53">
        <f t="shared" si="31"/>
        <v>0</v>
      </c>
      <c r="R33" s="53">
        <f t="shared" si="31"/>
        <v>0</v>
      </c>
      <c r="S33" s="106">
        <f t="shared" si="10"/>
        <v>29539.61</v>
      </c>
      <c r="T33" s="53">
        <f t="shared" si="13"/>
        <v>1510.5200000000004</v>
      </c>
    </row>
    <row r="34" spans="2:20" ht="15.75" thickBot="1">
      <c r="B34" s="1200" t="s">
        <v>626</v>
      </c>
      <c r="C34" s="93">
        <f t="shared" si="7"/>
        <v>31</v>
      </c>
      <c r="D34" s="59">
        <v>44531</v>
      </c>
      <c r="E34" s="53">
        <f t="shared" ref="E34:J34" si="32">E16</f>
        <v>118146</v>
      </c>
      <c r="F34" s="53">
        <f t="shared" si="32"/>
        <v>86823</v>
      </c>
      <c r="G34" s="53">
        <f t="shared" si="32"/>
        <v>0</v>
      </c>
      <c r="H34" s="53">
        <f t="shared" si="32"/>
        <v>0</v>
      </c>
      <c r="I34" s="53">
        <f t="shared" si="32"/>
        <v>0</v>
      </c>
      <c r="J34" s="53">
        <f t="shared" si="32"/>
        <v>158300</v>
      </c>
      <c r="K34" s="53">
        <f t="shared" si="11"/>
        <v>363269</v>
      </c>
      <c r="L34" s="53"/>
      <c r="M34" s="53">
        <f t="shared" si="12"/>
        <v>27789.52</v>
      </c>
      <c r="N34" s="53">
        <f t="shared" ref="N34:R34" si="33">N16</f>
        <v>0</v>
      </c>
      <c r="O34" s="53">
        <f t="shared" si="33"/>
        <v>0</v>
      </c>
      <c r="P34" s="53">
        <f t="shared" si="33"/>
        <v>0</v>
      </c>
      <c r="Q34" s="53">
        <f t="shared" si="33"/>
        <v>0</v>
      </c>
      <c r="R34" s="53">
        <f t="shared" si="33"/>
        <v>0</v>
      </c>
      <c r="S34" s="106">
        <f t="shared" si="10"/>
        <v>27789.52</v>
      </c>
      <c r="T34" s="53">
        <f t="shared" si="13"/>
        <v>242.52000000000044</v>
      </c>
    </row>
    <row r="35" spans="2:20" ht="15.75" thickBot="1">
      <c r="E35" s="61"/>
      <c r="F35" s="83"/>
      <c r="G35" s="64"/>
      <c r="H35" s="64"/>
      <c r="I35" s="64"/>
      <c r="J35" s="64"/>
      <c r="K35" s="62">
        <f>SUM(K23:K34)</f>
        <v>4639648</v>
      </c>
      <c r="L35" s="63" t="s">
        <v>60</v>
      </c>
      <c r="O35" s="83"/>
      <c r="P35" s="83"/>
      <c r="Q35" s="83"/>
      <c r="R35" s="83"/>
      <c r="S35" s="107">
        <f>SUM(S23:S34)</f>
        <v>363953.00000000006</v>
      </c>
      <c r="T35" s="84" t="s">
        <v>61</v>
      </c>
    </row>
    <row r="36" spans="2:20" ht="15.75" thickBot="1">
      <c r="O36" s="64"/>
      <c r="P36" s="64"/>
      <c r="Q36" s="64"/>
      <c r="R36" s="64"/>
      <c r="S36" s="85">
        <f>S35/K35</f>
        <v>7.8444097483257369E-2</v>
      </c>
      <c r="T36" s="45" t="s">
        <v>73</v>
      </c>
    </row>
    <row r="37" spans="2:20" ht="15.75" thickBot="1">
      <c r="O37" s="64"/>
      <c r="P37" s="64"/>
      <c r="Q37" s="64"/>
      <c r="R37" s="64"/>
      <c r="S37" s="85">
        <f>S36*1.051127</f>
        <v>8.2454708855283859E-2</v>
      </c>
      <c r="T37" s="45" t="s">
        <v>74</v>
      </c>
    </row>
    <row r="98" spans="2:6" ht="15.75" thickBot="1">
      <c r="C98" s="793"/>
      <c r="D98" s="793"/>
      <c r="E98" s="793"/>
      <c r="F98" s="793"/>
    </row>
    <row r="99" spans="2:6">
      <c r="C99" s="1280" t="s">
        <v>363</v>
      </c>
      <c r="D99" s="794"/>
      <c r="E99" s="794"/>
      <c r="F99" s="793"/>
    </row>
    <row r="100" spans="2:6">
      <c r="C100" s="1281"/>
      <c r="D100" s="795" t="s">
        <v>364</v>
      </c>
      <c r="E100" s="795" t="s">
        <v>364</v>
      </c>
      <c r="F100" s="793"/>
    </row>
    <row r="101" spans="2:6">
      <c r="C101" s="1281"/>
      <c r="D101" s="795" t="s">
        <v>622</v>
      </c>
      <c r="E101" s="795" t="s">
        <v>621</v>
      </c>
      <c r="F101" s="793"/>
    </row>
    <row r="102" spans="2:6">
      <c r="B102" s="120" t="s">
        <v>133</v>
      </c>
      <c r="C102" s="796" t="s">
        <v>133</v>
      </c>
      <c r="D102" s="797">
        <f>+C127</f>
        <v>332255</v>
      </c>
      <c r="E102" s="797">
        <f>K23</f>
        <v>338952</v>
      </c>
      <c r="F102" s="793"/>
    </row>
    <row r="103" spans="2:6">
      <c r="B103" s="120" t="s">
        <v>134</v>
      </c>
      <c r="C103" s="796" t="s">
        <v>134</v>
      </c>
      <c r="D103" s="797">
        <f t="shared" ref="D103:D113" si="34">+C128</f>
        <v>292539</v>
      </c>
      <c r="E103" s="797">
        <f t="shared" ref="E103:E113" si="35">K24</f>
        <v>325288</v>
      </c>
      <c r="F103" s="793"/>
    </row>
    <row r="104" spans="2:6">
      <c r="B104" s="120" t="s">
        <v>135</v>
      </c>
      <c r="C104" s="796" t="s">
        <v>135</v>
      </c>
      <c r="D104" s="797">
        <f t="shared" si="34"/>
        <v>301027</v>
      </c>
      <c r="E104" s="797">
        <f t="shared" si="35"/>
        <v>361790</v>
      </c>
      <c r="F104" s="793"/>
    </row>
    <row r="105" spans="2:6">
      <c r="B105" s="120" t="s">
        <v>136</v>
      </c>
      <c r="C105" s="796" t="s">
        <v>136</v>
      </c>
      <c r="D105" s="797">
        <f t="shared" si="34"/>
        <v>279537</v>
      </c>
      <c r="E105" s="797">
        <f t="shared" si="35"/>
        <v>336951</v>
      </c>
      <c r="F105" s="793"/>
    </row>
    <row r="106" spans="2:6">
      <c r="B106" s="120" t="s">
        <v>137</v>
      </c>
      <c r="C106" s="796" t="s">
        <v>137</v>
      </c>
      <c r="D106" s="797">
        <f t="shared" si="34"/>
        <v>325195</v>
      </c>
      <c r="E106" s="797">
        <f t="shared" si="35"/>
        <v>349495</v>
      </c>
      <c r="F106" s="793"/>
    </row>
    <row r="107" spans="2:6">
      <c r="B107" s="120" t="s">
        <v>138</v>
      </c>
      <c r="C107" s="796" t="s">
        <v>138</v>
      </c>
      <c r="D107" s="797">
        <f t="shared" si="34"/>
        <v>347986</v>
      </c>
      <c r="E107" s="797">
        <f t="shared" si="35"/>
        <v>417906</v>
      </c>
      <c r="F107" s="793"/>
    </row>
    <row r="108" spans="2:6">
      <c r="B108" s="120" t="s">
        <v>139</v>
      </c>
      <c r="C108" s="796" t="s">
        <v>139</v>
      </c>
      <c r="D108" s="797">
        <f t="shared" si="34"/>
        <v>385909</v>
      </c>
      <c r="E108" s="797">
        <f t="shared" si="35"/>
        <v>446129</v>
      </c>
      <c r="F108" s="793"/>
    </row>
    <row r="109" spans="2:6">
      <c r="B109" s="120" t="s">
        <v>140</v>
      </c>
      <c r="C109" s="796" t="s">
        <v>140</v>
      </c>
      <c r="D109" s="797">
        <f t="shared" si="34"/>
        <v>355119</v>
      </c>
      <c r="E109" s="797">
        <f t="shared" si="35"/>
        <v>442576</v>
      </c>
      <c r="F109" s="793"/>
    </row>
    <row r="110" spans="2:6">
      <c r="B110" s="120" t="s">
        <v>141</v>
      </c>
      <c r="C110" s="796" t="s">
        <v>141</v>
      </c>
      <c r="D110" s="797">
        <f t="shared" si="34"/>
        <v>340911</v>
      </c>
      <c r="E110" s="797">
        <f t="shared" si="35"/>
        <v>425183</v>
      </c>
      <c r="F110" s="793"/>
    </row>
    <row r="111" spans="2:6">
      <c r="B111" s="120" t="s">
        <v>142</v>
      </c>
      <c r="C111" s="796" t="s">
        <v>142</v>
      </c>
      <c r="D111" s="797">
        <f t="shared" si="34"/>
        <v>348763</v>
      </c>
      <c r="E111" s="797">
        <f t="shared" si="35"/>
        <v>416549</v>
      </c>
      <c r="F111" s="793"/>
    </row>
    <row r="112" spans="2:6">
      <c r="B112" s="120" t="s">
        <v>143</v>
      </c>
      <c r="C112" s="796" t="s">
        <v>143</v>
      </c>
      <c r="D112" s="797">
        <f t="shared" si="34"/>
        <v>321484</v>
      </c>
      <c r="E112" s="797">
        <f t="shared" si="35"/>
        <v>415560</v>
      </c>
      <c r="F112" s="793"/>
    </row>
    <row r="113" spans="1:32">
      <c r="B113" s="120" t="s">
        <v>144</v>
      </c>
      <c r="C113" s="796" t="s">
        <v>144</v>
      </c>
      <c r="D113" s="797">
        <f t="shared" si="34"/>
        <v>363983</v>
      </c>
      <c r="E113" s="797">
        <f t="shared" si="35"/>
        <v>363269</v>
      </c>
      <c r="F113" s="793"/>
    </row>
    <row r="114" spans="1:32">
      <c r="C114" s="798" t="s">
        <v>0</v>
      </c>
      <c r="D114" s="799">
        <f>SUM(D102:D113)</f>
        <v>3994708</v>
      </c>
      <c r="E114" s="799">
        <f>SUM(E102:E113)</f>
        <v>4639648</v>
      </c>
      <c r="F114" s="793"/>
    </row>
    <row r="115" spans="1:32">
      <c r="C115" s="793"/>
      <c r="D115" s="793"/>
      <c r="E115" s="793"/>
      <c r="F115" s="793"/>
    </row>
    <row r="116" spans="1:32" ht="18.75">
      <c r="C116" s="793"/>
      <c r="D116" s="793"/>
      <c r="E116" s="793"/>
      <c r="F116" s="800" t="s">
        <v>365</v>
      </c>
    </row>
    <row r="123" spans="1:32" ht="15.75" thickBot="1"/>
    <row r="124" spans="1:32" ht="15.75" thickBot="1">
      <c r="B124" s="1277" t="str">
        <f>+D101</f>
        <v>Año 2015 kWh</v>
      </c>
      <c r="C124" s="1278"/>
      <c r="D124" s="1278"/>
      <c r="E124" s="1278"/>
      <c r="F124" s="1279"/>
    </row>
    <row r="125" spans="1:32" ht="15.75" thickBot="1">
      <c r="C125" s="314" t="s">
        <v>49</v>
      </c>
      <c r="D125" s="314" t="s">
        <v>122</v>
      </c>
      <c r="E125" s="315" t="s">
        <v>50</v>
      </c>
    </row>
    <row r="126" spans="1:32">
      <c r="C126" s="47" t="s">
        <v>0</v>
      </c>
      <c r="D126" s="48" t="s">
        <v>56</v>
      </c>
      <c r="E126" s="49" t="s">
        <v>57</v>
      </c>
    </row>
    <row r="127" spans="1:32">
      <c r="A127" s="252">
        <v>1</v>
      </c>
      <c r="B127" s="253" t="s">
        <v>133</v>
      </c>
      <c r="C127" s="827">
        <v>332255</v>
      </c>
      <c r="D127" s="254"/>
      <c r="E127" s="255">
        <f t="shared" ref="E127:E134" si="36">+D127/C127</f>
        <v>0</v>
      </c>
      <c r="H127" s="816"/>
      <c r="AD127" s="54"/>
      <c r="AE127" s="54"/>
      <c r="AF127" s="54"/>
    </row>
    <row r="128" spans="1:32">
      <c r="A128" s="252">
        <v>2</v>
      </c>
      <c r="B128" s="253" t="s">
        <v>134</v>
      </c>
      <c r="C128" s="827">
        <v>292539</v>
      </c>
      <c r="D128" s="254"/>
      <c r="E128" s="255">
        <f t="shared" si="36"/>
        <v>0</v>
      </c>
      <c r="H128" s="816"/>
      <c r="AD128" s="54"/>
      <c r="AE128" s="54"/>
      <c r="AF128" s="54"/>
    </row>
    <row r="129" spans="1:32">
      <c r="A129" s="252">
        <v>3</v>
      </c>
      <c r="B129" s="253" t="s">
        <v>135</v>
      </c>
      <c r="C129" s="827">
        <v>301027</v>
      </c>
      <c r="D129" s="254"/>
      <c r="E129" s="255">
        <f t="shared" si="36"/>
        <v>0</v>
      </c>
      <c r="H129" s="816"/>
      <c r="AD129" s="54"/>
      <c r="AE129" s="54"/>
      <c r="AF129" s="54"/>
    </row>
    <row r="130" spans="1:32">
      <c r="A130" s="252">
        <v>4</v>
      </c>
      <c r="B130" s="253" t="s">
        <v>136</v>
      </c>
      <c r="C130" s="827">
        <v>279537</v>
      </c>
      <c r="D130" s="254"/>
      <c r="E130" s="255">
        <f t="shared" si="36"/>
        <v>0</v>
      </c>
      <c r="H130" s="816"/>
      <c r="AD130" s="54"/>
      <c r="AE130" s="54"/>
      <c r="AF130" s="54"/>
    </row>
    <row r="131" spans="1:32">
      <c r="A131" s="252">
        <v>5</v>
      </c>
      <c r="B131" s="253" t="s">
        <v>137</v>
      </c>
      <c r="C131" s="827">
        <v>325195</v>
      </c>
      <c r="D131" s="254"/>
      <c r="E131" s="255">
        <f>+D131/C131</f>
        <v>0</v>
      </c>
      <c r="H131" s="816"/>
      <c r="AD131" s="54"/>
      <c r="AE131" s="54"/>
      <c r="AF131" s="54"/>
    </row>
    <row r="132" spans="1:32">
      <c r="A132" s="252">
        <v>6</v>
      </c>
      <c r="B132" s="253" t="s">
        <v>138</v>
      </c>
      <c r="C132" s="827">
        <v>347986</v>
      </c>
      <c r="D132" s="254"/>
      <c r="E132" s="255">
        <f>+D132/C132</f>
        <v>0</v>
      </c>
      <c r="H132" s="816"/>
      <c r="AD132" s="54"/>
      <c r="AE132" s="54"/>
      <c r="AF132" s="54"/>
    </row>
    <row r="133" spans="1:32">
      <c r="A133" s="252">
        <v>7</v>
      </c>
      <c r="B133" s="253" t="s">
        <v>139</v>
      </c>
      <c r="C133" s="827">
        <v>385909</v>
      </c>
      <c r="D133" s="254"/>
      <c r="E133" s="255">
        <f>+D133/C133</f>
        <v>0</v>
      </c>
      <c r="H133" s="816"/>
      <c r="AD133" s="54"/>
      <c r="AE133" s="54"/>
      <c r="AF133" s="54"/>
    </row>
    <row r="134" spans="1:32">
      <c r="A134" s="252">
        <v>8</v>
      </c>
      <c r="B134" s="253" t="s">
        <v>140</v>
      </c>
      <c r="C134" s="827">
        <v>355119</v>
      </c>
      <c r="D134" s="254"/>
      <c r="E134" s="255">
        <f t="shared" si="36"/>
        <v>0</v>
      </c>
      <c r="H134" s="816"/>
      <c r="AD134" s="54"/>
      <c r="AE134" s="54"/>
      <c r="AF134" s="54"/>
    </row>
    <row r="135" spans="1:32" s="86" customFormat="1">
      <c r="A135" s="252">
        <v>9</v>
      </c>
      <c r="B135" s="253" t="s">
        <v>141</v>
      </c>
      <c r="C135" s="827">
        <v>340911</v>
      </c>
      <c r="D135" s="254"/>
      <c r="E135" s="255">
        <f>+D136/C136</f>
        <v>0</v>
      </c>
      <c r="F135" s="45"/>
      <c r="G135" s="45"/>
      <c r="H135" s="816"/>
      <c r="I135" s="45"/>
      <c r="J135" s="45"/>
      <c r="K135" s="45"/>
      <c r="L135" s="45"/>
      <c r="M135" s="45"/>
      <c r="N135" s="45"/>
      <c r="O135" s="45"/>
      <c r="P135" s="45"/>
      <c r="Q135" s="45"/>
      <c r="R135" s="45"/>
      <c r="S135" s="45"/>
      <c r="T135" s="45"/>
      <c r="U135" s="45"/>
      <c r="V135" s="45"/>
      <c r="W135" s="45"/>
      <c r="X135" s="45"/>
      <c r="Y135" s="45"/>
      <c r="Z135" s="45"/>
      <c r="AA135" s="45"/>
      <c r="AD135" s="91"/>
      <c r="AE135" s="91"/>
      <c r="AF135" s="91"/>
    </row>
    <row r="136" spans="1:32" s="86" customFormat="1">
      <c r="A136" s="252">
        <v>10</v>
      </c>
      <c r="B136" s="253" t="s">
        <v>142</v>
      </c>
      <c r="C136" s="827">
        <v>348763</v>
      </c>
      <c r="D136" s="254"/>
      <c r="E136" s="255">
        <f>+D137/C137</f>
        <v>0</v>
      </c>
      <c r="F136" s="45"/>
      <c r="G136" s="45"/>
      <c r="H136" s="816"/>
      <c r="I136" s="45"/>
      <c r="J136" s="45"/>
      <c r="K136" s="45"/>
      <c r="L136" s="45"/>
      <c r="M136" s="45"/>
      <c r="N136" s="45"/>
      <c r="O136" s="45"/>
      <c r="P136" s="45"/>
      <c r="Q136" s="45"/>
      <c r="R136" s="45"/>
      <c r="S136" s="45"/>
      <c r="T136" s="45"/>
      <c r="U136" s="45"/>
      <c r="V136" s="45"/>
      <c r="W136" s="45"/>
      <c r="X136" s="45"/>
      <c r="Y136" s="45"/>
      <c r="Z136" s="45"/>
      <c r="AA136" s="45"/>
      <c r="AD136" s="91"/>
      <c r="AE136" s="91"/>
      <c r="AF136" s="91"/>
    </row>
    <row r="137" spans="1:32" s="86" customFormat="1">
      <c r="A137" s="252">
        <v>11</v>
      </c>
      <c r="B137" s="253" t="s">
        <v>143</v>
      </c>
      <c r="C137" s="827">
        <v>321484</v>
      </c>
      <c r="D137" s="254"/>
      <c r="E137" s="255">
        <f>+D138/C138</f>
        <v>0</v>
      </c>
      <c r="F137" s="45"/>
      <c r="G137" s="45"/>
      <c r="H137" s="816"/>
      <c r="I137" s="45"/>
      <c r="J137" s="45"/>
      <c r="K137" s="45"/>
      <c r="L137" s="45"/>
      <c r="M137" s="45"/>
      <c r="N137" s="45"/>
      <c r="O137" s="45"/>
      <c r="P137" s="45"/>
      <c r="Q137" s="45"/>
      <c r="R137" s="45"/>
      <c r="S137" s="45"/>
      <c r="T137" s="45"/>
      <c r="U137" s="45"/>
      <c r="V137" s="45"/>
      <c r="W137" s="45"/>
      <c r="X137" s="45"/>
      <c r="Y137" s="45"/>
      <c r="Z137" s="45"/>
      <c r="AA137" s="45"/>
      <c r="AD137" s="91"/>
      <c r="AE137" s="91"/>
      <c r="AF137" s="91"/>
    </row>
    <row r="138" spans="1:32" s="86" customFormat="1" ht="15.75" thickBot="1">
      <c r="A138" s="252">
        <v>12</v>
      </c>
      <c r="B138" s="253" t="s">
        <v>144</v>
      </c>
      <c r="C138" s="827">
        <v>363983</v>
      </c>
      <c r="D138" s="254"/>
      <c r="E138" s="255">
        <f>+D138/C138</f>
        <v>0</v>
      </c>
      <c r="F138" s="45"/>
      <c r="G138" s="45"/>
      <c r="H138" s="816"/>
      <c r="I138" s="45"/>
      <c r="J138" s="45"/>
      <c r="K138" s="45"/>
      <c r="L138" s="45"/>
      <c r="M138" s="45"/>
      <c r="N138" s="45"/>
      <c r="O138" s="45"/>
      <c r="P138" s="45"/>
      <c r="Q138" s="45"/>
      <c r="R138" s="45"/>
      <c r="S138" s="45"/>
      <c r="T138" s="45"/>
      <c r="U138" s="45"/>
      <c r="V138" s="45"/>
      <c r="W138" s="45"/>
      <c r="X138" s="45"/>
      <c r="Y138" s="45"/>
      <c r="Z138" s="45"/>
      <c r="AA138" s="45"/>
      <c r="AD138" s="91"/>
      <c r="AE138" s="91"/>
      <c r="AF138" s="91"/>
    </row>
    <row r="139" spans="1:32" ht="15.75" thickBot="1">
      <c r="C139" s="815"/>
      <c r="E139" s="251">
        <f>+D140/D142</f>
        <v>0.13257396285285433</v>
      </c>
      <c r="F139" s="58" t="s">
        <v>58</v>
      </c>
    </row>
    <row r="140" spans="1:32">
      <c r="C140" s="167" t="s">
        <v>162</v>
      </c>
      <c r="D140" s="828">
        <v>529594.27</v>
      </c>
    </row>
    <row r="142" spans="1:32">
      <c r="B142" s="1271" t="s">
        <v>59</v>
      </c>
      <c r="C142" s="1271"/>
      <c r="D142" s="829">
        <f>SUM(C127:C138)</f>
        <v>3994708</v>
      </c>
      <c r="E142" s="50" t="s">
        <v>10</v>
      </c>
    </row>
    <row r="146" spans="2:11">
      <c r="B146" s="373"/>
      <c r="C146" s="374" t="s">
        <v>284</v>
      </c>
      <c r="D146" s="374" t="s">
        <v>285</v>
      </c>
      <c r="E146" s="375" t="s">
        <v>286</v>
      </c>
      <c r="F146" s="373" t="s">
        <v>287</v>
      </c>
      <c r="G146" s="373" t="s">
        <v>288</v>
      </c>
      <c r="H146" s="376" t="s">
        <v>289</v>
      </c>
    </row>
    <row r="147" spans="2:11">
      <c r="B147" s="377" t="s">
        <v>133</v>
      </c>
      <c r="C147" s="378">
        <f>E147-D147*0.33</f>
        <v>-85933.16</v>
      </c>
      <c r="D147" s="379">
        <f>K5</f>
        <v>338952</v>
      </c>
      <c r="E147" s="817">
        <f>7647+10834+7440</f>
        <v>25921</v>
      </c>
      <c r="F147" s="380">
        <f>D147/SQRT(D147^2+E147^2)</f>
        <v>0.99708863074284815</v>
      </c>
      <c r="G147" s="380">
        <f>F159</f>
        <v>0.99759280159839081</v>
      </c>
      <c r="H147" s="381">
        <v>0</v>
      </c>
    </row>
    <row r="148" spans="2:11">
      <c r="B148" s="377" t="s">
        <v>134</v>
      </c>
      <c r="C148" s="378">
        <f t="shared" ref="C148:C158" si="37">E148-D148*0.33</f>
        <v>-81626.040000000008</v>
      </c>
      <c r="D148" s="379">
        <f t="shared" ref="D148:D158" si="38">K6</f>
        <v>325288</v>
      </c>
      <c r="E148" s="817">
        <f>7717+11243+6759</f>
        <v>25719</v>
      </c>
      <c r="F148" s="380">
        <f t="shared" ref="F148:F158" si="39">D148/SQRT(D148^2+E148^2)</f>
        <v>0.99688891626247833</v>
      </c>
      <c r="G148" s="380">
        <f>F159</f>
        <v>0.99759280159839081</v>
      </c>
      <c r="H148" s="381">
        <v>0</v>
      </c>
    </row>
    <row r="149" spans="2:11">
      <c r="B149" s="377" t="s">
        <v>135</v>
      </c>
      <c r="C149" s="378">
        <f t="shared" si="37"/>
        <v>-90879.700000000012</v>
      </c>
      <c r="D149" s="379">
        <f t="shared" si="38"/>
        <v>361790</v>
      </c>
      <c r="E149" s="817">
        <f>8404+13603+6504</f>
        <v>28511</v>
      </c>
      <c r="F149" s="380">
        <f t="shared" si="39"/>
        <v>0.99690924413685977</v>
      </c>
      <c r="G149" s="380">
        <f>F159</f>
        <v>0.99759280159839081</v>
      </c>
      <c r="H149" s="381">
        <v>0</v>
      </c>
    </row>
    <row r="150" spans="2:11">
      <c r="B150" s="377" t="s">
        <v>136</v>
      </c>
      <c r="C150" s="378">
        <f t="shared" si="37"/>
        <v>-85604.83</v>
      </c>
      <c r="D150" s="379">
        <f t="shared" si="38"/>
        <v>336951</v>
      </c>
      <c r="E150" s="817">
        <f>19496+6093</f>
        <v>25589</v>
      </c>
      <c r="F150" s="380">
        <f t="shared" si="39"/>
        <v>0.99712875964898806</v>
      </c>
      <c r="G150" s="380">
        <f>$F$159</f>
        <v>0.99759280159839081</v>
      </c>
      <c r="H150" s="381">
        <v>0</v>
      </c>
    </row>
    <row r="151" spans="2:11">
      <c r="B151" s="377" t="s">
        <v>137</v>
      </c>
      <c r="C151" s="378">
        <f t="shared" si="37"/>
        <v>-89588.35</v>
      </c>
      <c r="D151" s="379">
        <f t="shared" si="38"/>
        <v>349495</v>
      </c>
      <c r="E151" s="817">
        <f>19701+6044</f>
        <v>25745</v>
      </c>
      <c r="F151" s="380">
        <f t="shared" si="39"/>
        <v>0.99729784172216218</v>
      </c>
      <c r="G151" s="380">
        <f t="shared" ref="G151:G158" si="40">$F$159</f>
        <v>0.99759280159839081</v>
      </c>
      <c r="H151" s="381">
        <v>0</v>
      </c>
    </row>
    <row r="152" spans="2:11">
      <c r="B152" s="377" t="s">
        <v>138</v>
      </c>
      <c r="C152" s="378">
        <f t="shared" si="37"/>
        <v>-109721.98000000001</v>
      </c>
      <c r="D152" s="379">
        <f t="shared" si="38"/>
        <v>417906</v>
      </c>
      <c r="E152" s="817">
        <f>16131+10052+2004</f>
        <v>28187</v>
      </c>
      <c r="F152" s="380">
        <f t="shared" si="39"/>
        <v>0.99773310296170981</v>
      </c>
      <c r="G152" s="380">
        <f t="shared" si="40"/>
        <v>0.99759280159839081</v>
      </c>
      <c r="H152" s="381">
        <v>84.56</v>
      </c>
      <c r="I152" s="60"/>
    </row>
    <row r="153" spans="2:11">
      <c r="B153" s="377" t="s">
        <v>139</v>
      </c>
      <c r="C153" s="378">
        <f t="shared" si="37"/>
        <v>-117190.57</v>
      </c>
      <c r="D153" s="379">
        <f t="shared" si="38"/>
        <v>446129</v>
      </c>
      <c r="E153" s="817">
        <f>17041+11641+1350</f>
        <v>30032</v>
      </c>
      <c r="F153" s="380">
        <f t="shared" si="39"/>
        <v>0.99774189236688104</v>
      </c>
      <c r="G153" s="380">
        <f t="shared" si="40"/>
        <v>0.99759280159839081</v>
      </c>
      <c r="H153" s="381">
        <v>217.87</v>
      </c>
    </row>
    <row r="154" spans="2:11">
      <c r="B154" s="377" t="s">
        <v>140</v>
      </c>
      <c r="C154" s="378">
        <f t="shared" si="37"/>
        <v>-118575.08000000002</v>
      </c>
      <c r="D154" s="379">
        <f t="shared" si="38"/>
        <v>442576</v>
      </c>
      <c r="E154" s="817">
        <f>15498+10777+1200</f>
        <v>27475</v>
      </c>
      <c r="F154" s="380">
        <f t="shared" si="39"/>
        <v>0.99807860522065717</v>
      </c>
      <c r="G154" s="380">
        <f t="shared" si="40"/>
        <v>0.99759280159839081</v>
      </c>
      <c r="H154" s="381">
        <v>102.85</v>
      </c>
    </row>
    <row r="155" spans="2:11">
      <c r="B155" s="377" t="s">
        <v>141</v>
      </c>
      <c r="C155" s="378">
        <f t="shared" si="37"/>
        <v>-112971.39000000001</v>
      </c>
      <c r="D155" s="379">
        <f t="shared" si="38"/>
        <v>425183</v>
      </c>
      <c r="E155" s="817">
        <f>7611+4775+1413+7880+5285+375</f>
        <v>27339</v>
      </c>
      <c r="F155" s="380">
        <f t="shared" si="39"/>
        <v>0.99793918336029364</v>
      </c>
      <c r="G155" s="380">
        <f t="shared" si="40"/>
        <v>0.99759280159839081</v>
      </c>
      <c r="H155" s="381">
        <v>0</v>
      </c>
    </row>
    <row r="156" spans="2:11">
      <c r="B156" s="377" t="s">
        <v>142</v>
      </c>
      <c r="C156" s="378">
        <f t="shared" si="37"/>
        <v>-112230.17000000001</v>
      </c>
      <c r="D156" s="379">
        <f t="shared" si="38"/>
        <v>416549</v>
      </c>
      <c r="E156" s="817">
        <f>13761+9038+2432</f>
        <v>25231</v>
      </c>
      <c r="F156" s="380">
        <f t="shared" si="39"/>
        <v>0.99817057881343352</v>
      </c>
      <c r="G156" s="380">
        <f t="shared" si="40"/>
        <v>0.99759280159839081</v>
      </c>
      <c r="H156" s="381">
        <v>0</v>
      </c>
    </row>
    <row r="157" spans="2:11">
      <c r="B157" s="377" t="s">
        <v>143</v>
      </c>
      <c r="C157" s="378">
        <f t="shared" si="37"/>
        <v>-111090.80000000002</v>
      </c>
      <c r="D157" s="379">
        <f t="shared" si="38"/>
        <v>415560</v>
      </c>
      <c r="E157" s="817">
        <f>14755+9793+1496</f>
        <v>26044</v>
      </c>
      <c r="F157" s="380">
        <f t="shared" si="39"/>
        <v>0.99804187308106396</v>
      </c>
      <c r="G157" s="380">
        <f t="shared" si="40"/>
        <v>0.99759280159839081</v>
      </c>
      <c r="H157" s="381">
        <v>0</v>
      </c>
    </row>
    <row r="158" spans="2:11">
      <c r="B158" s="377" t="s">
        <v>144</v>
      </c>
      <c r="C158" s="378">
        <f t="shared" si="37"/>
        <v>-97423.77</v>
      </c>
      <c r="D158" s="379">
        <f t="shared" si="38"/>
        <v>363269</v>
      </c>
      <c r="E158" s="817">
        <f>10789+7551+4115</f>
        <v>22455</v>
      </c>
      <c r="F158" s="380">
        <f t="shared" si="39"/>
        <v>0.99809499086331432</v>
      </c>
      <c r="G158" s="380">
        <f t="shared" si="40"/>
        <v>0.99759280159839081</v>
      </c>
      <c r="H158" s="376">
        <v>0</v>
      </c>
    </row>
    <row r="159" spans="2:11">
      <c r="B159" s="377"/>
      <c r="C159" s="382">
        <f>+SUM(C147:C158)</f>
        <v>-1212835.8400000003</v>
      </c>
      <c r="D159" s="382">
        <f>SUM(D147:D158)</f>
        <v>4639648</v>
      </c>
      <c r="E159" s="818">
        <f>SUM(E147:E158)</f>
        <v>318248</v>
      </c>
      <c r="F159" s="383">
        <f>SUM(F147:F158)/12</f>
        <v>0.99759280159839081</v>
      </c>
      <c r="G159" s="376"/>
      <c r="H159" s="384">
        <f>SUM(H147:H158)</f>
        <v>405.28</v>
      </c>
      <c r="K159" s="820" t="s">
        <v>370</v>
      </c>
    </row>
  </sheetData>
  <mergeCells count="9">
    <mergeCell ref="B142:C142"/>
    <mergeCell ref="E3:K3"/>
    <mergeCell ref="M3:S3"/>
    <mergeCell ref="U3:W3"/>
    <mergeCell ref="B20:C20"/>
    <mergeCell ref="G21:L21"/>
    <mergeCell ref="M21:O21"/>
    <mergeCell ref="B124:F124"/>
    <mergeCell ref="C99:C10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G96"/>
  <sheetViews>
    <sheetView topLeftCell="A10" zoomScale="70" zoomScaleNormal="70" workbookViewId="0">
      <selection activeCell="E45" sqref="E45"/>
    </sheetView>
  </sheetViews>
  <sheetFormatPr baseColWidth="10" defaultRowHeight="15"/>
  <cols>
    <col min="1" max="1" width="11.42578125" style="45"/>
    <col min="2" max="2" width="13.140625" style="45" customWidth="1"/>
    <col min="3" max="3" width="21.5703125" style="45" customWidth="1"/>
    <col min="4" max="4" width="16.28515625" style="45" bestFit="1" customWidth="1"/>
    <col min="5" max="5" width="18.42578125" style="45" customWidth="1"/>
    <col min="6" max="6" width="15.7109375" style="45" customWidth="1"/>
    <col min="7" max="7" width="15.5703125" style="45" bestFit="1" customWidth="1"/>
    <col min="8" max="8" width="11.42578125" style="45"/>
    <col min="9" max="9" width="12.85546875" style="45" customWidth="1"/>
    <col min="10" max="10" width="13.42578125" style="45" customWidth="1"/>
    <col min="11" max="11" width="6.42578125" style="45" bestFit="1" customWidth="1"/>
    <col min="12" max="12" width="15.140625" style="45" customWidth="1"/>
    <col min="13" max="13" width="17.28515625" style="45" customWidth="1"/>
    <col min="14" max="14" width="13.28515625" style="45" customWidth="1"/>
    <col min="15" max="16" width="13.85546875" style="45" customWidth="1"/>
    <col min="17" max="16384" width="11.42578125" style="45"/>
  </cols>
  <sheetData>
    <row r="1" spans="1:7" ht="23.25" customHeight="1">
      <c r="C1" s="165"/>
      <c r="F1" s="108"/>
      <c r="G1" s="60"/>
    </row>
    <row r="2" spans="1:7">
      <c r="C2" s="159" t="s">
        <v>10</v>
      </c>
      <c r="D2" s="159" t="s">
        <v>159</v>
      </c>
      <c r="F2" s="108"/>
      <c r="G2" s="60"/>
    </row>
    <row r="3" spans="1:7">
      <c r="A3" s="65">
        <v>41974</v>
      </c>
      <c r="B3" s="158">
        <v>42005</v>
      </c>
      <c r="C3" s="160"/>
      <c r="D3" s="113"/>
      <c r="E3" s="60">
        <f>C3/1000</f>
        <v>0</v>
      </c>
      <c r="F3" s="108"/>
      <c r="G3" s="60"/>
    </row>
    <row r="4" spans="1:7">
      <c r="A4" s="65">
        <v>42005</v>
      </c>
      <c r="B4" s="158">
        <v>42036</v>
      </c>
      <c r="C4" s="160"/>
      <c r="D4" s="113"/>
      <c r="E4" s="60">
        <f t="shared" ref="E4:E14" si="0">C4/1000</f>
        <v>0</v>
      </c>
      <c r="G4" s="60"/>
    </row>
    <row r="5" spans="1:7">
      <c r="A5" s="65">
        <v>42036</v>
      </c>
      <c r="B5" s="158">
        <v>42064</v>
      </c>
      <c r="C5" s="160"/>
      <c r="D5" s="113"/>
      <c r="E5" s="60">
        <f t="shared" si="0"/>
        <v>0</v>
      </c>
    </row>
    <row r="6" spans="1:7">
      <c r="A6" s="65">
        <v>42064</v>
      </c>
      <c r="B6" s="158">
        <v>42095</v>
      </c>
      <c r="C6" s="160"/>
      <c r="D6" s="113"/>
      <c r="E6" s="60">
        <f t="shared" si="0"/>
        <v>0</v>
      </c>
    </row>
    <row r="7" spans="1:7">
      <c r="A7" s="65">
        <v>42095</v>
      </c>
      <c r="B7" s="158">
        <v>42125</v>
      </c>
      <c r="C7" s="160"/>
      <c r="D7" s="113"/>
      <c r="E7" s="60">
        <f t="shared" si="0"/>
        <v>0</v>
      </c>
    </row>
    <row r="8" spans="1:7">
      <c r="A8" s="65">
        <v>42125</v>
      </c>
      <c r="B8" s="158">
        <v>42156</v>
      </c>
      <c r="C8" s="160"/>
      <c r="D8" s="113"/>
      <c r="E8" s="60">
        <f t="shared" si="0"/>
        <v>0</v>
      </c>
    </row>
    <row r="9" spans="1:7">
      <c r="A9" s="65">
        <v>42156</v>
      </c>
      <c r="B9" s="158">
        <v>42186</v>
      </c>
      <c r="C9" s="160"/>
      <c r="D9" s="113"/>
      <c r="E9" s="60">
        <f t="shared" si="0"/>
        <v>0</v>
      </c>
    </row>
    <row r="10" spans="1:7">
      <c r="A10" s="65">
        <v>42186</v>
      </c>
      <c r="B10" s="158">
        <v>42217</v>
      </c>
      <c r="C10" s="160"/>
      <c r="D10" s="113"/>
      <c r="E10" s="60">
        <f t="shared" si="0"/>
        <v>0</v>
      </c>
    </row>
    <row r="11" spans="1:7">
      <c r="A11" s="65">
        <v>42217</v>
      </c>
      <c r="B11" s="158">
        <v>42248</v>
      </c>
      <c r="C11" s="160"/>
      <c r="D11" s="113"/>
      <c r="E11" s="60">
        <f t="shared" si="0"/>
        <v>0</v>
      </c>
    </row>
    <row r="12" spans="1:7">
      <c r="A12" s="65">
        <v>42248</v>
      </c>
      <c r="B12" s="158">
        <v>42278</v>
      </c>
      <c r="C12" s="160"/>
      <c r="D12" s="113"/>
      <c r="E12" s="60">
        <f t="shared" si="0"/>
        <v>0</v>
      </c>
    </row>
    <row r="13" spans="1:7">
      <c r="A13" s="65">
        <v>42278</v>
      </c>
      <c r="B13" s="158">
        <v>42309</v>
      </c>
      <c r="C13" s="160"/>
      <c r="D13" s="113"/>
      <c r="E13" s="60">
        <f t="shared" si="0"/>
        <v>0</v>
      </c>
    </row>
    <row r="14" spans="1:7">
      <c r="A14" s="65">
        <v>42309</v>
      </c>
      <c r="B14" s="158">
        <v>42339</v>
      </c>
      <c r="C14" s="160"/>
      <c r="D14" s="113"/>
      <c r="E14" s="60">
        <f t="shared" si="0"/>
        <v>0</v>
      </c>
    </row>
    <row r="15" spans="1:7">
      <c r="B15" s="112" t="s">
        <v>0</v>
      </c>
      <c r="C15" s="161">
        <f>SUM(C3:C14)</f>
        <v>0</v>
      </c>
      <c r="D15" s="114">
        <f>SUM(D3:D14)</f>
        <v>0</v>
      </c>
    </row>
    <row r="16" spans="1:7" ht="15.75" thickBot="1"/>
    <row r="17" spans="2:6" ht="21.75" customHeight="1" thickBot="1">
      <c r="C17" s="116" t="s">
        <v>145</v>
      </c>
      <c r="D17" s="115" t="e">
        <f>D15/C15</f>
        <v>#DIV/0!</v>
      </c>
    </row>
    <row r="19" spans="2:6">
      <c r="B19" s="108"/>
      <c r="C19" s="108" t="s">
        <v>117</v>
      </c>
    </row>
    <row r="20" spans="2:6" ht="15.75" thickBot="1">
      <c r="D20" s="108" t="s">
        <v>127</v>
      </c>
      <c r="E20" s="108" t="s">
        <v>132</v>
      </c>
    </row>
    <row r="21" spans="2:6" ht="15.75" thickTop="1">
      <c r="B21" s="108"/>
      <c r="C21" s="108" t="s">
        <v>133</v>
      </c>
      <c r="D21" s="110"/>
      <c r="E21" s="163">
        <f>C3</f>
        <v>0</v>
      </c>
      <c r="F21" s="182"/>
    </row>
    <row r="22" spans="2:6">
      <c r="B22" s="108"/>
      <c r="C22" s="108" t="s">
        <v>134</v>
      </c>
      <c r="D22" s="111"/>
      <c r="E22" s="164">
        <f>C4</f>
        <v>0</v>
      </c>
      <c r="F22" s="182"/>
    </row>
    <row r="23" spans="2:6">
      <c r="B23" s="108"/>
      <c r="C23" s="108" t="s">
        <v>135</v>
      </c>
      <c r="D23" s="111"/>
      <c r="E23" s="164">
        <f t="shared" ref="E23:E32" si="1">C5</f>
        <v>0</v>
      </c>
      <c r="F23" s="182"/>
    </row>
    <row r="24" spans="2:6">
      <c r="B24" s="108"/>
      <c r="C24" s="108" t="s">
        <v>136</v>
      </c>
      <c r="D24" s="111"/>
      <c r="E24" s="164">
        <f t="shared" si="1"/>
        <v>0</v>
      </c>
      <c r="F24" s="182"/>
    </row>
    <row r="25" spans="2:6">
      <c r="B25" s="108"/>
      <c r="C25" s="108" t="s">
        <v>137</v>
      </c>
      <c r="D25" s="111"/>
      <c r="E25" s="164">
        <f t="shared" si="1"/>
        <v>0</v>
      </c>
      <c r="F25" s="182"/>
    </row>
    <row r="26" spans="2:6">
      <c r="B26" s="108"/>
      <c r="C26" s="108" t="s">
        <v>138</v>
      </c>
      <c r="D26" s="111"/>
      <c r="E26" s="164">
        <f t="shared" si="1"/>
        <v>0</v>
      </c>
      <c r="F26" s="182"/>
    </row>
    <row r="27" spans="2:6">
      <c r="B27" s="108"/>
      <c r="C27" s="108" t="s">
        <v>139</v>
      </c>
      <c r="D27" s="111"/>
      <c r="E27" s="164">
        <f t="shared" si="1"/>
        <v>0</v>
      </c>
      <c r="F27" s="182"/>
    </row>
    <row r="28" spans="2:6">
      <c r="B28" s="108"/>
      <c r="C28" s="108" t="s">
        <v>140</v>
      </c>
      <c r="D28" s="111"/>
      <c r="E28" s="164">
        <f t="shared" si="1"/>
        <v>0</v>
      </c>
      <c r="F28" s="182"/>
    </row>
    <row r="29" spans="2:6">
      <c r="B29" s="108"/>
      <c r="C29" s="108" t="s">
        <v>141</v>
      </c>
      <c r="D29" s="111"/>
      <c r="E29" s="164">
        <f t="shared" si="1"/>
        <v>0</v>
      </c>
      <c r="F29" s="182"/>
    </row>
    <row r="30" spans="2:6">
      <c r="B30" s="108"/>
      <c r="C30" s="108" t="s">
        <v>142</v>
      </c>
      <c r="D30" s="111"/>
      <c r="E30" s="164">
        <f t="shared" si="1"/>
        <v>0</v>
      </c>
      <c r="F30" s="182"/>
    </row>
    <row r="31" spans="2:6">
      <c r="B31" s="108"/>
      <c r="C31" s="108" t="s">
        <v>143</v>
      </c>
      <c r="D31" s="111"/>
      <c r="E31" s="164">
        <f t="shared" si="1"/>
        <v>0</v>
      </c>
      <c r="F31" s="182"/>
    </row>
    <row r="32" spans="2:6">
      <c r="B32" s="108"/>
      <c r="C32" s="108" t="s">
        <v>144</v>
      </c>
      <c r="D32" s="111"/>
      <c r="E32" s="164">
        <f t="shared" si="1"/>
        <v>0</v>
      </c>
      <c r="F32" s="182"/>
    </row>
    <row r="33" spans="2:6">
      <c r="D33" s="60">
        <f>SUM(D21:D32)</f>
        <v>0</v>
      </c>
      <c r="E33" s="60">
        <f>SUM(E21:E32)</f>
        <v>0</v>
      </c>
      <c r="F33" s="60"/>
    </row>
    <row r="36" spans="2:6">
      <c r="B36" s="108"/>
    </row>
    <row r="37" spans="2:6">
      <c r="B37" s="108"/>
    </row>
    <row r="38" spans="2:6">
      <c r="B38" s="108"/>
    </row>
    <row r="39" spans="2:6">
      <c r="B39" s="108"/>
    </row>
    <row r="40" spans="2:6">
      <c r="B40" s="108"/>
    </row>
    <row r="41" spans="2:6">
      <c r="B41" s="108"/>
    </row>
    <row r="42" spans="2:6">
      <c r="B42" s="108"/>
      <c r="C42" s="179" t="s">
        <v>164</v>
      </c>
    </row>
    <row r="43" spans="2:6">
      <c r="B43" s="108"/>
    </row>
    <row r="44" spans="2:6">
      <c r="B44" s="108"/>
      <c r="C44" s="45" t="s">
        <v>146</v>
      </c>
      <c r="D44" s="45" t="s">
        <v>165</v>
      </c>
    </row>
    <row r="45" spans="2:6">
      <c r="B45" s="108"/>
      <c r="D45" s="205" t="s">
        <v>10</v>
      </c>
    </row>
    <row r="46" spans="2:6">
      <c r="B46" s="108"/>
      <c r="C46" s="45" t="s">
        <v>167</v>
      </c>
    </row>
    <row r="47" spans="2:6">
      <c r="B47" s="108"/>
      <c r="C47" s="179"/>
      <c r="E47" s="180"/>
    </row>
    <row r="48" spans="2:6">
      <c r="B48" s="108"/>
      <c r="E48" s="180"/>
    </row>
    <row r="49" spans="2:5">
      <c r="C49" s="179"/>
      <c r="E49" s="180"/>
    </row>
    <row r="50" spans="2:5">
      <c r="E50" s="180"/>
    </row>
    <row r="51" spans="2:5">
      <c r="B51" s="120"/>
      <c r="E51" s="180"/>
    </row>
    <row r="52" spans="2:5" ht="15.75" thickBot="1"/>
    <row r="53" spans="2:5">
      <c r="B53" s="108"/>
      <c r="C53" s="206"/>
      <c r="D53" s="207" t="s">
        <v>176</v>
      </c>
      <c r="E53" s="208"/>
    </row>
    <row r="54" spans="2:5">
      <c r="B54" s="108"/>
      <c r="C54" s="209" t="s">
        <v>40</v>
      </c>
      <c r="D54" s="54">
        <f>D46</f>
        <v>0</v>
      </c>
      <c r="E54" s="210">
        <f>D54/1000</f>
        <v>0</v>
      </c>
    </row>
    <row r="55" spans="2:5" ht="15.75" thickBot="1">
      <c r="B55" s="108"/>
      <c r="C55" s="211" t="s">
        <v>166</v>
      </c>
      <c r="D55" s="212">
        <f>E33-D54</f>
        <v>0</v>
      </c>
      <c r="E55" s="213">
        <f>D55/1000</f>
        <v>0</v>
      </c>
    </row>
    <row r="56" spans="2:5">
      <c r="B56" s="108"/>
      <c r="E56" s="60">
        <f>SUM(E54:E55)</f>
        <v>0</v>
      </c>
    </row>
    <row r="57" spans="2:5">
      <c r="B57" s="108"/>
    </row>
    <row r="58" spans="2:5">
      <c r="B58" s="108"/>
    </row>
    <row r="59" spans="2:5">
      <c r="B59" s="108"/>
    </row>
    <row r="60" spans="2:5">
      <c r="B60" s="108"/>
    </row>
    <row r="61" spans="2:5">
      <c r="B61" s="108"/>
    </row>
    <row r="62" spans="2:5">
      <c r="B62" s="108"/>
    </row>
    <row r="63" spans="2:5">
      <c r="B63" s="108"/>
    </row>
    <row r="64" spans="2:5">
      <c r="B64" s="108"/>
    </row>
    <row r="94" spans="2:2">
      <c r="B94" s="156"/>
    </row>
    <row r="95" spans="2:2">
      <c r="B95" s="156"/>
    </row>
    <row r="96" spans="2:2">
      <c r="B96" s="15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BC119"/>
  <sheetViews>
    <sheetView zoomScale="70" zoomScaleNormal="70" workbookViewId="0">
      <selection activeCell="V19" sqref="V19"/>
    </sheetView>
  </sheetViews>
  <sheetFormatPr baseColWidth="10" defaultRowHeight="15"/>
  <cols>
    <col min="1" max="1" width="27.85546875" style="339" customWidth="1"/>
    <col min="2" max="2" width="13.5703125" style="339" bestFit="1" customWidth="1"/>
    <col min="3" max="3" width="11.42578125" style="339"/>
    <col min="4" max="21" width="10.7109375" style="339" customWidth="1"/>
    <col min="22" max="24" width="11.85546875" style="339" customWidth="1"/>
    <col min="25" max="25" width="15.7109375" style="339" customWidth="1"/>
    <col min="26" max="30" width="11.42578125" style="339"/>
    <col min="31" max="31" width="14.5703125" style="339" customWidth="1"/>
    <col min="32" max="33" width="11.140625" style="339" customWidth="1"/>
    <col min="34" max="40" width="10" style="339" customWidth="1"/>
    <col min="41" max="50" width="10.5703125" style="339" customWidth="1"/>
    <col min="51" max="51" width="3.28515625" style="339" customWidth="1"/>
    <col min="52" max="52" width="11.7109375" style="339" bestFit="1" customWidth="1"/>
    <col min="53" max="259" width="11.42578125" style="339"/>
    <col min="260" max="260" width="12.140625" style="339" customWidth="1"/>
    <col min="261" max="261" width="12.7109375" style="339" customWidth="1"/>
    <col min="262" max="265" width="11.42578125" style="339"/>
    <col min="266" max="266" width="10.7109375" style="339" customWidth="1"/>
    <col min="267" max="267" width="10.85546875" style="339" customWidth="1"/>
    <col min="268" max="273" width="11.42578125" style="339"/>
    <col min="274" max="274" width="11.42578125" style="339" customWidth="1"/>
    <col min="275" max="275" width="3.5703125" style="339" customWidth="1"/>
    <col min="276" max="515" width="11.42578125" style="339"/>
    <col min="516" max="516" width="12.140625" style="339" customWidth="1"/>
    <col min="517" max="517" width="12.7109375" style="339" customWidth="1"/>
    <col min="518" max="521" width="11.42578125" style="339"/>
    <col min="522" max="522" width="10.7109375" style="339" customWidth="1"/>
    <col min="523" max="523" width="10.85546875" style="339" customWidth="1"/>
    <col min="524" max="529" width="11.42578125" style="339"/>
    <col min="530" max="530" width="11.42578125" style="339" customWidth="1"/>
    <col min="531" max="531" width="3.5703125" style="339" customWidth="1"/>
    <col min="532" max="771" width="11.42578125" style="339"/>
    <col min="772" max="772" width="12.140625" style="339" customWidth="1"/>
    <col min="773" max="773" width="12.7109375" style="339" customWidth="1"/>
    <col min="774" max="777" width="11.42578125" style="339"/>
    <col min="778" max="778" width="10.7109375" style="339" customWidth="1"/>
    <col min="779" max="779" width="10.85546875" style="339" customWidth="1"/>
    <col min="780" max="785" width="11.42578125" style="339"/>
    <col min="786" max="786" width="11.42578125" style="339" customWidth="1"/>
    <col min="787" max="787" width="3.5703125" style="339" customWidth="1"/>
    <col min="788" max="1027" width="11.42578125" style="339"/>
    <col min="1028" max="1028" width="12.140625" style="339" customWidth="1"/>
    <col min="1029" max="1029" width="12.7109375" style="339" customWidth="1"/>
    <col min="1030" max="1033" width="11.42578125" style="339"/>
    <col min="1034" max="1034" width="10.7109375" style="339" customWidth="1"/>
    <col min="1035" max="1035" width="10.85546875" style="339" customWidth="1"/>
    <col min="1036" max="1041" width="11.42578125" style="339"/>
    <col min="1042" max="1042" width="11.42578125" style="339" customWidth="1"/>
    <col min="1043" max="1043" width="3.5703125" style="339" customWidth="1"/>
    <col min="1044" max="1283" width="11.42578125" style="339"/>
    <col min="1284" max="1284" width="12.140625" style="339" customWidth="1"/>
    <col min="1285" max="1285" width="12.7109375" style="339" customWidth="1"/>
    <col min="1286" max="1289" width="11.42578125" style="339"/>
    <col min="1290" max="1290" width="10.7109375" style="339" customWidth="1"/>
    <col min="1291" max="1291" width="10.85546875" style="339" customWidth="1"/>
    <col min="1292" max="1297" width="11.42578125" style="339"/>
    <col min="1298" max="1298" width="11.42578125" style="339" customWidth="1"/>
    <col min="1299" max="1299" width="3.5703125" style="339" customWidth="1"/>
    <col min="1300" max="1539" width="11.42578125" style="339"/>
    <col min="1540" max="1540" width="12.140625" style="339" customWidth="1"/>
    <col min="1541" max="1541" width="12.7109375" style="339" customWidth="1"/>
    <col min="1542" max="1545" width="11.42578125" style="339"/>
    <col min="1546" max="1546" width="10.7109375" style="339" customWidth="1"/>
    <col min="1547" max="1547" width="10.85546875" style="339" customWidth="1"/>
    <col min="1548" max="1553" width="11.42578125" style="339"/>
    <col min="1554" max="1554" width="11.42578125" style="339" customWidth="1"/>
    <col min="1555" max="1555" width="3.5703125" style="339" customWidth="1"/>
    <col min="1556" max="1795" width="11.42578125" style="339"/>
    <col min="1796" max="1796" width="12.140625" style="339" customWidth="1"/>
    <col min="1797" max="1797" width="12.7109375" style="339" customWidth="1"/>
    <col min="1798" max="1801" width="11.42578125" style="339"/>
    <col min="1802" max="1802" width="10.7109375" style="339" customWidth="1"/>
    <col min="1803" max="1803" width="10.85546875" style="339" customWidth="1"/>
    <col min="1804" max="1809" width="11.42578125" style="339"/>
    <col min="1810" max="1810" width="11.42578125" style="339" customWidth="1"/>
    <col min="1811" max="1811" width="3.5703125" style="339" customWidth="1"/>
    <col min="1812" max="2051" width="11.42578125" style="339"/>
    <col min="2052" max="2052" width="12.140625" style="339" customWidth="1"/>
    <col min="2053" max="2053" width="12.7109375" style="339" customWidth="1"/>
    <col min="2054" max="2057" width="11.42578125" style="339"/>
    <col min="2058" max="2058" width="10.7109375" style="339" customWidth="1"/>
    <col min="2059" max="2059" width="10.85546875" style="339" customWidth="1"/>
    <col min="2060" max="2065" width="11.42578125" style="339"/>
    <col min="2066" max="2066" width="11.42578125" style="339" customWidth="1"/>
    <col min="2067" max="2067" width="3.5703125" style="339" customWidth="1"/>
    <col min="2068" max="2307" width="11.42578125" style="339"/>
    <col min="2308" max="2308" width="12.140625" style="339" customWidth="1"/>
    <col min="2309" max="2309" width="12.7109375" style="339" customWidth="1"/>
    <col min="2310" max="2313" width="11.42578125" style="339"/>
    <col min="2314" max="2314" width="10.7109375" style="339" customWidth="1"/>
    <col min="2315" max="2315" width="10.85546875" style="339" customWidth="1"/>
    <col min="2316" max="2321" width="11.42578125" style="339"/>
    <col min="2322" max="2322" width="11.42578125" style="339" customWidth="1"/>
    <col min="2323" max="2323" width="3.5703125" style="339" customWidth="1"/>
    <col min="2324" max="2563" width="11.42578125" style="339"/>
    <col min="2564" max="2564" width="12.140625" style="339" customWidth="1"/>
    <col min="2565" max="2565" width="12.7109375" style="339" customWidth="1"/>
    <col min="2566" max="2569" width="11.42578125" style="339"/>
    <col min="2570" max="2570" width="10.7109375" style="339" customWidth="1"/>
    <col min="2571" max="2571" width="10.85546875" style="339" customWidth="1"/>
    <col min="2572" max="2577" width="11.42578125" style="339"/>
    <col min="2578" max="2578" width="11.42578125" style="339" customWidth="1"/>
    <col min="2579" max="2579" width="3.5703125" style="339" customWidth="1"/>
    <col min="2580" max="2819" width="11.42578125" style="339"/>
    <col min="2820" max="2820" width="12.140625" style="339" customWidth="1"/>
    <col min="2821" max="2821" width="12.7109375" style="339" customWidth="1"/>
    <col min="2822" max="2825" width="11.42578125" style="339"/>
    <col min="2826" max="2826" width="10.7109375" style="339" customWidth="1"/>
    <col min="2827" max="2827" width="10.85546875" style="339" customWidth="1"/>
    <col min="2828" max="2833" width="11.42578125" style="339"/>
    <col min="2834" max="2834" width="11.42578125" style="339" customWidth="1"/>
    <col min="2835" max="2835" width="3.5703125" style="339" customWidth="1"/>
    <col min="2836" max="3075" width="11.42578125" style="339"/>
    <col min="3076" max="3076" width="12.140625" style="339" customWidth="1"/>
    <col min="3077" max="3077" width="12.7109375" style="339" customWidth="1"/>
    <col min="3078" max="3081" width="11.42578125" style="339"/>
    <col min="3082" max="3082" width="10.7109375" style="339" customWidth="1"/>
    <col min="3083" max="3083" width="10.85546875" style="339" customWidth="1"/>
    <col min="3084" max="3089" width="11.42578125" style="339"/>
    <col min="3090" max="3090" width="11.42578125" style="339" customWidth="1"/>
    <col min="3091" max="3091" width="3.5703125" style="339" customWidth="1"/>
    <col min="3092" max="3331" width="11.42578125" style="339"/>
    <col min="3332" max="3332" width="12.140625" style="339" customWidth="1"/>
    <col min="3333" max="3333" width="12.7109375" style="339" customWidth="1"/>
    <col min="3334" max="3337" width="11.42578125" style="339"/>
    <col min="3338" max="3338" width="10.7109375" style="339" customWidth="1"/>
    <col min="3339" max="3339" width="10.85546875" style="339" customWidth="1"/>
    <col min="3340" max="3345" width="11.42578125" style="339"/>
    <col min="3346" max="3346" width="11.42578125" style="339" customWidth="1"/>
    <col min="3347" max="3347" width="3.5703125" style="339" customWidth="1"/>
    <col min="3348" max="3587" width="11.42578125" style="339"/>
    <col min="3588" max="3588" width="12.140625" style="339" customWidth="1"/>
    <col min="3589" max="3589" width="12.7109375" style="339" customWidth="1"/>
    <col min="3590" max="3593" width="11.42578125" style="339"/>
    <col min="3594" max="3594" width="10.7109375" style="339" customWidth="1"/>
    <col min="3595" max="3595" width="10.85546875" style="339" customWidth="1"/>
    <col min="3596" max="3601" width="11.42578125" style="339"/>
    <col min="3602" max="3602" width="11.42578125" style="339" customWidth="1"/>
    <col min="3603" max="3603" width="3.5703125" style="339" customWidth="1"/>
    <col min="3604" max="3843" width="11.42578125" style="339"/>
    <col min="3844" max="3844" width="12.140625" style="339" customWidth="1"/>
    <col min="3845" max="3845" width="12.7109375" style="339" customWidth="1"/>
    <col min="3846" max="3849" width="11.42578125" style="339"/>
    <col min="3850" max="3850" width="10.7109375" style="339" customWidth="1"/>
    <col min="3851" max="3851" width="10.85546875" style="339" customWidth="1"/>
    <col min="3852" max="3857" width="11.42578125" style="339"/>
    <col min="3858" max="3858" width="11.42578125" style="339" customWidth="1"/>
    <col min="3859" max="3859" width="3.5703125" style="339" customWidth="1"/>
    <col min="3860" max="4099" width="11.42578125" style="339"/>
    <col min="4100" max="4100" width="12.140625" style="339" customWidth="1"/>
    <col min="4101" max="4101" width="12.7109375" style="339" customWidth="1"/>
    <col min="4102" max="4105" width="11.42578125" style="339"/>
    <col min="4106" max="4106" width="10.7109375" style="339" customWidth="1"/>
    <col min="4107" max="4107" width="10.85546875" style="339" customWidth="1"/>
    <col min="4108" max="4113" width="11.42578125" style="339"/>
    <col min="4114" max="4114" width="11.42578125" style="339" customWidth="1"/>
    <col min="4115" max="4115" width="3.5703125" style="339" customWidth="1"/>
    <col min="4116" max="4355" width="11.42578125" style="339"/>
    <col min="4356" max="4356" width="12.140625" style="339" customWidth="1"/>
    <col min="4357" max="4357" width="12.7109375" style="339" customWidth="1"/>
    <col min="4358" max="4361" width="11.42578125" style="339"/>
    <col min="4362" max="4362" width="10.7109375" style="339" customWidth="1"/>
    <col min="4363" max="4363" width="10.85546875" style="339" customWidth="1"/>
    <col min="4364" max="4369" width="11.42578125" style="339"/>
    <col min="4370" max="4370" width="11.42578125" style="339" customWidth="1"/>
    <col min="4371" max="4371" width="3.5703125" style="339" customWidth="1"/>
    <col min="4372" max="4611" width="11.42578125" style="339"/>
    <col min="4612" max="4612" width="12.140625" style="339" customWidth="1"/>
    <col min="4613" max="4613" width="12.7109375" style="339" customWidth="1"/>
    <col min="4614" max="4617" width="11.42578125" style="339"/>
    <col min="4618" max="4618" width="10.7109375" style="339" customWidth="1"/>
    <col min="4619" max="4619" width="10.85546875" style="339" customWidth="1"/>
    <col min="4620" max="4625" width="11.42578125" style="339"/>
    <col min="4626" max="4626" width="11.42578125" style="339" customWidth="1"/>
    <col min="4627" max="4627" width="3.5703125" style="339" customWidth="1"/>
    <col min="4628" max="4867" width="11.42578125" style="339"/>
    <col min="4868" max="4868" width="12.140625" style="339" customWidth="1"/>
    <col min="4869" max="4869" width="12.7109375" style="339" customWidth="1"/>
    <col min="4870" max="4873" width="11.42578125" style="339"/>
    <col min="4874" max="4874" width="10.7109375" style="339" customWidth="1"/>
    <col min="4875" max="4875" width="10.85546875" style="339" customWidth="1"/>
    <col min="4876" max="4881" width="11.42578125" style="339"/>
    <col min="4882" max="4882" width="11.42578125" style="339" customWidth="1"/>
    <col min="4883" max="4883" width="3.5703125" style="339" customWidth="1"/>
    <col min="4884" max="5123" width="11.42578125" style="339"/>
    <col min="5124" max="5124" width="12.140625" style="339" customWidth="1"/>
    <col min="5125" max="5125" width="12.7109375" style="339" customWidth="1"/>
    <col min="5126" max="5129" width="11.42578125" style="339"/>
    <col min="5130" max="5130" width="10.7109375" style="339" customWidth="1"/>
    <col min="5131" max="5131" width="10.85546875" style="339" customWidth="1"/>
    <col min="5132" max="5137" width="11.42578125" style="339"/>
    <col min="5138" max="5138" width="11.42578125" style="339" customWidth="1"/>
    <col min="5139" max="5139" width="3.5703125" style="339" customWidth="1"/>
    <col min="5140" max="5379" width="11.42578125" style="339"/>
    <col min="5380" max="5380" width="12.140625" style="339" customWidth="1"/>
    <col min="5381" max="5381" width="12.7109375" style="339" customWidth="1"/>
    <col min="5382" max="5385" width="11.42578125" style="339"/>
    <col min="5386" max="5386" width="10.7109375" style="339" customWidth="1"/>
    <col min="5387" max="5387" width="10.85546875" style="339" customWidth="1"/>
    <col min="5388" max="5393" width="11.42578125" style="339"/>
    <col min="5394" max="5394" width="11.42578125" style="339" customWidth="1"/>
    <col min="5395" max="5395" width="3.5703125" style="339" customWidth="1"/>
    <col min="5396" max="5635" width="11.42578125" style="339"/>
    <col min="5636" max="5636" width="12.140625" style="339" customWidth="1"/>
    <col min="5637" max="5637" width="12.7109375" style="339" customWidth="1"/>
    <col min="5638" max="5641" width="11.42578125" style="339"/>
    <col min="5642" max="5642" width="10.7109375" style="339" customWidth="1"/>
    <col min="5643" max="5643" width="10.85546875" style="339" customWidth="1"/>
    <col min="5644" max="5649" width="11.42578125" style="339"/>
    <col min="5650" max="5650" width="11.42578125" style="339" customWidth="1"/>
    <col min="5651" max="5651" width="3.5703125" style="339" customWidth="1"/>
    <col min="5652" max="5891" width="11.42578125" style="339"/>
    <col min="5892" max="5892" width="12.140625" style="339" customWidth="1"/>
    <col min="5893" max="5893" width="12.7109375" style="339" customWidth="1"/>
    <col min="5894" max="5897" width="11.42578125" style="339"/>
    <col min="5898" max="5898" width="10.7109375" style="339" customWidth="1"/>
    <col min="5899" max="5899" width="10.85546875" style="339" customWidth="1"/>
    <col min="5900" max="5905" width="11.42578125" style="339"/>
    <col min="5906" max="5906" width="11.42578125" style="339" customWidth="1"/>
    <col min="5907" max="5907" width="3.5703125" style="339" customWidth="1"/>
    <col min="5908" max="6147" width="11.42578125" style="339"/>
    <col min="6148" max="6148" width="12.140625" style="339" customWidth="1"/>
    <col min="6149" max="6149" width="12.7109375" style="339" customWidth="1"/>
    <col min="6150" max="6153" width="11.42578125" style="339"/>
    <col min="6154" max="6154" width="10.7109375" style="339" customWidth="1"/>
    <col min="6155" max="6155" width="10.85546875" style="339" customWidth="1"/>
    <col min="6156" max="6161" width="11.42578125" style="339"/>
    <col min="6162" max="6162" width="11.42578125" style="339" customWidth="1"/>
    <col min="6163" max="6163" width="3.5703125" style="339" customWidth="1"/>
    <col min="6164" max="6403" width="11.42578125" style="339"/>
    <col min="6404" max="6404" width="12.140625" style="339" customWidth="1"/>
    <col min="6405" max="6405" width="12.7109375" style="339" customWidth="1"/>
    <col min="6406" max="6409" width="11.42578125" style="339"/>
    <col min="6410" max="6410" width="10.7109375" style="339" customWidth="1"/>
    <col min="6411" max="6411" width="10.85546875" style="339" customWidth="1"/>
    <col min="6412" max="6417" width="11.42578125" style="339"/>
    <col min="6418" max="6418" width="11.42578125" style="339" customWidth="1"/>
    <col min="6419" max="6419" width="3.5703125" style="339" customWidth="1"/>
    <col min="6420" max="6659" width="11.42578125" style="339"/>
    <col min="6660" max="6660" width="12.140625" style="339" customWidth="1"/>
    <col min="6661" max="6661" width="12.7109375" style="339" customWidth="1"/>
    <col min="6662" max="6665" width="11.42578125" style="339"/>
    <col min="6666" max="6666" width="10.7109375" style="339" customWidth="1"/>
    <col min="6667" max="6667" width="10.85546875" style="339" customWidth="1"/>
    <col min="6668" max="6673" width="11.42578125" style="339"/>
    <col min="6674" max="6674" width="11.42578125" style="339" customWidth="1"/>
    <col min="6675" max="6675" width="3.5703125" style="339" customWidth="1"/>
    <col min="6676" max="6915" width="11.42578125" style="339"/>
    <col min="6916" max="6916" width="12.140625" style="339" customWidth="1"/>
    <col min="6917" max="6917" width="12.7109375" style="339" customWidth="1"/>
    <col min="6918" max="6921" width="11.42578125" style="339"/>
    <col min="6922" max="6922" width="10.7109375" style="339" customWidth="1"/>
    <col min="6923" max="6923" width="10.85546875" style="339" customWidth="1"/>
    <col min="6924" max="6929" width="11.42578125" style="339"/>
    <col min="6930" max="6930" width="11.42578125" style="339" customWidth="1"/>
    <col min="6931" max="6931" width="3.5703125" style="339" customWidth="1"/>
    <col min="6932" max="7171" width="11.42578125" style="339"/>
    <col min="7172" max="7172" width="12.140625" style="339" customWidth="1"/>
    <col min="7173" max="7173" width="12.7109375" style="339" customWidth="1"/>
    <col min="7174" max="7177" width="11.42578125" style="339"/>
    <col min="7178" max="7178" width="10.7109375" style="339" customWidth="1"/>
    <col min="7179" max="7179" width="10.85546875" style="339" customWidth="1"/>
    <col min="7180" max="7185" width="11.42578125" style="339"/>
    <col min="7186" max="7186" width="11.42578125" style="339" customWidth="1"/>
    <col min="7187" max="7187" width="3.5703125" style="339" customWidth="1"/>
    <col min="7188" max="7427" width="11.42578125" style="339"/>
    <col min="7428" max="7428" width="12.140625" style="339" customWidth="1"/>
    <col min="7429" max="7429" width="12.7109375" style="339" customWidth="1"/>
    <col min="7430" max="7433" width="11.42578125" style="339"/>
    <col min="7434" max="7434" width="10.7109375" style="339" customWidth="1"/>
    <col min="7435" max="7435" width="10.85546875" style="339" customWidth="1"/>
    <col min="7436" max="7441" width="11.42578125" style="339"/>
    <col min="7442" max="7442" width="11.42578125" style="339" customWidth="1"/>
    <col min="7443" max="7443" width="3.5703125" style="339" customWidth="1"/>
    <col min="7444" max="7683" width="11.42578125" style="339"/>
    <col min="7684" max="7684" width="12.140625" style="339" customWidth="1"/>
    <col min="7685" max="7685" width="12.7109375" style="339" customWidth="1"/>
    <col min="7686" max="7689" width="11.42578125" style="339"/>
    <col min="7690" max="7690" width="10.7109375" style="339" customWidth="1"/>
    <col min="7691" max="7691" width="10.85546875" style="339" customWidth="1"/>
    <col min="7692" max="7697" width="11.42578125" style="339"/>
    <col min="7698" max="7698" width="11.42578125" style="339" customWidth="1"/>
    <col min="7699" max="7699" width="3.5703125" style="339" customWidth="1"/>
    <col min="7700" max="7939" width="11.42578125" style="339"/>
    <col min="7940" max="7940" width="12.140625" style="339" customWidth="1"/>
    <col min="7941" max="7941" width="12.7109375" style="339" customWidth="1"/>
    <col min="7942" max="7945" width="11.42578125" style="339"/>
    <col min="7946" max="7946" width="10.7109375" style="339" customWidth="1"/>
    <col min="7947" max="7947" width="10.85546875" style="339" customWidth="1"/>
    <col min="7948" max="7953" width="11.42578125" style="339"/>
    <col min="7954" max="7954" width="11.42578125" style="339" customWidth="1"/>
    <col min="7955" max="7955" width="3.5703125" style="339" customWidth="1"/>
    <col min="7956" max="8195" width="11.42578125" style="339"/>
    <col min="8196" max="8196" width="12.140625" style="339" customWidth="1"/>
    <col min="8197" max="8197" width="12.7109375" style="339" customWidth="1"/>
    <col min="8198" max="8201" width="11.42578125" style="339"/>
    <col min="8202" max="8202" width="10.7109375" style="339" customWidth="1"/>
    <col min="8203" max="8203" width="10.85546875" style="339" customWidth="1"/>
    <col min="8204" max="8209" width="11.42578125" style="339"/>
    <col min="8210" max="8210" width="11.42578125" style="339" customWidth="1"/>
    <col min="8211" max="8211" width="3.5703125" style="339" customWidth="1"/>
    <col min="8212" max="8451" width="11.42578125" style="339"/>
    <col min="8452" max="8452" width="12.140625" style="339" customWidth="1"/>
    <col min="8453" max="8453" width="12.7109375" style="339" customWidth="1"/>
    <col min="8454" max="8457" width="11.42578125" style="339"/>
    <col min="8458" max="8458" width="10.7109375" style="339" customWidth="1"/>
    <col min="8459" max="8459" width="10.85546875" style="339" customWidth="1"/>
    <col min="8460" max="8465" width="11.42578125" style="339"/>
    <col min="8466" max="8466" width="11.42578125" style="339" customWidth="1"/>
    <col min="8467" max="8467" width="3.5703125" style="339" customWidth="1"/>
    <col min="8468" max="8707" width="11.42578125" style="339"/>
    <col min="8708" max="8708" width="12.140625" style="339" customWidth="1"/>
    <col min="8709" max="8709" width="12.7109375" style="339" customWidth="1"/>
    <col min="8710" max="8713" width="11.42578125" style="339"/>
    <col min="8714" max="8714" width="10.7109375" style="339" customWidth="1"/>
    <col min="8715" max="8715" width="10.85546875" style="339" customWidth="1"/>
    <col min="8716" max="8721" width="11.42578125" style="339"/>
    <col min="8722" max="8722" width="11.42578125" style="339" customWidth="1"/>
    <col min="8723" max="8723" width="3.5703125" style="339" customWidth="1"/>
    <col min="8724" max="8963" width="11.42578125" style="339"/>
    <col min="8964" max="8964" width="12.140625" style="339" customWidth="1"/>
    <col min="8965" max="8965" width="12.7109375" style="339" customWidth="1"/>
    <col min="8966" max="8969" width="11.42578125" style="339"/>
    <col min="8970" max="8970" width="10.7109375" style="339" customWidth="1"/>
    <col min="8971" max="8971" width="10.85546875" style="339" customWidth="1"/>
    <col min="8972" max="8977" width="11.42578125" style="339"/>
    <col min="8978" max="8978" width="11.42578125" style="339" customWidth="1"/>
    <col min="8979" max="8979" width="3.5703125" style="339" customWidth="1"/>
    <col min="8980" max="9219" width="11.42578125" style="339"/>
    <col min="9220" max="9220" width="12.140625" style="339" customWidth="1"/>
    <col min="9221" max="9221" width="12.7109375" style="339" customWidth="1"/>
    <col min="9222" max="9225" width="11.42578125" style="339"/>
    <col min="9226" max="9226" width="10.7109375" style="339" customWidth="1"/>
    <col min="9227" max="9227" width="10.85546875" style="339" customWidth="1"/>
    <col min="9228" max="9233" width="11.42578125" style="339"/>
    <col min="9234" max="9234" width="11.42578125" style="339" customWidth="1"/>
    <col min="9235" max="9235" width="3.5703125" style="339" customWidth="1"/>
    <col min="9236" max="9475" width="11.42578125" style="339"/>
    <col min="9476" max="9476" width="12.140625" style="339" customWidth="1"/>
    <col min="9477" max="9477" width="12.7109375" style="339" customWidth="1"/>
    <col min="9478" max="9481" width="11.42578125" style="339"/>
    <col min="9482" max="9482" width="10.7109375" style="339" customWidth="1"/>
    <col min="9483" max="9483" width="10.85546875" style="339" customWidth="1"/>
    <col min="9484" max="9489" width="11.42578125" style="339"/>
    <col min="9490" max="9490" width="11.42578125" style="339" customWidth="1"/>
    <col min="9491" max="9491" width="3.5703125" style="339" customWidth="1"/>
    <col min="9492" max="9731" width="11.42578125" style="339"/>
    <col min="9732" max="9732" width="12.140625" style="339" customWidth="1"/>
    <col min="9733" max="9733" width="12.7109375" style="339" customWidth="1"/>
    <col min="9734" max="9737" width="11.42578125" style="339"/>
    <col min="9738" max="9738" width="10.7109375" style="339" customWidth="1"/>
    <col min="9739" max="9739" width="10.85546875" style="339" customWidth="1"/>
    <col min="9740" max="9745" width="11.42578125" style="339"/>
    <col min="9746" max="9746" width="11.42578125" style="339" customWidth="1"/>
    <col min="9747" max="9747" width="3.5703125" style="339" customWidth="1"/>
    <col min="9748" max="9987" width="11.42578125" style="339"/>
    <col min="9988" max="9988" width="12.140625" style="339" customWidth="1"/>
    <col min="9989" max="9989" width="12.7109375" style="339" customWidth="1"/>
    <col min="9990" max="9993" width="11.42578125" style="339"/>
    <col min="9994" max="9994" width="10.7109375" style="339" customWidth="1"/>
    <col min="9995" max="9995" width="10.85546875" style="339" customWidth="1"/>
    <col min="9996" max="10001" width="11.42578125" style="339"/>
    <col min="10002" max="10002" width="11.42578125" style="339" customWidth="1"/>
    <col min="10003" max="10003" width="3.5703125" style="339" customWidth="1"/>
    <col min="10004" max="10243" width="11.42578125" style="339"/>
    <col min="10244" max="10244" width="12.140625" style="339" customWidth="1"/>
    <col min="10245" max="10245" width="12.7109375" style="339" customWidth="1"/>
    <col min="10246" max="10249" width="11.42578125" style="339"/>
    <col min="10250" max="10250" width="10.7109375" style="339" customWidth="1"/>
    <col min="10251" max="10251" width="10.85546875" style="339" customWidth="1"/>
    <col min="10252" max="10257" width="11.42578125" style="339"/>
    <col min="10258" max="10258" width="11.42578125" style="339" customWidth="1"/>
    <col min="10259" max="10259" width="3.5703125" style="339" customWidth="1"/>
    <col min="10260" max="10499" width="11.42578125" style="339"/>
    <col min="10500" max="10500" width="12.140625" style="339" customWidth="1"/>
    <col min="10501" max="10501" width="12.7109375" style="339" customWidth="1"/>
    <col min="10502" max="10505" width="11.42578125" style="339"/>
    <col min="10506" max="10506" width="10.7109375" style="339" customWidth="1"/>
    <col min="10507" max="10507" width="10.85546875" style="339" customWidth="1"/>
    <col min="10508" max="10513" width="11.42578125" style="339"/>
    <col min="10514" max="10514" width="11.42578125" style="339" customWidth="1"/>
    <col min="10515" max="10515" width="3.5703125" style="339" customWidth="1"/>
    <col min="10516" max="10755" width="11.42578125" style="339"/>
    <col min="10756" max="10756" width="12.140625" style="339" customWidth="1"/>
    <col min="10757" max="10757" width="12.7109375" style="339" customWidth="1"/>
    <col min="10758" max="10761" width="11.42578125" style="339"/>
    <col min="10762" max="10762" width="10.7109375" style="339" customWidth="1"/>
    <col min="10763" max="10763" width="10.85546875" style="339" customWidth="1"/>
    <col min="10764" max="10769" width="11.42578125" style="339"/>
    <col min="10770" max="10770" width="11.42578125" style="339" customWidth="1"/>
    <col min="10771" max="10771" width="3.5703125" style="339" customWidth="1"/>
    <col min="10772" max="11011" width="11.42578125" style="339"/>
    <col min="11012" max="11012" width="12.140625" style="339" customWidth="1"/>
    <col min="11013" max="11013" width="12.7109375" style="339" customWidth="1"/>
    <col min="11014" max="11017" width="11.42578125" style="339"/>
    <col min="11018" max="11018" width="10.7109375" style="339" customWidth="1"/>
    <col min="11019" max="11019" width="10.85546875" style="339" customWidth="1"/>
    <col min="11020" max="11025" width="11.42578125" style="339"/>
    <col min="11026" max="11026" width="11.42578125" style="339" customWidth="1"/>
    <col min="11027" max="11027" width="3.5703125" style="339" customWidth="1"/>
    <col min="11028" max="11267" width="11.42578125" style="339"/>
    <col min="11268" max="11268" width="12.140625" style="339" customWidth="1"/>
    <col min="11269" max="11269" width="12.7109375" style="339" customWidth="1"/>
    <col min="11270" max="11273" width="11.42578125" style="339"/>
    <col min="11274" max="11274" width="10.7109375" style="339" customWidth="1"/>
    <col min="11275" max="11275" width="10.85546875" style="339" customWidth="1"/>
    <col min="11276" max="11281" width="11.42578125" style="339"/>
    <col min="11282" max="11282" width="11.42578125" style="339" customWidth="1"/>
    <col min="11283" max="11283" width="3.5703125" style="339" customWidth="1"/>
    <col min="11284" max="11523" width="11.42578125" style="339"/>
    <col min="11524" max="11524" width="12.140625" style="339" customWidth="1"/>
    <col min="11525" max="11525" width="12.7109375" style="339" customWidth="1"/>
    <col min="11526" max="11529" width="11.42578125" style="339"/>
    <col min="11530" max="11530" width="10.7109375" style="339" customWidth="1"/>
    <col min="11531" max="11531" width="10.85546875" style="339" customWidth="1"/>
    <col min="11532" max="11537" width="11.42578125" style="339"/>
    <col min="11538" max="11538" width="11.42578125" style="339" customWidth="1"/>
    <col min="11539" max="11539" width="3.5703125" style="339" customWidth="1"/>
    <col min="11540" max="11779" width="11.42578125" style="339"/>
    <col min="11780" max="11780" width="12.140625" style="339" customWidth="1"/>
    <col min="11781" max="11781" width="12.7109375" style="339" customWidth="1"/>
    <col min="11782" max="11785" width="11.42578125" style="339"/>
    <col min="11786" max="11786" width="10.7109375" style="339" customWidth="1"/>
    <col min="11787" max="11787" width="10.85546875" style="339" customWidth="1"/>
    <col min="11788" max="11793" width="11.42578125" style="339"/>
    <col min="11794" max="11794" width="11.42578125" style="339" customWidth="1"/>
    <col min="11795" max="11795" width="3.5703125" style="339" customWidth="1"/>
    <col min="11796" max="12035" width="11.42578125" style="339"/>
    <col min="12036" max="12036" width="12.140625" style="339" customWidth="1"/>
    <col min="12037" max="12037" width="12.7109375" style="339" customWidth="1"/>
    <col min="12038" max="12041" width="11.42578125" style="339"/>
    <col min="12042" max="12042" width="10.7109375" style="339" customWidth="1"/>
    <col min="12043" max="12043" width="10.85546875" style="339" customWidth="1"/>
    <col min="12044" max="12049" width="11.42578125" style="339"/>
    <col min="12050" max="12050" width="11.42578125" style="339" customWidth="1"/>
    <col min="12051" max="12051" width="3.5703125" style="339" customWidth="1"/>
    <col min="12052" max="12291" width="11.42578125" style="339"/>
    <col min="12292" max="12292" width="12.140625" style="339" customWidth="1"/>
    <col min="12293" max="12293" width="12.7109375" style="339" customWidth="1"/>
    <col min="12294" max="12297" width="11.42578125" style="339"/>
    <col min="12298" max="12298" width="10.7109375" style="339" customWidth="1"/>
    <col min="12299" max="12299" width="10.85546875" style="339" customWidth="1"/>
    <col min="12300" max="12305" width="11.42578125" style="339"/>
    <col min="12306" max="12306" width="11.42578125" style="339" customWidth="1"/>
    <col min="12307" max="12307" width="3.5703125" style="339" customWidth="1"/>
    <col min="12308" max="12547" width="11.42578125" style="339"/>
    <col min="12548" max="12548" width="12.140625" style="339" customWidth="1"/>
    <col min="12549" max="12549" width="12.7109375" style="339" customWidth="1"/>
    <col min="12550" max="12553" width="11.42578125" style="339"/>
    <col min="12554" max="12554" width="10.7109375" style="339" customWidth="1"/>
    <col min="12555" max="12555" width="10.85546875" style="339" customWidth="1"/>
    <col min="12556" max="12561" width="11.42578125" style="339"/>
    <col min="12562" max="12562" width="11.42578125" style="339" customWidth="1"/>
    <col min="12563" max="12563" width="3.5703125" style="339" customWidth="1"/>
    <col min="12564" max="12803" width="11.42578125" style="339"/>
    <col min="12804" max="12804" width="12.140625" style="339" customWidth="1"/>
    <col min="12805" max="12805" width="12.7109375" style="339" customWidth="1"/>
    <col min="12806" max="12809" width="11.42578125" style="339"/>
    <col min="12810" max="12810" width="10.7109375" style="339" customWidth="1"/>
    <col min="12811" max="12811" width="10.85546875" style="339" customWidth="1"/>
    <col min="12812" max="12817" width="11.42578125" style="339"/>
    <col min="12818" max="12818" width="11.42578125" style="339" customWidth="1"/>
    <col min="12819" max="12819" width="3.5703125" style="339" customWidth="1"/>
    <col min="12820" max="13059" width="11.42578125" style="339"/>
    <col min="13060" max="13060" width="12.140625" style="339" customWidth="1"/>
    <col min="13061" max="13061" width="12.7109375" style="339" customWidth="1"/>
    <col min="13062" max="13065" width="11.42578125" style="339"/>
    <col min="13066" max="13066" width="10.7109375" style="339" customWidth="1"/>
    <col min="13067" max="13067" width="10.85546875" style="339" customWidth="1"/>
    <col min="13068" max="13073" width="11.42578125" style="339"/>
    <col min="13074" max="13074" width="11.42578125" style="339" customWidth="1"/>
    <col min="13075" max="13075" width="3.5703125" style="339" customWidth="1"/>
    <col min="13076" max="13315" width="11.42578125" style="339"/>
    <col min="13316" max="13316" width="12.140625" style="339" customWidth="1"/>
    <col min="13317" max="13317" width="12.7109375" style="339" customWidth="1"/>
    <col min="13318" max="13321" width="11.42578125" style="339"/>
    <col min="13322" max="13322" width="10.7109375" style="339" customWidth="1"/>
    <col min="13323" max="13323" width="10.85546875" style="339" customWidth="1"/>
    <col min="13324" max="13329" width="11.42578125" style="339"/>
    <col min="13330" max="13330" width="11.42578125" style="339" customWidth="1"/>
    <col min="13331" max="13331" width="3.5703125" style="339" customWidth="1"/>
    <col min="13332" max="13571" width="11.42578125" style="339"/>
    <col min="13572" max="13572" width="12.140625" style="339" customWidth="1"/>
    <col min="13573" max="13573" width="12.7109375" style="339" customWidth="1"/>
    <col min="13574" max="13577" width="11.42578125" style="339"/>
    <col min="13578" max="13578" width="10.7109375" style="339" customWidth="1"/>
    <col min="13579" max="13579" width="10.85546875" style="339" customWidth="1"/>
    <col min="13580" max="13585" width="11.42578125" style="339"/>
    <col min="13586" max="13586" width="11.42578125" style="339" customWidth="1"/>
    <col min="13587" max="13587" width="3.5703125" style="339" customWidth="1"/>
    <col min="13588" max="13827" width="11.42578125" style="339"/>
    <col min="13828" max="13828" width="12.140625" style="339" customWidth="1"/>
    <col min="13829" max="13829" width="12.7109375" style="339" customWidth="1"/>
    <col min="13830" max="13833" width="11.42578125" style="339"/>
    <col min="13834" max="13834" width="10.7109375" style="339" customWidth="1"/>
    <col min="13835" max="13835" width="10.85546875" style="339" customWidth="1"/>
    <col min="13836" max="13841" width="11.42578125" style="339"/>
    <col min="13842" max="13842" width="11.42578125" style="339" customWidth="1"/>
    <col min="13843" max="13843" width="3.5703125" style="339" customWidth="1"/>
    <col min="13844" max="14083" width="11.42578125" style="339"/>
    <col min="14084" max="14084" width="12.140625" style="339" customWidth="1"/>
    <col min="14085" max="14085" width="12.7109375" style="339" customWidth="1"/>
    <col min="14086" max="14089" width="11.42578125" style="339"/>
    <col min="14090" max="14090" width="10.7109375" style="339" customWidth="1"/>
    <col min="14091" max="14091" width="10.85546875" style="339" customWidth="1"/>
    <col min="14092" max="14097" width="11.42578125" style="339"/>
    <col min="14098" max="14098" width="11.42578125" style="339" customWidth="1"/>
    <col min="14099" max="14099" width="3.5703125" style="339" customWidth="1"/>
    <col min="14100" max="14339" width="11.42578125" style="339"/>
    <col min="14340" max="14340" width="12.140625" style="339" customWidth="1"/>
    <col min="14341" max="14341" width="12.7109375" style="339" customWidth="1"/>
    <col min="14342" max="14345" width="11.42578125" style="339"/>
    <col min="14346" max="14346" width="10.7109375" style="339" customWidth="1"/>
    <col min="14347" max="14347" width="10.85546875" style="339" customWidth="1"/>
    <col min="14348" max="14353" width="11.42578125" style="339"/>
    <col min="14354" max="14354" width="11.42578125" style="339" customWidth="1"/>
    <col min="14355" max="14355" width="3.5703125" style="339" customWidth="1"/>
    <col min="14356" max="14595" width="11.42578125" style="339"/>
    <col min="14596" max="14596" width="12.140625" style="339" customWidth="1"/>
    <col min="14597" max="14597" width="12.7109375" style="339" customWidth="1"/>
    <col min="14598" max="14601" width="11.42578125" style="339"/>
    <col min="14602" max="14602" width="10.7109375" style="339" customWidth="1"/>
    <col min="14603" max="14603" width="10.85546875" style="339" customWidth="1"/>
    <col min="14604" max="14609" width="11.42578125" style="339"/>
    <col min="14610" max="14610" width="11.42578125" style="339" customWidth="1"/>
    <col min="14611" max="14611" width="3.5703125" style="339" customWidth="1"/>
    <col min="14612" max="14851" width="11.42578125" style="339"/>
    <col min="14852" max="14852" width="12.140625" style="339" customWidth="1"/>
    <col min="14853" max="14853" width="12.7109375" style="339" customWidth="1"/>
    <col min="14854" max="14857" width="11.42578125" style="339"/>
    <col min="14858" max="14858" width="10.7109375" style="339" customWidth="1"/>
    <col min="14859" max="14859" width="10.85546875" style="339" customWidth="1"/>
    <col min="14860" max="14865" width="11.42578125" style="339"/>
    <col min="14866" max="14866" width="11.42578125" style="339" customWidth="1"/>
    <col min="14867" max="14867" width="3.5703125" style="339" customWidth="1"/>
    <col min="14868" max="15107" width="11.42578125" style="339"/>
    <col min="15108" max="15108" width="12.140625" style="339" customWidth="1"/>
    <col min="15109" max="15109" width="12.7109375" style="339" customWidth="1"/>
    <col min="15110" max="15113" width="11.42578125" style="339"/>
    <col min="15114" max="15114" width="10.7109375" style="339" customWidth="1"/>
    <col min="15115" max="15115" width="10.85546875" style="339" customWidth="1"/>
    <col min="15116" max="15121" width="11.42578125" style="339"/>
    <col min="15122" max="15122" width="11.42578125" style="339" customWidth="1"/>
    <col min="15123" max="15123" width="3.5703125" style="339" customWidth="1"/>
    <col min="15124" max="15363" width="11.42578125" style="339"/>
    <col min="15364" max="15364" width="12.140625" style="339" customWidth="1"/>
    <col min="15365" max="15365" width="12.7109375" style="339" customWidth="1"/>
    <col min="15366" max="15369" width="11.42578125" style="339"/>
    <col min="15370" max="15370" width="10.7109375" style="339" customWidth="1"/>
    <col min="15371" max="15371" width="10.85546875" style="339" customWidth="1"/>
    <col min="15372" max="15377" width="11.42578125" style="339"/>
    <col min="15378" max="15378" width="11.42578125" style="339" customWidth="1"/>
    <col min="15379" max="15379" width="3.5703125" style="339" customWidth="1"/>
    <col min="15380" max="15619" width="11.42578125" style="339"/>
    <col min="15620" max="15620" width="12.140625" style="339" customWidth="1"/>
    <col min="15621" max="15621" width="12.7109375" style="339" customWidth="1"/>
    <col min="15622" max="15625" width="11.42578125" style="339"/>
    <col min="15626" max="15626" width="10.7109375" style="339" customWidth="1"/>
    <col min="15627" max="15627" width="10.85546875" style="339" customWidth="1"/>
    <col min="15628" max="15633" width="11.42578125" style="339"/>
    <col min="15634" max="15634" width="11.42578125" style="339" customWidth="1"/>
    <col min="15635" max="15635" width="3.5703125" style="339" customWidth="1"/>
    <col min="15636" max="15875" width="11.42578125" style="339"/>
    <col min="15876" max="15876" width="12.140625" style="339" customWidth="1"/>
    <col min="15877" max="15877" width="12.7109375" style="339" customWidth="1"/>
    <col min="15878" max="15881" width="11.42578125" style="339"/>
    <col min="15882" max="15882" width="10.7109375" style="339" customWidth="1"/>
    <col min="15883" max="15883" width="10.85546875" style="339" customWidth="1"/>
    <col min="15884" max="15889" width="11.42578125" style="339"/>
    <col min="15890" max="15890" width="11.42578125" style="339" customWidth="1"/>
    <col min="15891" max="15891" width="3.5703125" style="339" customWidth="1"/>
    <col min="15892" max="16131" width="11.42578125" style="339"/>
    <col min="16132" max="16132" width="12.140625" style="339" customWidth="1"/>
    <col min="16133" max="16133" width="12.7109375" style="339" customWidth="1"/>
    <col min="16134" max="16137" width="11.42578125" style="339"/>
    <col min="16138" max="16138" width="10.7109375" style="339" customWidth="1"/>
    <col min="16139" max="16139" width="10.85546875" style="339" customWidth="1"/>
    <col min="16140" max="16145" width="11.42578125" style="339"/>
    <col min="16146" max="16146" width="11.42578125" style="339" customWidth="1"/>
    <col min="16147" max="16147" width="3.5703125" style="339" customWidth="1"/>
    <col min="16148" max="16384" width="11.42578125" style="339"/>
  </cols>
  <sheetData>
    <row r="1" spans="1:53" s="326" customFormat="1" ht="63" customHeight="1">
      <c r="D1" s="327" t="s">
        <v>270</v>
      </c>
      <c r="E1" s="327" t="s">
        <v>271</v>
      </c>
      <c r="F1" s="327" t="s">
        <v>272</v>
      </c>
      <c r="G1" s="327" t="s">
        <v>273</v>
      </c>
      <c r="H1" s="327" t="s">
        <v>274</v>
      </c>
      <c r="I1" s="327" t="s">
        <v>275</v>
      </c>
      <c r="J1" s="326">
        <f>$D$2*0.85</f>
        <v>622.19999999999993</v>
      </c>
      <c r="K1" s="326">
        <f>$E$2*0.85</f>
        <v>622.19999999999993</v>
      </c>
      <c r="L1" s="326">
        <f>$F$2*0.85</f>
        <v>622.19999999999993</v>
      </c>
      <c r="M1" s="326">
        <f>$G$2*0.85</f>
        <v>622.19999999999993</v>
      </c>
      <c r="N1" s="326">
        <f>$H$2*0.85</f>
        <v>622.19999999999993</v>
      </c>
      <c r="O1" s="326">
        <f>$I$2*0.85</f>
        <v>622.19999999999993</v>
      </c>
      <c r="P1" s="1290" t="s">
        <v>229</v>
      </c>
      <c r="Q1" s="1291"/>
      <c r="R1" s="1291"/>
      <c r="S1" s="1291"/>
      <c r="T1" s="1291"/>
      <c r="U1" s="1291"/>
      <c r="V1" s="1291"/>
      <c r="W1" s="1291"/>
      <c r="X1" s="1291"/>
      <c r="Y1" s="1291"/>
      <c r="Z1" s="1291"/>
      <c r="AA1" s="1292"/>
      <c r="AB1" s="328"/>
      <c r="AC1" s="328"/>
      <c r="AD1" s="328"/>
      <c r="AE1" s="328"/>
      <c r="AF1" s="328"/>
      <c r="AG1" s="328"/>
      <c r="AH1" s="329">
        <f t="shared" ref="AH1:AQ1" si="0">P$24*0.85</f>
        <v>466.65</v>
      </c>
      <c r="AI1" s="329">
        <f t="shared" si="0"/>
        <v>497.25</v>
      </c>
      <c r="AJ1" s="329">
        <f t="shared" si="0"/>
        <v>528.69999999999993</v>
      </c>
      <c r="AK1" s="329">
        <f t="shared" si="0"/>
        <v>559.29999999999995</v>
      </c>
      <c r="AL1" s="329">
        <f t="shared" si="0"/>
        <v>590.75</v>
      </c>
      <c r="AM1" s="329">
        <f t="shared" si="0"/>
        <v>652.79999999999995</v>
      </c>
      <c r="AN1" s="329">
        <f t="shared" si="0"/>
        <v>684.25</v>
      </c>
      <c r="AO1" s="329">
        <f t="shared" si="0"/>
        <v>714.85</v>
      </c>
      <c r="AP1" s="329">
        <f t="shared" si="0"/>
        <v>746.3</v>
      </c>
      <c r="AQ1" s="329">
        <f t="shared" si="0"/>
        <v>777.75</v>
      </c>
      <c r="AR1" s="330">
        <f t="shared" ref="AR1:BA1" si="1">P$24*0.85</f>
        <v>466.65</v>
      </c>
      <c r="AS1" s="330">
        <f t="shared" si="1"/>
        <v>497.25</v>
      </c>
      <c r="AT1" s="330">
        <f t="shared" si="1"/>
        <v>528.69999999999993</v>
      </c>
      <c r="AU1" s="330">
        <f t="shared" si="1"/>
        <v>559.29999999999995</v>
      </c>
      <c r="AV1" s="330">
        <f t="shared" si="1"/>
        <v>590.75</v>
      </c>
      <c r="AW1" s="330">
        <f t="shared" si="1"/>
        <v>652.79999999999995</v>
      </c>
      <c r="AX1" s="330">
        <f t="shared" si="1"/>
        <v>684.25</v>
      </c>
      <c r="AY1" s="330">
        <f t="shared" si="1"/>
        <v>714.85</v>
      </c>
      <c r="AZ1" s="330">
        <f t="shared" si="1"/>
        <v>746.3</v>
      </c>
      <c r="BA1" s="330">
        <f t="shared" si="1"/>
        <v>777.75</v>
      </c>
    </row>
    <row r="2" spans="1:53" s="326" customFormat="1">
      <c r="C2" s="331" t="s">
        <v>192</v>
      </c>
      <c r="D2" s="754">
        <v>732</v>
      </c>
      <c r="E2" s="754">
        <v>732</v>
      </c>
      <c r="F2" s="754">
        <v>732</v>
      </c>
      <c r="G2" s="754">
        <v>732</v>
      </c>
      <c r="H2" s="754">
        <v>732</v>
      </c>
      <c r="I2" s="754">
        <v>732</v>
      </c>
      <c r="J2" s="326">
        <f>$D$2*1.05</f>
        <v>768.6</v>
      </c>
      <c r="K2" s="326">
        <f>$E$2*1.05</f>
        <v>768.6</v>
      </c>
      <c r="L2" s="326">
        <f>$F$2*1.05</f>
        <v>768.6</v>
      </c>
      <c r="M2" s="326">
        <f>$G$2*1.05</f>
        <v>768.6</v>
      </c>
      <c r="N2" s="326">
        <f>$H$2*1.05</f>
        <v>768.6</v>
      </c>
      <c r="O2" s="326">
        <f>$I$2*1.05</f>
        <v>768.6</v>
      </c>
      <c r="P2" s="1293"/>
      <c r="Q2" s="1294"/>
      <c r="R2" s="1294"/>
      <c r="S2" s="1294"/>
      <c r="T2" s="1294"/>
      <c r="U2" s="1294"/>
      <c r="V2" s="1294"/>
      <c r="W2" s="1294"/>
      <c r="X2" s="1294"/>
      <c r="Y2" s="1294"/>
      <c r="Z2" s="1294"/>
      <c r="AA2" s="1295"/>
      <c r="AB2" s="328"/>
      <c r="AC2" s="328"/>
      <c r="AD2" s="328"/>
      <c r="AE2" s="328"/>
      <c r="AF2" s="328"/>
      <c r="AG2" s="328"/>
      <c r="AH2" s="329">
        <f t="shared" ref="AH2:AQ2" si="2">P$24*1.05</f>
        <v>576.45000000000005</v>
      </c>
      <c r="AI2" s="329">
        <f t="shared" si="2"/>
        <v>614.25</v>
      </c>
      <c r="AJ2" s="329">
        <f t="shared" si="2"/>
        <v>653.1</v>
      </c>
      <c r="AK2" s="329">
        <f t="shared" si="2"/>
        <v>690.9</v>
      </c>
      <c r="AL2" s="329">
        <f t="shared" si="2"/>
        <v>729.75</v>
      </c>
      <c r="AM2" s="329">
        <f t="shared" si="2"/>
        <v>806.40000000000009</v>
      </c>
      <c r="AN2" s="329">
        <f t="shared" si="2"/>
        <v>845.25</v>
      </c>
      <c r="AO2" s="329">
        <f t="shared" si="2"/>
        <v>883.05000000000007</v>
      </c>
      <c r="AP2" s="329">
        <f t="shared" si="2"/>
        <v>921.90000000000009</v>
      </c>
      <c r="AQ2" s="329">
        <f t="shared" si="2"/>
        <v>960.75</v>
      </c>
      <c r="AR2" s="330">
        <f t="shared" ref="AR2:BA2" si="3">P$24*1.05</f>
        <v>576.45000000000005</v>
      </c>
      <c r="AS2" s="330">
        <f t="shared" si="3"/>
        <v>614.25</v>
      </c>
      <c r="AT2" s="330">
        <f t="shared" si="3"/>
        <v>653.1</v>
      </c>
      <c r="AU2" s="330">
        <f t="shared" si="3"/>
        <v>690.9</v>
      </c>
      <c r="AV2" s="330">
        <f t="shared" si="3"/>
        <v>729.75</v>
      </c>
      <c r="AW2" s="330">
        <f t="shared" si="3"/>
        <v>806.40000000000009</v>
      </c>
      <c r="AX2" s="330">
        <f t="shared" si="3"/>
        <v>845.25</v>
      </c>
      <c r="AY2" s="330">
        <f t="shared" si="3"/>
        <v>883.05000000000007</v>
      </c>
      <c r="AZ2" s="330">
        <f t="shared" si="3"/>
        <v>921.90000000000009</v>
      </c>
      <c r="BA2" s="330">
        <f t="shared" si="3"/>
        <v>960.75</v>
      </c>
    </row>
    <row r="3" spans="1:53" s="326" customFormat="1">
      <c r="C3" s="331" t="s">
        <v>193</v>
      </c>
      <c r="D3" s="332">
        <f t="shared" ref="D3:I3" si="4">MAX(J8:J19)</f>
        <v>820</v>
      </c>
      <c r="E3" s="332">
        <f t="shared" si="4"/>
        <v>824</v>
      </c>
      <c r="F3" s="332">
        <f t="shared" si="4"/>
        <v>820</v>
      </c>
      <c r="G3" s="332">
        <f t="shared" si="4"/>
        <v>836</v>
      </c>
      <c r="H3" s="332">
        <f t="shared" si="4"/>
        <v>792</v>
      </c>
      <c r="I3" s="332">
        <f t="shared" si="4"/>
        <v>772</v>
      </c>
      <c r="P3" s="1293"/>
      <c r="Q3" s="1294"/>
      <c r="R3" s="1294"/>
      <c r="S3" s="1294"/>
      <c r="T3" s="1294"/>
      <c r="U3" s="1294"/>
      <c r="V3" s="1294"/>
      <c r="W3" s="1294"/>
      <c r="X3" s="1294"/>
      <c r="Y3" s="1294"/>
      <c r="Z3" s="1294"/>
      <c r="AA3" s="1295"/>
      <c r="AB3" s="328"/>
      <c r="AC3" s="328"/>
      <c r="AD3" s="328"/>
      <c r="AE3" s="328"/>
      <c r="AF3" s="328"/>
      <c r="AG3" s="328"/>
      <c r="AH3" s="329">
        <f t="shared" ref="AH3:AQ3" si="5">P$25*0.85</f>
        <v>466.65</v>
      </c>
      <c r="AI3" s="329">
        <f t="shared" si="5"/>
        <v>497.25</v>
      </c>
      <c r="AJ3" s="329">
        <f t="shared" si="5"/>
        <v>528.69999999999993</v>
      </c>
      <c r="AK3" s="329">
        <f t="shared" si="5"/>
        <v>559.29999999999995</v>
      </c>
      <c r="AL3" s="329">
        <f t="shared" si="5"/>
        <v>590.75</v>
      </c>
      <c r="AM3" s="329">
        <f t="shared" si="5"/>
        <v>652.79999999999995</v>
      </c>
      <c r="AN3" s="329">
        <f t="shared" si="5"/>
        <v>684.25</v>
      </c>
      <c r="AO3" s="329">
        <f t="shared" si="5"/>
        <v>714.85</v>
      </c>
      <c r="AP3" s="329">
        <f t="shared" si="5"/>
        <v>746.3</v>
      </c>
      <c r="AQ3" s="329">
        <f t="shared" si="5"/>
        <v>777.75</v>
      </c>
      <c r="AR3" s="330">
        <f>AR1</f>
        <v>466.65</v>
      </c>
      <c r="AS3" s="330">
        <f t="shared" ref="AS3:BA3" si="6">AS1</f>
        <v>497.25</v>
      </c>
      <c r="AT3" s="330">
        <f t="shared" si="6"/>
        <v>528.69999999999993</v>
      </c>
      <c r="AU3" s="330">
        <f t="shared" si="6"/>
        <v>559.29999999999995</v>
      </c>
      <c r="AV3" s="330">
        <f t="shared" si="6"/>
        <v>590.75</v>
      </c>
      <c r="AW3" s="330">
        <f t="shared" si="6"/>
        <v>652.79999999999995</v>
      </c>
      <c r="AX3" s="330">
        <f t="shared" si="6"/>
        <v>684.25</v>
      </c>
      <c r="AY3" s="330">
        <f t="shared" si="6"/>
        <v>714.85</v>
      </c>
      <c r="AZ3" s="330">
        <f t="shared" si="6"/>
        <v>746.3</v>
      </c>
      <c r="BA3" s="330">
        <f t="shared" si="6"/>
        <v>777.75</v>
      </c>
    </row>
    <row r="4" spans="1:53" s="326" customFormat="1">
      <c r="C4" s="331"/>
      <c r="D4" s="333"/>
      <c r="E4" s="333"/>
      <c r="F4" s="333"/>
      <c r="G4" s="333"/>
      <c r="H4" s="333"/>
      <c r="I4" s="333"/>
      <c r="P4" s="1293"/>
      <c r="Q4" s="1294"/>
      <c r="R4" s="1294"/>
      <c r="S4" s="1294"/>
      <c r="T4" s="1294"/>
      <c r="U4" s="1294"/>
      <c r="V4" s="1294"/>
      <c r="W4" s="1294"/>
      <c r="X4" s="1294"/>
      <c r="Y4" s="1294"/>
      <c r="Z4" s="1294"/>
      <c r="AA4" s="1295"/>
      <c r="AB4" s="328"/>
      <c r="AC4" s="328"/>
      <c r="AD4" s="328"/>
      <c r="AE4" s="328"/>
      <c r="AF4" s="328"/>
      <c r="AG4" s="328"/>
      <c r="AH4" s="329"/>
      <c r="AI4" s="329"/>
      <c r="AJ4" s="329"/>
      <c r="AK4" s="329"/>
      <c r="AL4" s="329"/>
      <c r="AM4" s="329"/>
      <c r="AN4" s="329"/>
      <c r="AO4" s="329"/>
      <c r="AP4" s="329"/>
      <c r="AQ4" s="329"/>
      <c r="AR4" s="330"/>
      <c r="AS4" s="330"/>
      <c r="AT4" s="330"/>
      <c r="AU4" s="330"/>
      <c r="AV4" s="330"/>
      <c r="AW4" s="330"/>
      <c r="AX4" s="330"/>
      <c r="AY4" s="330"/>
      <c r="AZ4" s="330"/>
      <c r="BA4" s="330"/>
    </row>
    <row r="5" spans="1:53" s="326" customFormat="1" ht="15.75" thickBot="1">
      <c r="P5" s="1296"/>
      <c r="Q5" s="1297"/>
      <c r="R5" s="1297"/>
      <c r="S5" s="1297"/>
      <c r="T5" s="1297"/>
      <c r="U5" s="1297"/>
      <c r="V5" s="1297"/>
      <c r="W5" s="1297"/>
      <c r="X5" s="1297"/>
      <c r="Y5" s="1297"/>
      <c r="Z5" s="1297"/>
      <c r="AA5" s="1298"/>
      <c r="AH5" s="329">
        <f t="shared" ref="AH5:AQ5" si="7">P$25*1.05</f>
        <v>576.45000000000005</v>
      </c>
      <c r="AI5" s="329">
        <f t="shared" si="7"/>
        <v>614.25</v>
      </c>
      <c r="AJ5" s="329">
        <f t="shared" si="7"/>
        <v>653.1</v>
      </c>
      <c r="AK5" s="329">
        <f t="shared" si="7"/>
        <v>690.9</v>
      </c>
      <c r="AL5" s="329">
        <f t="shared" si="7"/>
        <v>729.75</v>
      </c>
      <c r="AM5" s="329">
        <f t="shared" si="7"/>
        <v>806.40000000000009</v>
      </c>
      <c r="AN5" s="329">
        <f t="shared" si="7"/>
        <v>845.25</v>
      </c>
      <c r="AO5" s="329">
        <f t="shared" si="7"/>
        <v>883.05000000000007</v>
      </c>
      <c r="AP5" s="329">
        <f t="shared" si="7"/>
        <v>921.90000000000009</v>
      </c>
      <c r="AQ5" s="329">
        <f t="shared" si="7"/>
        <v>960.75</v>
      </c>
      <c r="AR5" s="330">
        <f>AR2</f>
        <v>576.45000000000005</v>
      </c>
      <c r="AS5" s="330">
        <f t="shared" ref="AS5:BA5" si="8">AS2</f>
        <v>614.25</v>
      </c>
      <c r="AT5" s="330">
        <f t="shared" si="8"/>
        <v>653.1</v>
      </c>
      <c r="AU5" s="330">
        <f t="shared" si="8"/>
        <v>690.9</v>
      </c>
      <c r="AV5" s="330">
        <f t="shared" si="8"/>
        <v>729.75</v>
      </c>
      <c r="AW5" s="330">
        <f t="shared" si="8"/>
        <v>806.40000000000009</v>
      </c>
      <c r="AX5" s="330">
        <f t="shared" si="8"/>
        <v>845.25</v>
      </c>
      <c r="AY5" s="330">
        <f t="shared" si="8"/>
        <v>883.05000000000007</v>
      </c>
      <c r="AZ5" s="330">
        <f t="shared" si="8"/>
        <v>921.90000000000009</v>
      </c>
      <c r="BA5" s="330">
        <f t="shared" si="8"/>
        <v>960.75</v>
      </c>
    </row>
    <row r="6" spans="1:53" s="326" customFormat="1" ht="15.75" thickBot="1">
      <c r="P6" s="1299" t="s">
        <v>230</v>
      </c>
      <c r="Q6" s="1291"/>
      <c r="R6" s="1291"/>
      <c r="S6" s="1291"/>
      <c r="T6" s="1291"/>
      <c r="U6" s="1291"/>
      <c r="V6" s="1291"/>
      <c r="W6" s="1291"/>
      <c r="X6" s="1291"/>
      <c r="Y6" s="1291"/>
      <c r="Z6" s="1291"/>
      <c r="AA6" s="1291"/>
      <c r="AH6" s="329"/>
      <c r="AI6" s="329"/>
      <c r="AJ6" s="329"/>
      <c r="AK6" s="329"/>
      <c r="AL6" s="329"/>
      <c r="AM6" s="329"/>
      <c r="AN6" s="329"/>
      <c r="AO6" s="329"/>
      <c r="AP6" s="329"/>
      <c r="AQ6" s="329"/>
      <c r="AR6" s="330"/>
      <c r="AS6" s="330"/>
      <c r="AT6" s="330"/>
      <c r="AU6" s="330"/>
      <c r="AV6" s="330"/>
      <c r="AW6" s="330"/>
      <c r="AX6" s="330"/>
      <c r="AY6" s="330"/>
      <c r="AZ6" s="330"/>
      <c r="BA6" s="330"/>
    </row>
    <row r="7" spans="1:53" s="334" customFormat="1" ht="64.5" customHeight="1">
      <c r="A7" s="334" t="s">
        <v>123</v>
      </c>
      <c r="B7" s="334" t="s">
        <v>124</v>
      </c>
      <c r="C7" s="334" t="s">
        <v>125</v>
      </c>
      <c r="D7" s="335" t="s">
        <v>264</v>
      </c>
      <c r="E7" s="335" t="s">
        <v>265</v>
      </c>
      <c r="F7" s="335" t="s">
        <v>266</v>
      </c>
      <c r="G7" s="335" t="s">
        <v>267</v>
      </c>
      <c r="H7" s="335" t="s">
        <v>268</v>
      </c>
      <c r="I7" s="335" t="s">
        <v>269</v>
      </c>
      <c r="J7" s="335" t="s">
        <v>260</v>
      </c>
      <c r="K7" s="335" t="s">
        <v>261</v>
      </c>
      <c r="L7" s="335" t="s">
        <v>262</v>
      </c>
      <c r="M7" s="335" t="s">
        <v>263</v>
      </c>
      <c r="N7" s="335" t="s">
        <v>258</v>
      </c>
      <c r="O7" s="335" t="s">
        <v>259</v>
      </c>
      <c r="P7" s="335" t="s">
        <v>252</v>
      </c>
      <c r="Q7" s="335" t="s">
        <v>253</v>
      </c>
      <c r="R7" s="335" t="s">
        <v>254</v>
      </c>
      <c r="S7" s="335" t="s">
        <v>255</v>
      </c>
      <c r="T7" s="335" t="s">
        <v>256</v>
      </c>
      <c r="U7" s="335" t="s">
        <v>257</v>
      </c>
      <c r="V7" s="756" t="s">
        <v>231</v>
      </c>
      <c r="W7" s="756" t="s">
        <v>232</v>
      </c>
      <c r="X7" s="756" t="s">
        <v>233</v>
      </c>
      <c r="Y7" s="756" t="s">
        <v>623</v>
      </c>
      <c r="Z7" s="756" t="s">
        <v>624</v>
      </c>
      <c r="AA7" s="756" t="s">
        <v>625</v>
      </c>
      <c r="AB7" s="1195" t="s">
        <v>131</v>
      </c>
      <c r="AF7" s="1196" t="s">
        <v>131</v>
      </c>
      <c r="AH7" s="329">
        <f t="shared" ref="AH7:AQ7" si="9">P$26*0.85</f>
        <v>466.65</v>
      </c>
      <c r="AI7" s="329">
        <f t="shared" si="9"/>
        <v>497.25</v>
      </c>
      <c r="AJ7" s="329">
        <f t="shared" si="9"/>
        <v>528.69999999999993</v>
      </c>
      <c r="AK7" s="329">
        <f t="shared" si="9"/>
        <v>559.29999999999995</v>
      </c>
      <c r="AL7" s="329">
        <f t="shared" si="9"/>
        <v>590.75</v>
      </c>
      <c r="AM7" s="329">
        <f t="shared" si="9"/>
        <v>652.79999999999995</v>
      </c>
      <c r="AN7" s="329">
        <f t="shared" si="9"/>
        <v>684.25</v>
      </c>
      <c r="AO7" s="329">
        <f t="shared" si="9"/>
        <v>714.85</v>
      </c>
      <c r="AP7" s="329">
        <f t="shared" si="9"/>
        <v>746.3</v>
      </c>
      <c r="AQ7" s="329">
        <f t="shared" si="9"/>
        <v>777.75</v>
      </c>
      <c r="AR7" s="330">
        <f t="shared" ref="AR7:BA7" si="10">AR3</f>
        <v>466.65</v>
      </c>
      <c r="AS7" s="330">
        <f t="shared" si="10"/>
        <v>497.25</v>
      </c>
      <c r="AT7" s="330">
        <f t="shared" si="10"/>
        <v>528.69999999999993</v>
      </c>
      <c r="AU7" s="330">
        <f t="shared" si="10"/>
        <v>559.29999999999995</v>
      </c>
      <c r="AV7" s="330">
        <f t="shared" si="10"/>
        <v>590.75</v>
      </c>
      <c r="AW7" s="330">
        <f t="shared" si="10"/>
        <v>652.79999999999995</v>
      </c>
      <c r="AX7" s="330">
        <f t="shared" si="10"/>
        <v>684.25</v>
      </c>
      <c r="AY7" s="330">
        <f t="shared" si="10"/>
        <v>714.85</v>
      </c>
      <c r="AZ7" s="330">
        <f t="shared" si="10"/>
        <v>746.3</v>
      </c>
      <c r="BA7" s="330">
        <f t="shared" si="10"/>
        <v>777.75</v>
      </c>
    </row>
    <row r="8" spans="1:53" s="326" customFormat="1">
      <c r="A8" s="755">
        <v>44196</v>
      </c>
      <c r="B8" s="755">
        <v>44227</v>
      </c>
      <c r="C8" s="93">
        <f>B8-A8</f>
        <v>31</v>
      </c>
      <c r="D8" s="336">
        <f>$D$2</f>
        <v>732</v>
      </c>
      <c r="E8" s="336">
        <f t="shared" ref="E8:E19" si="11">$E$2</f>
        <v>732</v>
      </c>
      <c r="F8" s="336">
        <f t="shared" ref="F8:F19" si="12">$F$2</f>
        <v>732</v>
      </c>
      <c r="G8" s="336">
        <f>$G$2</f>
        <v>732</v>
      </c>
      <c r="H8" s="336">
        <f>$H$2</f>
        <v>732</v>
      </c>
      <c r="I8" s="336">
        <f>$I$2</f>
        <v>732</v>
      </c>
      <c r="J8" s="750">
        <v>696</v>
      </c>
      <c r="K8" s="750">
        <v>720</v>
      </c>
      <c r="L8" s="750"/>
      <c r="M8" s="751"/>
      <c r="N8" s="751"/>
      <c r="O8" s="751">
        <v>648</v>
      </c>
      <c r="P8" s="336">
        <f t="shared" ref="P8:P19" si="13">IF(J8&lt;J$1,J$1,IF(J8&gt;J$2,J8+2*(J8-J$2),J8))</f>
        <v>696</v>
      </c>
      <c r="Q8" s="336">
        <f t="shared" ref="Q8:Q19" si="14">IF(K8&lt;K$1,K$1,IF(K8&gt;K$2,K8+2*(K8-K$2),K8))</f>
        <v>720</v>
      </c>
      <c r="R8" s="336">
        <f t="shared" ref="R8:R19" si="15">IF(L8&lt;L$1,L$1,IF(L8&gt;L$2,L8+2*(L8-L$2),L8))</f>
        <v>622.19999999999993</v>
      </c>
      <c r="S8" s="336">
        <f t="shared" ref="S8:U19" si="16">IF(M8&lt;M$1,M$1,IF(M8&gt;M$2,M8+2*(M8-M$2),M8))</f>
        <v>622.19999999999993</v>
      </c>
      <c r="T8" s="336">
        <f t="shared" si="16"/>
        <v>622.19999999999993</v>
      </c>
      <c r="U8" s="336">
        <f t="shared" si="16"/>
        <v>648</v>
      </c>
      <c r="V8" s="750">
        <v>9.3496999999999997E-2</v>
      </c>
      <c r="W8" s="750">
        <v>8.2417000000000004E-2</v>
      </c>
      <c r="X8" s="750"/>
      <c r="Y8" s="750"/>
      <c r="Z8" s="750"/>
      <c r="AA8" s="750">
        <v>4.9917999999999997E-2</v>
      </c>
      <c r="AB8" s="337">
        <f t="shared" ref="AB8:AB19" si="17">IF(J8&gt;D8,(P8-D8)*V8*C8,(P8-D8)*V8*C8)</f>
        <v>-104.34265199999999</v>
      </c>
      <c r="AC8" s="337">
        <f t="shared" ref="AC8:AC19" si="18">IF(K8&gt;E8,(Q8-E8)*W8*C8,(Q8-E8)*W8*C8)</f>
        <v>-30.659123999999998</v>
      </c>
      <c r="AD8" s="337">
        <f>IF(O8&gt;F8,(U8-F8)*AA8*D8,(U8-F8)*AA8*D8)</f>
        <v>-3069.3579840000002</v>
      </c>
      <c r="AE8" s="371">
        <f>SUM(AB8:AD8)</f>
        <v>-3204.3597600000003</v>
      </c>
      <c r="AF8" s="1197"/>
      <c r="AG8" s="337"/>
      <c r="AH8" s="329">
        <f t="shared" ref="AH8:AQ8" si="19">P$26*1.05</f>
        <v>576.45000000000005</v>
      </c>
      <c r="AI8" s="329">
        <f t="shared" si="19"/>
        <v>614.25</v>
      </c>
      <c r="AJ8" s="329">
        <f t="shared" si="19"/>
        <v>653.1</v>
      </c>
      <c r="AK8" s="329">
        <f t="shared" si="19"/>
        <v>690.9</v>
      </c>
      <c r="AL8" s="329">
        <f t="shared" si="19"/>
        <v>729.75</v>
      </c>
      <c r="AM8" s="329">
        <f t="shared" si="19"/>
        <v>806.40000000000009</v>
      </c>
      <c r="AN8" s="329">
        <f t="shared" si="19"/>
        <v>845.25</v>
      </c>
      <c r="AO8" s="329">
        <f t="shared" si="19"/>
        <v>883.05000000000007</v>
      </c>
      <c r="AP8" s="329">
        <f t="shared" si="19"/>
        <v>921.90000000000009</v>
      </c>
      <c r="AQ8" s="329">
        <f t="shared" si="19"/>
        <v>960.75</v>
      </c>
      <c r="AR8" s="330">
        <f t="shared" ref="AR8:BA8" si="20">AR5</f>
        <v>576.45000000000005</v>
      </c>
      <c r="AS8" s="330">
        <f t="shared" si="20"/>
        <v>614.25</v>
      </c>
      <c r="AT8" s="330">
        <f t="shared" si="20"/>
        <v>653.1</v>
      </c>
      <c r="AU8" s="330">
        <f t="shared" si="20"/>
        <v>690.9</v>
      </c>
      <c r="AV8" s="330">
        <f t="shared" si="20"/>
        <v>729.75</v>
      </c>
      <c r="AW8" s="330">
        <f t="shared" si="20"/>
        <v>806.40000000000009</v>
      </c>
      <c r="AX8" s="330">
        <f t="shared" si="20"/>
        <v>845.25</v>
      </c>
      <c r="AY8" s="330">
        <f t="shared" si="20"/>
        <v>883.05000000000007</v>
      </c>
      <c r="AZ8" s="330">
        <f t="shared" si="20"/>
        <v>921.90000000000009</v>
      </c>
      <c r="BA8" s="330">
        <f t="shared" si="20"/>
        <v>960.75</v>
      </c>
    </row>
    <row r="9" spans="1:53" s="326" customFormat="1">
      <c r="A9" s="755">
        <v>44227</v>
      </c>
      <c r="B9" s="755">
        <v>44255</v>
      </c>
      <c r="C9" s="93">
        <f t="shared" ref="C9:C19" si="21">B9-A9</f>
        <v>28</v>
      </c>
      <c r="D9" s="336">
        <f t="shared" ref="D9:D19" si="22">$D$2</f>
        <v>732</v>
      </c>
      <c r="E9" s="336">
        <f t="shared" si="11"/>
        <v>732</v>
      </c>
      <c r="F9" s="336">
        <f t="shared" si="12"/>
        <v>732</v>
      </c>
      <c r="G9" s="336">
        <f t="shared" ref="G9:G19" si="23">$G$2</f>
        <v>732</v>
      </c>
      <c r="H9" s="336">
        <f t="shared" ref="H9:H19" si="24">$H$2</f>
        <v>732</v>
      </c>
      <c r="I9" s="336">
        <f t="shared" ref="I9:I19" si="25">$I$2</f>
        <v>732</v>
      </c>
      <c r="J9" s="750">
        <v>684</v>
      </c>
      <c r="K9" s="750">
        <v>716</v>
      </c>
      <c r="L9" s="750"/>
      <c r="M9" s="751"/>
      <c r="N9" s="751"/>
      <c r="O9" s="751">
        <v>636</v>
      </c>
      <c r="P9" s="336">
        <f t="shared" si="13"/>
        <v>684</v>
      </c>
      <c r="Q9" s="336">
        <f t="shared" si="14"/>
        <v>716</v>
      </c>
      <c r="R9" s="336">
        <f t="shared" si="15"/>
        <v>622.19999999999993</v>
      </c>
      <c r="S9" s="336">
        <f t="shared" si="16"/>
        <v>622.19999999999993</v>
      </c>
      <c r="T9" s="336">
        <f t="shared" si="16"/>
        <v>622.19999999999993</v>
      </c>
      <c r="U9" s="336">
        <f t="shared" si="16"/>
        <v>636</v>
      </c>
      <c r="V9" s="750">
        <v>9.3487000000000001E-2</v>
      </c>
      <c r="W9" s="750">
        <v>8.2417000000000004E-2</v>
      </c>
      <c r="X9" s="750"/>
      <c r="Y9" s="750"/>
      <c r="Z9" s="750"/>
      <c r="AA9" s="750">
        <v>4.9917000000000003E-2</v>
      </c>
      <c r="AB9" s="337">
        <f t="shared" si="17"/>
        <v>-125.646528</v>
      </c>
      <c r="AC9" s="337">
        <f t="shared" si="18"/>
        <v>-36.922816000000005</v>
      </c>
      <c r="AD9" s="337">
        <f t="shared" ref="AD9:AD19" si="26">IF(L9&gt;F9,(R9-F9)*X9*C9,(R9-F9)*X9*C9)</f>
        <v>0</v>
      </c>
      <c r="AE9" s="371">
        <f t="shared" ref="AE9:AE19" si="27">SUM(AB9:AD9)</f>
        <v>-162.569344</v>
      </c>
      <c r="AF9" s="1197"/>
      <c r="AG9" s="337"/>
      <c r="AH9" s="338"/>
      <c r="AI9" s="338"/>
      <c r="AJ9" s="338"/>
      <c r="AK9" s="338"/>
      <c r="AL9" s="338"/>
      <c r="AM9" s="338"/>
      <c r="AN9" s="338"/>
      <c r="AO9" s="338"/>
      <c r="AP9" s="338"/>
      <c r="AQ9" s="338"/>
    </row>
    <row r="10" spans="1:53" s="326" customFormat="1">
      <c r="A10" s="755">
        <v>44255</v>
      </c>
      <c r="B10" s="755">
        <v>44286</v>
      </c>
      <c r="C10" s="93">
        <f t="shared" si="21"/>
        <v>31</v>
      </c>
      <c r="D10" s="336">
        <f t="shared" si="22"/>
        <v>732</v>
      </c>
      <c r="E10" s="336">
        <f t="shared" si="11"/>
        <v>732</v>
      </c>
      <c r="F10" s="336">
        <f t="shared" si="12"/>
        <v>732</v>
      </c>
      <c r="G10" s="336">
        <f t="shared" si="23"/>
        <v>732</v>
      </c>
      <c r="H10" s="336">
        <f t="shared" si="24"/>
        <v>732</v>
      </c>
      <c r="I10" s="336">
        <f t="shared" si="25"/>
        <v>732</v>
      </c>
      <c r="J10" s="750"/>
      <c r="K10" s="750"/>
      <c r="L10" s="750">
        <v>712</v>
      </c>
      <c r="M10" s="751">
        <v>748</v>
      </c>
      <c r="N10" s="751"/>
      <c r="O10" s="751">
        <v>644</v>
      </c>
      <c r="P10" s="336">
        <f t="shared" si="13"/>
        <v>622.19999999999993</v>
      </c>
      <c r="Q10" s="336">
        <f t="shared" si="14"/>
        <v>622.19999999999993</v>
      </c>
      <c r="R10" s="336">
        <f t="shared" si="15"/>
        <v>712</v>
      </c>
      <c r="S10" s="336">
        <f t="shared" si="16"/>
        <v>748</v>
      </c>
      <c r="T10" s="336">
        <f t="shared" si="16"/>
        <v>622.19999999999993</v>
      </c>
      <c r="U10" s="336">
        <f t="shared" si="16"/>
        <v>644</v>
      </c>
      <c r="V10" s="750"/>
      <c r="W10" s="750"/>
      <c r="X10" s="750">
        <v>7.2077000000000002E-2</v>
      </c>
      <c r="Y10" s="750">
        <v>6.5587000000000006E-2</v>
      </c>
      <c r="Z10" s="750"/>
      <c r="AA10" s="750">
        <v>4.9917000000000003E-2</v>
      </c>
      <c r="AB10" s="337">
        <f t="shared" si="17"/>
        <v>0</v>
      </c>
      <c r="AC10" s="337">
        <f t="shared" si="18"/>
        <v>0</v>
      </c>
      <c r="AD10" s="337">
        <f t="shared" si="26"/>
        <v>-44.687739999999998</v>
      </c>
      <c r="AE10" s="371">
        <f t="shared" si="27"/>
        <v>-44.687739999999998</v>
      </c>
      <c r="AF10" s="1197">
        <v>11.77</v>
      </c>
      <c r="AG10" s="337"/>
      <c r="AH10" s="338"/>
      <c r="AI10" s="338"/>
      <c r="AJ10" s="338"/>
      <c r="AK10" s="338"/>
      <c r="AL10" s="338"/>
      <c r="AM10" s="338"/>
      <c r="AN10" s="338"/>
      <c r="AO10" s="338"/>
      <c r="AP10" s="338"/>
      <c r="AQ10" s="338"/>
    </row>
    <row r="11" spans="1:53" s="326" customFormat="1">
      <c r="A11" s="755">
        <v>44286</v>
      </c>
      <c r="B11" s="755">
        <v>44316</v>
      </c>
      <c r="C11" s="93">
        <f t="shared" si="21"/>
        <v>30</v>
      </c>
      <c r="D11" s="336">
        <f t="shared" si="22"/>
        <v>732</v>
      </c>
      <c r="E11" s="336">
        <f t="shared" si="11"/>
        <v>732</v>
      </c>
      <c r="F11" s="336">
        <f t="shared" si="12"/>
        <v>732</v>
      </c>
      <c r="G11" s="336">
        <f t="shared" si="23"/>
        <v>732</v>
      </c>
      <c r="H11" s="336">
        <f t="shared" si="24"/>
        <v>732</v>
      </c>
      <c r="I11" s="336">
        <f t="shared" si="25"/>
        <v>732</v>
      </c>
      <c r="J11" s="750"/>
      <c r="K11" s="750"/>
      <c r="L11" s="750"/>
      <c r="M11" s="751"/>
      <c r="N11" s="751">
        <v>768</v>
      </c>
      <c r="O11" s="751">
        <v>648</v>
      </c>
      <c r="P11" s="336">
        <f t="shared" si="13"/>
        <v>622.19999999999993</v>
      </c>
      <c r="Q11" s="336">
        <f t="shared" si="14"/>
        <v>622.19999999999993</v>
      </c>
      <c r="R11" s="336">
        <f t="shared" si="15"/>
        <v>622.19999999999993</v>
      </c>
      <c r="S11" s="336">
        <f t="shared" si="16"/>
        <v>622.19999999999993</v>
      </c>
      <c r="T11" s="336">
        <f t="shared" si="16"/>
        <v>768</v>
      </c>
      <c r="U11" s="336">
        <f t="shared" si="16"/>
        <v>648</v>
      </c>
      <c r="V11" s="750"/>
      <c r="W11" s="750"/>
      <c r="X11" s="750"/>
      <c r="Y11" s="750"/>
      <c r="Z11" s="750">
        <v>6.0569999999999999E-2</v>
      </c>
      <c r="AA11" s="750">
        <v>4.9917000000000003E-2</v>
      </c>
      <c r="AB11" s="337">
        <f t="shared" si="17"/>
        <v>0</v>
      </c>
      <c r="AC11" s="337">
        <f t="shared" si="18"/>
        <v>0</v>
      </c>
      <c r="AD11" s="337">
        <f t="shared" si="26"/>
        <v>0</v>
      </c>
      <c r="AE11" s="371">
        <f t="shared" si="27"/>
        <v>0</v>
      </c>
      <c r="AF11" s="1197">
        <v>41.93</v>
      </c>
      <c r="AG11" s="337"/>
      <c r="AH11" s="338"/>
      <c r="AI11" s="338"/>
      <c r="AJ11" s="338"/>
      <c r="AK11" s="338"/>
      <c r="AL11" s="338"/>
      <c r="AM11" s="338"/>
      <c r="AN11" s="338"/>
      <c r="AO11" s="338"/>
      <c r="AP11" s="338"/>
      <c r="AQ11" s="338"/>
    </row>
    <row r="12" spans="1:53" s="326" customFormat="1">
      <c r="A12" s="755">
        <v>44316</v>
      </c>
      <c r="B12" s="755">
        <v>44347</v>
      </c>
      <c r="C12" s="93">
        <f t="shared" si="21"/>
        <v>31</v>
      </c>
      <c r="D12" s="336">
        <f t="shared" si="22"/>
        <v>732</v>
      </c>
      <c r="E12" s="336">
        <f t="shared" si="11"/>
        <v>732</v>
      </c>
      <c r="F12" s="336">
        <f t="shared" si="12"/>
        <v>732</v>
      </c>
      <c r="G12" s="336">
        <f t="shared" si="23"/>
        <v>732</v>
      </c>
      <c r="H12" s="336">
        <f t="shared" si="24"/>
        <v>732</v>
      </c>
      <c r="I12" s="336">
        <f t="shared" si="25"/>
        <v>732</v>
      </c>
      <c r="J12" s="750"/>
      <c r="K12" s="750"/>
      <c r="L12" s="750"/>
      <c r="M12" s="751"/>
      <c r="N12" s="751">
        <v>792</v>
      </c>
      <c r="O12" s="751">
        <v>664</v>
      </c>
      <c r="P12" s="336">
        <f t="shared" si="13"/>
        <v>622.19999999999993</v>
      </c>
      <c r="Q12" s="336">
        <f t="shared" si="14"/>
        <v>622.19999999999993</v>
      </c>
      <c r="R12" s="336">
        <f t="shared" si="15"/>
        <v>622.19999999999993</v>
      </c>
      <c r="S12" s="336">
        <f t="shared" si="16"/>
        <v>622.19999999999993</v>
      </c>
      <c r="T12" s="336">
        <f t="shared" si="16"/>
        <v>838.8</v>
      </c>
      <c r="U12" s="336">
        <f t="shared" si="16"/>
        <v>664</v>
      </c>
      <c r="V12" s="750"/>
      <c r="W12" s="750"/>
      <c r="X12" s="750"/>
      <c r="Y12" s="750"/>
      <c r="Z12" s="750">
        <v>6.0569999999999999E-2</v>
      </c>
      <c r="AA12" s="750">
        <v>4.9917000000000003E-2</v>
      </c>
      <c r="AB12" s="337">
        <f t="shared" si="17"/>
        <v>0</v>
      </c>
      <c r="AC12" s="337">
        <f t="shared" si="18"/>
        <v>0</v>
      </c>
      <c r="AD12" s="337">
        <f t="shared" si="26"/>
        <v>0</v>
      </c>
      <c r="AE12" s="371">
        <f t="shared" si="27"/>
        <v>0</v>
      </c>
      <c r="AF12" s="1197">
        <v>102.09</v>
      </c>
      <c r="AG12" s="337"/>
      <c r="AH12" s="338"/>
      <c r="AI12" s="338"/>
      <c r="AJ12" s="338"/>
      <c r="AK12" s="338"/>
      <c r="AL12" s="338"/>
      <c r="AM12" s="338"/>
      <c r="AN12" s="338"/>
      <c r="AO12" s="338"/>
      <c r="AP12" s="338"/>
      <c r="AQ12" s="338"/>
    </row>
    <row r="13" spans="1:53" s="326" customFormat="1">
      <c r="A13" s="755">
        <v>44347</v>
      </c>
      <c r="B13" s="755">
        <v>44377</v>
      </c>
      <c r="C13" s="93">
        <f t="shared" si="21"/>
        <v>30</v>
      </c>
      <c r="D13" s="336">
        <f t="shared" si="22"/>
        <v>732</v>
      </c>
      <c r="E13" s="336">
        <f t="shared" si="11"/>
        <v>732</v>
      </c>
      <c r="F13" s="336">
        <f t="shared" si="12"/>
        <v>732</v>
      </c>
      <c r="G13" s="336">
        <f t="shared" si="23"/>
        <v>732</v>
      </c>
      <c r="H13" s="336">
        <f t="shared" si="24"/>
        <v>732</v>
      </c>
      <c r="I13" s="336">
        <f t="shared" si="25"/>
        <v>732</v>
      </c>
      <c r="J13" s="750"/>
      <c r="K13" s="750"/>
      <c r="L13" s="750">
        <v>816</v>
      </c>
      <c r="M13" s="751">
        <v>836</v>
      </c>
      <c r="N13" s="751"/>
      <c r="O13" s="751">
        <v>748</v>
      </c>
      <c r="P13" s="336">
        <f>IF(J13&lt;J$1,J$1,IF(J13&gt;J$2,J13+2*(J13-J$2),J13))</f>
        <v>622.19999999999993</v>
      </c>
      <c r="Q13" s="336">
        <f t="shared" si="14"/>
        <v>622.19999999999993</v>
      </c>
      <c r="R13" s="336">
        <f t="shared" si="15"/>
        <v>910.8</v>
      </c>
      <c r="S13" s="336">
        <f t="shared" si="16"/>
        <v>970.8</v>
      </c>
      <c r="T13" s="336">
        <f t="shared" si="16"/>
        <v>622.19999999999993</v>
      </c>
      <c r="U13" s="336">
        <f t="shared" si="16"/>
        <v>748</v>
      </c>
      <c r="V13" s="750"/>
      <c r="W13" s="750"/>
      <c r="X13" s="750">
        <v>7.8593999999999997E-2</v>
      </c>
      <c r="Y13" s="750">
        <v>6.7806000000000005E-2</v>
      </c>
      <c r="Z13" s="750"/>
      <c r="AA13" s="750">
        <v>5.0781E-2</v>
      </c>
      <c r="AB13" s="337">
        <f t="shared" si="17"/>
        <v>0</v>
      </c>
      <c r="AC13" s="337">
        <f t="shared" si="18"/>
        <v>0</v>
      </c>
      <c r="AD13" s="337">
        <f t="shared" si="26"/>
        <v>421.57821599999988</v>
      </c>
      <c r="AE13" s="371">
        <f t="shared" si="27"/>
        <v>421.57821599999988</v>
      </c>
      <c r="AF13" s="1197">
        <v>1017.22</v>
      </c>
      <c r="AG13" s="337"/>
      <c r="AH13" s="338"/>
      <c r="AI13" s="338"/>
      <c r="AJ13" s="338"/>
      <c r="AK13" s="338"/>
      <c r="AL13" s="338"/>
      <c r="AM13" s="338"/>
      <c r="AN13" s="338"/>
      <c r="AO13" s="338"/>
      <c r="AP13" s="338"/>
      <c r="AQ13" s="338"/>
    </row>
    <row r="14" spans="1:53" s="326" customFormat="1">
      <c r="A14" s="755">
        <v>44377</v>
      </c>
      <c r="B14" s="755">
        <v>44408</v>
      </c>
      <c r="C14" s="93">
        <f t="shared" si="21"/>
        <v>31</v>
      </c>
      <c r="D14" s="336">
        <f t="shared" si="22"/>
        <v>732</v>
      </c>
      <c r="E14" s="336">
        <f t="shared" si="11"/>
        <v>732</v>
      </c>
      <c r="F14" s="336">
        <f t="shared" si="12"/>
        <v>732</v>
      </c>
      <c r="G14" s="336">
        <f t="shared" si="23"/>
        <v>732</v>
      </c>
      <c r="H14" s="336">
        <f t="shared" si="24"/>
        <v>732</v>
      </c>
      <c r="I14" s="336">
        <f t="shared" si="25"/>
        <v>732</v>
      </c>
      <c r="J14" s="750">
        <v>820</v>
      </c>
      <c r="K14" s="750">
        <v>824</v>
      </c>
      <c r="L14" s="750"/>
      <c r="M14" s="751"/>
      <c r="N14" s="751"/>
      <c r="O14" s="751">
        <v>772</v>
      </c>
      <c r="P14" s="336">
        <f t="shared" si="13"/>
        <v>922.8</v>
      </c>
      <c r="Q14" s="336">
        <f t="shared" si="14"/>
        <v>934.8</v>
      </c>
      <c r="R14" s="336">
        <f t="shared" si="15"/>
        <v>622.19999999999993</v>
      </c>
      <c r="S14" s="336">
        <f t="shared" si="16"/>
        <v>622.19999999999993</v>
      </c>
      <c r="T14" s="336">
        <f t="shared" si="16"/>
        <v>622.19999999999993</v>
      </c>
      <c r="U14" s="336">
        <f t="shared" si="16"/>
        <v>778.8</v>
      </c>
      <c r="V14" s="750">
        <v>0.111318</v>
      </c>
      <c r="W14" s="750">
        <v>9.8782999999999996E-2</v>
      </c>
      <c r="X14" s="750"/>
      <c r="Y14" s="750"/>
      <c r="Z14" s="750"/>
      <c r="AA14" s="750">
        <v>5.0781E-2</v>
      </c>
      <c r="AB14" s="337">
        <f t="shared" si="17"/>
        <v>658.4237063999999</v>
      </c>
      <c r="AC14" s="337">
        <f t="shared" si="18"/>
        <v>621.02896439999984</v>
      </c>
      <c r="AD14" s="337">
        <f t="shared" si="26"/>
        <v>0</v>
      </c>
      <c r="AE14" s="371">
        <f t="shared" si="27"/>
        <v>1279.4526707999999</v>
      </c>
      <c r="AF14" s="1197">
        <v>2233.27</v>
      </c>
      <c r="AG14" s="337"/>
      <c r="AH14" s="338"/>
      <c r="AI14" s="338"/>
      <c r="AJ14" s="338"/>
      <c r="AK14" s="338"/>
      <c r="AL14" s="338"/>
      <c r="AM14" s="338"/>
      <c r="AN14" s="338"/>
      <c r="AO14" s="338"/>
      <c r="AP14" s="338"/>
      <c r="AQ14" s="338"/>
    </row>
    <row r="15" spans="1:53" s="326" customFormat="1">
      <c r="A15" s="755">
        <v>44408</v>
      </c>
      <c r="B15" s="755">
        <v>44439</v>
      </c>
      <c r="C15" s="93">
        <f t="shared" si="21"/>
        <v>31</v>
      </c>
      <c r="D15" s="336">
        <f t="shared" si="22"/>
        <v>732</v>
      </c>
      <c r="E15" s="336">
        <f t="shared" si="11"/>
        <v>732</v>
      </c>
      <c r="F15" s="336">
        <f t="shared" si="12"/>
        <v>732</v>
      </c>
      <c r="G15" s="336">
        <f t="shared" si="23"/>
        <v>732</v>
      </c>
      <c r="H15" s="336">
        <f t="shared" si="24"/>
        <v>732</v>
      </c>
      <c r="I15" s="336">
        <f t="shared" si="25"/>
        <v>732</v>
      </c>
      <c r="J15" s="750"/>
      <c r="K15" s="750"/>
      <c r="L15" s="750">
        <v>820</v>
      </c>
      <c r="M15" s="751">
        <v>828</v>
      </c>
      <c r="N15" s="751"/>
      <c r="O15" s="751">
        <v>768</v>
      </c>
      <c r="P15" s="336">
        <f t="shared" si="13"/>
        <v>622.19999999999993</v>
      </c>
      <c r="Q15" s="336">
        <f t="shared" si="14"/>
        <v>622.19999999999993</v>
      </c>
      <c r="R15" s="336">
        <f t="shared" si="15"/>
        <v>922.8</v>
      </c>
      <c r="S15" s="336">
        <f t="shared" si="16"/>
        <v>946.8</v>
      </c>
      <c r="T15" s="336">
        <f t="shared" si="16"/>
        <v>622.19999999999993</v>
      </c>
      <c r="U15" s="336">
        <f t="shared" si="16"/>
        <v>768</v>
      </c>
      <c r="V15" s="750"/>
      <c r="W15" s="750"/>
      <c r="X15" s="750">
        <v>7.8593999999999997E-2</v>
      </c>
      <c r="Y15" s="750">
        <v>6.7806000000000005E-2</v>
      </c>
      <c r="Z15" s="750"/>
      <c r="AA15" s="750">
        <v>5.0781E-2</v>
      </c>
      <c r="AB15" s="337">
        <f t="shared" si="17"/>
        <v>0</v>
      </c>
      <c r="AC15" s="337">
        <f t="shared" si="18"/>
        <v>0</v>
      </c>
      <c r="AD15" s="337">
        <f t="shared" si="26"/>
        <v>464.86779119999983</v>
      </c>
      <c r="AE15" s="371">
        <f t="shared" si="27"/>
        <v>464.86779119999983</v>
      </c>
      <c r="AF15" s="1197">
        <v>914.71</v>
      </c>
      <c r="AG15" s="337"/>
      <c r="AH15" s="338"/>
      <c r="AI15" s="338"/>
      <c r="AJ15" s="338"/>
      <c r="AK15" s="338"/>
      <c r="AL15" s="338"/>
      <c r="AM15" s="338"/>
      <c r="AN15" s="338"/>
      <c r="AO15" s="338"/>
      <c r="AP15" s="338"/>
      <c r="AQ15" s="338"/>
    </row>
    <row r="16" spans="1:53">
      <c r="A16" s="755">
        <v>44439</v>
      </c>
      <c r="B16" s="755">
        <v>44469</v>
      </c>
      <c r="C16" s="93">
        <f t="shared" si="21"/>
        <v>30</v>
      </c>
      <c r="D16" s="336">
        <f t="shared" si="22"/>
        <v>732</v>
      </c>
      <c r="E16" s="336">
        <f t="shared" si="11"/>
        <v>732</v>
      </c>
      <c r="F16" s="336">
        <f t="shared" si="12"/>
        <v>732</v>
      </c>
      <c r="G16" s="336">
        <f t="shared" si="23"/>
        <v>732</v>
      </c>
      <c r="H16" s="336">
        <f t="shared" si="24"/>
        <v>732</v>
      </c>
      <c r="I16" s="336">
        <f t="shared" si="25"/>
        <v>732</v>
      </c>
      <c r="J16" s="752"/>
      <c r="K16" s="752"/>
      <c r="L16" s="752">
        <v>816</v>
      </c>
      <c r="M16" s="753">
        <v>816</v>
      </c>
      <c r="N16" s="753"/>
      <c r="O16" s="753">
        <v>756</v>
      </c>
      <c r="P16" s="336">
        <f t="shared" si="13"/>
        <v>622.19999999999993</v>
      </c>
      <c r="Q16" s="336">
        <f t="shared" si="14"/>
        <v>622.19999999999993</v>
      </c>
      <c r="R16" s="336">
        <f t="shared" si="15"/>
        <v>910.8</v>
      </c>
      <c r="S16" s="336">
        <f t="shared" si="16"/>
        <v>910.8</v>
      </c>
      <c r="T16" s="336">
        <f t="shared" si="16"/>
        <v>622.19999999999993</v>
      </c>
      <c r="U16" s="336">
        <f t="shared" si="16"/>
        <v>756</v>
      </c>
      <c r="V16" s="750"/>
      <c r="W16" s="750"/>
      <c r="X16" s="750">
        <v>7.8593999999999997E-2</v>
      </c>
      <c r="Y16" s="750">
        <v>6.7806000000000005E-2</v>
      </c>
      <c r="Z16" s="750"/>
      <c r="AA16" s="750">
        <v>5.0781E-2</v>
      </c>
      <c r="AB16" s="337">
        <f t="shared" si="17"/>
        <v>0</v>
      </c>
      <c r="AC16" s="337">
        <f t="shared" si="18"/>
        <v>0</v>
      </c>
      <c r="AD16" s="337">
        <f t="shared" si="26"/>
        <v>421.57821599999988</v>
      </c>
      <c r="AE16" s="371">
        <f t="shared" si="27"/>
        <v>421.57821599999988</v>
      </c>
      <c r="AF16" s="1197">
        <v>108.97</v>
      </c>
      <c r="AG16" s="337"/>
      <c r="AH16" s="340"/>
      <c r="AI16" s="340"/>
      <c r="AJ16" s="340"/>
      <c r="AK16" s="340"/>
      <c r="AL16" s="340"/>
      <c r="AM16" s="340"/>
      <c r="AN16" s="340"/>
      <c r="AO16" s="340"/>
      <c r="AP16" s="340"/>
      <c r="AQ16" s="340"/>
    </row>
    <row r="17" spans="1:53">
      <c r="A17" s="755">
        <v>44469</v>
      </c>
      <c r="B17" s="755">
        <v>44500</v>
      </c>
      <c r="C17" s="93">
        <f t="shared" si="21"/>
        <v>31</v>
      </c>
      <c r="D17" s="336">
        <f t="shared" si="22"/>
        <v>732</v>
      </c>
      <c r="E17" s="336">
        <f t="shared" si="11"/>
        <v>732</v>
      </c>
      <c r="F17" s="336">
        <f t="shared" si="12"/>
        <v>732</v>
      </c>
      <c r="G17" s="336">
        <f t="shared" si="23"/>
        <v>732</v>
      </c>
      <c r="H17" s="336">
        <f t="shared" si="24"/>
        <v>732</v>
      </c>
      <c r="I17" s="336">
        <f t="shared" si="25"/>
        <v>732</v>
      </c>
      <c r="J17" s="752"/>
      <c r="K17" s="752"/>
      <c r="L17" s="752"/>
      <c r="M17" s="753">
        <v>776</v>
      </c>
      <c r="N17" s="753">
        <v>792</v>
      </c>
      <c r="O17" s="753">
        <v>736</v>
      </c>
      <c r="P17" s="336">
        <f t="shared" si="13"/>
        <v>622.19999999999993</v>
      </c>
      <c r="Q17" s="336">
        <f t="shared" si="14"/>
        <v>622.19999999999993</v>
      </c>
      <c r="R17" s="336">
        <f t="shared" si="15"/>
        <v>622.19999999999993</v>
      </c>
      <c r="S17" s="336">
        <f t="shared" si="16"/>
        <v>790.8</v>
      </c>
      <c r="T17" s="336">
        <f t="shared" si="16"/>
        <v>838.8</v>
      </c>
      <c r="U17" s="336">
        <f t="shared" si="16"/>
        <v>736</v>
      </c>
      <c r="V17" s="750"/>
      <c r="W17" s="750"/>
      <c r="X17" s="750"/>
      <c r="Y17" s="750">
        <v>6.1645999999999999E-2</v>
      </c>
      <c r="Z17" s="750">
        <v>5.5164999999999999E-2</v>
      </c>
      <c r="AA17" s="750">
        <v>4.8316999999999999E-2</v>
      </c>
      <c r="AB17" s="337">
        <f t="shared" si="17"/>
        <v>0</v>
      </c>
      <c r="AC17" s="337">
        <f t="shared" si="18"/>
        <v>0</v>
      </c>
      <c r="AD17" s="337">
        <f t="shared" si="26"/>
        <v>0</v>
      </c>
      <c r="AE17" s="371">
        <f t="shared" si="27"/>
        <v>0</v>
      </c>
      <c r="AF17" s="1197">
        <v>180.09</v>
      </c>
      <c r="AG17" s="337"/>
      <c r="AH17" s="340"/>
      <c r="AI17" s="340"/>
      <c r="AJ17" s="340"/>
      <c r="AK17" s="340"/>
      <c r="AL17" s="340"/>
      <c r="AM17" s="340"/>
      <c r="AN17" s="340"/>
      <c r="AO17" s="340"/>
      <c r="AP17" s="340"/>
      <c r="AQ17" s="340"/>
    </row>
    <row r="18" spans="1:53">
      <c r="A18" s="755">
        <v>44500</v>
      </c>
      <c r="B18" s="755">
        <v>44530</v>
      </c>
      <c r="C18" s="93">
        <f t="shared" si="21"/>
        <v>30</v>
      </c>
      <c r="D18" s="336">
        <f t="shared" si="22"/>
        <v>732</v>
      </c>
      <c r="E18" s="336">
        <f t="shared" si="11"/>
        <v>732</v>
      </c>
      <c r="F18" s="336">
        <f t="shared" si="12"/>
        <v>732</v>
      </c>
      <c r="G18" s="336">
        <f t="shared" si="23"/>
        <v>732</v>
      </c>
      <c r="H18" s="336">
        <f t="shared" si="24"/>
        <v>732</v>
      </c>
      <c r="I18" s="336">
        <f t="shared" si="25"/>
        <v>732</v>
      </c>
      <c r="J18" s="752"/>
      <c r="K18" s="752">
        <v>776</v>
      </c>
      <c r="L18" s="752">
        <v>792</v>
      </c>
      <c r="M18" s="753"/>
      <c r="N18" s="753"/>
      <c r="O18" s="753">
        <v>736</v>
      </c>
      <c r="P18" s="336">
        <f t="shared" si="13"/>
        <v>622.19999999999993</v>
      </c>
      <c r="Q18" s="336">
        <f t="shared" si="14"/>
        <v>790.8</v>
      </c>
      <c r="R18" s="336">
        <f t="shared" si="15"/>
        <v>838.8</v>
      </c>
      <c r="S18" s="336">
        <f t="shared" si="16"/>
        <v>622.19999999999993</v>
      </c>
      <c r="T18" s="336">
        <f t="shared" si="16"/>
        <v>622.19999999999993</v>
      </c>
      <c r="U18" s="336">
        <f t="shared" si="16"/>
        <v>736</v>
      </c>
      <c r="V18" s="750"/>
      <c r="W18" s="750">
        <v>7.5967999999999994E-2</v>
      </c>
      <c r="X18" s="750">
        <v>6.6274E-2</v>
      </c>
      <c r="Y18" s="750"/>
      <c r="Z18" s="750"/>
      <c r="AA18" s="750">
        <v>4.8316999999999999E-2</v>
      </c>
      <c r="AB18" s="337">
        <f t="shared" si="17"/>
        <v>0</v>
      </c>
      <c r="AC18" s="337">
        <f t="shared" si="18"/>
        <v>134.00755199999989</v>
      </c>
      <c r="AD18" s="337">
        <f t="shared" si="26"/>
        <v>212.34189599999991</v>
      </c>
      <c r="AE18" s="371">
        <f t="shared" si="27"/>
        <v>346.34944799999982</v>
      </c>
      <c r="AF18" s="1197">
        <v>1239.82</v>
      </c>
      <c r="AG18" s="337"/>
      <c r="AH18" s="340"/>
      <c r="AI18" s="340"/>
      <c r="AJ18" s="340"/>
      <c r="AK18" s="340"/>
      <c r="AL18" s="340"/>
      <c r="AM18" s="340"/>
      <c r="AN18" s="340"/>
      <c r="AO18" s="340"/>
      <c r="AP18" s="340"/>
      <c r="AQ18" s="340"/>
    </row>
    <row r="19" spans="1:53" ht="15.75" thickBot="1">
      <c r="A19" s="755">
        <v>44530</v>
      </c>
      <c r="B19" s="755">
        <v>44561</v>
      </c>
      <c r="C19" s="93">
        <f t="shared" si="21"/>
        <v>31</v>
      </c>
      <c r="D19" s="336">
        <f t="shared" si="22"/>
        <v>732</v>
      </c>
      <c r="E19" s="336">
        <f t="shared" si="11"/>
        <v>732</v>
      </c>
      <c r="F19" s="336">
        <f t="shared" si="12"/>
        <v>732</v>
      </c>
      <c r="G19" s="336">
        <f t="shared" si="23"/>
        <v>732</v>
      </c>
      <c r="H19" s="336">
        <f t="shared" si="24"/>
        <v>732</v>
      </c>
      <c r="I19" s="336">
        <f t="shared" si="25"/>
        <v>732</v>
      </c>
      <c r="J19" s="752">
        <v>704</v>
      </c>
      <c r="K19" s="752">
        <v>728</v>
      </c>
      <c r="L19" s="752"/>
      <c r="M19" s="753"/>
      <c r="N19" s="753"/>
      <c r="O19" s="753">
        <v>652</v>
      </c>
      <c r="P19" s="336">
        <f t="shared" si="13"/>
        <v>704</v>
      </c>
      <c r="Q19" s="336">
        <f t="shared" si="14"/>
        <v>728</v>
      </c>
      <c r="R19" s="336">
        <f t="shared" si="15"/>
        <v>622.19999999999993</v>
      </c>
      <c r="S19" s="336">
        <f t="shared" si="16"/>
        <v>622.19999999999993</v>
      </c>
      <c r="T19" s="336">
        <f t="shared" si="16"/>
        <v>622.19999999999993</v>
      </c>
      <c r="U19" s="336">
        <f t="shared" si="16"/>
        <v>652</v>
      </c>
      <c r="V19" s="750"/>
      <c r="W19" s="750"/>
      <c r="X19" s="750"/>
      <c r="Y19" s="750"/>
      <c r="Z19" s="750"/>
      <c r="AA19" s="750"/>
      <c r="AB19" s="337">
        <f t="shared" si="17"/>
        <v>0</v>
      </c>
      <c r="AC19" s="337">
        <f t="shared" si="18"/>
        <v>0</v>
      </c>
      <c r="AD19" s="337">
        <f t="shared" si="26"/>
        <v>0</v>
      </c>
      <c r="AE19" s="371">
        <f t="shared" si="27"/>
        <v>0</v>
      </c>
      <c r="AF19" s="1198"/>
      <c r="AG19" s="337"/>
      <c r="AH19" s="340"/>
      <c r="AI19" s="340"/>
      <c r="AJ19" s="340"/>
      <c r="AK19" s="340"/>
      <c r="AL19" s="340"/>
      <c r="AM19" s="340"/>
      <c r="AN19" s="340"/>
      <c r="AO19" s="340"/>
      <c r="AP19" s="340"/>
      <c r="AQ19" s="340"/>
    </row>
    <row r="20" spans="1:53">
      <c r="Y20" s="341">
        <f>SUM(AB8:AD19)</f>
        <v>-477.79050200000086</v>
      </c>
      <c r="AE20" s="340"/>
      <c r="AF20" s="340"/>
      <c r="AG20" s="340"/>
      <c r="AH20" s="340"/>
      <c r="AI20" s="340"/>
      <c r="AJ20" s="340"/>
      <c r="AK20" s="340"/>
      <c r="AL20" s="340"/>
      <c r="AM20" s="340"/>
      <c r="AN20" s="340"/>
    </row>
    <row r="21" spans="1:53">
      <c r="C21" s="339">
        <f>SUM(C8:C20)</f>
        <v>365</v>
      </c>
      <c r="AE21" s="340"/>
      <c r="AF21" s="340"/>
      <c r="AG21" s="340"/>
      <c r="AH21" s="340"/>
      <c r="AI21" s="340"/>
      <c r="AJ21" s="340"/>
      <c r="AK21" s="340"/>
      <c r="AL21" s="340"/>
      <c r="AM21" s="340"/>
      <c r="AN21" s="340"/>
    </row>
    <row r="22" spans="1:53">
      <c r="E22" s="339" t="s">
        <v>126</v>
      </c>
      <c r="P22" s="1300" t="s">
        <v>234</v>
      </c>
      <c r="Q22" s="1301"/>
      <c r="R22" s="1301"/>
      <c r="S22" s="1301"/>
      <c r="T22" s="1301"/>
      <c r="U22" s="1301"/>
      <c r="V22" s="1301"/>
      <c r="W22" s="1301"/>
      <c r="X22" s="1301"/>
      <c r="Y22" s="1301"/>
      <c r="AE22" s="340"/>
      <c r="AF22" s="340"/>
      <c r="AG22" s="340"/>
      <c r="AH22" s="340"/>
      <c r="AI22" s="340"/>
      <c r="AJ22" s="340"/>
      <c r="AK22" s="340"/>
      <c r="AL22" s="340"/>
      <c r="AM22" s="340"/>
      <c r="AN22" s="340"/>
    </row>
    <row r="23" spans="1:53" ht="15" customHeight="1">
      <c r="F23" s="339" t="s">
        <v>52</v>
      </c>
      <c r="G23" s="339" t="s">
        <v>53</v>
      </c>
      <c r="H23" s="339" t="s">
        <v>54</v>
      </c>
      <c r="I23" s="339" t="s">
        <v>119</v>
      </c>
      <c r="J23" s="339" t="s">
        <v>120</v>
      </c>
      <c r="K23" s="339" t="s">
        <v>121</v>
      </c>
      <c r="L23" s="372" t="s">
        <v>276</v>
      </c>
      <c r="M23" s="372" t="s">
        <v>277</v>
      </c>
      <c r="N23" s="372" t="s">
        <v>278</v>
      </c>
      <c r="O23" s="342"/>
      <c r="P23" s="343">
        <v>0.75</v>
      </c>
      <c r="Q23" s="343">
        <v>0.8</v>
      </c>
      <c r="R23" s="343">
        <v>0.85</v>
      </c>
      <c r="S23" s="343">
        <v>0.9</v>
      </c>
      <c r="T23" s="344">
        <v>0.95</v>
      </c>
      <c r="U23" s="344">
        <v>1.05</v>
      </c>
      <c r="V23" s="344">
        <v>1.1000000000000001</v>
      </c>
      <c r="W23" s="344">
        <v>1.1499999999999999</v>
      </c>
      <c r="X23" s="344">
        <v>1.2</v>
      </c>
      <c r="Y23" s="344">
        <v>1.25</v>
      </c>
      <c r="Z23" s="345"/>
      <c r="AA23" s="345"/>
      <c r="AB23" s="346"/>
      <c r="AC23" s="346"/>
      <c r="AE23" s="340"/>
      <c r="AF23" s="340"/>
      <c r="AG23" s="340"/>
      <c r="AH23" s="340"/>
      <c r="AI23" s="340"/>
      <c r="AJ23" s="340"/>
      <c r="AK23" s="340"/>
      <c r="AL23" s="340"/>
      <c r="AM23" s="340"/>
      <c r="AN23" s="340"/>
    </row>
    <row r="24" spans="1:53">
      <c r="A24" s="347" t="s">
        <v>235</v>
      </c>
      <c r="B24" s="347"/>
      <c r="E24" s="348">
        <v>43101</v>
      </c>
      <c r="F24" s="339">
        <f t="shared" ref="F24:K35" si="28">J8</f>
        <v>696</v>
      </c>
      <c r="G24" s="339">
        <f t="shared" si="28"/>
        <v>720</v>
      </c>
      <c r="H24" s="339">
        <f t="shared" si="28"/>
        <v>0</v>
      </c>
      <c r="I24" s="339">
        <f t="shared" si="28"/>
        <v>0</v>
      </c>
      <c r="J24" s="339">
        <f t="shared" si="28"/>
        <v>0</v>
      </c>
      <c r="K24" s="339">
        <f t="shared" si="28"/>
        <v>648</v>
      </c>
      <c r="L24" s="339">
        <f>$D$2</f>
        <v>732</v>
      </c>
      <c r="M24" s="813">
        <f t="shared" ref="M24:M35" si="29">E8</f>
        <v>732</v>
      </c>
      <c r="N24" s="813">
        <f t="shared" ref="N24:N35" si="30">F8</f>
        <v>732</v>
      </c>
      <c r="O24" s="342" t="s">
        <v>52</v>
      </c>
      <c r="P24" s="349">
        <f>INT($D2*P23)</f>
        <v>549</v>
      </c>
      <c r="Q24" s="349">
        <f t="shared" ref="Q24:Y24" si="31">INT($D2*Q23)</f>
        <v>585</v>
      </c>
      <c r="R24" s="349">
        <f t="shared" si="31"/>
        <v>622</v>
      </c>
      <c r="S24" s="349">
        <f t="shared" si="31"/>
        <v>658</v>
      </c>
      <c r="T24" s="349">
        <f t="shared" si="31"/>
        <v>695</v>
      </c>
      <c r="U24" s="349">
        <f t="shared" si="31"/>
        <v>768</v>
      </c>
      <c r="V24" s="349">
        <f t="shared" si="31"/>
        <v>805</v>
      </c>
      <c r="W24" s="349">
        <f t="shared" si="31"/>
        <v>841</v>
      </c>
      <c r="X24" s="349">
        <f t="shared" si="31"/>
        <v>878</v>
      </c>
      <c r="Y24" s="349">
        <f t="shared" si="31"/>
        <v>915</v>
      </c>
      <c r="Z24" s="345"/>
      <c r="AA24" s="345"/>
      <c r="AG24" s="1282" t="s">
        <v>52</v>
      </c>
      <c r="AH24" s="350">
        <f t="shared" ref="AH24:BA24" si="32">IF($J8&lt;AH$1,AH$1,IF($J8&gt;AH$2,$J8+2*($J8-AH$2),$J8))</f>
        <v>935.09999999999991</v>
      </c>
      <c r="AI24" s="350">
        <f t="shared" si="32"/>
        <v>859.5</v>
      </c>
      <c r="AJ24" s="350">
        <f t="shared" si="32"/>
        <v>781.8</v>
      </c>
      <c r="AK24" s="350">
        <f t="shared" si="32"/>
        <v>706.2</v>
      </c>
      <c r="AL24" s="350">
        <f t="shared" si="32"/>
        <v>696</v>
      </c>
      <c r="AM24" s="350">
        <f t="shared" si="32"/>
        <v>696</v>
      </c>
      <c r="AN24" s="350">
        <f t="shared" si="32"/>
        <v>696</v>
      </c>
      <c r="AO24" s="350">
        <f t="shared" si="32"/>
        <v>714.85</v>
      </c>
      <c r="AP24" s="350">
        <f t="shared" si="32"/>
        <v>746.3</v>
      </c>
      <c r="AQ24" s="350">
        <f t="shared" si="32"/>
        <v>777.75</v>
      </c>
      <c r="AR24" s="351">
        <f t="shared" si="32"/>
        <v>935.09999999999991</v>
      </c>
      <c r="AS24" s="351">
        <f t="shared" si="32"/>
        <v>859.5</v>
      </c>
      <c r="AT24" s="351">
        <f t="shared" si="32"/>
        <v>781.8</v>
      </c>
      <c r="AU24" s="351">
        <f t="shared" si="32"/>
        <v>706.2</v>
      </c>
      <c r="AV24" s="351">
        <f t="shared" si="32"/>
        <v>696</v>
      </c>
      <c r="AW24" s="351">
        <f t="shared" si="32"/>
        <v>696</v>
      </c>
      <c r="AX24" s="351">
        <f t="shared" si="32"/>
        <v>696</v>
      </c>
      <c r="AY24" s="351">
        <f t="shared" si="32"/>
        <v>714.85</v>
      </c>
      <c r="AZ24" s="351">
        <f t="shared" si="32"/>
        <v>746.3</v>
      </c>
      <c r="BA24" s="351">
        <f t="shared" si="32"/>
        <v>777.75</v>
      </c>
    </row>
    <row r="25" spans="1:53">
      <c r="A25" s="347" t="s">
        <v>236</v>
      </c>
      <c r="B25" s="347"/>
      <c r="E25" s="348">
        <v>43132</v>
      </c>
      <c r="F25" s="339">
        <f t="shared" si="28"/>
        <v>684</v>
      </c>
      <c r="G25" s="339">
        <f t="shared" si="28"/>
        <v>716</v>
      </c>
      <c r="H25" s="339">
        <f t="shared" si="28"/>
        <v>0</v>
      </c>
      <c r="I25" s="339">
        <f t="shared" si="28"/>
        <v>0</v>
      </c>
      <c r="J25" s="339">
        <f t="shared" si="28"/>
        <v>0</v>
      </c>
      <c r="K25" s="339">
        <f t="shared" si="28"/>
        <v>636</v>
      </c>
      <c r="L25" s="339">
        <f t="shared" ref="L25:L35" si="33">$D$2</f>
        <v>732</v>
      </c>
      <c r="M25" s="813">
        <f t="shared" si="29"/>
        <v>732</v>
      </c>
      <c r="N25" s="813">
        <f t="shared" si="30"/>
        <v>732</v>
      </c>
      <c r="O25" s="342" t="s">
        <v>53</v>
      </c>
      <c r="P25" s="349">
        <f>INT($E2*P23)</f>
        <v>549</v>
      </c>
      <c r="Q25" s="349">
        <f t="shared" ref="Q25:Y25" si="34">INT($E2*Q23)</f>
        <v>585</v>
      </c>
      <c r="R25" s="349">
        <f t="shared" si="34"/>
        <v>622</v>
      </c>
      <c r="S25" s="349">
        <f t="shared" si="34"/>
        <v>658</v>
      </c>
      <c r="T25" s="349">
        <f t="shared" si="34"/>
        <v>695</v>
      </c>
      <c r="U25" s="349">
        <f t="shared" si="34"/>
        <v>768</v>
      </c>
      <c r="V25" s="349">
        <f t="shared" si="34"/>
        <v>805</v>
      </c>
      <c r="W25" s="349">
        <f t="shared" si="34"/>
        <v>841</v>
      </c>
      <c r="X25" s="349">
        <f t="shared" si="34"/>
        <v>878</v>
      </c>
      <c r="Y25" s="349">
        <f t="shared" si="34"/>
        <v>915</v>
      </c>
      <c r="Z25" s="345"/>
      <c r="AA25" s="345"/>
      <c r="AG25" s="1283"/>
      <c r="AH25" s="350">
        <f t="shared" ref="AH25:BA25" si="35">IF($J9&lt;AH$1,AH$1,IF($J9&gt;AH$2,$J9+2*($J9-AH$2),$J9))</f>
        <v>899.09999999999991</v>
      </c>
      <c r="AI25" s="350">
        <f t="shared" si="35"/>
        <v>823.5</v>
      </c>
      <c r="AJ25" s="350">
        <f t="shared" si="35"/>
        <v>745.8</v>
      </c>
      <c r="AK25" s="350">
        <f t="shared" si="35"/>
        <v>684</v>
      </c>
      <c r="AL25" s="350">
        <f t="shared" si="35"/>
        <v>684</v>
      </c>
      <c r="AM25" s="350">
        <f t="shared" si="35"/>
        <v>684</v>
      </c>
      <c r="AN25" s="350">
        <f t="shared" si="35"/>
        <v>684.25</v>
      </c>
      <c r="AO25" s="350">
        <f t="shared" si="35"/>
        <v>714.85</v>
      </c>
      <c r="AP25" s="350">
        <f t="shared" si="35"/>
        <v>746.3</v>
      </c>
      <c r="AQ25" s="350">
        <f t="shared" si="35"/>
        <v>777.75</v>
      </c>
      <c r="AR25" s="351">
        <f t="shared" si="35"/>
        <v>899.09999999999991</v>
      </c>
      <c r="AS25" s="351">
        <f t="shared" si="35"/>
        <v>823.5</v>
      </c>
      <c r="AT25" s="351">
        <f t="shared" si="35"/>
        <v>745.8</v>
      </c>
      <c r="AU25" s="351">
        <f t="shared" si="35"/>
        <v>684</v>
      </c>
      <c r="AV25" s="351">
        <f t="shared" si="35"/>
        <v>684</v>
      </c>
      <c r="AW25" s="351">
        <f t="shared" si="35"/>
        <v>684</v>
      </c>
      <c r="AX25" s="351">
        <f t="shared" si="35"/>
        <v>684.25</v>
      </c>
      <c r="AY25" s="351">
        <f t="shared" si="35"/>
        <v>714.85</v>
      </c>
      <c r="AZ25" s="351">
        <f t="shared" si="35"/>
        <v>746.3</v>
      </c>
      <c r="BA25" s="351">
        <f t="shared" si="35"/>
        <v>777.75</v>
      </c>
    </row>
    <row r="26" spans="1:53">
      <c r="A26" s="352" t="s">
        <v>52</v>
      </c>
      <c r="B26" s="353">
        <f t="shared" ref="B26:B31" si="36">IF(D$2=F$2,SUM(AH101:BA101)/2,SUM(AH101:BA101))</f>
        <v>622</v>
      </c>
      <c r="E26" s="348">
        <v>43160</v>
      </c>
      <c r="F26" s="339">
        <f t="shared" si="28"/>
        <v>0</v>
      </c>
      <c r="G26" s="339">
        <f t="shared" si="28"/>
        <v>0</v>
      </c>
      <c r="H26" s="339">
        <f t="shared" si="28"/>
        <v>712</v>
      </c>
      <c r="I26" s="339">
        <f t="shared" si="28"/>
        <v>748</v>
      </c>
      <c r="J26" s="339">
        <f t="shared" si="28"/>
        <v>0</v>
      </c>
      <c r="K26" s="339">
        <f t="shared" si="28"/>
        <v>644</v>
      </c>
      <c r="L26" s="339">
        <f t="shared" si="33"/>
        <v>732</v>
      </c>
      <c r="M26" s="813">
        <f t="shared" si="29"/>
        <v>732</v>
      </c>
      <c r="N26" s="813">
        <f t="shared" si="30"/>
        <v>732</v>
      </c>
      <c r="O26" s="342" t="s">
        <v>54</v>
      </c>
      <c r="P26" s="349">
        <f>INT($F2*P23)</f>
        <v>549</v>
      </c>
      <c r="Q26" s="349">
        <f t="shared" ref="Q26:Y26" si="37">INT($F2*Q23)</f>
        <v>585</v>
      </c>
      <c r="R26" s="349">
        <f t="shared" si="37"/>
        <v>622</v>
      </c>
      <c r="S26" s="349">
        <f t="shared" si="37"/>
        <v>658</v>
      </c>
      <c r="T26" s="349">
        <f t="shared" si="37"/>
        <v>695</v>
      </c>
      <c r="U26" s="349">
        <f t="shared" si="37"/>
        <v>768</v>
      </c>
      <c r="V26" s="349">
        <f t="shared" si="37"/>
        <v>805</v>
      </c>
      <c r="W26" s="349">
        <f t="shared" si="37"/>
        <v>841</v>
      </c>
      <c r="X26" s="349">
        <f t="shared" si="37"/>
        <v>878</v>
      </c>
      <c r="Y26" s="349">
        <f t="shared" si="37"/>
        <v>915</v>
      </c>
      <c r="Z26" s="345"/>
      <c r="AA26" s="345"/>
      <c r="AG26" s="1283"/>
      <c r="AH26" s="350">
        <f t="shared" ref="AH26:BA26" si="38">IF($J10&lt;AH$1,AH$1,IF($J10&gt;AH$2,$J10+2*($J10-AH$2),$J10))</f>
        <v>466.65</v>
      </c>
      <c r="AI26" s="350">
        <f t="shared" si="38"/>
        <v>497.25</v>
      </c>
      <c r="AJ26" s="350">
        <f t="shared" si="38"/>
        <v>528.69999999999993</v>
      </c>
      <c r="AK26" s="350">
        <f t="shared" si="38"/>
        <v>559.29999999999995</v>
      </c>
      <c r="AL26" s="350">
        <f t="shared" si="38"/>
        <v>590.75</v>
      </c>
      <c r="AM26" s="350">
        <f t="shared" si="38"/>
        <v>652.79999999999995</v>
      </c>
      <c r="AN26" s="350">
        <f t="shared" si="38"/>
        <v>684.25</v>
      </c>
      <c r="AO26" s="350">
        <f t="shared" si="38"/>
        <v>714.85</v>
      </c>
      <c r="AP26" s="350">
        <f t="shared" si="38"/>
        <v>746.3</v>
      </c>
      <c r="AQ26" s="350">
        <f t="shared" si="38"/>
        <v>777.75</v>
      </c>
      <c r="AR26" s="351">
        <f t="shared" si="38"/>
        <v>466.65</v>
      </c>
      <c r="AS26" s="351">
        <f t="shared" si="38"/>
        <v>497.25</v>
      </c>
      <c r="AT26" s="351">
        <f t="shared" si="38"/>
        <v>528.69999999999993</v>
      </c>
      <c r="AU26" s="351">
        <f t="shared" si="38"/>
        <v>559.29999999999995</v>
      </c>
      <c r="AV26" s="351">
        <f t="shared" si="38"/>
        <v>590.75</v>
      </c>
      <c r="AW26" s="351">
        <f t="shared" si="38"/>
        <v>652.79999999999995</v>
      </c>
      <c r="AX26" s="351">
        <f t="shared" si="38"/>
        <v>684.25</v>
      </c>
      <c r="AY26" s="351">
        <f t="shared" si="38"/>
        <v>714.85</v>
      </c>
      <c r="AZ26" s="351">
        <f t="shared" si="38"/>
        <v>746.3</v>
      </c>
      <c r="BA26" s="351">
        <f t="shared" si="38"/>
        <v>777.75</v>
      </c>
    </row>
    <row r="27" spans="1:53">
      <c r="A27" s="352" t="s">
        <v>53</v>
      </c>
      <c r="B27" s="353">
        <f t="shared" si="36"/>
        <v>622</v>
      </c>
      <c r="E27" s="348">
        <v>43191</v>
      </c>
      <c r="F27" s="339">
        <f t="shared" si="28"/>
        <v>0</v>
      </c>
      <c r="G27" s="339">
        <f t="shared" si="28"/>
        <v>0</v>
      </c>
      <c r="H27" s="339">
        <f t="shared" si="28"/>
        <v>0</v>
      </c>
      <c r="I27" s="339">
        <f t="shared" si="28"/>
        <v>0</v>
      </c>
      <c r="J27" s="339">
        <f t="shared" si="28"/>
        <v>768</v>
      </c>
      <c r="K27" s="339">
        <f t="shared" si="28"/>
        <v>648</v>
      </c>
      <c r="L27" s="339">
        <f t="shared" si="33"/>
        <v>732</v>
      </c>
      <c r="M27" s="813">
        <f t="shared" si="29"/>
        <v>732</v>
      </c>
      <c r="N27" s="813">
        <f t="shared" si="30"/>
        <v>732</v>
      </c>
      <c r="O27" s="342" t="s">
        <v>237</v>
      </c>
      <c r="P27" s="354">
        <f>AH96</f>
        <v>384.28068599999983</v>
      </c>
      <c r="Q27" s="354">
        <f t="shared" ref="Q27:Y29" si="39">AI96</f>
        <v>307.771974</v>
      </c>
      <c r="R27" s="354">
        <f t="shared" si="39"/>
        <v>229.13801999999995</v>
      </c>
      <c r="S27" s="354">
        <f t="shared" si="39"/>
        <v>153.91942860000003</v>
      </c>
      <c r="T27" s="354">
        <f t="shared" si="39"/>
        <v>95.292794499999999</v>
      </c>
      <c r="U27" s="354">
        <f t="shared" si="39"/>
        <v>11.660777599999918</v>
      </c>
      <c r="V27" s="354">
        <f t="shared" si="39"/>
        <v>2.337175E-2</v>
      </c>
      <c r="W27" s="354">
        <f t="shared" si="39"/>
        <v>4.8519118500000058</v>
      </c>
      <c r="X27" s="354">
        <f t="shared" si="39"/>
        <v>17.664182499999981</v>
      </c>
      <c r="Y27" s="354">
        <f t="shared" si="39"/>
        <v>31.128624250000001</v>
      </c>
      <c r="Z27" s="345"/>
      <c r="AA27" s="345"/>
      <c r="AG27" s="1283"/>
      <c r="AH27" s="350">
        <f t="shared" ref="AH27:BA27" si="40">IF($J11&lt;AH$1,AH$1,IF($J11&gt;AH$2,$J11+2*($J11-AH$2),$J11))</f>
        <v>466.65</v>
      </c>
      <c r="AI27" s="350">
        <f t="shared" si="40"/>
        <v>497.25</v>
      </c>
      <c r="AJ27" s="350">
        <f t="shared" si="40"/>
        <v>528.69999999999993</v>
      </c>
      <c r="AK27" s="350">
        <f t="shared" si="40"/>
        <v>559.29999999999995</v>
      </c>
      <c r="AL27" s="350">
        <f t="shared" si="40"/>
        <v>590.75</v>
      </c>
      <c r="AM27" s="350">
        <f t="shared" si="40"/>
        <v>652.79999999999995</v>
      </c>
      <c r="AN27" s="350">
        <f t="shared" si="40"/>
        <v>684.25</v>
      </c>
      <c r="AO27" s="350">
        <f t="shared" si="40"/>
        <v>714.85</v>
      </c>
      <c r="AP27" s="350">
        <f t="shared" si="40"/>
        <v>746.3</v>
      </c>
      <c r="AQ27" s="350">
        <f t="shared" si="40"/>
        <v>777.75</v>
      </c>
      <c r="AR27" s="351">
        <f t="shared" si="40"/>
        <v>466.65</v>
      </c>
      <c r="AS27" s="351">
        <f t="shared" si="40"/>
        <v>497.25</v>
      </c>
      <c r="AT27" s="351">
        <f t="shared" si="40"/>
        <v>528.69999999999993</v>
      </c>
      <c r="AU27" s="351">
        <f t="shared" si="40"/>
        <v>559.29999999999995</v>
      </c>
      <c r="AV27" s="351">
        <f t="shared" si="40"/>
        <v>590.75</v>
      </c>
      <c r="AW27" s="351">
        <f t="shared" si="40"/>
        <v>652.79999999999995</v>
      </c>
      <c r="AX27" s="351">
        <f t="shared" si="40"/>
        <v>684.25</v>
      </c>
      <c r="AY27" s="351">
        <f t="shared" si="40"/>
        <v>714.85</v>
      </c>
      <c r="AZ27" s="351">
        <f t="shared" si="40"/>
        <v>746.3</v>
      </c>
      <c r="BA27" s="351">
        <f t="shared" si="40"/>
        <v>777.75</v>
      </c>
    </row>
    <row r="28" spans="1:53">
      <c r="A28" s="352" t="s">
        <v>54</v>
      </c>
      <c r="B28" s="353">
        <f t="shared" si="36"/>
        <v>622</v>
      </c>
      <c r="E28" s="348">
        <v>43221</v>
      </c>
      <c r="F28" s="339">
        <f t="shared" si="28"/>
        <v>0</v>
      </c>
      <c r="G28" s="339">
        <f t="shared" si="28"/>
        <v>0</v>
      </c>
      <c r="H28" s="339">
        <f t="shared" si="28"/>
        <v>0</v>
      </c>
      <c r="I28" s="339">
        <f t="shared" si="28"/>
        <v>0</v>
      </c>
      <c r="J28" s="339">
        <f t="shared" si="28"/>
        <v>792</v>
      </c>
      <c r="K28" s="339">
        <f t="shared" si="28"/>
        <v>664</v>
      </c>
      <c r="L28" s="339">
        <f t="shared" si="33"/>
        <v>732</v>
      </c>
      <c r="M28" s="813">
        <f t="shared" si="29"/>
        <v>732</v>
      </c>
      <c r="N28" s="813">
        <f t="shared" si="30"/>
        <v>732</v>
      </c>
      <c r="O28" s="342" t="s">
        <v>238</v>
      </c>
      <c r="P28" s="354">
        <f>AH97</f>
        <v>1158.9214320000001</v>
      </c>
      <c r="Q28" s="354">
        <f t="shared" si="39"/>
        <v>1234.9162799999999</v>
      </c>
      <c r="R28" s="354">
        <f t="shared" si="39"/>
        <v>1313.0220960000001</v>
      </c>
      <c r="S28" s="354">
        <f t="shared" si="39"/>
        <v>1389.016944</v>
      </c>
      <c r="T28" s="354">
        <f t="shared" si="39"/>
        <v>1467.12276</v>
      </c>
      <c r="U28" s="354">
        <f t="shared" si="39"/>
        <v>1621.2234239999998</v>
      </c>
      <c r="V28" s="354">
        <f t="shared" si="39"/>
        <v>1699.32924</v>
      </c>
      <c r="W28" s="354">
        <f t="shared" si="39"/>
        <v>1775.3240879999998</v>
      </c>
      <c r="X28" s="354">
        <f t="shared" si="39"/>
        <v>1853.4299040000001</v>
      </c>
      <c r="Y28" s="354">
        <f t="shared" si="39"/>
        <v>1931.5357199999999</v>
      </c>
      <c r="Z28" s="345"/>
      <c r="AA28" s="345"/>
      <c r="AG28" s="1283"/>
      <c r="AH28" s="350">
        <f t="shared" ref="AH28:BA28" si="41">IF($J12&lt;AH$1,AH$1,IF($J12&gt;AH$2,$J12+2*($J12-AH$2),$J12))</f>
        <v>466.65</v>
      </c>
      <c r="AI28" s="350">
        <f t="shared" si="41"/>
        <v>497.25</v>
      </c>
      <c r="AJ28" s="350">
        <f t="shared" si="41"/>
        <v>528.69999999999993</v>
      </c>
      <c r="AK28" s="350">
        <f t="shared" si="41"/>
        <v>559.29999999999995</v>
      </c>
      <c r="AL28" s="350">
        <f t="shared" si="41"/>
        <v>590.75</v>
      </c>
      <c r="AM28" s="350">
        <f t="shared" si="41"/>
        <v>652.79999999999995</v>
      </c>
      <c r="AN28" s="350">
        <f t="shared" si="41"/>
        <v>684.25</v>
      </c>
      <c r="AO28" s="350">
        <f t="shared" si="41"/>
        <v>714.85</v>
      </c>
      <c r="AP28" s="350">
        <f t="shared" si="41"/>
        <v>746.3</v>
      </c>
      <c r="AQ28" s="350">
        <f t="shared" si="41"/>
        <v>777.75</v>
      </c>
      <c r="AR28" s="351">
        <f t="shared" si="41"/>
        <v>466.65</v>
      </c>
      <c r="AS28" s="351">
        <f t="shared" si="41"/>
        <v>497.25</v>
      </c>
      <c r="AT28" s="351">
        <f t="shared" si="41"/>
        <v>528.69999999999993</v>
      </c>
      <c r="AU28" s="351">
        <f t="shared" si="41"/>
        <v>559.29999999999995</v>
      </c>
      <c r="AV28" s="351">
        <f t="shared" si="41"/>
        <v>590.75</v>
      </c>
      <c r="AW28" s="351">
        <f t="shared" si="41"/>
        <v>652.79999999999995</v>
      </c>
      <c r="AX28" s="351">
        <f t="shared" si="41"/>
        <v>684.25</v>
      </c>
      <c r="AY28" s="351">
        <f t="shared" si="41"/>
        <v>714.85</v>
      </c>
      <c r="AZ28" s="351">
        <f t="shared" si="41"/>
        <v>746.3</v>
      </c>
      <c r="BA28" s="351">
        <f t="shared" si="41"/>
        <v>777.75</v>
      </c>
    </row>
    <row r="29" spans="1:53">
      <c r="A29" s="355" t="s">
        <v>239</v>
      </c>
      <c r="B29" s="356">
        <f t="shared" si="36"/>
        <v>229.13801999999995</v>
      </c>
      <c r="E29" s="348">
        <v>43252</v>
      </c>
      <c r="F29" s="339">
        <f t="shared" si="28"/>
        <v>0</v>
      </c>
      <c r="G29" s="339">
        <f t="shared" si="28"/>
        <v>0</v>
      </c>
      <c r="H29" s="339">
        <f t="shared" si="28"/>
        <v>816</v>
      </c>
      <c r="I29" s="339">
        <f t="shared" si="28"/>
        <v>836</v>
      </c>
      <c r="J29" s="339">
        <f t="shared" si="28"/>
        <v>0</v>
      </c>
      <c r="K29" s="339">
        <f t="shared" si="28"/>
        <v>748</v>
      </c>
      <c r="L29" s="339">
        <f t="shared" si="33"/>
        <v>732</v>
      </c>
      <c r="M29" s="813">
        <f t="shared" si="29"/>
        <v>732</v>
      </c>
      <c r="N29" s="813">
        <f t="shared" si="30"/>
        <v>732</v>
      </c>
      <c r="O29" s="342" t="s">
        <v>0</v>
      </c>
      <c r="P29" s="354">
        <f>AH98</f>
        <v>1543.2021179999999</v>
      </c>
      <c r="Q29" s="354">
        <f t="shared" si="39"/>
        <v>1542.6882539999999</v>
      </c>
      <c r="R29" s="354">
        <f t="shared" si="39"/>
        <v>1542.160116</v>
      </c>
      <c r="S29" s="354">
        <f t="shared" si="39"/>
        <v>1542.9363725999999</v>
      </c>
      <c r="T29" s="354">
        <f t="shared" si="39"/>
        <v>1562.4155544999999</v>
      </c>
      <c r="U29" s="354">
        <f t="shared" si="39"/>
        <v>1632.8842015999996</v>
      </c>
      <c r="V29" s="354">
        <f t="shared" si="39"/>
        <v>1699.3526117500001</v>
      </c>
      <c r="W29" s="354">
        <f t="shared" si="39"/>
        <v>1780.1759998499999</v>
      </c>
      <c r="X29" s="354">
        <f t="shared" si="39"/>
        <v>1871.0940865</v>
      </c>
      <c r="Y29" s="354">
        <f t="shared" si="39"/>
        <v>1962.6643442499999</v>
      </c>
      <c r="Z29" s="345"/>
      <c r="AA29" s="345"/>
      <c r="AG29" s="1283"/>
      <c r="AH29" s="350">
        <f t="shared" ref="AH29:BA29" si="42">IF($J13&lt;AH$1,AH$1,IF($J13&gt;AH$2,$J13+2*($J13-AH$2),$J13))</f>
        <v>466.65</v>
      </c>
      <c r="AI29" s="350">
        <f t="shared" si="42"/>
        <v>497.25</v>
      </c>
      <c r="AJ29" s="350">
        <f t="shared" si="42"/>
        <v>528.69999999999993</v>
      </c>
      <c r="AK29" s="350">
        <f t="shared" si="42"/>
        <v>559.29999999999995</v>
      </c>
      <c r="AL29" s="350">
        <f t="shared" si="42"/>
        <v>590.75</v>
      </c>
      <c r="AM29" s="350">
        <f t="shared" si="42"/>
        <v>652.79999999999995</v>
      </c>
      <c r="AN29" s="350">
        <f t="shared" si="42"/>
        <v>684.25</v>
      </c>
      <c r="AO29" s="350">
        <f t="shared" si="42"/>
        <v>714.85</v>
      </c>
      <c r="AP29" s="350">
        <f t="shared" si="42"/>
        <v>746.3</v>
      </c>
      <c r="AQ29" s="350">
        <f t="shared" si="42"/>
        <v>777.75</v>
      </c>
      <c r="AR29" s="351">
        <f t="shared" si="42"/>
        <v>466.65</v>
      </c>
      <c r="AS29" s="351">
        <f t="shared" si="42"/>
        <v>497.25</v>
      </c>
      <c r="AT29" s="351">
        <f t="shared" si="42"/>
        <v>528.69999999999993</v>
      </c>
      <c r="AU29" s="351">
        <f t="shared" si="42"/>
        <v>559.29999999999995</v>
      </c>
      <c r="AV29" s="351">
        <f t="shared" si="42"/>
        <v>590.75</v>
      </c>
      <c r="AW29" s="351">
        <f t="shared" si="42"/>
        <v>652.79999999999995</v>
      </c>
      <c r="AX29" s="351">
        <f t="shared" si="42"/>
        <v>684.25</v>
      </c>
      <c r="AY29" s="351">
        <f t="shared" si="42"/>
        <v>714.85</v>
      </c>
      <c r="AZ29" s="351">
        <f t="shared" si="42"/>
        <v>746.3</v>
      </c>
      <c r="BA29" s="351">
        <f t="shared" si="42"/>
        <v>777.75</v>
      </c>
    </row>
    <row r="30" spans="1:53">
      <c r="A30" s="355" t="s">
        <v>240</v>
      </c>
      <c r="B30" s="356">
        <f t="shared" si="36"/>
        <v>1313.0220960000001</v>
      </c>
      <c r="E30" s="348">
        <v>43282</v>
      </c>
      <c r="F30" s="339">
        <f t="shared" si="28"/>
        <v>820</v>
      </c>
      <c r="G30" s="339">
        <f t="shared" si="28"/>
        <v>824</v>
      </c>
      <c r="H30" s="339">
        <f t="shared" si="28"/>
        <v>0</v>
      </c>
      <c r="I30" s="339">
        <f t="shared" si="28"/>
        <v>0</v>
      </c>
      <c r="J30" s="339">
        <f t="shared" si="28"/>
        <v>0</v>
      </c>
      <c r="K30" s="339">
        <f t="shared" si="28"/>
        <v>772</v>
      </c>
      <c r="L30" s="339">
        <f t="shared" si="33"/>
        <v>732</v>
      </c>
      <c r="M30" s="813">
        <f t="shared" si="29"/>
        <v>732</v>
      </c>
      <c r="N30" s="813">
        <f t="shared" si="30"/>
        <v>732</v>
      </c>
      <c r="Z30" s="345"/>
      <c r="AA30" s="345"/>
      <c r="AG30" s="1283"/>
      <c r="AH30" s="350">
        <f t="shared" ref="AH30:BA30" si="43">IF($J14&lt;AH$1,AH$1,IF($J14&gt;AH$2,$J14+2*($J14-AH$2),$J14))</f>
        <v>1307.0999999999999</v>
      </c>
      <c r="AI30" s="350">
        <f t="shared" si="43"/>
        <v>1231.5</v>
      </c>
      <c r="AJ30" s="350">
        <f t="shared" si="43"/>
        <v>1153.8</v>
      </c>
      <c r="AK30" s="350">
        <f t="shared" si="43"/>
        <v>1078.2</v>
      </c>
      <c r="AL30" s="350">
        <f t="shared" si="43"/>
        <v>1000.5</v>
      </c>
      <c r="AM30" s="350">
        <f t="shared" si="43"/>
        <v>847.19999999999982</v>
      </c>
      <c r="AN30" s="350">
        <f t="shared" si="43"/>
        <v>820</v>
      </c>
      <c r="AO30" s="350">
        <f t="shared" si="43"/>
        <v>820</v>
      </c>
      <c r="AP30" s="350">
        <f t="shared" si="43"/>
        <v>820</v>
      </c>
      <c r="AQ30" s="350">
        <f t="shared" si="43"/>
        <v>820</v>
      </c>
      <c r="AR30" s="351">
        <f t="shared" si="43"/>
        <v>1307.0999999999999</v>
      </c>
      <c r="AS30" s="351">
        <f t="shared" si="43"/>
        <v>1231.5</v>
      </c>
      <c r="AT30" s="351">
        <f t="shared" si="43"/>
        <v>1153.8</v>
      </c>
      <c r="AU30" s="351">
        <f t="shared" si="43"/>
        <v>1078.2</v>
      </c>
      <c r="AV30" s="351">
        <f t="shared" si="43"/>
        <v>1000.5</v>
      </c>
      <c r="AW30" s="351">
        <f t="shared" si="43"/>
        <v>847.19999999999982</v>
      </c>
      <c r="AX30" s="351">
        <f t="shared" si="43"/>
        <v>820</v>
      </c>
      <c r="AY30" s="351">
        <f t="shared" si="43"/>
        <v>820</v>
      </c>
      <c r="AZ30" s="351">
        <f t="shared" si="43"/>
        <v>820</v>
      </c>
      <c r="BA30" s="351">
        <f t="shared" si="43"/>
        <v>820</v>
      </c>
    </row>
    <row r="31" spans="1:53">
      <c r="A31" s="355" t="s">
        <v>0</v>
      </c>
      <c r="B31" s="356">
        <f t="shared" si="36"/>
        <v>1542.160116</v>
      </c>
      <c r="E31" s="348">
        <v>43313</v>
      </c>
      <c r="F31" s="339">
        <f t="shared" si="28"/>
        <v>0</v>
      </c>
      <c r="G31" s="339">
        <f t="shared" si="28"/>
        <v>0</v>
      </c>
      <c r="H31" s="339">
        <f t="shared" si="28"/>
        <v>820</v>
      </c>
      <c r="I31" s="339">
        <f t="shared" si="28"/>
        <v>828</v>
      </c>
      <c r="J31" s="339">
        <f t="shared" si="28"/>
        <v>0</v>
      </c>
      <c r="K31" s="339">
        <f t="shared" si="28"/>
        <v>768</v>
      </c>
      <c r="L31" s="339">
        <f t="shared" si="33"/>
        <v>732</v>
      </c>
      <c r="M31" s="813">
        <f t="shared" si="29"/>
        <v>732</v>
      </c>
      <c r="N31" s="813">
        <f t="shared" si="30"/>
        <v>732</v>
      </c>
      <c r="P31" s="357">
        <f t="shared" ref="P31:Y31" si="44">P24</f>
        <v>549</v>
      </c>
      <c r="Q31" s="357">
        <f t="shared" si="44"/>
        <v>585</v>
      </c>
      <c r="R31" s="357">
        <f t="shared" si="44"/>
        <v>622</v>
      </c>
      <c r="S31" s="357">
        <f t="shared" si="44"/>
        <v>658</v>
      </c>
      <c r="T31" s="357">
        <f t="shared" si="44"/>
        <v>695</v>
      </c>
      <c r="U31" s="357">
        <f t="shared" si="44"/>
        <v>768</v>
      </c>
      <c r="V31" s="357">
        <f t="shared" si="44"/>
        <v>805</v>
      </c>
      <c r="W31" s="357">
        <f t="shared" si="44"/>
        <v>841</v>
      </c>
      <c r="X31" s="357">
        <f t="shared" si="44"/>
        <v>878</v>
      </c>
      <c r="Y31" s="357">
        <f t="shared" si="44"/>
        <v>915</v>
      </c>
      <c r="Z31" s="345"/>
      <c r="AA31" s="345"/>
      <c r="AG31" s="1283"/>
      <c r="AH31" s="350">
        <f t="shared" ref="AH31:BA31" si="45">IF($J15&lt;AH$1,AH$1,IF($J15&gt;AH$2,$J15+2*($J15-AH$2),$J15))</f>
        <v>466.65</v>
      </c>
      <c r="AI31" s="350">
        <f t="shared" si="45"/>
        <v>497.25</v>
      </c>
      <c r="AJ31" s="350">
        <f t="shared" si="45"/>
        <v>528.69999999999993</v>
      </c>
      <c r="AK31" s="350">
        <f t="shared" si="45"/>
        <v>559.29999999999995</v>
      </c>
      <c r="AL31" s="350">
        <f t="shared" si="45"/>
        <v>590.75</v>
      </c>
      <c r="AM31" s="350">
        <f t="shared" si="45"/>
        <v>652.79999999999995</v>
      </c>
      <c r="AN31" s="350">
        <f t="shared" si="45"/>
        <v>684.25</v>
      </c>
      <c r="AO31" s="350">
        <f t="shared" si="45"/>
        <v>714.85</v>
      </c>
      <c r="AP31" s="350">
        <f t="shared" si="45"/>
        <v>746.3</v>
      </c>
      <c r="AQ31" s="350">
        <f t="shared" si="45"/>
        <v>777.75</v>
      </c>
      <c r="AR31" s="351">
        <f t="shared" si="45"/>
        <v>466.65</v>
      </c>
      <c r="AS31" s="351">
        <f t="shared" si="45"/>
        <v>497.25</v>
      </c>
      <c r="AT31" s="351">
        <f t="shared" si="45"/>
        <v>528.69999999999993</v>
      </c>
      <c r="AU31" s="351">
        <f t="shared" si="45"/>
        <v>559.29999999999995</v>
      </c>
      <c r="AV31" s="351">
        <f t="shared" si="45"/>
        <v>590.75</v>
      </c>
      <c r="AW31" s="351">
        <f t="shared" si="45"/>
        <v>652.79999999999995</v>
      </c>
      <c r="AX31" s="351">
        <f t="shared" si="45"/>
        <v>684.25</v>
      </c>
      <c r="AY31" s="351">
        <f t="shared" si="45"/>
        <v>714.85</v>
      </c>
      <c r="AZ31" s="351">
        <f t="shared" si="45"/>
        <v>746.3</v>
      </c>
      <c r="BA31" s="351">
        <f t="shared" si="45"/>
        <v>777.75</v>
      </c>
    </row>
    <row r="32" spans="1:53">
      <c r="A32" s="352" t="s">
        <v>241</v>
      </c>
      <c r="B32" s="358">
        <f>Y20+D2*V8*12+E2*W8*12+F2*X8*12</f>
        <v>1067.4380739999992</v>
      </c>
      <c r="E32" s="348">
        <v>43344</v>
      </c>
      <c r="F32" s="339">
        <f t="shared" si="28"/>
        <v>0</v>
      </c>
      <c r="G32" s="339">
        <f t="shared" si="28"/>
        <v>0</v>
      </c>
      <c r="H32" s="339">
        <f t="shared" si="28"/>
        <v>816</v>
      </c>
      <c r="I32" s="339">
        <f t="shared" si="28"/>
        <v>816</v>
      </c>
      <c r="J32" s="339">
        <f t="shared" si="28"/>
        <v>0</v>
      </c>
      <c r="K32" s="339">
        <f t="shared" si="28"/>
        <v>756</v>
      </c>
      <c r="L32" s="339">
        <f t="shared" si="33"/>
        <v>732</v>
      </c>
      <c r="M32" s="813">
        <f t="shared" si="29"/>
        <v>732</v>
      </c>
      <c r="N32" s="813">
        <f t="shared" si="30"/>
        <v>732</v>
      </c>
      <c r="P32" s="357">
        <f>P31</f>
        <v>549</v>
      </c>
      <c r="Q32" s="357">
        <f t="shared" ref="Q32:Y33" si="46">Q31</f>
        <v>585</v>
      </c>
      <c r="R32" s="357">
        <f t="shared" si="46"/>
        <v>622</v>
      </c>
      <c r="S32" s="357">
        <f t="shared" si="46"/>
        <v>658</v>
      </c>
      <c r="T32" s="357">
        <f t="shared" si="46"/>
        <v>695</v>
      </c>
      <c r="U32" s="357">
        <f t="shared" si="46"/>
        <v>768</v>
      </c>
      <c r="V32" s="357">
        <f t="shared" si="46"/>
        <v>805</v>
      </c>
      <c r="W32" s="357">
        <f t="shared" si="46"/>
        <v>841</v>
      </c>
      <c r="X32" s="357">
        <f t="shared" si="46"/>
        <v>878</v>
      </c>
      <c r="Y32" s="357">
        <f t="shared" si="46"/>
        <v>915</v>
      </c>
      <c r="Z32" s="345"/>
      <c r="AA32" s="345"/>
      <c r="AG32" s="1283"/>
      <c r="AH32" s="350">
        <f t="shared" ref="AH32:BA32" si="47">IF($J16&lt;AH$1,AH$1,IF($J16&gt;AH$2,$J16+2*($J16-AH$2),$J16))</f>
        <v>466.65</v>
      </c>
      <c r="AI32" s="350">
        <f t="shared" si="47"/>
        <v>497.25</v>
      </c>
      <c r="AJ32" s="350">
        <f t="shared" si="47"/>
        <v>528.69999999999993</v>
      </c>
      <c r="AK32" s="350">
        <f t="shared" si="47"/>
        <v>559.29999999999995</v>
      </c>
      <c r="AL32" s="350">
        <f t="shared" si="47"/>
        <v>590.75</v>
      </c>
      <c r="AM32" s="350">
        <f t="shared" si="47"/>
        <v>652.79999999999995</v>
      </c>
      <c r="AN32" s="350">
        <f t="shared" si="47"/>
        <v>684.25</v>
      </c>
      <c r="AO32" s="350">
        <f t="shared" si="47"/>
        <v>714.85</v>
      </c>
      <c r="AP32" s="350">
        <f t="shared" si="47"/>
        <v>746.3</v>
      </c>
      <c r="AQ32" s="350">
        <f t="shared" si="47"/>
        <v>777.75</v>
      </c>
      <c r="AR32" s="351">
        <f t="shared" si="47"/>
        <v>466.65</v>
      </c>
      <c r="AS32" s="351">
        <f t="shared" si="47"/>
        <v>497.25</v>
      </c>
      <c r="AT32" s="351">
        <f t="shared" si="47"/>
        <v>528.69999999999993</v>
      </c>
      <c r="AU32" s="351">
        <f t="shared" si="47"/>
        <v>559.29999999999995</v>
      </c>
      <c r="AV32" s="351">
        <f t="shared" si="47"/>
        <v>590.75</v>
      </c>
      <c r="AW32" s="351">
        <f t="shared" si="47"/>
        <v>652.79999999999995</v>
      </c>
      <c r="AX32" s="351">
        <f t="shared" si="47"/>
        <v>684.25</v>
      </c>
      <c r="AY32" s="351">
        <f t="shared" si="47"/>
        <v>714.85</v>
      </c>
      <c r="AZ32" s="351">
        <f t="shared" si="47"/>
        <v>746.3</v>
      </c>
      <c r="BA32" s="351">
        <f t="shared" si="47"/>
        <v>777.75</v>
      </c>
    </row>
    <row r="33" spans="1:53">
      <c r="A33" s="352" t="s">
        <v>242</v>
      </c>
      <c r="B33" s="358">
        <f>B32-B31</f>
        <v>-474.72204200000078</v>
      </c>
      <c r="E33" s="348">
        <v>43374</v>
      </c>
      <c r="F33" s="339">
        <f t="shared" si="28"/>
        <v>0</v>
      </c>
      <c r="G33" s="339">
        <f t="shared" si="28"/>
        <v>0</v>
      </c>
      <c r="H33" s="339">
        <f t="shared" si="28"/>
        <v>0</v>
      </c>
      <c r="I33" s="339">
        <f t="shared" si="28"/>
        <v>776</v>
      </c>
      <c r="J33" s="339">
        <f t="shared" si="28"/>
        <v>792</v>
      </c>
      <c r="K33" s="339">
        <f t="shared" si="28"/>
        <v>736</v>
      </c>
      <c r="L33" s="339">
        <f t="shared" si="33"/>
        <v>732</v>
      </c>
      <c r="M33" s="813">
        <f t="shared" si="29"/>
        <v>732</v>
      </c>
      <c r="N33" s="813">
        <f t="shared" si="30"/>
        <v>732</v>
      </c>
      <c r="P33" s="357">
        <f>P32</f>
        <v>549</v>
      </c>
      <c r="Q33" s="357">
        <f t="shared" si="46"/>
        <v>585</v>
      </c>
      <c r="R33" s="357">
        <f t="shared" si="46"/>
        <v>622</v>
      </c>
      <c r="S33" s="357">
        <f t="shared" si="46"/>
        <v>658</v>
      </c>
      <c r="T33" s="357">
        <f t="shared" si="46"/>
        <v>695</v>
      </c>
      <c r="U33" s="357">
        <f t="shared" si="46"/>
        <v>768</v>
      </c>
      <c r="V33" s="357">
        <f t="shared" si="46"/>
        <v>805</v>
      </c>
      <c r="W33" s="357">
        <f t="shared" si="46"/>
        <v>841</v>
      </c>
      <c r="X33" s="357">
        <f t="shared" si="46"/>
        <v>878</v>
      </c>
      <c r="Y33" s="357">
        <f t="shared" si="46"/>
        <v>915</v>
      </c>
      <c r="Z33" s="345"/>
      <c r="AA33" s="345"/>
      <c r="AG33" s="1283"/>
      <c r="AH33" s="350">
        <f t="shared" ref="AH33:BA33" si="48">IF($J17&lt;AH$1,AH$1,IF($J17&gt;AH$2,$J17+2*($J17-AH$2),$J17))</f>
        <v>466.65</v>
      </c>
      <c r="AI33" s="350">
        <f t="shared" si="48"/>
        <v>497.25</v>
      </c>
      <c r="AJ33" s="350">
        <f t="shared" si="48"/>
        <v>528.69999999999993</v>
      </c>
      <c r="AK33" s="350">
        <f t="shared" si="48"/>
        <v>559.29999999999995</v>
      </c>
      <c r="AL33" s="350">
        <f t="shared" si="48"/>
        <v>590.75</v>
      </c>
      <c r="AM33" s="350">
        <f t="shared" si="48"/>
        <v>652.79999999999995</v>
      </c>
      <c r="AN33" s="350">
        <f t="shared" si="48"/>
        <v>684.25</v>
      </c>
      <c r="AO33" s="350">
        <f t="shared" si="48"/>
        <v>714.85</v>
      </c>
      <c r="AP33" s="350">
        <f t="shared" si="48"/>
        <v>746.3</v>
      </c>
      <c r="AQ33" s="350">
        <f t="shared" si="48"/>
        <v>777.75</v>
      </c>
      <c r="AR33" s="351">
        <f t="shared" si="48"/>
        <v>466.65</v>
      </c>
      <c r="AS33" s="351">
        <f t="shared" si="48"/>
        <v>497.25</v>
      </c>
      <c r="AT33" s="351">
        <f t="shared" si="48"/>
        <v>528.69999999999993</v>
      </c>
      <c r="AU33" s="351">
        <f t="shared" si="48"/>
        <v>559.29999999999995</v>
      </c>
      <c r="AV33" s="351">
        <f t="shared" si="48"/>
        <v>590.75</v>
      </c>
      <c r="AW33" s="351">
        <f t="shared" si="48"/>
        <v>652.79999999999995</v>
      </c>
      <c r="AX33" s="351">
        <f t="shared" si="48"/>
        <v>684.25</v>
      </c>
      <c r="AY33" s="351">
        <f t="shared" si="48"/>
        <v>714.85</v>
      </c>
      <c r="AZ33" s="351">
        <f t="shared" si="48"/>
        <v>746.3</v>
      </c>
      <c r="BA33" s="351">
        <f t="shared" si="48"/>
        <v>777.75</v>
      </c>
    </row>
    <row r="34" spans="1:53">
      <c r="A34" s="325" t="s">
        <v>243</v>
      </c>
      <c r="B34" s="359">
        <f>B33/B32</f>
        <v>-0.44473028793237623</v>
      </c>
      <c r="E34" s="348">
        <v>43405</v>
      </c>
      <c r="F34" s="339">
        <f t="shared" si="28"/>
        <v>0</v>
      </c>
      <c r="G34" s="339">
        <f t="shared" si="28"/>
        <v>776</v>
      </c>
      <c r="H34" s="339">
        <f t="shared" si="28"/>
        <v>792</v>
      </c>
      <c r="I34" s="339">
        <f t="shared" si="28"/>
        <v>0</v>
      </c>
      <c r="J34" s="339">
        <f t="shared" si="28"/>
        <v>0</v>
      </c>
      <c r="K34" s="339">
        <f t="shared" si="28"/>
        <v>736</v>
      </c>
      <c r="L34" s="339">
        <f t="shared" si="33"/>
        <v>732</v>
      </c>
      <c r="M34" s="813">
        <f t="shared" si="29"/>
        <v>732</v>
      </c>
      <c r="N34" s="813">
        <f t="shared" si="30"/>
        <v>732</v>
      </c>
      <c r="T34" s="345"/>
      <c r="U34" s="345"/>
      <c r="V34" s="345"/>
      <c r="W34" s="345"/>
      <c r="X34" s="345"/>
      <c r="Y34" s="345"/>
      <c r="Z34" s="345"/>
      <c r="AA34" s="345"/>
      <c r="AG34" s="1283"/>
      <c r="AH34" s="350">
        <f t="shared" ref="AH34:BA34" si="49">IF($J18&lt;AH$1,AH$1,IF($J18&gt;AH$2,$J18+2*($J18-AH$2),$J18))</f>
        <v>466.65</v>
      </c>
      <c r="AI34" s="350">
        <f t="shared" si="49"/>
        <v>497.25</v>
      </c>
      <c r="AJ34" s="350">
        <f t="shared" si="49"/>
        <v>528.69999999999993</v>
      </c>
      <c r="AK34" s="350">
        <f t="shared" si="49"/>
        <v>559.29999999999995</v>
      </c>
      <c r="AL34" s="350">
        <f t="shared" si="49"/>
        <v>590.75</v>
      </c>
      <c r="AM34" s="350">
        <f t="shared" si="49"/>
        <v>652.79999999999995</v>
      </c>
      <c r="AN34" s="350">
        <f t="shared" si="49"/>
        <v>684.25</v>
      </c>
      <c r="AO34" s="350">
        <f t="shared" si="49"/>
        <v>714.85</v>
      </c>
      <c r="AP34" s="350">
        <f t="shared" si="49"/>
        <v>746.3</v>
      </c>
      <c r="AQ34" s="350">
        <f t="shared" si="49"/>
        <v>777.75</v>
      </c>
      <c r="AR34" s="351">
        <f t="shared" si="49"/>
        <v>466.65</v>
      </c>
      <c r="AS34" s="351">
        <f t="shared" si="49"/>
        <v>497.25</v>
      </c>
      <c r="AT34" s="351">
        <f t="shared" si="49"/>
        <v>528.69999999999993</v>
      </c>
      <c r="AU34" s="351">
        <f t="shared" si="49"/>
        <v>559.29999999999995</v>
      </c>
      <c r="AV34" s="351">
        <f t="shared" si="49"/>
        <v>590.75</v>
      </c>
      <c r="AW34" s="351">
        <f t="shared" si="49"/>
        <v>652.79999999999995</v>
      </c>
      <c r="AX34" s="351">
        <f t="shared" si="49"/>
        <v>684.25</v>
      </c>
      <c r="AY34" s="351">
        <f t="shared" si="49"/>
        <v>714.85</v>
      </c>
      <c r="AZ34" s="351">
        <f t="shared" si="49"/>
        <v>746.3</v>
      </c>
      <c r="BA34" s="351">
        <f t="shared" si="49"/>
        <v>777.75</v>
      </c>
    </row>
    <row r="35" spans="1:53">
      <c r="E35" s="348">
        <v>43435</v>
      </c>
      <c r="F35" s="339">
        <f t="shared" si="28"/>
        <v>704</v>
      </c>
      <c r="G35" s="339">
        <f t="shared" si="28"/>
        <v>728</v>
      </c>
      <c r="H35" s="339">
        <f t="shared" si="28"/>
        <v>0</v>
      </c>
      <c r="I35" s="339">
        <f t="shared" si="28"/>
        <v>0</v>
      </c>
      <c r="J35" s="339">
        <f t="shared" si="28"/>
        <v>0</v>
      </c>
      <c r="K35" s="339">
        <f t="shared" si="28"/>
        <v>652</v>
      </c>
      <c r="L35" s="339">
        <f t="shared" si="33"/>
        <v>732</v>
      </c>
      <c r="M35" s="813">
        <f t="shared" si="29"/>
        <v>732</v>
      </c>
      <c r="N35" s="813">
        <f t="shared" si="30"/>
        <v>732</v>
      </c>
      <c r="AG35" s="1283"/>
      <c r="AH35" s="350">
        <f t="shared" ref="AH35:BA35" si="50">IF($J19&lt;AH$1,AH$1,IF($J19&gt;AH$2,$J19+2*($J19-AH$2),$J19))</f>
        <v>959.09999999999991</v>
      </c>
      <c r="AI35" s="350">
        <f t="shared" si="50"/>
        <v>883.5</v>
      </c>
      <c r="AJ35" s="350">
        <f t="shared" si="50"/>
        <v>805.8</v>
      </c>
      <c r="AK35" s="350">
        <f t="shared" si="50"/>
        <v>730.2</v>
      </c>
      <c r="AL35" s="350">
        <f t="shared" si="50"/>
        <v>704</v>
      </c>
      <c r="AM35" s="350">
        <f t="shared" si="50"/>
        <v>704</v>
      </c>
      <c r="AN35" s="350">
        <f t="shared" si="50"/>
        <v>704</v>
      </c>
      <c r="AO35" s="350">
        <f t="shared" si="50"/>
        <v>714.85</v>
      </c>
      <c r="AP35" s="350">
        <f t="shared" si="50"/>
        <v>746.3</v>
      </c>
      <c r="AQ35" s="350">
        <f t="shared" si="50"/>
        <v>777.75</v>
      </c>
      <c r="AR35" s="351">
        <f t="shared" si="50"/>
        <v>959.09999999999991</v>
      </c>
      <c r="AS35" s="351">
        <f t="shared" si="50"/>
        <v>883.5</v>
      </c>
      <c r="AT35" s="351">
        <f t="shared" si="50"/>
        <v>805.8</v>
      </c>
      <c r="AU35" s="351">
        <f t="shared" si="50"/>
        <v>730.2</v>
      </c>
      <c r="AV35" s="351">
        <f t="shared" si="50"/>
        <v>704</v>
      </c>
      <c r="AW35" s="351">
        <f t="shared" si="50"/>
        <v>704</v>
      </c>
      <c r="AX35" s="351">
        <f t="shared" si="50"/>
        <v>704</v>
      </c>
      <c r="AY35" s="351">
        <f t="shared" si="50"/>
        <v>714.85</v>
      </c>
      <c r="AZ35" s="351">
        <f t="shared" si="50"/>
        <v>746.3</v>
      </c>
      <c r="BA35" s="351">
        <f t="shared" si="50"/>
        <v>777.75</v>
      </c>
    </row>
    <row r="36" spans="1:53">
      <c r="E36" s="348"/>
      <c r="R36" s="801"/>
      <c r="S36" s="801"/>
      <c r="T36" s="801"/>
      <c r="U36" s="801"/>
      <c r="V36" s="801"/>
      <c r="W36" s="801"/>
      <c r="AG36" s="1282" t="s">
        <v>53</v>
      </c>
      <c r="AH36" s="350">
        <f t="shared" ref="AH36:BA36" si="51">IF($K8&lt;AH$3,AH$3,IF($K8&gt;AH$5,$K8+2*($K8-AH$5),$K8))</f>
        <v>1007.0999999999999</v>
      </c>
      <c r="AI36" s="350">
        <f t="shared" si="51"/>
        <v>931.5</v>
      </c>
      <c r="AJ36" s="350">
        <f t="shared" si="51"/>
        <v>853.8</v>
      </c>
      <c r="AK36" s="350">
        <f t="shared" si="51"/>
        <v>778.2</v>
      </c>
      <c r="AL36" s="350">
        <f t="shared" si="51"/>
        <v>720</v>
      </c>
      <c r="AM36" s="350">
        <f t="shared" si="51"/>
        <v>720</v>
      </c>
      <c r="AN36" s="350">
        <f t="shared" si="51"/>
        <v>720</v>
      </c>
      <c r="AO36" s="350">
        <f t="shared" si="51"/>
        <v>720</v>
      </c>
      <c r="AP36" s="350">
        <f t="shared" si="51"/>
        <v>746.3</v>
      </c>
      <c r="AQ36" s="350">
        <f t="shared" si="51"/>
        <v>777.75</v>
      </c>
      <c r="AR36" s="351">
        <f t="shared" si="51"/>
        <v>1007.0999999999999</v>
      </c>
      <c r="AS36" s="351">
        <f t="shared" si="51"/>
        <v>931.5</v>
      </c>
      <c r="AT36" s="351">
        <f t="shared" si="51"/>
        <v>853.8</v>
      </c>
      <c r="AU36" s="351">
        <f t="shared" si="51"/>
        <v>778.2</v>
      </c>
      <c r="AV36" s="351">
        <f t="shared" si="51"/>
        <v>720</v>
      </c>
      <c r="AW36" s="351">
        <f t="shared" si="51"/>
        <v>720</v>
      </c>
      <c r="AX36" s="351">
        <f t="shared" si="51"/>
        <v>720</v>
      </c>
      <c r="AY36" s="351">
        <f t="shared" si="51"/>
        <v>720</v>
      </c>
      <c r="AZ36" s="351">
        <f t="shared" si="51"/>
        <v>746.3</v>
      </c>
      <c r="BA36" s="351">
        <f t="shared" si="51"/>
        <v>777.75</v>
      </c>
    </row>
    <row r="37" spans="1:53" ht="21">
      <c r="E37" s="348"/>
      <c r="R37" s="801"/>
      <c r="S37" s="801"/>
      <c r="T37" s="801"/>
      <c r="U37" s="801"/>
      <c r="V37" s="801"/>
      <c r="W37" s="802" t="s">
        <v>366</v>
      </c>
      <c r="AG37" s="1283"/>
      <c r="AH37" s="350">
        <f t="shared" ref="AH37:BA37" si="52">IF($K9&lt;AH$3,AH$3,IF($K9&gt;AH$5,$K9+2*($K9-AH$5),$K9))</f>
        <v>995.09999999999991</v>
      </c>
      <c r="AI37" s="350">
        <f t="shared" si="52"/>
        <v>919.5</v>
      </c>
      <c r="AJ37" s="350">
        <f t="shared" si="52"/>
        <v>841.8</v>
      </c>
      <c r="AK37" s="350">
        <f t="shared" si="52"/>
        <v>766.2</v>
      </c>
      <c r="AL37" s="350">
        <f t="shared" si="52"/>
        <v>716</v>
      </c>
      <c r="AM37" s="350">
        <f t="shared" si="52"/>
        <v>716</v>
      </c>
      <c r="AN37" s="350">
        <f t="shared" si="52"/>
        <v>716</v>
      </c>
      <c r="AO37" s="350">
        <f t="shared" si="52"/>
        <v>716</v>
      </c>
      <c r="AP37" s="350">
        <f t="shared" si="52"/>
        <v>746.3</v>
      </c>
      <c r="AQ37" s="350">
        <f t="shared" si="52"/>
        <v>777.75</v>
      </c>
      <c r="AR37" s="351">
        <f t="shared" si="52"/>
        <v>995.09999999999991</v>
      </c>
      <c r="AS37" s="351">
        <f t="shared" si="52"/>
        <v>919.5</v>
      </c>
      <c r="AT37" s="351">
        <f t="shared" si="52"/>
        <v>841.8</v>
      </c>
      <c r="AU37" s="351">
        <f t="shared" si="52"/>
        <v>766.2</v>
      </c>
      <c r="AV37" s="351">
        <f t="shared" si="52"/>
        <v>716</v>
      </c>
      <c r="AW37" s="351">
        <f t="shared" si="52"/>
        <v>716</v>
      </c>
      <c r="AX37" s="351">
        <f t="shared" si="52"/>
        <v>716</v>
      </c>
      <c r="AY37" s="351">
        <f t="shared" si="52"/>
        <v>716</v>
      </c>
      <c r="AZ37" s="351">
        <f t="shared" si="52"/>
        <v>746.3</v>
      </c>
      <c r="BA37" s="351">
        <f t="shared" si="52"/>
        <v>777.75</v>
      </c>
    </row>
    <row r="38" spans="1:53">
      <c r="R38" s="801"/>
      <c r="S38" s="801"/>
      <c r="T38" s="801"/>
      <c r="U38" s="801"/>
      <c r="V38" s="801"/>
      <c r="W38" s="801"/>
      <c r="AG38" s="1283"/>
      <c r="AH38" s="350">
        <f t="shared" ref="AH38:BA38" si="53">IF($K10&lt;AH$3,AH$3,IF($K10&gt;AH$5,$K10+2*($K10-AH$5),$K10))</f>
        <v>466.65</v>
      </c>
      <c r="AI38" s="350">
        <f t="shared" si="53"/>
        <v>497.25</v>
      </c>
      <c r="AJ38" s="350">
        <f t="shared" si="53"/>
        <v>528.69999999999993</v>
      </c>
      <c r="AK38" s="350">
        <f t="shared" si="53"/>
        <v>559.29999999999995</v>
      </c>
      <c r="AL38" s="350">
        <f t="shared" si="53"/>
        <v>590.75</v>
      </c>
      <c r="AM38" s="350">
        <f t="shared" si="53"/>
        <v>652.79999999999995</v>
      </c>
      <c r="AN38" s="350">
        <f t="shared" si="53"/>
        <v>684.25</v>
      </c>
      <c r="AO38" s="350">
        <f t="shared" si="53"/>
        <v>714.85</v>
      </c>
      <c r="AP38" s="350">
        <f t="shared" si="53"/>
        <v>746.3</v>
      </c>
      <c r="AQ38" s="350">
        <f t="shared" si="53"/>
        <v>777.75</v>
      </c>
      <c r="AR38" s="351">
        <f t="shared" si="53"/>
        <v>466.65</v>
      </c>
      <c r="AS38" s="351">
        <f t="shared" si="53"/>
        <v>497.25</v>
      </c>
      <c r="AT38" s="351">
        <f t="shared" si="53"/>
        <v>528.69999999999993</v>
      </c>
      <c r="AU38" s="351">
        <f t="shared" si="53"/>
        <v>559.29999999999995</v>
      </c>
      <c r="AV38" s="351">
        <f t="shared" si="53"/>
        <v>590.75</v>
      </c>
      <c r="AW38" s="351">
        <f t="shared" si="53"/>
        <v>652.79999999999995</v>
      </c>
      <c r="AX38" s="351">
        <f t="shared" si="53"/>
        <v>684.25</v>
      </c>
      <c r="AY38" s="351">
        <f t="shared" si="53"/>
        <v>714.85</v>
      </c>
      <c r="AZ38" s="351">
        <f t="shared" si="53"/>
        <v>746.3</v>
      </c>
      <c r="BA38" s="351">
        <f t="shared" si="53"/>
        <v>777.75</v>
      </c>
    </row>
    <row r="39" spans="1:53" ht="15.75" thickBot="1">
      <c r="R39" s="801"/>
      <c r="S39" s="801"/>
      <c r="T39" s="801"/>
      <c r="U39" s="801"/>
      <c r="V39" s="801"/>
      <c r="W39" s="801"/>
      <c r="AG39" s="1283"/>
      <c r="AH39" s="350">
        <f t="shared" ref="AH39:BA39" si="54">IF($K11&lt;AH$3,AH$3,IF($K11&gt;AH$5,$K11+2*($K11-AH$5),$K11))</f>
        <v>466.65</v>
      </c>
      <c r="AI39" s="350">
        <f t="shared" si="54"/>
        <v>497.25</v>
      </c>
      <c r="AJ39" s="350">
        <f t="shared" si="54"/>
        <v>528.69999999999993</v>
      </c>
      <c r="AK39" s="350">
        <f t="shared" si="54"/>
        <v>559.29999999999995</v>
      </c>
      <c r="AL39" s="350">
        <f t="shared" si="54"/>
        <v>590.75</v>
      </c>
      <c r="AM39" s="350">
        <f t="shared" si="54"/>
        <v>652.79999999999995</v>
      </c>
      <c r="AN39" s="350">
        <f t="shared" si="54"/>
        <v>684.25</v>
      </c>
      <c r="AO39" s="350">
        <f t="shared" si="54"/>
        <v>714.85</v>
      </c>
      <c r="AP39" s="350">
        <f t="shared" si="54"/>
        <v>746.3</v>
      </c>
      <c r="AQ39" s="350">
        <f t="shared" si="54"/>
        <v>777.75</v>
      </c>
      <c r="AR39" s="351">
        <f t="shared" si="54"/>
        <v>466.65</v>
      </c>
      <c r="AS39" s="351">
        <f t="shared" si="54"/>
        <v>497.25</v>
      </c>
      <c r="AT39" s="351">
        <f t="shared" si="54"/>
        <v>528.69999999999993</v>
      </c>
      <c r="AU39" s="351">
        <f t="shared" si="54"/>
        <v>559.29999999999995</v>
      </c>
      <c r="AV39" s="351">
        <f t="shared" si="54"/>
        <v>590.75</v>
      </c>
      <c r="AW39" s="351">
        <f t="shared" si="54"/>
        <v>652.79999999999995</v>
      </c>
      <c r="AX39" s="351">
        <f t="shared" si="54"/>
        <v>684.25</v>
      </c>
      <c r="AY39" s="351">
        <f t="shared" si="54"/>
        <v>714.85</v>
      </c>
      <c r="AZ39" s="351">
        <f t="shared" si="54"/>
        <v>746.3</v>
      </c>
      <c r="BA39" s="351">
        <f t="shared" si="54"/>
        <v>777.75</v>
      </c>
    </row>
    <row r="40" spans="1:53" ht="39" thickBot="1">
      <c r="R40" s="203" t="s">
        <v>123</v>
      </c>
      <c r="S40" s="773" t="s">
        <v>124</v>
      </c>
      <c r="T40" s="204" t="s">
        <v>342</v>
      </c>
      <c r="U40" s="204" t="s">
        <v>343</v>
      </c>
      <c r="V40" s="204" t="s">
        <v>344</v>
      </c>
      <c r="W40" s="801"/>
      <c r="AG40" s="1283"/>
      <c r="AH40" s="350">
        <f t="shared" ref="AH40:BA40" si="55">IF($K12&lt;AH$3,AH$3,IF($K12&gt;AH$5,$K12+2*($K12-AH$5),$K12))</f>
        <v>466.65</v>
      </c>
      <c r="AI40" s="350">
        <f t="shared" si="55"/>
        <v>497.25</v>
      </c>
      <c r="AJ40" s="350">
        <f t="shared" si="55"/>
        <v>528.69999999999993</v>
      </c>
      <c r="AK40" s="350">
        <f t="shared" si="55"/>
        <v>559.29999999999995</v>
      </c>
      <c r="AL40" s="350">
        <f t="shared" si="55"/>
        <v>590.75</v>
      </c>
      <c r="AM40" s="350">
        <f t="shared" si="55"/>
        <v>652.79999999999995</v>
      </c>
      <c r="AN40" s="350">
        <f t="shared" si="55"/>
        <v>684.25</v>
      </c>
      <c r="AO40" s="350">
        <f t="shared" si="55"/>
        <v>714.85</v>
      </c>
      <c r="AP40" s="350">
        <f t="shared" si="55"/>
        <v>746.3</v>
      </c>
      <c r="AQ40" s="350">
        <f t="shared" si="55"/>
        <v>777.75</v>
      </c>
      <c r="AR40" s="351">
        <f t="shared" si="55"/>
        <v>466.65</v>
      </c>
      <c r="AS40" s="351">
        <f t="shared" si="55"/>
        <v>497.25</v>
      </c>
      <c r="AT40" s="351">
        <f t="shared" si="55"/>
        <v>528.69999999999993</v>
      </c>
      <c r="AU40" s="351">
        <f t="shared" si="55"/>
        <v>559.29999999999995</v>
      </c>
      <c r="AV40" s="351">
        <f t="shared" si="55"/>
        <v>590.75</v>
      </c>
      <c r="AW40" s="351">
        <f t="shared" si="55"/>
        <v>652.79999999999995</v>
      </c>
      <c r="AX40" s="351">
        <f t="shared" si="55"/>
        <v>684.25</v>
      </c>
      <c r="AY40" s="351">
        <f t="shared" si="55"/>
        <v>714.85</v>
      </c>
      <c r="AZ40" s="351">
        <f t="shared" si="55"/>
        <v>746.3</v>
      </c>
      <c r="BA40" s="351">
        <f t="shared" si="55"/>
        <v>777.75</v>
      </c>
    </row>
    <row r="41" spans="1:53" ht="15.75" thickBot="1">
      <c r="R41" s="774">
        <f t="shared" ref="R41:S50" si="56">A8</f>
        <v>44196</v>
      </c>
      <c r="S41" s="775">
        <f t="shared" si="56"/>
        <v>44227</v>
      </c>
      <c r="T41" s="776">
        <f t="shared" ref="T41:V50" si="57">J8</f>
        <v>696</v>
      </c>
      <c r="U41" s="777">
        <f t="shared" si="57"/>
        <v>720</v>
      </c>
      <c r="V41" s="777">
        <f t="shared" si="57"/>
        <v>0</v>
      </c>
      <c r="W41" s="801"/>
      <c r="AG41" s="1283"/>
      <c r="AH41" s="350">
        <f t="shared" ref="AH41:BA41" si="58">IF($K13&lt;AH$3,AH$3,IF($K13&gt;AH$5,$K13+2*($K13-AH$5),$K13))</f>
        <v>466.65</v>
      </c>
      <c r="AI41" s="350">
        <f t="shared" si="58"/>
        <v>497.25</v>
      </c>
      <c r="AJ41" s="350">
        <f t="shared" si="58"/>
        <v>528.69999999999993</v>
      </c>
      <c r="AK41" s="350">
        <f t="shared" si="58"/>
        <v>559.29999999999995</v>
      </c>
      <c r="AL41" s="350">
        <f t="shared" si="58"/>
        <v>590.75</v>
      </c>
      <c r="AM41" s="350">
        <f t="shared" si="58"/>
        <v>652.79999999999995</v>
      </c>
      <c r="AN41" s="350">
        <f t="shared" si="58"/>
        <v>684.25</v>
      </c>
      <c r="AO41" s="350">
        <f t="shared" si="58"/>
        <v>714.85</v>
      </c>
      <c r="AP41" s="350">
        <f t="shared" si="58"/>
        <v>746.3</v>
      </c>
      <c r="AQ41" s="350">
        <f t="shared" si="58"/>
        <v>777.75</v>
      </c>
      <c r="AR41" s="351">
        <f t="shared" si="58"/>
        <v>466.65</v>
      </c>
      <c r="AS41" s="351">
        <f t="shared" si="58"/>
        <v>497.25</v>
      </c>
      <c r="AT41" s="351">
        <f t="shared" si="58"/>
        <v>528.69999999999993</v>
      </c>
      <c r="AU41" s="351">
        <f t="shared" si="58"/>
        <v>559.29999999999995</v>
      </c>
      <c r="AV41" s="351">
        <f t="shared" si="58"/>
        <v>590.75</v>
      </c>
      <c r="AW41" s="351">
        <f t="shared" si="58"/>
        <v>652.79999999999995</v>
      </c>
      <c r="AX41" s="351">
        <f t="shared" si="58"/>
        <v>684.25</v>
      </c>
      <c r="AY41" s="351">
        <f t="shared" si="58"/>
        <v>714.85</v>
      </c>
      <c r="AZ41" s="351">
        <f t="shared" si="58"/>
        <v>746.3</v>
      </c>
      <c r="BA41" s="351">
        <f t="shared" si="58"/>
        <v>777.75</v>
      </c>
    </row>
    <row r="42" spans="1:53" ht="15.75" thickBot="1">
      <c r="R42" s="774">
        <f t="shared" si="56"/>
        <v>44227</v>
      </c>
      <c r="S42" s="775">
        <f t="shared" si="56"/>
        <v>44255</v>
      </c>
      <c r="T42" s="776">
        <f t="shared" si="57"/>
        <v>684</v>
      </c>
      <c r="U42" s="777">
        <f t="shared" si="57"/>
        <v>716</v>
      </c>
      <c r="V42" s="777">
        <f t="shared" si="57"/>
        <v>0</v>
      </c>
      <c r="W42" s="801"/>
      <c r="AG42" s="1283"/>
      <c r="AH42" s="350">
        <f t="shared" ref="AH42:BA42" si="59">IF($K14&lt;AH$3,AH$3,IF($K14&gt;AH$5,$K14+2*($K14-AH$5),$K14))</f>
        <v>1319.1</v>
      </c>
      <c r="AI42" s="350">
        <f t="shared" si="59"/>
        <v>1243.5</v>
      </c>
      <c r="AJ42" s="350">
        <f t="shared" si="59"/>
        <v>1165.8</v>
      </c>
      <c r="AK42" s="350">
        <f t="shared" si="59"/>
        <v>1090.2</v>
      </c>
      <c r="AL42" s="350">
        <f t="shared" si="59"/>
        <v>1012.5</v>
      </c>
      <c r="AM42" s="350">
        <f t="shared" si="59"/>
        <v>859.19999999999982</v>
      </c>
      <c r="AN42" s="350">
        <f t="shared" si="59"/>
        <v>824</v>
      </c>
      <c r="AO42" s="350">
        <f t="shared" si="59"/>
        <v>824</v>
      </c>
      <c r="AP42" s="350">
        <f t="shared" si="59"/>
        <v>824</v>
      </c>
      <c r="AQ42" s="350">
        <f t="shared" si="59"/>
        <v>824</v>
      </c>
      <c r="AR42" s="351">
        <f t="shared" si="59"/>
        <v>1319.1</v>
      </c>
      <c r="AS42" s="351">
        <f t="shared" si="59"/>
        <v>1243.5</v>
      </c>
      <c r="AT42" s="351">
        <f t="shared" si="59"/>
        <v>1165.8</v>
      </c>
      <c r="AU42" s="351">
        <f t="shared" si="59"/>
        <v>1090.2</v>
      </c>
      <c r="AV42" s="351">
        <f t="shared" si="59"/>
        <v>1012.5</v>
      </c>
      <c r="AW42" s="351">
        <f t="shared" si="59"/>
        <v>859.19999999999982</v>
      </c>
      <c r="AX42" s="351">
        <f t="shared" si="59"/>
        <v>824</v>
      </c>
      <c r="AY42" s="351">
        <f t="shared" si="59"/>
        <v>824</v>
      </c>
      <c r="AZ42" s="351">
        <f t="shared" si="59"/>
        <v>824</v>
      </c>
      <c r="BA42" s="351">
        <f t="shared" si="59"/>
        <v>824</v>
      </c>
    </row>
    <row r="43" spans="1:53" ht="15.75" thickBot="1">
      <c r="R43" s="774">
        <f t="shared" si="56"/>
        <v>44255</v>
      </c>
      <c r="S43" s="775">
        <f t="shared" si="56"/>
        <v>44286</v>
      </c>
      <c r="T43" s="776">
        <f t="shared" si="57"/>
        <v>0</v>
      </c>
      <c r="U43" s="777">
        <f t="shared" si="57"/>
        <v>0</v>
      </c>
      <c r="V43" s="777">
        <f t="shared" si="57"/>
        <v>712</v>
      </c>
      <c r="W43" s="801"/>
      <c r="AG43" s="1283"/>
      <c r="AH43" s="350">
        <f t="shared" ref="AH43:BA43" si="60">IF($K15&lt;AH$3,AH$3,IF($K15&gt;AH$5,$K15+2*($K15-AH$5),$K15))</f>
        <v>466.65</v>
      </c>
      <c r="AI43" s="350">
        <f t="shared" si="60"/>
        <v>497.25</v>
      </c>
      <c r="AJ43" s="350">
        <f t="shared" si="60"/>
        <v>528.69999999999993</v>
      </c>
      <c r="AK43" s="350">
        <f t="shared" si="60"/>
        <v>559.29999999999995</v>
      </c>
      <c r="AL43" s="350">
        <f t="shared" si="60"/>
        <v>590.75</v>
      </c>
      <c r="AM43" s="350">
        <f t="shared" si="60"/>
        <v>652.79999999999995</v>
      </c>
      <c r="AN43" s="350">
        <f t="shared" si="60"/>
        <v>684.25</v>
      </c>
      <c r="AO43" s="350">
        <f t="shared" si="60"/>
        <v>714.85</v>
      </c>
      <c r="AP43" s="350">
        <f t="shared" si="60"/>
        <v>746.3</v>
      </c>
      <c r="AQ43" s="350">
        <f t="shared" si="60"/>
        <v>777.75</v>
      </c>
      <c r="AR43" s="351">
        <f t="shared" si="60"/>
        <v>466.65</v>
      </c>
      <c r="AS43" s="351">
        <f t="shared" si="60"/>
        <v>497.25</v>
      </c>
      <c r="AT43" s="351">
        <f t="shared" si="60"/>
        <v>528.69999999999993</v>
      </c>
      <c r="AU43" s="351">
        <f t="shared" si="60"/>
        <v>559.29999999999995</v>
      </c>
      <c r="AV43" s="351">
        <f t="shared" si="60"/>
        <v>590.75</v>
      </c>
      <c r="AW43" s="351">
        <f t="shared" si="60"/>
        <v>652.79999999999995</v>
      </c>
      <c r="AX43" s="351">
        <f t="shared" si="60"/>
        <v>684.25</v>
      </c>
      <c r="AY43" s="351">
        <f t="shared" si="60"/>
        <v>714.85</v>
      </c>
      <c r="AZ43" s="351">
        <f t="shared" si="60"/>
        <v>746.3</v>
      </c>
      <c r="BA43" s="351">
        <f t="shared" si="60"/>
        <v>777.75</v>
      </c>
    </row>
    <row r="44" spans="1:53" ht="15.75" thickBot="1">
      <c r="R44" s="774">
        <f t="shared" si="56"/>
        <v>44286</v>
      </c>
      <c r="S44" s="775">
        <f t="shared" si="56"/>
        <v>44316</v>
      </c>
      <c r="T44" s="776">
        <f t="shared" si="57"/>
        <v>0</v>
      </c>
      <c r="U44" s="777">
        <f t="shared" si="57"/>
        <v>0</v>
      </c>
      <c r="V44" s="777">
        <f t="shared" si="57"/>
        <v>0</v>
      </c>
      <c r="W44" s="801"/>
      <c r="AG44" s="1283"/>
      <c r="AH44" s="350">
        <f t="shared" ref="AH44:BA44" si="61">IF($K16&lt;AH$3,AH$3,IF($K16&gt;AH$5,$K16+2*($K16-AH$5),$K16))</f>
        <v>466.65</v>
      </c>
      <c r="AI44" s="350">
        <f t="shared" si="61"/>
        <v>497.25</v>
      </c>
      <c r="AJ44" s="350">
        <f t="shared" si="61"/>
        <v>528.69999999999993</v>
      </c>
      <c r="AK44" s="350">
        <f t="shared" si="61"/>
        <v>559.29999999999995</v>
      </c>
      <c r="AL44" s="350">
        <f t="shared" si="61"/>
        <v>590.75</v>
      </c>
      <c r="AM44" s="350">
        <f t="shared" si="61"/>
        <v>652.79999999999995</v>
      </c>
      <c r="AN44" s="350">
        <f t="shared" si="61"/>
        <v>684.25</v>
      </c>
      <c r="AO44" s="350">
        <f t="shared" si="61"/>
        <v>714.85</v>
      </c>
      <c r="AP44" s="350">
        <f t="shared" si="61"/>
        <v>746.3</v>
      </c>
      <c r="AQ44" s="350">
        <f t="shared" si="61"/>
        <v>777.75</v>
      </c>
      <c r="AR44" s="351">
        <f t="shared" si="61"/>
        <v>466.65</v>
      </c>
      <c r="AS44" s="351">
        <f t="shared" si="61"/>
        <v>497.25</v>
      </c>
      <c r="AT44" s="351">
        <f t="shared" si="61"/>
        <v>528.69999999999993</v>
      </c>
      <c r="AU44" s="351">
        <f t="shared" si="61"/>
        <v>559.29999999999995</v>
      </c>
      <c r="AV44" s="351">
        <f t="shared" si="61"/>
        <v>590.75</v>
      </c>
      <c r="AW44" s="351">
        <f t="shared" si="61"/>
        <v>652.79999999999995</v>
      </c>
      <c r="AX44" s="351">
        <f t="shared" si="61"/>
        <v>684.25</v>
      </c>
      <c r="AY44" s="351">
        <f t="shared" si="61"/>
        <v>714.85</v>
      </c>
      <c r="AZ44" s="351">
        <f t="shared" si="61"/>
        <v>746.3</v>
      </c>
      <c r="BA44" s="351">
        <f t="shared" si="61"/>
        <v>777.75</v>
      </c>
    </row>
    <row r="45" spans="1:53" ht="15.75" thickBot="1">
      <c r="R45" s="774">
        <f t="shared" si="56"/>
        <v>44316</v>
      </c>
      <c r="S45" s="775">
        <f t="shared" si="56"/>
        <v>44347</v>
      </c>
      <c r="T45" s="776">
        <f t="shared" si="57"/>
        <v>0</v>
      </c>
      <c r="U45" s="777">
        <f t="shared" si="57"/>
        <v>0</v>
      </c>
      <c r="V45" s="777">
        <f t="shared" si="57"/>
        <v>0</v>
      </c>
      <c r="W45" s="801"/>
      <c r="AG45" s="1283"/>
      <c r="AH45" s="350">
        <f t="shared" ref="AH45:BA45" si="62">IF($K17&lt;AH$3,AH$3,IF($K17&gt;AH$5,$K17+2*($K17-AH$5),$K17))</f>
        <v>466.65</v>
      </c>
      <c r="AI45" s="350">
        <f t="shared" si="62"/>
        <v>497.25</v>
      </c>
      <c r="AJ45" s="350">
        <f t="shared" si="62"/>
        <v>528.69999999999993</v>
      </c>
      <c r="AK45" s="350">
        <f t="shared" si="62"/>
        <v>559.29999999999995</v>
      </c>
      <c r="AL45" s="350">
        <f t="shared" si="62"/>
        <v>590.75</v>
      </c>
      <c r="AM45" s="350">
        <f t="shared" si="62"/>
        <v>652.79999999999995</v>
      </c>
      <c r="AN45" s="350">
        <f t="shared" si="62"/>
        <v>684.25</v>
      </c>
      <c r="AO45" s="350">
        <f t="shared" si="62"/>
        <v>714.85</v>
      </c>
      <c r="AP45" s="350">
        <f t="shared" si="62"/>
        <v>746.3</v>
      </c>
      <c r="AQ45" s="350">
        <f t="shared" si="62"/>
        <v>777.75</v>
      </c>
      <c r="AR45" s="351">
        <f t="shared" si="62"/>
        <v>466.65</v>
      </c>
      <c r="AS45" s="351">
        <f t="shared" si="62"/>
        <v>497.25</v>
      </c>
      <c r="AT45" s="351">
        <f t="shared" si="62"/>
        <v>528.69999999999993</v>
      </c>
      <c r="AU45" s="351">
        <f t="shared" si="62"/>
        <v>559.29999999999995</v>
      </c>
      <c r="AV45" s="351">
        <f t="shared" si="62"/>
        <v>590.75</v>
      </c>
      <c r="AW45" s="351">
        <f t="shared" si="62"/>
        <v>652.79999999999995</v>
      </c>
      <c r="AX45" s="351">
        <f t="shared" si="62"/>
        <v>684.25</v>
      </c>
      <c r="AY45" s="351">
        <f t="shared" si="62"/>
        <v>714.85</v>
      </c>
      <c r="AZ45" s="351">
        <f t="shared" si="62"/>
        <v>746.3</v>
      </c>
      <c r="BA45" s="351">
        <f t="shared" si="62"/>
        <v>777.75</v>
      </c>
    </row>
    <row r="46" spans="1:53" ht="15.75" thickBot="1">
      <c r="R46" s="774">
        <f t="shared" si="56"/>
        <v>44347</v>
      </c>
      <c r="S46" s="775">
        <f t="shared" si="56"/>
        <v>44377</v>
      </c>
      <c r="T46" s="776">
        <f t="shared" si="57"/>
        <v>0</v>
      </c>
      <c r="U46" s="777">
        <f t="shared" si="57"/>
        <v>0</v>
      </c>
      <c r="V46" s="777">
        <f t="shared" si="57"/>
        <v>816</v>
      </c>
      <c r="W46" s="801"/>
      <c r="AG46" s="1283"/>
      <c r="AH46" s="350">
        <f t="shared" ref="AH46:BA46" si="63">IF($K18&lt;AH$3,AH$3,IF($K18&gt;AH$5,$K18+2*($K18-AH$5),$K18))</f>
        <v>1175.0999999999999</v>
      </c>
      <c r="AI46" s="350">
        <f t="shared" si="63"/>
        <v>1099.5</v>
      </c>
      <c r="AJ46" s="350">
        <f t="shared" si="63"/>
        <v>1021.8</v>
      </c>
      <c r="AK46" s="350">
        <f t="shared" si="63"/>
        <v>946.2</v>
      </c>
      <c r="AL46" s="350">
        <f t="shared" si="63"/>
        <v>868.5</v>
      </c>
      <c r="AM46" s="350">
        <f t="shared" si="63"/>
        <v>776</v>
      </c>
      <c r="AN46" s="350">
        <f t="shared" si="63"/>
        <v>776</v>
      </c>
      <c r="AO46" s="350">
        <f t="shared" si="63"/>
        <v>776</v>
      </c>
      <c r="AP46" s="350">
        <f t="shared" si="63"/>
        <v>776</v>
      </c>
      <c r="AQ46" s="350">
        <f t="shared" si="63"/>
        <v>777.75</v>
      </c>
      <c r="AR46" s="351">
        <f t="shared" si="63"/>
        <v>1175.0999999999999</v>
      </c>
      <c r="AS46" s="351">
        <f t="shared" si="63"/>
        <v>1099.5</v>
      </c>
      <c r="AT46" s="351">
        <f t="shared" si="63"/>
        <v>1021.8</v>
      </c>
      <c r="AU46" s="351">
        <f t="shared" si="63"/>
        <v>946.2</v>
      </c>
      <c r="AV46" s="351">
        <f t="shared" si="63"/>
        <v>868.5</v>
      </c>
      <c r="AW46" s="351">
        <f t="shared" si="63"/>
        <v>776</v>
      </c>
      <c r="AX46" s="351">
        <f t="shared" si="63"/>
        <v>776</v>
      </c>
      <c r="AY46" s="351">
        <f t="shared" si="63"/>
        <v>776</v>
      </c>
      <c r="AZ46" s="351">
        <f t="shared" si="63"/>
        <v>776</v>
      </c>
      <c r="BA46" s="351">
        <f t="shared" si="63"/>
        <v>777.75</v>
      </c>
    </row>
    <row r="47" spans="1:53" ht="15.75" thickBot="1">
      <c r="R47" s="774">
        <f t="shared" si="56"/>
        <v>44377</v>
      </c>
      <c r="S47" s="775">
        <f t="shared" si="56"/>
        <v>44408</v>
      </c>
      <c r="T47" s="776">
        <f t="shared" si="57"/>
        <v>820</v>
      </c>
      <c r="U47" s="777">
        <f t="shared" si="57"/>
        <v>824</v>
      </c>
      <c r="V47" s="777">
        <f t="shared" si="57"/>
        <v>0</v>
      </c>
      <c r="W47" s="801"/>
      <c r="AG47" s="1283"/>
      <c r="AH47" s="350">
        <f t="shared" ref="AH47:BA47" si="64">IF($K19&lt;AH$3,AH$3,IF($K19&gt;AH$5,$K19+2*($K19-AH$5),$K19))</f>
        <v>1031.0999999999999</v>
      </c>
      <c r="AI47" s="350">
        <f t="shared" si="64"/>
        <v>955.5</v>
      </c>
      <c r="AJ47" s="350">
        <f t="shared" si="64"/>
        <v>877.8</v>
      </c>
      <c r="AK47" s="350">
        <f t="shared" si="64"/>
        <v>802.2</v>
      </c>
      <c r="AL47" s="350">
        <f t="shared" si="64"/>
        <v>728</v>
      </c>
      <c r="AM47" s="350">
        <f t="shared" si="64"/>
        <v>728</v>
      </c>
      <c r="AN47" s="350">
        <f t="shared" si="64"/>
        <v>728</v>
      </c>
      <c r="AO47" s="350">
        <f t="shared" si="64"/>
        <v>728</v>
      </c>
      <c r="AP47" s="350">
        <f t="shared" si="64"/>
        <v>746.3</v>
      </c>
      <c r="AQ47" s="350">
        <f t="shared" si="64"/>
        <v>777.75</v>
      </c>
      <c r="AR47" s="351">
        <f t="shared" si="64"/>
        <v>1031.0999999999999</v>
      </c>
      <c r="AS47" s="351">
        <f t="shared" si="64"/>
        <v>955.5</v>
      </c>
      <c r="AT47" s="351">
        <f t="shared" si="64"/>
        <v>877.8</v>
      </c>
      <c r="AU47" s="351">
        <f t="shared" si="64"/>
        <v>802.2</v>
      </c>
      <c r="AV47" s="351">
        <f t="shared" si="64"/>
        <v>728</v>
      </c>
      <c r="AW47" s="351">
        <f t="shared" si="64"/>
        <v>728</v>
      </c>
      <c r="AX47" s="351">
        <f t="shared" si="64"/>
        <v>728</v>
      </c>
      <c r="AY47" s="351">
        <f t="shared" si="64"/>
        <v>728</v>
      </c>
      <c r="AZ47" s="351">
        <f t="shared" si="64"/>
        <v>746.3</v>
      </c>
      <c r="BA47" s="351">
        <f t="shared" si="64"/>
        <v>777.75</v>
      </c>
    </row>
    <row r="48" spans="1:53" ht="15.75" thickBot="1">
      <c r="R48" s="774">
        <f t="shared" si="56"/>
        <v>44408</v>
      </c>
      <c r="S48" s="775">
        <f t="shared" si="56"/>
        <v>44439</v>
      </c>
      <c r="T48" s="776">
        <f t="shared" si="57"/>
        <v>0</v>
      </c>
      <c r="U48" s="777">
        <f t="shared" si="57"/>
        <v>0</v>
      </c>
      <c r="V48" s="777">
        <f t="shared" si="57"/>
        <v>820</v>
      </c>
      <c r="W48" s="801"/>
      <c r="AG48" s="1282" t="s">
        <v>54</v>
      </c>
      <c r="AH48" s="350">
        <f t="shared" ref="AH48:BA48" si="65">IF($L8&lt;AH$7,AH$7,IF($L8&gt;AH$8,$L8+2*($L8-AH$8),$L8))</f>
        <v>466.65</v>
      </c>
      <c r="AI48" s="350">
        <f t="shared" si="65"/>
        <v>497.25</v>
      </c>
      <c r="AJ48" s="350">
        <f t="shared" si="65"/>
        <v>528.69999999999993</v>
      </c>
      <c r="AK48" s="350">
        <f t="shared" si="65"/>
        <v>559.29999999999995</v>
      </c>
      <c r="AL48" s="350">
        <f t="shared" si="65"/>
        <v>590.75</v>
      </c>
      <c r="AM48" s="350">
        <f t="shared" si="65"/>
        <v>652.79999999999995</v>
      </c>
      <c r="AN48" s="350">
        <f t="shared" si="65"/>
        <v>684.25</v>
      </c>
      <c r="AO48" s="350">
        <f t="shared" si="65"/>
        <v>714.85</v>
      </c>
      <c r="AP48" s="350">
        <f t="shared" si="65"/>
        <v>746.3</v>
      </c>
      <c r="AQ48" s="350">
        <f t="shared" si="65"/>
        <v>777.75</v>
      </c>
      <c r="AR48" s="351">
        <f t="shared" si="65"/>
        <v>466.65</v>
      </c>
      <c r="AS48" s="351">
        <f t="shared" si="65"/>
        <v>497.25</v>
      </c>
      <c r="AT48" s="351">
        <f t="shared" si="65"/>
        <v>528.69999999999993</v>
      </c>
      <c r="AU48" s="351">
        <f t="shared" si="65"/>
        <v>559.29999999999995</v>
      </c>
      <c r="AV48" s="351">
        <f t="shared" si="65"/>
        <v>590.75</v>
      </c>
      <c r="AW48" s="351">
        <f t="shared" si="65"/>
        <v>652.79999999999995</v>
      </c>
      <c r="AX48" s="351">
        <f t="shared" si="65"/>
        <v>684.25</v>
      </c>
      <c r="AY48" s="351">
        <f t="shared" si="65"/>
        <v>714.85</v>
      </c>
      <c r="AZ48" s="351">
        <f t="shared" si="65"/>
        <v>746.3</v>
      </c>
      <c r="BA48" s="351">
        <f t="shared" si="65"/>
        <v>777.75</v>
      </c>
    </row>
    <row r="49" spans="18:53" ht="15.75" thickBot="1">
      <c r="R49" s="774">
        <f t="shared" si="56"/>
        <v>44439</v>
      </c>
      <c r="S49" s="775">
        <f t="shared" si="56"/>
        <v>44469</v>
      </c>
      <c r="T49" s="776">
        <f t="shared" si="57"/>
        <v>0</v>
      </c>
      <c r="U49" s="777">
        <f t="shared" si="57"/>
        <v>0</v>
      </c>
      <c r="V49" s="777">
        <f t="shared" si="57"/>
        <v>816</v>
      </c>
      <c r="W49" s="801"/>
      <c r="AG49" s="1283"/>
      <c r="AH49" s="350">
        <f t="shared" ref="AH49:BA49" si="66">IF($L9&lt;AH$7,AH$7,IF($L9&gt;AH$8,$L9+2*($L9-AH$8),$L9))</f>
        <v>466.65</v>
      </c>
      <c r="AI49" s="350">
        <f t="shared" si="66"/>
        <v>497.25</v>
      </c>
      <c r="AJ49" s="350">
        <f t="shared" si="66"/>
        <v>528.69999999999993</v>
      </c>
      <c r="AK49" s="350">
        <f t="shared" si="66"/>
        <v>559.29999999999995</v>
      </c>
      <c r="AL49" s="350">
        <f t="shared" si="66"/>
        <v>590.75</v>
      </c>
      <c r="AM49" s="350">
        <f t="shared" si="66"/>
        <v>652.79999999999995</v>
      </c>
      <c r="AN49" s="350">
        <f t="shared" si="66"/>
        <v>684.25</v>
      </c>
      <c r="AO49" s="350">
        <f t="shared" si="66"/>
        <v>714.85</v>
      </c>
      <c r="AP49" s="350">
        <f t="shared" si="66"/>
        <v>746.3</v>
      </c>
      <c r="AQ49" s="350">
        <f t="shared" si="66"/>
        <v>777.75</v>
      </c>
      <c r="AR49" s="351">
        <f t="shared" si="66"/>
        <v>466.65</v>
      </c>
      <c r="AS49" s="351">
        <f t="shared" si="66"/>
        <v>497.25</v>
      </c>
      <c r="AT49" s="351">
        <f t="shared" si="66"/>
        <v>528.69999999999993</v>
      </c>
      <c r="AU49" s="351">
        <f t="shared" si="66"/>
        <v>559.29999999999995</v>
      </c>
      <c r="AV49" s="351">
        <f t="shared" si="66"/>
        <v>590.75</v>
      </c>
      <c r="AW49" s="351">
        <f t="shared" si="66"/>
        <v>652.79999999999995</v>
      </c>
      <c r="AX49" s="351">
        <f t="shared" si="66"/>
        <v>684.25</v>
      </c>
      <c r="AY49" s="351">
        <f t="shared" si="66"/>
        <v>714.85</v>
      </c>
      <c r="AZ49" s="351">
        <f t="shared" si="66"/>
        <v>746.3</v>
      </c>
      <c r="BA49" s="351">
        <f t="shared" si="66"/>
        <v>777.75</v>
      </c>
    </row>
    <row r="50" spans="18:53" ht="15.75" thickBot="1">
      <c r="R50" s="774">
        <f t="shared" si="56"/>
        <v>44469</v>
      </c>
      <c r="S50" s="775">
        <f t="shared" si="56"/>
        <v>44500</v>
      </c>
      <c r="T50" s="776">
        <f t="shared" si="57"/>
        <v>0</v>
      </c>
      <c r="U50" s="777">
        <f t="shared" si="57"/>
        <v>0</v>
      </c>
      <c r="V50" s="777">
        <f t="shared" si="57"/>
        <v>0</v>
      </c>
      <c r="W50" s="801"/>
      <c r="AG50" s="1283"/>
      <c r="AH50" s="350">
        <f t="shared" ref="AH50:BA50" si="67">IF($L10&lt;AH$7,AH$7,IF($L10&gt;AH$8,$L10+2*($L10-AH$8),$L10))</f>
        <v>983.09999999999991</v>
      </c>
      <c r="AI50" s="350">
        <f t="shared" si="67"/>
        <v>907.5</v>
      </c>
      <c r="AJ50" s="350">
        <f t="shared" si="67"/>
        <v>829.8</v>
      </c>
      <c r="AK50" s="350">
        <f t="shared" si="67"/>
        <v>754.2</v>
      </c>
      <c r="AL50" s="350">
        <f t="shared" si="67"/>
        <v>712</v>
      </c>
      <c r="AM50" s="350">
        <f t="shared" si="67"/>
        <v>712</v>
      </c>
      <c r="AN50" s="350">
        <f t="shared" si="67"/>
        <v>712</v>
      </c>
      <c r="AO50" s="350">
        <f t="shared" si="67"/>
        <v>714.85</v>
      </c>
      <c r="AP50" s="350">
        <f t="shared" si="67"/>
        <v>746.3</v>
      </c>
      <c r="AQ50" s="350">
        <f t="shared" si="67"/>
        <v>777.75</v>
      </c>
      <c r="AR50" s="351">
        <f t="shared" si="67"/>
        <v>983.09999999999991</v>
      </c>
      <c r="AS50" s="351">
        <f t="shared" si="67"/>
        <v>907.5</v>
      </c>
      <c r="AT50" s="351">
        <f t="shared" si="67"/>
        <v>829.8</v>
      </c>
      <c r="AU50" s="351">
        <f t="shared" si="67"/>
        <v>754.2</v>
      </c>
      <c r="AV50" s="351">
        <f t="shared" si="67"/>
        <v>712</v>
      </c>
      <c r="AW50" s="351">
        <f t="shared" si="67"/>
        <v>712</v>
      </c>
      <c r="AX50" s="351">
        <f t="shared" si="67"/>
        <v>712</v>
      </c>
      <c r="AY50" s="351">
        <f t="shared" si="67"/>
        <v>714.85</v>
      </c>
      <c r="AZ50" s="351">
        <f t="shared" si="67"/>
        <v>746.3</v>
      </c>
      <c r="BA50" s="351">
        <f t="shared" si="67"/>
        <v>777.75</v>
      </c>
    </row>
    <row r="51" spans="18:53">
      <c r="AG51" s="1283"/>
      <c r="AH51" s="350">
        <f t="shared" ref="AH51:BA51" si="68">IF($L11&lt;AH$7,AH$7,IF($L11&gt;AH$8,$L11+2*($L11-AH$8),$L11))</f>
        <v>466.65</v>
      </c>
      <c r="AI51" s="350">
        <f t="shared" si="68"/>
        <v>497.25</v>
      </c>
      <c r="AJ51" s="350">
        <f t="shared" si="68"/>
        <v>528.69999999999993</v>
      </c>
      <c r="AK51" s="350">
        <f t="shared" si="68"/>
        <v>559.29999999999995</v>
      </c>
      <c r="AL51" s="350">
        <f t="shared" si="68"/>
        <v>590.75</v>
      </c>
      <c r="AM51" s="350">
        <f t="shared" si="68"/>
        <v>652.79999999999995</v>
      </c>
      <c r="AN51" s="350">
        <f t="shared" si="68"/>
        <v>684.25</v>
      </c>
      <c r="AO51" s="350">
        <f t="shared" si="68"/>
        <v>714.85</v>
      </c>
      <c r="AP51" s="350">
        <f t="shared" si="68"/>
        <v>746.3</v>
      </c>
      <c r="AQ51" s="350">
        <f t="shared" si="68"/>
        <v>777.75</v>
      </c>
      <c r="AR51" s="351">
        <f t="shared" si="68"/>
        <v>466.65</v>
      </c>
      <c r="AS51" s="351">
        <f t="shared" si="68"/>
        <v>497.25</v>
      </c>
      <c r="AT51" s="351">
        <f t="shared" si="68"/>
        <v>528.69999999999993</v>
      </c>
      <c r="AU51" s="351">
        <f t="shared" si="68"/>
        <v>559.29999999999995</v>
      </c>
      <c r="AV51" s="351">
        <f t="shared" si="68"/>
        <v>590.75</v>
      </c>
      <c r="AW51" s="351">
        <f t="shared" si="68"/>
        <v>652.79999999999995</v>
      </c>
      <c r="AX51" s="351">
        <f t="shared" si="68"/>
        <v>684.25</v>
      </c>
      <c r="AY51" s="351">
        <f t="shared" si="68"/>
        <v>714.85</v>
      </c>
      <c r="AZ51" s="351">
        <f t="shared" si="68"/>
        <v>746.3</v>
      </c>
      <c r="BA51" s="351">
        <f t="shared" si="68"/>
        <v>777.75</v>
      </c>
    </row>
    <row r="52" spans="18:53">
      <c r="AG52" s="1283"/>
      <c r="AH52" s="350">
        <f t="shared" ref="AH52:BA52" si="69">IF($L12&lt;AH$7,AH$7,IF($L12&gt;AH$8,$L12+2*($L12-AH$8),$L12))</f>
        <v>466.65</v>
      </c>
      <c r="AI52" s="350">
        <f t="shared" si="69"/>
        <v>497.25</v>
      </c>
      <c r="AJ52" s="350">
        <f t="shared" si="69"/>
        <v>528.69999999999993</v>
      </c>
      <c r="AK52" s="350">
        <f t="shared" si="69"/>
        <v>559.29999999999995</v>
      </c>
      <c r="AL52" s="350">
        <f t="shared" si="69"/>
        <v>590.75</v>
      </c>
      <c r="AM52" s="350">
        <f t="shared" si="69"/>
        <v>652.79999999999995</v>
      </c>
      <c r="AN52" s="350">
        <f t="shared" si="69"/>
        <v>684.25</v>
      </c>
      <c r="AO52" s="350">
        <f t="shared" si="69"/>
        <v>714.85</v>
      </c>
      <c r="AP52" s="350">
        <f t="shared" si="69"/>
        <v>746.3</v>
      </c>
      <c r="AQ52" s="350">
        <f t="shared" si="69"/>
        <v>777.75</v>
      </c>
      <c r="AR52" s="351">
        <f t="shared" si="69"/>
        <v>466.65</v>
      </c>
      <c r="AS52" s="351">
        <f t="shared" si="69"/>
        <v>497.25</v>
      </c>
      <c r="AT52" s="351">
        <f t="shared" si="69"/>
        <v>528.69999999999993</v>
      </c>
      <c r="AU52" s="351">
        <f t="shared" si="69"/>
        <v>559.29999999999995</v>
      </c>
      <c r="AV52" s="351">
        <f t="shared" si="69"/>
        <v>590.75</v>
      </c>
      <c r="AW52" s="351">
        <f t="shared" si="69"/>
        <v>652.79999999999995</v>
      </c>
      <c r="AX52" s="351">
        <f t="shared" si="69"/>
        <v>684.25</v>
      </c>
      <c r="AY52" s="351">
        <f t="shared" si="69"/>
        <v>714.85</v>
      </c>
      <c r="AZ52" s="351">
        <f t="shared" si="69"/>
        <v>746.3</v>
      </c>
      <c r="BA52" s="351">
        <f t="shared" si="69"/>
        <v>777.75</v>
      </c>
    </row>
    <row r="53" spans="18:53">
      <c r="AG53" s="1283"/>
      <c r="AH53" s="350">
        <f t="shared" ref="AH53:BA53" si="70">IF($L13&lt;AH$7,AH$7,IF($L13&gt;AH$8,$L13+2*($L13-AH$8),$L13))</f>
        <v>1295.0999999999999</v>
      </c>
      <c r="AI53" s="350">
        <f t="shared" si="70"/>
        <v>1219.5</v>
      </c>
      <c r="AJ53" s="350">
        <f t="shared" si="70"/>
        <v>1141.8</v>
      </c>
      <c r="AK53" s="350">
        <f t="shared" si="70"/>
        <v>1066.2</v>
      </c>
      <c r="AL53" s="350">
        <f t="shared" si="70"/>
        <v>988.5</v>
      </c>
      <c r="AM53" s="350">
        <f t="shared" si="70"/>
        <v>835.19999999999982</v>
      </c>
      <c r="AN53" s="350">
        <f t="shared" si="70"/>
        <v>816</v>
      </c>
      <c r="AO53" s="350">
        <f t="shared" si="70"/>
        <v>816</v>
      </c>
      <c r="AP53" s="350">
        <f t="shared" si="70"/>
        <v>816</v>
      </c>
      <c r="AQ53" s="350">
        <f t="shared" si="70"/>
        <v>816</v>
      </c>
      <c r="AR53" s="351">
        <f t="shared" si="70"/>
        <v>1295.0999999999999</v>
      </c>
      <c r="AS53" s="351">
        <f t="shared" si="70"/>
        <v>1219.5</v>
      </c>
      <c r="AT53" s="351">
        <f t="shared" si="70"/>
        <v>1141.8</v>
      </c>
      <c r="AU53" s="351">
        <f t="shared" si="70"/>
        <v>1066.2</v>
      </c>
      <c r="AV53" s="351">
        <f t="shared" si="70"/>
        <v>988.5</v>
      </c>
      <c r="AW53" s="351">
        <f t="shared" si="70"/>
        <v>835.19999999999982</v>
      </c>
      <c r="AX53" s="351">
        <f t="shared" si="70"/>
        <v>816</v>
      </c>
      <c r="AY53" s="351">
        <f t="shared" si="70"/>
        <v>816</v>
      </c>
      <c r="AZ53" s="351">
        <f t="shared" si="70"/>
        <v>816</v>
      </c>
      <c r="BA53" s="351">
        <f t="shared" si="70"/>
        <v>816</v>
      </c>
    </row>
    <row r="54" spans="18:53">
      <c r="AG54" s="1283"/>
      <c r="AH54" s="350">
        <f t="shared" ref="AH54:BA54" si="71">IF($L14&lt;AH$7,AH$7,IF($L14&gt;AH$8,$L14+2*($L14-AH$8),$L14))</f>
        <v>466.65</v>
      </c>
      <c r="AI54" s="350">
        <f t="shared" si="71"/>
        <v>497.25</v>
      </c>
      <c r="AJ54" s="350">
        <f t="shared" si="71"/>
        <v>528.69999999999993</v>
      </c>
      <c r="AK54" s="350">
        <f t="shared" si="71"/>
        <v>559.29999999999995</v>
      </c>
      <c r="AL54" s="350">
        <f t="shared" si="71"/>
        <v>590.75</v>
      </c>
      <c r="AM54" s="350">
        <f t="shared" si="71"/>
        <v>652.79999999999995</v>
      </c>
      <c r="AN54" s="350">
        <f t="shared" si="71"/>
        <v>684.25</v>
      </c>
      <c r="AO54" s="350">
        <f t="shared" si="71"/>
        <v>714.85</v>
      </c>
      <c r="AP54" s="350">
        <f t="shared" si="71"/>
        <v>746.3</v>
      </c>
      <c r="AQ54" s="350">
        <f t="shared" si="71"/>
        <v>777.75</v>
      </c>
      <c r="AR54" s="351">
        <f t="shared" si="71"/>
        <v>466.65</v>
      </c>
      <c r="AS54" s="351">
        <f t="shared" si="71"/>
        <v>497.25</v>
      </c>
      <c r="AT54" s="351">
        <f t="shared" si="71"/>
        <v>528.69999999999993</v>
      </c>
      <c r="AU54" s="351">
        <f t="shared" si="71"/>
        <v>559.29999999999995</v>
      </c>
      <c r="AV54" s="351">
        <f t="shared" si="71"/>
        <v>590.75</v>
      </c>
      <c r="AW54" s="351">
        <f t="shared" si="71"/>
        <v>652.79999999999995</v>
      </c>
      <c r="AX54" s="351">
        <f t="shared" si="71"/>
        <v>684.25</v>
      </c>
      <c r="AY54" s="351">
        <f t="shared" si="71"/>
        <v>714.85</v>
      </c>
      <c r="AZ54" s="351">
        <f t="shared" si="71"/>
        <v>746.3</v>
      </c>
      <c r="BA54" s="351">
        <f t="shared" si="71"/>
        <v>777.75</v>
      </c>
    </row>
    <row r="55" spans="18:53">
      <c r="AG55" s="1283"/>
      <c r="AH55" s="350">
        <f t="shared" ref="AH55:BA55" si="72">IF($L15&lt;AH$7,AH$7,IF($L15&gt;AH$8,$L15+2*($L15-AH$8),$L15))</f>
        <v>1307.0999999999999</v>
      </c>
      <c r="AI55" s="350">
        <f t="shared" si="72"/>
        <v>1231.5</v>
      </c>
      <c r="AJ55" s="350">
        <f t="shared" si="72"/>
        <v>1153.8</v>
      </c>
      <c r="AK55" s="350">
        <f t="shared" si="72"/>
        <v>1078.2</v>
      </c>
      <c r="AL55" s="350">
        <f t="shared" si="72"/>
        <v>1000.5</v>
      </c>
      <c r="AM55" s="350">
        <f t="shared" si="72"/>
        <v>847.19999999999982</v>
      </c>
      <c r="AN55" s="350">
        <f t="shared" si="72"/>
        <v>820</v>
      </c>
      <c r="AO55" s="350">
        <f t="shared" si="72"/>
        <v>820</v>
      </c>
      <c r="AP55" s="350">
        <f t="shared" si="72"/>
        <v>820</v>
      </c>
      <c r="AQ55" s="350">
        <f t="shared" si="72"/>
        <v>820</v>
      </c>
      <c r="AR55" s="351">
        <f t="shared" si="72"/>
        <v>1307.0999999999999</v>
      </c>
      <c r="AS55" s="351">
        <f t="shared" si="72"/>
        <v>1231.5</v>
      </c>
      <c r="AT55" s="351">
        <f t="shared" si="72"/>
        <v>1153.8</v>
      </c>
      <c r="AU55" s="351">
        <f t="shared" si="72"/>
        <v>1078.2</v>
      </c>
      <c r="AV55" s="351">
        <f t="shared" si="72"/>
        <v>1000.5</v>
      </c>
      <c r="AW55" s="351">
        <f t="shared" si="72"/>
        <v>847.19999999999982</v>
      </c>
      <c r="AX55" s="351">
        <f t="shared" si="72"/>
        <v>820</v>
      </c>
      <c r="AY55" s="351">
        <f t="shared" si="72"/>
        <v>820</v>
      </c>
      <c r="AZ55" s="351">
        <f t="shared" si="72"/>
        <v>820</v>
      </c>
      <c r="BA55" s="351">
        <f t="shared" si="72"/>
        <v>820</v>
      </c>
    </row>
    <row r="56" spans="18:53">
      <c r="AG56" s="1283"/>
      <c r="AH56" s="350">
        <f t="shared" ref="AH56:BA56" si="73">IF($L16&lt;AH$7,AH$7,IF($L16&gt;AH$8,$L16+2*($L16-AH$8),$L16))</f>
        <v>1295.0999999999999</v>
      </c>
      <c r="AI56" s="350">
        <f t="shared" si="73"/>
        <v>1219.5</v>
      </c>
      <c r="AJ56" s="350">
        <f t="shared" si="73"/>
        <v>1141.8</v>
      </c>
      <c r="AK56" s="350">
        <f t="shared" si="73"/>
        <v>1066.2</v>
      </c>
      <c r="AL56" s="350">
        <f t="shared" si="73"/>
        <v>988.5</v>
      </c>
      <c r="AM56" s="350">
        <f t="shared" si="73"/>
        <v>835.19999999999982</v>
      </c>
      <c r="AN56" s="350">
        <f t="shared" si="73"/>
        <v>816</v>
      </c>
      <c r="AO56" s="350">
        <f t="shared" si="73"/>
        <v>816</v>
      </c>
      <c r="AP56" s="350">
        <f t="shared" si="73"/>
        <v>816</v>
      </c>
      <c r="AQ56" s="350">
        <f t="shared" si="73"/>
        <v>816</v>
      </c>
      <c r="AR56" s="351">
        <f t="shared" si="73"/>
        <v>1295.0999999999999</v>
      </c>
      <c r="AS56" s="351">
        <f t="shared" si="73"/>
        <v>1219.5</v>
      </c>
      <c r="AT56" s="351">
        <f t="shared" si="73"/>
        <v>1141.8</v>
      </c>
      <c r="AU56" s="351">
        <f t="shared" si="73"/>
        <v>1066.2</v>
      </c>
      <c r="AV56" s="351">
        <f t="shared" si="73"/>
        <v>988.5</v>
      </c>
      <c r="AW56" s="351">
        <f t="shared" si="73"/>
        <v>835.19999999999982</v>
      </c>
      <c r="AX56" s="351">
        <f t="shared" si="73"/>
        <v>816</v>
      </c>
      <c r="AY56" s="351">
        <f t="shared" si="73"/>
        <v>816</v>
      </c>
      <c r="AZ56" s="351">
        <f t="shared" si="73"/>
        <v>816</v>
      </c>
      <c r="BA56" s="351">
        <f t="shared" si="73"/>
        <v>816</v>
      </c>
    </row>
    <row r="57" spans="18:53">
      <c r="AG57" s="1283"/>
      <c r="AH57" s="350">
        <f t="shared" ref="AH57:BA57" si="74">IF($L17&lt;AH$7,AH$7,IF($L17&gt;AH$8,$L17+2*($L17-AH$8),$L17))</f>
        <v>466.65</v>
      </c>
      <c r="AI57" s="350">
        <f t="shared" si="74"/>
        <v>497.25</v>
      </c>
      <c r="AJ57" s="350">
        <f t="shared" si="74"/>
        <v>528.69999999999993</v>
      </c>
      <c r="AK57" s="350">
        <f t="shared" si="74"/>
        <v>559.29999999999995</v>
      </c>
      <c r="AL57" s="350">
        <f t="shared" si="74"/>
        <v>590.75</v>
      </c>
      <c r="AM57" s="350">
        <f t="shared" si="74"/>
        <v>652.79999999999995</v>
      </c>
      <c r="AN57" s="350">
        <f t="shared" si="74"/>
        <v>684.25</v>
      </c>
      <c r="AO57" s="350">
        <f t="shared" si="74"/>
        <v>714.85</v>
      </c>
      <c r="AP57" s="350">
        <f t="shared" si="74"/>
        <v>746.3</v>
      </c>
      <c r="AQ57" s="350">
        <f t="shared" si="74"/>
        <v>777.75</v>
      </c>
      <c r="AR57" s="351">
        <f t="shared" si="74"/>
        <v>466.65</v>
      </c>
      <c r="AS57" s="351">
        <f t="shared" si="74"/>
        <v>497.25</v>
      </c>
      <c r="AT57" s="351">
        <f t="shared" si="74"/>
        <v>528.69999999999993</v>
      </c>
      <c r="AU57" s="351">
        <f t="shared" si="74"/>
        <v>559.29999999999995</v>
      </c>
      <c r="AV57" s="351">
        <f t="shared" si="74"/>
        <v>590.75</v>
      </c>
      <c r="AW57" s="351">
        <f t="shared" si="74"/>
        <v>652.79999999999995</v>
      </c>
      <c r="AX57" s="351">
        <f t="shared" si="74"/>
        <v>684.25</v>
      </c>
      <c r="AY57" s="351">
        <f t="shared" si="74"/>
        <v>714.85</v>
      </c>
      <c r="AZ57" s="351">
        <f t="shared" si="74"/>
        <v>746.3</v>
      </c>
      <c r="BA57" s="351">
        <f t="shared" si="74"/>
        <v>777.75</v>
      </c>
    </row>
    <row r="58" spans="18:53">
      <c r="AG58" s="1283"/>
      <c r="AH58" s="350">
        <f t="shared" ref="AH58:BA58" si="75">IF($L18&lt;AH$7,AH$7,IF($L18&gt;AH$8,$L18+2*($L18-AH$8),$L18))</f>
        <v>1223.0999999999999</v>
      </c>
      <c r="AI58" s="350">
        <f t="shared" si="75"/>
        <v>1147.5</v>
      </c>
      <c r="AJ58" s="350">
        <f t="shared" si="75"/>
        <v>1069.8</v>
      </c>
      <c r="AK58" s="350">
        <f t="shared" si="75"/>
        <v>994.2</v>
      </c>
      <c r="AL58" s="350">
        <f t="shared" si="75"/>
        <v>916.5</v>
      </c>
      <c r="AM58" s="350">
        <f t="shared" si="75"/>
        <v>792</v>
      </c>
      <c r="AN58" s="350">
        <f t="shared" si="75"/>
        <v>792</v>
      </c>
      <c r="AO58" s="350">
        <f t="shared" si="75"/>
        <v>792</v>
      </c>
      <c r="AP58" s="350">
        <f t="shared" si="75"/>
        <v>792</v>
      </c>
      <c r="AQ58" s="350">
        <f t="shared" si="75"/>
        <v>792</v>
      </c>
      <c r="AR58" s="351">
        <f t="shared" si="75"/>
        <v>1223.0999999999999</v>
      </c>
      <c r="AS58" s="351">
        <f t="shared" si="75"/>
        <v>1147.5</v>
      </c>
      <c r="AT58" s="351">
        <f t="shared" si="75"/>
        <v>1069.8</v>
      </c>
      <c r="AU58" s="351">
        <f t="shared" si="75"/>
        <v>994.2</v>
      </c>
      <c r="AV58" s="351">
        <f t="shared" si="75"/>
        <v>916.5</v>
      </c>
      <c r="AW58" s="351">
        <f t="shared" si="75"/>
        <v>792</v>
      </c>
      <c r="AX58" s="351">
        <f t="shared" si="75"/>
        <v>792</v>
      </c>
      <c r="AY58" s="351">
        <f t="shared" si="75"/>
        <v>792</v>
      </c>
      <c r="AZ58" s="351">
        <f t="shared" si="75"/>
        <v>792</v>
      </c>
      <c r="BA58" s="351">
        <f t="shared" si="75"/>
        <v>792</v>
      </c>
    </row>
    <row r="59" spans="18:53">
      <c r="AG59" s="1283"/>
      <c r="AH59" s="350">
        <f t="shared" ref="AH59:BA59" si="76">IF($L19&lt;AH$7,AH$7,IF($L19&gt;AH$8,$L19+2*($L19-AH$8),$L19))</f>
        <v>466.65</v>
      </c>
      <c r="AI59" s="350">
        <f t="shared" si="76"/>
        <v>497.25</v>
      </c>
      <c r="AJ59" s="350">
        <f t="shared" si="76"/>
        <v>528.69999999999993</v>
      </c>
      <c r="AK59" s="350">
        <f t="shared" si="76"/>
        <v>559.29999999999995</v>
      </c>
      <c r="AL59" s="350">
        <f t="shared" si="76"/>
        <v>590.75</v>
      </c>
      <c r="AM59" s="350">
        <f t="shared" si="76"/>
        <v>652.79999999999995</v>
      </c>
      <c r="AN59" s="350">
        <f t="shared" si="76"/>
        <v>684.25</v>
      </c>
      <c r="AO59" s="350">
        <f t="shared" si="76"/>
        <v>714.85</v>
      </c>
      <c r="AP59" s="350">
        <f t="shared" si="76"/>
        <v>746.3</v>
      </c>
      <c r="AQ59" s="350">
        <f t="shared" si="76"/>
        <v>777.75</v>
      </c>
      <c r="AR59" s="351">
        <f t="shared" si="76"/>
        <v>466.65</v>
      </c>
      <c r="AS59" s="351">
        <f t="shared" si="76"/>
        <v>497.25</v>
      </c>
      <c r="AT59" s="351">
        <f t="shared" si="76"/>
        <v>528.69999999999993</v>
      </c>
      <c r="AU59" s="351">
        <f t="shared" si="76"/>
        <v>559.29999999999995</v>
      </c>
      <c r="AV59" s="351">
        <f t="shared" si="76"/>
        <v>590.75</v>
      </c>
      <c r="AW59" s="351">
        <f t="shared" si="76"/>
        <v>652.79999999999995</v>
      </c>
      <c r="AX59" s="351">
        <f t="shared" si="76"/>
        <v>684.25</v>
      </c>
      <c r="AY59" s="351">
        <f t="shared" si="76"/>
        <v>714.85</v>
      </c>
      <c r="AZ59" s="351">
        <f t="shared" si="76"/>
        <v>746.3</v>
      </c>
      <c r="BA59" s="351">
        <f t="shared" si="76"/>
        <v>777.75</v>
      </c>
    </row>
    <row r="60" spans="18:53">
      <c r="AG60" s="1282" t="s">
        <v>52</v>
      </c>
      <c r="AH60" s="360">
        <f>IF(AH24&gt;$J8,(AH24-$J8)*$V8,0)</f>
        <v>22.355132699999992</v>
      </c>
      <c r="AI60" s="360">
        <f>IF(AI24&gt;$J8,(AI24-$J8)*$V8,0)</f>
        <v>15.286759499999999</v>
      </c>
      <c r="AJ60" s="360">
        <f t="shared" ref="AJ60:AY71" si="77">IF(AJ24&gt;$J8,(AJ24-$J8)*$V8,0)</f>
        <v>8.0220425999999954</v>
      </c>
      <c r="AK60" s="360">
        <f t="shared" si="77"/>
        <v>0.95366940000000422</v>
      </c>
      <c r="AL60" s="360">
        <f t="shared" si="77"/>
        <v>0</v>
      </c>
      <c r="AM60" s="360">
        <f t="shared" si="77"/>
        <v>0</v>
      </c>
      <c r="AN60" s="360">
        <f t="shared" si="77"/>
        <v>0</v>
      </c>
      <c r="AO60" s="360">
        <f t="shared" si="77"/>
        <v>1.762418450000002</v>
      </c>
      <c r="AP60" s="360">
        <f t="shared" si="77"/>
        <v>4.7028990999999953</v>
      </c>
      <c r="AQ60" s="360">
        <f t="shared" si="77"/>
        <v>7.6433797499999994</v>
      </c>
      <c r="AR60" s="361">
        <f t="shared" ref="AR60:BA60" si="78">IF(AR24&gt;$J8,(AR24-$J8)*$V8,0)</f>
        <v>22.355132699999992</v>
      </c>
      <c r="AS60" s="361">
        <f t="shared" si="78"/>
        <v>15.286759499999999</v>
      </c>
      <c r="AT60" s="361">
        <f t="shared" si="78"/>
        <v>8.0220425999999954</v>
      </c>
      <c r="AU60" s="361">
        <f t="shared" si="78"/>
        <v>0.95366940000000422</v>
      </c>
      <c r="AV60" s="361">
        <f t="shared" si="78"/>
        <v>0</v>
      </c>
      <c r="AW60" s="361">
        <f t="shared" si="78"/>
        <v>0</v>
      </c>
      <c r="AX60" s="361">
        <f t="shared" si="78"/>
        <v>0</v>
      </c>
      <c r="AY60" s="361">
        <f t="shared" si="78"/>
        <v>1.762418450000002</v>
      </c>
      <c r="AZ60" s="361">
        <f t="shared" si="78"/>
        <v>4.7028990999999953</v>
      </c>
      <c r="BA60" s="361">
        <f t="shared" si="78"/>
        <v>7.6433797499999994</v>
      </c>
    </row>
    <row r="61" spans="18:53">
      <c r="AG61" s="1283"/>
      <c r="AH61" s="360">
        <f t="shared" ref="AH61:AI71" si="79">IF(AH25&gt;$J9,(AH25-$J9)*$V9,0)</f>
        <v>20.109053699999993</v>
      </c>
      <c r="AI61" s="360">
        <f t="shared" si="79"/>
        <v>13.0414365</v>
      </c>
      <c r="AJ61" s="360">
        <f t="shared" si="77"/>
        <v>5.7774965999999957</v>
      </c>
      <c r="AK61" s="360">
        <f t="shared" si="77"/>
        <v>0</v>
      </c>
      <c r="AL61" s="360">
        <f t="shared" si="77"/>
        <v>0</v>
      </c>
      <c r="AM61" s="360">
        <f t="shared" si="77"/>
        <v>0</v>
      </c>
      <c r="AN61" s="360">
        <f t="shared" si="77"/>
        <v>2.337175E-2</v>
      </c>
      <c r="AO61" s="360">
        <f t="shared" si="77"/>
        <v>2.8840739500000021</v>
      </c>
      <c r="AP61" s="360">
        <f t="shared" si="77"/>
        <v>5.8242400999999955</v>
      </c>
      <c r="AQ61" s="360">
        <f t="shared" si="77"/>
        <v>8.7644062500000004</v>
      </c>
      <c r="AR61" s="361">
        <f t="shared" si="77"/>
        <v>20.109053699999993</v>
      </c>
      <c r="AS61" s="361">
        <f t="shared" si="77"/>
        <v>13.0414365</v>
      </c>
      <c r="AT61" s="361">
        <f t="shared" si="77"/>
        <v>5.7774965999999957</v>
      </c>
      <c r="AU61" s="361">
        <f t="shared" si="77"/>
        <v>0</v>
      </c>
      <c r="AV61" s="361">
        <f t="shared" si="77"/>
        <v>0</v>
      </c>
      <c r="AW61" s="361">
        <f t="shared" si="77"/>
        <v>0</v>
      </c>
      <c r="AX61" s="361">
        <f t="shared" si="77"/>
        <v>2.337175E-2</v>
      </c>
      <c r="AY61" s="361">
        <f t="shared" si="77"/>
        <v>2.8840739500000021</v>
      </c>
      <c r="AZ61" s="361">
        <f t="shared" ref="AZ61:BA71" si="80">IF(AZ25&gt;$J9,(AZ25-$J9)*$V9,0)</f>
        <v>5.8242400999999955</v>
      </c>
      <c r="BA61" s="361">
        <f t="shared" si="80"/>
        <v>8.7644062500000004</v>
      </c>
    </row>
    <row r="62" spans="18:53">
      <c r="AG62" s="1283"/>
      <c r="AH62" s="360">
        <f t="shared" si="79"/>
        <v>0</v>
      </c>
      <c r="AI62" s="360">
        <f t="shared" si="79"/>
        <v>0</v>
      </c>
      <c r="AJ62" s="360">
        <f t="shared" si="77"/>
        <v>0</v>
      </c>
      <c r="AK62" s="360">
        <f t="shared" si="77"/>
        <v>0</v>
      </c>
      <c r="AL62" s="360">
        <f t="shared" si="77"/>
        <v>0</v>
      </c>
      <c r="AM62" s="360">
        <f t="shared" si="77"/>
        <v>0</v>
      </c>
      <c r="AN62" s="360">
        <f t="shared" si="77"/>
        <v>0</v>
      </c>
      <c r="AO62" s="360">
        <f t="shared" si="77"/>
        <v>0</v>
      </c>
      <c r="AP62" s="360">
        <f t="shared" si="77"/>
        <v>0</v>
      </c>
      <c r="AQ62" s="360">
        <f t="shared" si="77"/>
        <v>0</v>
      </c>
      <c r="AR62" s="361">
        <f t="shared" si="77"/>
        <v>0</v>
      </c>
      <c r="AS62" s="361">
        <f t="shared" si="77"/>
        <v>0</v>
      </c>
      <c r="AT62" s="361">
        <f t="shared" si="77"/>
        <v>0</v>
      </c>
      <c r="AU62" s="361">
        <f t="shared" si="77"/>
        <v>0</v>
      </c>
      <c r="AV62" s="361">
        <f t="shared" si="77"/>
        <v>0</v>
      </c>
      <c r="AW62" s="361">
        <f t="shared" si="77"/>
        <v>0</v>
      </c>
      <c r="AX62" s="361">
        <f t="shared" si="77"/>
        <v>0</v>
      </c>
      <c r="AY62" s="361">
        <f t="shared" si="77"/>
        <v>0</v>
      </c>
      <c r="AZ62" s="361">
        <f t="shared" si="80"/>
        <v>0</v>
      </c>
      <c r="BA62" s="361">
        <f t="shared" si="80"/>
        <v>0</v>
      </c>
    </row>
    <row r="63" spans="18:53">
      <c r="AG63" s="1283"/>
      <c r="AH63" s="360">
        <f t="shared" si="79"/>
        <v>0</v>
      </c>
      <c r="AI63" s="360">
        <f t="shared" si="79"/>
        <v>0</v>
      </c>
      <c r="AJ63" s="360">
        <f t="shared" si="77"/>
        <v>0</v>
      </c>
      <c r="AK63" s="360">
        <f t="shared" si="77"/>
        <v>0</v>
      </c>
      <c r="AL63" s="360">
        <f t="shared" si="77"/>
        <v>0</v>
      </c>
      <c r="AM63" s="360">
        <f t="shared" si="77"/>
        <v>0</v>
      </c>
      <c r="AN63" s="360">
        <f t="shared" si="77"/>
        <v>0</v>
      </c>
      <c r="AO63" s="360">
        <f t="shared" si="77"/>
        <v>0</v>
      </c>
      <c r="AP63" s="360">
        <f t="shared" si="77"/>
        <v>0</v>
      </c>
      <c r="AQ63" s="360">
        <f t="shared" si="77"/>
        <v>0</v>
      </c>
      <c r="AR63" s="361">
        <f t="shared" si="77"/>
        <v>0</v>
      </c>
      <c r="AS63" s="361">
        <f t="shared" si="77"/>
        <v>0</v>
      </c>
      <c r="AT63" s="361">
        <f t="shared" si="77"/>
        <v>0</v>
      </c>
      <c r="AU63" s="361">
        <f t="shared" si="77"/>
        <v>0</v>
      </c>
      <c r="AV63" s="361">
        <f t="shared" si="77"/>
        <v>0</v>
      </c>
      <c r="AW63" s="361">
        <f t="shared" si="77"/>
        <v>0</v>
      </c>
      <c r="AX63" s="361">
        <f t="shared" si="77"/>
        <v>0</v>
      </c>
      <c r="AY63" s="361">
        <f t="shared" si="77"/>
        <v>0</v>
      </c>
      <c r="AZ63" s="361">
        <f t="shared" si="80"/>
        <v>0</v>
      </c>
      <c r="BA63" s="361">
        <f t="shared" si="80"/>
        <v>0</v>
      </c>
    </row>
    <row r="64" spans="18:53">
      <c r="AG64" s="1283"/>
      <c r="AH64" s="360">
        <f t="shared" si="79"/>
        <v>0</v>
      </c>
      <c r="AI64" s="360">
        <f t="shared" si="79"/>
        <v>0</v>
      </c>
      <c r="AJ64" s="360">
        <f t="shared" si="77"/>
        <v>0</v>
      </c>
      <c r="AK64" s="360">
        <f t="shared" si="77"/>
        <v>0</v>
      </c>
      <c r="AL64" s="360">
        <f t="shared" si="77"/>
        <v>0</v>
      </c>
      <c r="AM64" s="360">
        <f t="shared" si="77"/>
        <v>0</v>
      </c>
      <c r="AN64" s="360">
        <f t="shared" si="77"/>
        <v>0</v>
      </c>
      <c r="AO64" s="360">
        <f t="shared" si="77"/>
        <v>0</v>
      </c>
      <c r="AP64" s="360">
        <f t="shared" si="77"/>
        <v>0</v>
      </c>
      <c r="AQ64" s="360">
        <f t="shared" si="77"/>
        <v>0</v>
      </c>
      <c r="AR64" s="361">
        <f t="shared" si="77"/>
        <v>0</v>
      </c>
      <c r="AS64" s="361">
        <f t="shared" si="77"/>
        <v>0</v>
      </c>
      <c r="AT64" s="361">
        <f t="shared" si="77"/>
        <v>0</v>
      </c>
      <c r="AU64" s="361">
        <f t="shared" si="77"/>
        <v>0</v>
      </c>
      <c r="AV64" s="361">
        <f t="shared" si="77"/>
        <v>0</v>
      </c>
      <c r="AW64" s="361">
        <f t="shared" si="77"/>
        <v>0</v>
      </c>
      <c r="AX64" s="361">
        <f t="shared" si="77"/>
        <v>0</v>
      </c>
      <c r="AY64" s="361">
        <f t="shared" si="77"/>
        <v>0</v>
      </c>
      <c r="AZ64" s="361">
        <f t="shared" si="80"/>
        <v>0</v>
      </c>
      <c r="BA64" s="361">
        <f t="shared" si="80"/>
        <v>0</v>
      </c>
    </row>
    <row r="65" spans="33:53">
      <c r="AG65" s="1283"/>
      <c r="AH65" s="360">
        <f t="shared" si="79"/>
        <v>0</v>
      </c>
      <c r="AI65" s="360">
        <f t="shared" si="79"/>
        <v>0</v>
      </c>
      <c r="AJ65" s="360">
        <f t="shared" si="77"/>
        <v>0</v>
      </c>
      <c r="AK65" s="360">
        <f t="shared" si="77"/>
        <v>0</v>
      </c>
      <c r="AL65" s="360">
        <f t="shared" si="77"/>
        <v>0</v>
      </c>
      <c r="AM65" s="360">
        <f t="shared" si="77"/>
        <v>0</v>
      </c>
      <c r="AN65" s="360">
        <f t="shared" si="77"/>
        <v>0</v>
      </c>
      <c r="AO65" s="360">
        <f t="shared" si="77"/>
        <v>0</v>
      </c>
      <c r="AP65" s="360">
        <f t="shared" si="77"/>
        <v>0</v>
      </c>
      <c r="AQ65" s="360">
        <f t="shared" si="77"/>
        <v>0</v>
      </c>
      <c r="AR65" s="361">
        <f t="shared" si="77"/>
        <v>0</v>
      </c>
      <c r="AS65" s="361">
        <f t="shared" si="77"/>
        <v>0</v>
      </c>
      <c r="AT65" s="361">
        <f t="shared" si="77"/>
        <v>0</v>
      </c>
      <c r="AU65" s="361">
        <f t="shared" si="77"/>
        <v>0</v>
      </c>
      <c r="AV65" s="361">
        <f t="shared" si="77"/>
        <v>0</v>
      </c>
      <c r="AW65" s="361">
        <f t="shared" si="77"/>
        <v>0</v>
      </c>
      <c r="AX65" s="361">
        <f t="shared" si="77"/>
        <v>0</v>
      </c>
      <c r="AY65" s="361">
        <f t="shared" si="77"/>
        <v>0</v>
      </c>
      <c r="AZ65" s="361">
        <f t="shared" si="80"/>
        <v>0</v>
      </c>
      <c r="BA65" s="361">
        <f t="shared" si="80"/>
        <v>0</v>
      </c>
    </row>
    <row r="66" spans="33:53">
      <c r="AG66" s="1283"/>
      <c r="AH66" s="360">
        <f t="shared" si="79"/>
        <v>54.222997799999987</v>
      </c>
      <c r="AI66" s="360">
        <f t="shared" si="79"/>
        <v>45.807357000000003</v>
      </c>
      <c r="AJ66" s="360">
        <f t="shared" si="77"/>
        <v>37.157948399999995</v>
      </c>
      <c r="AK66" s="360">
        <f t="shared" si="77"/>
        <v>28.742307600000004</v>
      </c>
      <c r="AL66" s="360">
        <f t="shared" si="77"/>
        <v>20.092898999999999</v>
      </c>
      <c r="AM66" s="360">
        <f t="shared" si="77"/>
        <v>3.0278495999999797</v>
      </c>
      <c r="AN66" s="360">
        <f t="shared" si="77"/>
        <v>0</v>
      </c>
      <c r="AO66" s="360">
        <f t="shared" si="77"/>
        <v>0</v>
      </c>
      <c r="AP66" s="360">
        <f t="shared" si="77"/>
        <v>0</v>
      </c>
      <c r="AQ66" s="360">
        <f t="shared" si="77"/>
        <v>0</v>
      </c>
      <c r="AR66" s="361">
        <f t="shared" si="77"/>
        <v>54.222997799999987</v>
      </c>
      <c r="AS66" s="361">
        <f t="shared" si="77"/>
        <v>45.807357000000003</v>
      </c>
      <c r="AT66" s="361">
        <f t="shared" si="77"/>
        <v>37.157948399999995</v>
      </c>
      <c r="AU66" s="361">
        <f t="shared" si="77"/>
        <v>28.742307600000004</v>
      </c>
      <c r="AV66" s="361">
        <f t="shared" si="77"/>
        <v>20.092898999999999</v>
      </c>
      <c r="AW66" s="361">
        <f t="shared" si="77"/>
        <v>3.0278495999999797</v>
      </c>
      <c r="AX66" s="361">
        <f t="shared" si="77"/>
        <v>0</v>
      </c>
      <c r="AY66" s="361">
        <f t="shared" si="77"/>
        <v>0</v>
      </c>
      <c r="AZ66" s="361">
        <f t="shared" si="80"/>
        <v>0</v>
      </c>
      <c r="BA66" s="361">
        <f t="shared" si="80"/>
        <v>0</v>
      </c>
    </row>
    <row r="67" spans="33:53">
      <c r="AG67" s="1283"/>
      <c r="AH67" s="360">
        <f t="shared" si="79"/>
        <v>0</v>
      </c>
      <c r="AI67" s="360">
        <f t="shared" si="79"/>
        <v>0</v>
      </c>
      <c r="AJ67" s="360">
        <f t="shared" si="77"/>
        <v>0</v>
      </c>
      <c r="AK67" s="360">
        <f t="shared" si="77"/>
        <v>0</v>
      </c>
      <c r="AL67" s="360">
        <f t="shared" si="77"/>
        <v>0</v>
      </c>
      <c r="AM67" s="360">
        <f t="shared" si="77"/>
        <v>0</v>
      </c>
      <c r="AN67" s="360">
        <f t="shared" si="77"/>
        <v>0</v>
      </c>
      <c r="AO67" s="360">
        <f t="shared" si="77"/>
        <v>0</v>
      </c>
      <c r="AP67" s="360">
        <f t="shared" si="77"/>
        <v>0</v>
      </c>
      <c r="AQ67" s="360">
        <f t="shared" si="77"/>
        <v>0</v>
      </c>
      <c r="AR67" s="361">
        <f t="shared" si="77"/>
        <v>0</v>
      </c>
      <c r="AS67" s="361">
        <f t="shared" si="77"/>
        <v>0</v>
      </c>
      <c r="AT67" s="361">
        <f t="shared" si="77"/>
        <v>0</v>
      </c>
      <c r="AU67" s="361">
        <f t="shared" si="77"/>
        <v>0</v>
      </c>
      <c r="AV67" s="361">
        <f t="shared" si="77"/>
        <v>0</v>
      </c>
      <c r="AW67" s="361">
        <f t="shared" si="77"/>
        <v>0</v>
      </c>
      <c r="AX67" s="361">
        <f t="shared" si="77"/>
        <v>0</v>
      </c>
      <c r="AY67" s="361">
        <f t="shared" si="77"/>
        <v>0</v>
      </c>
      <c r="AZ67" s="361">
        <f t="shared" si="80"/>
        <v>0</v>
      </c>
      <c r="BA67" s="361">
        <f t="shared" si="80"/>
        <v>0</v>
      </c>
    </row>
    <row r="68" spans="33:53">
      <c r="AG68" s="1283"/>
      <c r="AH68" s="360">
        <f t="shared" si="79"/>
        <v>0</v>
      </c>
      <c r="AI68" s="360">
        <f t="shared" si="79"/>
        <v>0</v>
      </c>
      <c r="AJ68" s="360">
        <f t="shared" si="77"/>
        <v>0</v>
      </c>
      <c r="AK68" s="360">
        <f t="shared" si="77"/>
        <v>0</v>
      </c>
      <c r="AL68" s="360">
        <f t="shared" si="77"/>
        <v>0</v>
      </c>
      <c r="AM68" s="360">
        <f t="shared" si="77"/>
        <v>0</v>
      </c>
      <c r="AN68" s="360">
        <f t="shared" si="77"/>
        <v>0</v>
      </c>
      <c r="AO68" s="360">
        <f t="shared" si="77"/>
        <v>0</v>
      </c>
      <c r="AP68" s="360">
        <f t="shared" si="77"/>
        <v>0</v>
      </c>
      <c r="AQ68" s="360">
        <f t="shared" si="77"/>
        <v>0</v>
      </c>
      <c r="AR68" s="361">
        <f t="shared" si="77"/>
        <v>0</v>
      </c>
      <c r="AS68" s="361">
        <f t="shared" si="77"/>
        <v>0</v>
      </c>
      <c r="AT68" s="361">
        <f t="shared" si="77"/>
        <v>0</v>
      </c>
      <c r="AU68" s="361">
        <f t="shared" si="77"/>
        <v>0</v>
      </c>
      <c r="AV68" s="361">
        <f t="shared" si="77"/>
        <v>0</v>
      </c>
      <c r="AW68" s="361">
        <f t="shared" si="77"/>
        <v>0</v>
      </c>
      <c r="AX68" s="361">
        <f t="shared" si="77"/>
        <v>0</v>
      </c>
      <c r="AY68" s="361">
        <f t="shared" si="77"/>
        <v>0</v>
      </c>
      <c r="AZ68" s="361">
        <f t="shared" si="80"/>
        <v>0</v>
      </c>
      <c r="BA68" s="361">
        <f t="shared" si="80"/>
        <v>0</v>
      </c>
    </row>
    <row r="69" spans="33:53">
      <c r="AG69" s="1283"/>
      <c r="AH69" s="360">
        <f t="shared" si="79"/>
        <v>0</v>
      </c>
      <c r="AI69" s="360">
        <f t="shared" si="79"/>
        <v>0</v>
      </c>
      <c r="AJ69" s="360">
        <f t="shared" si="77"/>
        <v>0</v>
      </c>
      <c r="AK69" s="360">
        <f t="shared" si="77"/>
        <v>0</v>
      </c>
      <c r="AL69" s="360">
        <f t="shared" si="77"/>
        <v>0</v>
      </c>
      <c r="AM69" s="360">
        <f t="shared" si="77"/>
        <v>0</v>
      </c>
      <c r="AN69" s="360">
        <f t="shared" si="77"/>
        <v>0</v>
      </c>
      <c r="AO69" s="360">
        <f t="shared" si="77"/>
        <v>0</v>
      </c>
      <c r="AP69" s="360">
        <f t="shared" si="77"/>
        <v>0</v>
      </c>
      <c r="AQ69" s="360">
        <f t="shared" si="77"/>
        <v>0</v>
      </c>
      <c r="AR69" s="361">
        <f t="shared" si="77"/>
        <v>0</v>
      </c>
      <c r="AS69" s="361">
        <f t="shared" si="77"/>
        <v>0</v>
      </c>
      <c r="AT69" s="361">
        <f t="shared" si="77"/>
        <v>0</v>
      </c>
      <c r="AU69" s="361">
        <f t="shared" si="77"/>
        <v>0</v>
      </c>
      <c r="AV69" s="361">
        <f t="shared" si="77"/>
        <v>0</v>
      </c>
      <c r="AW69" s="361">
        <f t="shared" si="77"/>
        <v>0</v>
      </c>
      <c r="AX69" s="361">
        <f t="shared" si="77"/>
        <v>0</v>
      </c>
      <c r="AY69" s="361">
        <f t="shared" si="77"/>
        <v>0</v>
      </c>
      <c r="AZ69" s="361">
        <f t="shared" si="80"/>
        <v>0</v>
      </c>
      <c r="BA69" s="361">
        <f t="shared" si="80"/>
        <v>0</v>
      </c>
    </row>
    <row r="70" spans="33:53">
      <c r="AG70" s="1283"/>
      <c r="AH70" s="360">
        <f t="shared" si="79"/>
        <v>0</v>
      </c>
      <c r="AI70" s="360">
        <f t="shared" si="79"/>
        <v>0</v>
      </c>
      <c r="AJ70" s="360">
        <f t="shared" si="77"/>
        <v>0</v>
      </c>
      <c r="AK70" s="360">
        <f t="shared" si="77"/>
        <v>0</v>
      </c>
      <c r="AL70" s="360">
        <f t="shared" si="77"/>
        <v>0</v>
      </c>
      <c r="AM70" s="360">
        <f t="shared" si="77"/>
        <v>0</v>
      </c>
      <c r="AN70" s="360">
        <f t="shared" si="77"/>
        <v>0</v>
      </c>
      <c r="AO70" s="360">
        <f t="shared" si="77"/>
        <v>0</v>
      </c>
      <c r="AP70" s="360">
        <f t="shared" si="77"/>
        <v>0</v>
      </c>
      <c r="AQ70" s="360">
        <f t="shared" si="77"/>
        <v>0</v>
      </c>
      <c r="AR70" s="361">
        <f t="shared" si="77"/>
        <v>0</v>
      </c>
      <c r="AS70" s="361">
        <f t="shared" si="77"/>
        <v>0</v>
      </c>
      <c r="AT70" s="361">
        <f t="shared" si="77"/>
        <v>0</v>
      </c>
      <c r="AU70" s="361">
        <f t="shared" si="77"/>
        <v>0</v>
      </c>
      <c r="AV70" s="361">
        <f t="shared" si="77"/>
        <v>0</v>
      </c>
      <c r="AW70" s="361">
        <f t="shared" si="77"/>
        <v>0</v>
      </c>
      <c r="AX70" s="361">
        <f t="shared" si="77"/>
        <v>0</v>
      </c>
      <c r="AY70" s="361">
        <f t="shared" si="77"/>
        <v>0</v>
      </c>
      <c r="AZ70" s="361">
        <f t="shared" si="80"/>
        <v>0</v>
      </c>
      <c r="BA70" s="361">
        <f t="shared" si="80"/>
        <v>0</v>
      </c>
    </row>
    <row r="71" spans="33:53">
      <c r="AG71" s="1283"/>
      <c r="AH71" s="360">
        <f t="shared" si="79"/>
        <v>0</v>
      </c>
      <c r="AI71" s="360">
        <f t="shared" si="79"/>
        <v>0</v>
      </c>
      <c r="AJ71" s="360">
        <f t="shared" si="77"/>
        <v>0</v>
      </c>
      <c r="AK71" s="360">
        <f t="shared" si="77"/>
        <v>0</v>
      </c>
      <c r="AL71" s="360">
        <f t="shared" si="77"/>
        <v>0</v>
      </c>
      <c r="AM71" s="360">
        <f t="shared" si="77"/>
        <v>0</v>
      </c>
      <c r="AN71" s="360">
        <f t="shared" si="77"/>
        <v>0</v>
      </c>
      <c r="AO71" s="360">
        <f t="shared" si="77"/>
        <v>0</v>
      </c>
      <c r="AP71" s="360">
        <f t="shared" si="77"/>
        <v>0</v>
      </c>
      <c r="AQ71" s="360">
        <f t="shared" si="77"/>
        <v>0</v>
      </c>
      <c r="AR71" s="361">
        <f t="shared" si="77"/>
        <v>0</v>
      </c>
      <c r="AS71" s="361">
        <f t="shared" si="77"/>
        <v>0</v>
      </c>
      <c r="AT71" s="361">
        <f t="shared" si="77"/>
        <v>0</v>
      </c>
      <c r="AU71" s="361">
        <f t="shared" si="77"/>
        <v>0</v>
      </c>
      <c r="AV71" s="361">
        <f t="shared" si="77"/>
        <v>0</v>
      </c>
      <c r="AW71" s="361">
        <f t="shared" si="77"/>
        <v>0</v>
      </c>
      <c r="AX71" s="361">
        <f t="shared" si="77"/>
        <v>0</v>
      </c>
      <c r="AY71" s="361">
        <f t="shared" si="77"/>
        <v>0</v>
      </c>
      <c r="AZ71" s="361">
        <f t="shared" si="80"/>
        <v>0</v>
      </c>
      <c r="BA71" s="361">
        <f t="shared" si="80"/>
        <v>0</v>
      </c>
    </row>
    <row r="72" spans="33:53">
      <c r="AG72" s="1282" t="s">
        <v>53</v>
      </c>
      <c r="AH72" s="360">
        <f>IF(AH36&gt;$K8,(AH36-$K8)*$W8,0)</f>
        <v>23.661920699999992</v>
      </c>
      <c r="AI72" s="360">
        <f>IF(AI36&gt;$K8,(AI36-$K8)*$W8,0)</f>
        <v>17.431195500000001</v>
      </c>
      <c r="AJ72" s="360">
        <f t="shared" ref="AJ72:BA83" si="81">IF(AJ36&gt;$K8,(AJ36-$K8)*$W8,0)</f>
        <v>11.027394599999997</v>
      </c>
      <c r="AK72" s="360">
        <f t="shared" si="81"/>
        <v>4.7966694000000043</v>
      </c>
      <c r="AL72" s="360">
        <f t="shared" si="81"/>
        <v>0</v>
      </c>
      <c r="AM72" s="360">
        <f t="shared" si="81"/>
        <v>0</v>
      </c>
      <c r="AN72" s="360">
        <f t="shared" si="81"/>
        <v>0</v>
      </c>
      <c r="AO72" s="360">
        <f t="shared" si="81"/>
        <v>0</v>
      </c>
      <c r="AP72" s="360">
        <f t="shared" si="81"/>
        <v>2.1675670999999963</v>
      </c>
      <c r="AQ72" s="360">
        <f t="shared" si="81"/>
        <v>4.7595817500000006</v>
      </c>
      <c r="AR72" s="361">
        <f t="shared" si="81"/>
        <v>23.661920699999992</v>
      </c>
      <c r="AS72" s="361">
        <f t="shared" si="81"/>
        <v>17.431195500000001</v>
      </c>
      <c r="AT72" s="361">
        <f t="shared" si="81"/>
        <v>11.027394599999997</v>
      </c>
      <c r="AU72" s="361">
        <f t="shared" si="81"/>
        <v>4.7966694000000043</v>
      </c>
      <c r="AV72" s="361">
        <f t="shared" si="81"/>
        <v>0</v>
      </c>
      <c r="AW72" s="361">
        <f t="shared" si="81"/>
        <v>0</v>
      </c>
      <c r="AX72" s="361">
        <f t="shared" si="81"/>
        <v>0</v>
      </c>
      <c r="AY72" s="361">
        <f t="shared" si="81"/>
        <v>0</v>
      </c>
      <c r="AZ72" s="361">
        <f t="shared" si="81"/>
        <v>2.1675670999999963</v>
      </c>
      <c r="BA72" s="361">
        <f t="shared" si="81"/>
        <v>4.7595817500000006</v>
      </c>
    </row>
    <row r="73" spans="33:53">
      <c r="AG73" s="1283"/>
      <c r="AH73" s="360">
        <f t="shared" ref="AH73:AI83" si="82">IF(AH37&gt;$K9,(AH37-$K9)*$W9,0)</f>
        <v>23.002584699999993</v>
      </c>
      <c r="AI73" s="360">
        <f t="shared" si="82"/>
        <v>16.771859500000001</v>
      </c>
      <c r="AJ73" s="360">
        <f t="shared" si="81"/>
        <v>10.368058599999996</v>
      </c>
      <c r="AK73" s="360">
        <f t="shared" si="81"/>
        <v>4.1373334000000037</v>
      </c>
      <c r="AL73" s="360">
        <f t="shared" si="81"/>
        <v>0</v>
      </c>
      <c r="AM73" s="360">
        <f t="shared" si="81"/>
        <v>0</v>
      </c>
      <c r="AN73" s="360">
        <f t="shared" si="81"/>
        <v>0</v>
      </c>
      <c r="AO73" s="360">
        <f t="shared" si="81"/>
        <v>0</v>
      </c>
      <c r="AP73" s="360">
        <f t="shared" si="81"/>
        <v>2.4972350999999966</v>
      </c>
      <c r="AQ73" s="360">
        <f t="shared" si="81"/>
        <v>5.0892497500000005</v>
      </c>
      <c r="AR73" s="361">
        <f t="shared" si="81"/>
        <v>23.002584699999993</v>
      </c>
      <c r="AS73" s="361">
        <f t="shared" si="81"/>
        <v>16.771859500000001</v>
      </c>
      <c r="AT73" s="361">
        <f t="shared" si="81"/>
        <v>10.368058599999996</v>
      </c>
      <c r="AU73" s="361">
        <f t="shared" si="81"/>
        <v>4.1373334000000037</v>
      </c>
      <c r="AV73" s="361">
        <f t="shared" si="81"/>
        <v>0</v>
      </c>
      <c r="AW73" s="361">
        <f t="shared" si="81"/>
        <v>0</v>
      </c>
      <c r="AX73" s="361">
        <f t="shared" si="81"/>
        <v>0</v>
      </c>
      <c r="AY73" s="361">
        <f t="shared" si="81"/>
        <v>0</v>
      </c>
      <c r="AZ73" s="361">
        <f t="shared" si="81"/>
        <v>2.4972350999999966</v>
      </c>
      <c r="BA73" s="361">
        <f t="shared" si="81"/>
        <v>5.0892497500000005</v>
      </c>
    </row>
    <row r="74" spans="33:53">
      <c r="AG74" s="1283"/>
      <c r="AH74" s="360">
        <f t="shared" si="82"/>
        <v>0</v>
      </c>
      <c r="AI74" s="360">
        <f t="shared" si="82"/>
        <v>0</v>
      </c>
      <c r="AJ74" s="360">
        <f t="shared" si="81"/>
        <v>0</v>
      </c>
      <c r="AK74" s="360">
        <f t="shared" si="81"/>
        <v>0</v>
      </c>
      <c r="AL74" s="360">
        <f t="shared" si="81"/>
        <v>0</v>
      </c>
      <c r="AM74" s="360">
        <f t="shared" si="81"/>
        <v>0</v>
      </c>
      <c r="AN74" s="360">
        <f t="shared" si="81"/>
        <v>0</v>
      </c>
      <c r="AO74" s="360">
        <f t="shared" si="81"/>
        <v>0</v>
      </c>
      <c r="AP74" s="360">
        <f t="shared" si="81"/>
        <v>0</v>
      </c>
      <c r="AQ74" s="360">
        <f t="shared" si="81"/>
        <v>0</v>
      </c>
      <c r="AR74" s="361">
        <f t="shared" si="81"/>
        <v>0</v>
      </c>
      <c r="AS74" s="361">
        <f t="shared" si="81"/>
        <v>0</v>
      </c>
      <c r="AT74" s="361">
        <f t="shared" si="81"/>
        <v>0</v>
      </c>
      <c r="AU74" s="361">
        <f t="shared" si="81"/>
        <v>0</v>
      </c>
      <c r="AV74" s="361">
        <f t="shared" si="81"/>
        <v>0</v>
      </c>
      <c r="AW74" s="361">
        <f t="shared" si="81"/>
        <v>0</v>
      </c>
      <c r="AX74" s="361">
        <f t="shared" si="81"/>
        <v>0</v>
      </c>
      <c r="AY74" s="361">
        <f t="shared" si="81"/>
        <v>0</v>
      </c>
      <c r="AZ74" s="361">
        <f t="shared" si="81"/>
        <v>0</v>
      </c>
      <c r="BA74" s="361">
        <f t="shared" si="81"/>
        <v>0</v>
      </c>
    </row>
    <row r="75" spans="33:53">
      <c r="AG75" s="1283"/>
      <c r="AH75" s="360">
        <f t="shared" si="82"/>
        <v>0</v>
      </c>
      <c r="AI75" s="360">
        <f t="shared" si="82"/>
        <v>0</v>
      </c>
      <c r="AJ75" s="360">
        <f t="shared" si="81"/>
        <v>0</v>
      </c>
      <c r="AK75" s="360">
        <f t="shared" si="81"/>
        <v>0</v>
      </c>
      <c r="AL75" s="360">
        <f t="shared" si="81"/>
        <v>0</v>
      </c>
      <c r="AM75" s="360">
        <f t="shared" si="81"/>
        <v>0</v>
      </c>
      <c r="AN75" s="360">
        <f t="shared" si="81"/>
        <v>0</v>
      </c>
      <c r="AO75" s="360">
        <f t="shared" si="81"/>
        <v>0</v>
      </c>
      <c r="AP75" s="360">
        <f t="shared" si="81"/>
        <v>0</v>
      </c>
      <c r="AQ75" s="360">
        <f t="shared" si="81"/>
        <v>0</v>
      </c>
      <c r="AR75" s="361">
        <f t="shared" si="81"/>
        <v>0</v>
      </c>
      <c r="AS75" s="361">
        <f t="shared" si="81"/>
        <v>0</v>
      </c>
      <c r="AT75" s="361">
        <f t="shared" si="81"/>
        <v>0</v>
      </c>
      <c r="AU75" s="361">
        <f t="shared" si="81"/>
        <v>0</v>
      </c>
      <c r="AV75" s="361">
        <f t="shared" si="81"/>
        <v>0</v>
      </c>
      <c r="AW75" s="361">
        <f t="shared" si="81"/>
        <v>0</v>
      </c>
      <c r="AX75" s="361">
        <f t="shared" si="81"/>
        <v>0</v>
      </c>
      <c r="AY75" s="361">
        <f t="shared" si="81"/>
        <v>0</v>
      </c>
      <c r="AZ75" s="361">
        <f t="shared" si="81"/>
        <v>0</v>
      </c>
      <c r="BA75" s="361">
        <f t="shared" si="81"/>
        <v>0</v>
      </c>
    </row>
    <row r="76" spans="33:53">
      <c r="AG76" s="1283"/>
      <c r="AH76" s="360">
        <f t="shared" si="82"/>
        <v>0</v>
      </c>
      <c r="AI76" s="360">
        <f t="shared" si="82"/>
        <v>0</v>
      </c>
      <c r="AJ76" s="360">
        <f t="shared" si="81"/>
        <v>0</v>
      </c>
      <c r="AK76" s="360">
        <f t="shared" si="81"/>
        <v>0</v>
      </c>
      <c r="AL76" s="360">
        <f t="shared" si="81"/>
        <v>0</v>
      </c>
      <c r="AM76" s="360">
        <f t="shared" si="81"/>
        <v>0</v>
      </c>
      <c r="AN76" s="360">
        <f t="shared" si="81"/>
        <v>0</v>
      </c>
      <c r="AO76" s="360">
        <f t="shared" si="81"/>
        <v>0</v>
      </c>
      <c r="AP76" s="360">
        <f t="shared" si="81"/>
        <v>0</v>
      </c>
      <c r="AQ76" s="360">
        <f t="shared" si="81"/>
        <v>0</v>
      </c>
      <c r="AR76" s="361">
        <f t="shared" si="81"/>
        <v>0</v>
      </c>
      <c r="AS76" s="361">
        <f t="shared" si="81"/>
        <v>0</v>
      </c>
      <c r="AT76" s="361">
        <f t="shared" si="81"/>
        <v>0</v>
      </c>
      <c r="AU76" s="361">
        <f t="shared" si="81"/>
        <v>0</v>
      </c>
      <c r="AV76" s="361">
        <f t="shared" si="81"/>
        <v>0</v>
      </c>
      <c r="AW76" s="361">
        <f t="shared" si="81"/>
        <v>0</v>
      </c>
      <c r="AX76" s="361">
        <f t="shared" si="81"/>
        <v>0</v>
      </c>
      <c r="AY76" s="361">
        <f t="shared" si="81"/>
        <v>0</v>
      </c>
      <c r="AZ76" s="361">
        <f t="shared" si="81"/>
        <v>0</v>
      </c>
      <c r="BA76" s="361">
        <f t="shared" si="81"/>
        <v>0</v>
      </c>
    </row>
    <row r="77" spans="33:53">
      <c r="AG77" s="1283"/>
      <c r="AH77" s="360">
        <f t="shared" si="82"/>
        <v>0</v>
      </c>
      <c r="AI77" s="360">
        <f t="shared" si="82"/>
        <v>0</v>
      </c>
      <c r="AJ77" s="360">
        <f t="shared" si="81"/>
        <v>0</v>
      </c>
      <c r="AK77" s="360">
        <f t="shared" si="81"/>
        <v>0</v>
      </c>
      <c r="AL77" s="360">
        <f t="shared" si="81"/>
        <v>0</v>
      </c>
      <c r="AM77" s="360">
        <f t="shared" si="81"/>
        <v>0</v>
      </c>
      <c r="AN77" s="360">
        <f t="shared" si="81"/>
        <v>0</v>
      </c>
      <c r="AO77" s="360">
        <f t="shared" si="81"/>
        <v>0</v>
      </c>
      <c r="AP77" s="360">
        <f t="shared" si="81"/>
        <v>0</v>
      </c>
      <c r="AQ77" s="360">
        <f t="shared" si="81"/>
        <v>0</v>
      </c>
      <c r="AR77" s="361">
        <f t="shared" si="81"/>
        <v>0</v>
      </c>
      <c r="AS77" s="361">
        <f t="shared" si="81"/>
        <v>0</v>
      </c>
      <c r="AT77" s="361">
        <f t="shared" si="81"/>
        <v>0</v>
      </c>
      <c r="AU77" s="361">
        <f t="shared" si="81"/>
        <v>0</v>
      </c>
      <c r="AV77" s="361">
        <f t="shared" si="81"/>
        <v>0</v>
      </c>
      <c r="AW77" s="361">
        <f t="shared" si="81"/>
        <v>0</v>
      </c>
      <c r="AX77" s="361">
        <f t="shared" si="81"/>
        <v>0</v>
      </c>
      <c r="AY77" s="361">
        <f t="shared" si="81"/>
        <v>0</v>
      </c>
      <c r="AZ77" s="361">
        <f t="shared" si="81"/>
        <v>0</v>
      </c>
      <c r="BA77" s="361">
        <f t="shared" si="81"/>
        <v>0</v>
      </c>
    </row>
    <row r="78" spans="33:53">
      <c r="AG78" s="1283"/>
      <c r="AH78" s="360">
        <f t="shared" si="82"/>
        <v>48.907463299999989</v>
      </c>
      <c r="AI78" s="360">
        <f t="shared" si="82"/>
        <v>41.439468499999997</v>
      </c>
      <c r="AJ78" s="360">
        <f t="shared" si="81"/>
        <v>33.764029399999991</v>
      </c>
      <c r="AK78" s="360">
        <f t="shared" si="81"/>
        <v>26.296034600000002</v>
      </c>
      <c r="AL78" s="360">
        <f t="shared" si="81"/>
        <v>18.6205955</v>
      </c>
      <c r="AM78" s="360">
        <f t="shared" si="81"/>
        <v>3.4771615999999819</v>
      </c>
      <c r="AN78" s="360">
        <f t="shared" si="81"/>
        <v>0</v>
      </c>
      <c r="AO78" s="360">
        <f t="shared" si="81"/>
        <v>0</v>
      </c>
      <c r="AP78" s="360">
        <f t="shared" si="81"/>
        <v>0</v>
      </c>
      <c r="AQ78" s="360">
        <f t="shared" si="81"/>
        <v>0</v>
      </c>
      <c r="AR78" s="361">
        <f t="shared" si="81"/>
        <v>48.907463299999989</v>
      </c>
      <c r="AS78" s="361">
        <f t="shared" si="81"/>
        <v>41.439468499999997</v>
      </c>
      <c r="AT78" s="361">
        <f t="shared" si="81"/>
        <v>33.764029399999991</v>
      </c>
      <c r="AU78" s="361">
        <f t="shared" si="81"/>
        <v>26.296034600000002</v>
      </c>
      <c r="AV78" s="361">
        <f t="shared" si="81"/>
        <v>18.6205955</v>
      </c>
      <c r="AW78" s="361">
        <f t="shared" si="81"/>
        <v>3.4771615999999819</v>
      </c>
      <c r="AX78" s="361">
        <f t="shared" si="81"/>
        <v>0</v>
      </c>
      <c r="AY78" s="361">
        <f t="shared" si="81"/>
        <v>0</v>
      </c>
      <c r="AZ78" s="361">
        <f t="shared" si="81"/>
        <v>0</v>
      </c>
      <c r="BA78" s="361">
        <f t="shared" si="81"/>
        <v>0</v>
      </c>
    </row>
    <row r="79" spans="33:53">
      <c r="AG79" s="1283"/>
      <c r="AH79" s="360">
        <f t="shared" si="82"/>
        <v>0</v>
      </c>
      <c r="AI79" s="360">
        <f t="shared" si="82"/>
        <v>0</v>
      </c>
      <c r="AJ79" s="360">
        <f t="shared" si="81"/>
        <v>0</v>
      </c>
      <c r="AK79" s="360">
        <f t="shared" si="81"/>
        <v>0</v>
      </c>
      <c r="AL79" s="360">
        <f t="shared" si="81"/>
        <v>0</v>
      </c>
      <c r="AM79" s="360">
        <f t="shared" si="81"/>
        <v>0</v>
      </c>
      <c r="AN79" s="360">
        <f t="shared" si="81"/>
        <v>0</v>
      </c>
      <c r="AO79" s="360">
        <f t="shared" si="81"/>
        <v>0</v>
      </c>
      <c r="AP79" s="360">
        <f t="shared" si="81"/>
        <v>0</v>
      </c>
      <c r="AQ79" s="360">
        <f t="shared" si="81"/>
        <v>0</v>
      </c>
      <c r="AR79" s="361">
        <f t="shared" si="81"/>
        <v>0</v>
      </c>
      <c r="AS79" s="361">
        <f t="shared" si="81"/>
        <v>0</v>
      </c>
      <c r="AT79" s="361">
        <f t="shared" si="81"/>
        <v>0</v>
      </c>
      <c r="AU79" s="361">
        <f t="shared" si="81"/>
        <v>0</v>
      </c>
      <c r="AV79" s="361">
        <f t="shared" si="81"/>
        <v>0</v>
      </c>
      <c r="AW79" s="361">
        <f t="shared" si="81"/>
        <v>0</v>
      </c>
      <c r="AX79" s="361">
        <f t="shared" si="81"/>
        <v>0</v>
      </c>
      <c r="AY79" s="361">
        <f t="shared" si="81"/>
        <v>0</v>
      </c>
      <c r="AZ79" s="361">
        <f t="shared" si="81"/>
        <v>0</v>
      </c>
      <c r="BA79" s="361">
        <f t="shared" si="81"/>
        <v>0</v>
      </c>
    </row>
    <row r="80" spans="33:53">
      <c r="AG80" s="1283"/>
      <c r="AH80" s="360">
        <f t="shared" si="82"/>
        <v>0</v>
      </c>
      <c r="AI80" s="360">
        <f t="shared" si="82"/>
        <v>0</v>
      </c>
      <c r="AJ80" s="360">
        <f t="shared" si="81"/>
        <v>0</v>
      </c>
      <c r="AK80" s="360">
        <f t="shared" si="81"/>
        <v>0</v>
      </c>
      <c r="AL80" s="360">
        <f t="shared" si="81"/>
        <v>0</v>
      </c>
      <c r="AM80" s="360">
        <f t="shared" si="81"/>
        <v>0</v>
      </c>
      <c r="AN80" s="360">
        <f t="shared" si="81"/>
        <v>0</v>
      </c>
      <c r="AO80" s="360">
        <f t="shared" si="81"/>
        <v>0</v>
      </c>
      <c r="AP80" s="360">
        <f t="shared" si="81"/>
        <v>0</v>
      </c>
      <c r="AQ80" s="360">
        <f t="shared" si="81"/>
        <v>0</v>
      </c>
      <c r="AR80" s="361">
        <f t="shared" si="81"/>
        <v>0</v>
      </c>
      <c r="AS80" s="361">
        <f t="shared" si="81"/>
        <v>0</v>
      </c>
      <c r="AT80" s="361">
        <f t="shared" si="81"/>
        <v>0</v>
      </c>
      <c r="AU80" s="361">
        <f t="shared" si="81"/>
        <v>0</v>
      </c>
      <c r="AV80" s="361">
        <f t="shared" si="81"/>
        <v>0</v>
      </c>
      <c r="AW80" s="361">
        <f t="shared" si="81"/>
        <v>0</v>
      </c>
      <c r="AX80" s="361">
        <f t="shared" si="81"/>
        <v>0</v>
      </c>
      <c r="AY80" s="361">
        <f t="shared" si="81"/>
        <v>0</v>
      </c>
      <c r="AZ80" s="361">
        <f t="shared" si="81"/>
        <v>0</v>
      </c>
      <c r="BA80" s="361">
        <f t="shared" si="81"/>
        <v>0</v>
      </c>
    </row>
    <row r="81" spans="33:55">
      <c r="AG81" s="1283"/>
      <c r="AH81" s="360">
        <f t="shared" si="82"/>
        <v>0</v>
      </c>
      <c r="AI81" s="360">
        <f t="shared" si="82"/>
        <v>0</v>
      </c>
      <c r="AJ81" s="360">
        <f t="shared" si="81"/>
        <v>0</v>
      </c>
      <c r="AK81" s="360">
        <f t="shared" si="81"/>
        <v>0</v>
      </c>
      <c r="AL81" s="360">
        <f t="shared" si="81"/>
        <v>0</v>
      </c>
      <c r="AM81" s="360">
        <f t="shared" si="81"/>
        <v>0</v>
      </c>
      <c r="AN81" s="360">
        <f t="shared" si="81"/>
        <v>0</v>
      </c>
      <c r="AO81" s="360">
        <f t="shared" si="81"/>
        <v>0</v>
      </c>
      <c r="AP81" s="360">
        <f t="shared" si="81"/>
        <v>0</v>
      </c>
      <c r="AQ81" s="360">
        <f t="shared" si="81"/>
        <v>0</v>
      </c>
      <c r="AR81" s="361">
        <f t="shared" si="81"/>
        <v>0</v>
      </c>
      <c r="AS81" s="361">
        <f t="shared" si="81"/>
        <v>0</v>
      </c>
      <c r="AT81" s="361">
        <f t="shared" si="81"/>
        <v>0</v>
      </c>
      <c r="AU81" s="361">
        <f t="shared" si="81"/>
        <v>0</v>
      </c>
      <c r="AV81" s="361">
        <f t="shared" si="81"/>
        <v>0</v>
      </c>
      <c r="AW81" s="361">
        <f t="shared" si="81"/>
        <v>0</v>
      </c>
      <c r="AX81" s="361">
        <f t="shared" si="81"/>
        <v>0</v>
      </c>
      <c r="AY81" s="361">
        <f t="shared" si="81"/>
        <v>0</v>
      </c>
      <c r="AZ81" s="361">
        <f t="shared" si="81"/>
        <v>0</v>
      </c>
      <c r="BA81" s="361">
        <f t="shared" si="81"/>
        <v>0</v>
      </c>
    </row>
    <row r="82" spans="33:55">
      <c r="AG82" s="1283"/>
      <c r="AH82" s="360">
        <f t="shared" si="82"/>
        <v>30.318828799999991</v>
      </c>
      <c r="AI82" s="360">
        <f t="shared" si="82"/>
        <v>24.575647999999997</v>
      </c>
      <c r="AJ82" s="360">
        <f t="shared" si="81"/>
        <v>18.672934399999995</v>
      </c>
      <c r="AK82" s="360">
        <f t="shared" si="81"/>
        <v>12.929753600000003</v>
      </c>
      <c r="AL82" s="360">
        <f t="shared" si="81"/>
        <v>7.0270399999999995</v>
      </c>
      <c r="AM82" s="360">
        <f t="shared" si="81"/>
        <v>0</v>
      </c>
      <c r="AN82" s="360">
        <f t="shared" si="81"/>
        <v>0</v>
      </c>
      <c r="AO82" s="360">
        <f t="shared" si="81"/>
        <v>0</v>
      </c>
      <c r="AP82" s="360">
        <f t="shared" si="81"/>
        <v>0</v>
      </c>
      <c r="AQ82" s="360">
        <f t="shared" si="81"/>
        <v>0.13294399999999998</v>
      </c>
      <c r="AR82" s="361">
        <f t="shared" si="81"/>
        <v>30.318828799999991</v>
      </c>
      <c r="AS82" s="361">
        <f t="shared" si="81"/>
        <v>24.575647999999997</v>
      </c>
      <c r="AT82" s="361">
        <f t="shared" si="81"/>
        <v>18.672934399999995</v>
      </c>
      <c r="AU82" s="361">
        <f t="shared" si="81"/>
        <v>12.929753600000003</v>
      </c>
      <c r="AV82" s="361">
        <f t="shared" si="81"/>
        <v>7.0270399999999995</v>
      </c>
      <c r="AW82" s="361">
        <f t="shared" si="81"/>
        <v>0</v>
      </c>
      <c r="AX82" s="361">
        <f t="shared" si="81"/>
        <v>0</v>
      </c>
      <c r="AY82" s="361">
        <f t="shared" si="81"/>
        <v>0</v>
      </c>
      <c r="AZ82" s="361">
        <f t="shared" si="81"/>
        <v>0</v>
      </c>
      <c r="BA82" s="361">
        <f t="shared" si="81"/>
        <v>0.13294399999999998</v>
      </c>
    </row>
    <row r="83" spans="33:55">
      <c r="AG83" s="1283"/>
      <c r="AH83" s="360">
        <f t="shared" si="82"/>
        <v>0</v>
      </c>
      <c r="AI83" s="360">
        <f t="shared" si="82"/>
        <v>0</v>
      </c>
      <c r="AJ83" s="360">
        <f t="shared" si="81"/>
        <v>0</v>
      </c>
      <c r="AK83" s="360">
        <f t="shared" si="81"/>
        <v>0</v>
      </c>
      <c r="AL83" s="360">
        <f t="shared" si="81"/>
        <v>0</v>
      </c>
      <c r="AM83" s="360">
        <f t="shared" si="81"/>
        <v>0</v>
      </c>
      <c r="AN83" s="360">
        <f t="shared" si="81"/>
        <v>0</v>
      </c>
      <c r="AO83" s="360">
        <f t="shared" si="81"/>
        <v>0</v>
      </c>
      <c r="AP83" s="360">
        <f t="shared" si="81"/>
        <v>0</v>
      </c>
      <c r="AQ83" s="360">
        <f t="shared" si="81"/>
        <v>0</v>
      </c>
      <c r="AR83" s="361">
        <f t="shared" si="81"/>
        <v>0</v>
      </c>
      <c r="AS83" s="361">
        <f t="shared" si="81"/>
        <v>0</v>
      </c>
      <c r="AT83" s="361">
        <f t="shared" si="81"/>
        <v>0</v>
      </c>
      <c r="AU83" s="361">
        <f t="shared" si="81"/>
        <v>0</v>
      </c>
      <c r="AV83" s="361">
        <f t="shared" si="81"/>
        <v>0</v>
      </c>
      <c r="AW83" s="361">
        <f t="shared" si="81"/>
        <v>0</v>
      </c>
      <c r="AX83" s="361">
        <f t="shared" si="81"/>
        <v>0</v>
      </c>
      <c r="AY83" s="361">
        <f t="shared" si="81"/>
        <v>0</v>
      </c>
      <c r="AZ83" s="361">
        <f t="shared" si="81"/>
        <v>0</v>
      </c>
      <c r="BA83" s="361">
        <f t="shared" si="81"/>
        <v>0</v>
      </c>
    </row>
    <row r="84" spans="33:55">
      <c r="AG84" s="1282" t="s">
        <v>54</v>
      </c>
      <c r="AH84" s="360">
        <f>IF(AH48&gt;$L8,(AH48-$L8)*$X8,0)</f>
        <v>0</v>
      </c>
      <c r="AI84" s="360">
        <f>IF(AI48&gt;$L8,(AI48-$L8)*$X8,0)</f>
        <v>0</v>
      </c>
      <c r="AJ84" s="360">
        <f t="shared" ref="AJ84:BA95" si="83">IF(AJ48&gt;$L8,(AJ48-$L8)*$X8,0)</f>
        <v>0</v>
      </c>
      <c r="AK84" s="360">
        <f t="shared" si="83"/>
        <v>0</v>
      </c>
      <c r="AL84" s="360">
        <f t="shared" si="83"/>
        <v>0</v>
      </c>
      <c r="AM84" s="360">
        <f t="shared" si="83"/>
        <v>0</v>
      </c>
      <c r="AN84" s="360">
        <f t="shared" si="83"/>
        <v>0</v>
      </c>
      <c r="AO84" s="360">
        <f t="shared" si="83"/>
        <v>0</v>
      </c>
      <c r="AP84" s="360">
        <f t="shared" si="83"/>
        <v>0</v>
      </c>
      <c r="AQ84" s="360">
        <f t="shared" si="83"/>
        <v>0</v>
      </c>
      <c r="AR84" s="361">
        <f t="shared" si="83"/>
        <v>0</v>
      </c>
      <c r="AS84" s="361">
        <f t="shared" si="83"/>
        <v>0</v>
      </c>
      <c r="AT84" s="361">
        <f t="shared" si="83"/>
        <v>0</v>
      </c>
      <c r="AU84" s="361">
        <f t="shared" si="83"/>
        <v>0</v>
      </c>
      <c r="AV84" s="361">
        <f t="shared" si="83"/>
        <v>0</v>
      </c>
      <c r="AW84" s="361">
        <f t="shared" si="83"/>
        <v>0</v>
      </c>
      <c r="AX84" s="361">
        <f t="shared" si="83"/>
        <v>0</v>
      </c>
      <c r="AY84" s="361">
        <f t="shared" si="83"/>
        <v>0</v>
      </c>
      <c r="AZ84" s="361">
        <f t="shared" si="83"/>
        <v>0</v>
      </c>
      <c r="BA84" s="361">
        <f t="shared" si="83"/>
        <v>0</v>
      </c>
    </row>
    <row r="85" spans="33:55">
      <c r="AG85" s="1283"/>
      <c r="AH85" s="360">
        <f t="shared" ref="AH85:AI95" si="84">IF(AH49&gt;$L9,(AH49-$L9)*$X9,0)</f>
        <v>0</v>
      </c>
      <c r="AI85" s="360">
        <f t="shared" si="84"/>
        <v>0</v>
      </c>
      <c r="AJ85" s="360">
        <f t="shared" si="83"/>
        <v>0</v>
      </c>
      <c r="AK85" s="360">
        <f t="shared" si="83"/>
        <v>0</v>
      </c>
      <c r="AL85" s="360">
        <f t="shared" si="83"/>
        <v>0</v>
      </c>
      <c r="AM85" s="360">
        <f t="shared" si="83"/>
        <v>0</v>
      </c>
      <c r="AN85" s="360">
        <f t="shared" si="83"/>
        <v>0</v>
      </c>
      <c r="AO85" s="360">
        <f t="shared" si="83"/>
        <v>0</v>
      </c>
      <c r="AP85" s="360">
        <f t="shared" si="83"/>
        <v>0</v>
      </c>
      <c r="AQ85" s="360">
        <f t="shared" si="83"/>
        <v>0</v>
      </c>
      <c r="AR85" s="361">
        <f t="shared" si="83"/>
        <v>0</v>
      </c>
      <c r="AS85" s="361">
        <f t="shared" si="83"/>
        <v>0</v>
      </c>
      <c r="AT85" s="361">
        <f t="shared" si="83"/>
        <v>0</v>
      </c>
      <c r="AU85" s="361">
        <f t="shared" si="83"/>
        <v>0</v>
      </c>
      <c r="AV85" s="361">
        <f t="shared" si="83"/>
        <v>0</v>
      </c>
      <c r="AW85" s="361">
        <f t="shared" si="83"/>
        <v>0</v>
      </c>
      <c r="AX85" s="361">
        <f t="shared" si="83"/>
        <v>0</v>
      </c>
      <c r="AY85" s="361">
        <f t="shared" si="83"/>
        <v>0</v>
      </c>
      <c r="AZ85" s="361">
        <f t="shared" si="83"/>
        <v>0</v>
      </c>
      <c r="BA85" s="361">
        <f t="shared" si="83"/>
        <v>0</v>
      </c>
    </row>
    <row r="86" spans="33:55">
      <c r="AG86" s="1283"/>
      <c r="AH86" s="360">
        <f t="shared" si="84"/>
        <v>19.540074699999995</v>
      </c>
      <c r="AI86" s="360">
        <f t="shared" si="84"/>
        <v>14.091053500000001</v>
      </c>
      <c r="AJ86" s="360">
        <f t="shared" si="83"/>
        <v>8.4906705999999978</v>
      </c>
      <c r="AK86" s="360">
        <f t="shared" si="83"/>
        <v>3.0416494000000034</v>
      </c>
      <c r="AL86" s="360">
        <f t="shared" si="83"/>
        <v>0</v>
      </c>
      <c r="AM86" s="360">
        <f t="shared" si="83"/>
        <v>0</v>
      </c>
      <c r="AN86" s="360">
        <f t="shared" si="83"/>
        <v>0</v>
      </c>
      <c r="AO86" s="360">
        <f t="shared" si="83"/>
        <v>0.20541945000000164</v>
      </c>
      <c r="AP86" s="360">
        <f t="shared" si="83"/>
        <v>2.4722410999999966</v>
      </c>
      <c r="AQ86" s="360">
        <f t="shared" si="83"/>
        <v>4.7390627500000004</v>
      </c>
      <c r="AR86" s="361">
        <f t="shared" si="83"/>
        <v>19.540074699999995</v>
      </c>
      <c r="AS86" s="361">
        <f t="shared" si="83"/>
        <v>14.091053500000001</v>
      </c>
      <c r="AT86" s="361">
        <f t="shared" si="83"/>
        <v>8.4906705999999978</v>
      </c>
      <c r="AU86" s="361">
        <f t="shared" si="83"/>
        <v>3.0416494000000034</v>
      </c>
      <c r="AV86" s="361">
        <f t="shared" si="83"/>
        <v>0</v>
      </c>
      <c r="AW86" s="361">
        <f t="shared" si="83"/>
        <v>0</v>
      </c>
      <c r="AX86" s="361">
        <f t="shared" si="83"/>
        <v>0</v>
      </c>
      <c r="AY86" s="361">
        <f t="shared" si="83"/>
        <v>0.20541945000000164</v>
      </c>
      <c r="AZ86" s="361">
        <f t="shared" si="83"/>
        <v>2.4722410999999966</v>
      </c>
      <c r="BA86" s="361">
        <f t="shared" si="83"/>
        <v>4.7390627500000004</v>
      </c>
    </row>
    <row r="87" spans="33:55">
      <c r="AG87" s="1283"/>
      <c r="AH87" s="360">
        <f t="shared" si="84"/>
        <v>0</v>
      </c>
      <c r="AI87" s="360">
        <f t="shared" si="84"/>
        <v>0</v>
      </c>
      <c r="AJ87" s="360">
        <f t="shared" si="83"/>
        <v>0</v>
      </c>
      <c r="AK87" s="360">
        <f t="shared" si="83"/>
        <v>0</v>
      </c>
      <c r="AL87" s="360">
        <f t="shared" si="83"/>
        <v>0</v>
      </c>
      <c r="AM87" s="360">
        <f t="shared" si="83"/>
        <v>0</v>
      </c>
      <c r="AN87" s="360">
        <f t="shared" si="83"/>
        <v>0</v>
      </c>
      <c r="AO87" s="360">
        <f t="shared" si="83"/>
        <v>0</v>
      </c>
      <c r="AP87" s="360">
        <f t="shared" si="83"/>
        <v>0</v>
      </c>
      <c r="AQ87" s="360">
        <f t="shared" si="83"/>
        <v>0</v>
      </c>
      <c r="AR87" s="361">
        <f t="shared" si="83"/>
        <v>0</v>
      </c>
      <c r="AS87" s="361">
        <f t="shared" si="83"/>
        <v>0</v>
      </c>
      <c r="AT87" s="361">
        <f t="shared" si="83"/>
        <v>0</v>
      </c>
      <c r="AU87" s="361">
        <f t="shared" si="83"/>
        <v>0</v>
      </c>
      <c r="AV87" s="361">
        <f t="shared" si="83"/>
        <v>0</v>
      </c>
      <c r="AW87" s="361">
        <f t="shared" si="83"/>
        <v>0</v>
      </c>
      <c r="AX87" s="361">
        <f t="shared" si="83"/>
        <v>0</v>
      </c>
      <c r="AY87" s="361">
        <f t="shared" si="83"/>
        <v>0</v>
      </c>
      <c r="AZ87" s="361">
        <f t="shared" si="83"/>
        <v>0</v>
      </c>
      <c r="BA87" s="361">
        <f t="shared" si="83"/>
        <v>0</v>
      </c>
    </row>
    <row r="88" spans="33:55">
      <c r="AG88" s="1283"/>
      <c r="AH88" s="360">
        <f t="shared" si="84"/>
        <v>0</v>
      </c>
      <c r="AI88" s="360">
        <f t="shared" si="84"/>
        <v>0</v>
      </c>
      <c r="AJ88" s="360">
        <f t="shared" si="83"/>
        <v>0</v>
      </c>
      <c r="AK88" s="360">
        <f t="shared" si="83"/>
        <v>0</v>
      </c>
      <c r="AL88" s="360">
        <f t="shared" si="83"/>
        <v>0</v>
      </c>
      <c r="AM88" s="360">
        <f t="shared" si="83"/>
        <v>0</v>
      </c>
      <c r="AN88" s="360">
        <f t="shared" si="83"/>
        <v>0</v>
      </c>
      <c r="AO88" s="360">
        <f t="shared" si="83"/>
        <v>0</v>
      </c>
      <c r="AP88" s="360">
        <f t="shared" si="83"/>
        <v>0</v>
      </c>
      <c r="AQ88" s="360">
        <f t="shared" si="83"/>
        <v>0</v>
      </c>
      <c r="AR88" s="361">
        <f t="shared" si="83"/>
        <v>0</v>
      </c>
      <c r="AS88" s="361">
        <f t="shared" si="83"/>
        <v>0</v>
      </c>
      <c r="AT88" s="361">
        <f t="shared" si="83"/>
        <v>0</v>
      </c>
      <c r="AU88" s="361">
        <f t="shared" si="83"/>
        <v>0</v>
      </c>
      <c r="AV88" s="361">
        <f t="shared" si="83"/>
        <v>0</v>
      </c>
      <c r="AW88" s="361">
        <f t="shared" si="83"/>
        <v>0</v>
      </c>
      <c r="AX88" s="361">
        <f t="shared" si="83"/>
        <v>0</v>
      </c>
      <c r="AY88" s="361">
        <f t="shared" si="83"/>
        <v>0</v>
      </c>
      <c r="AZ88" s="361">
        <f t="shared" si="83"/>
        <v>0</v>
      </c>
      <c r="BA88" s="361">
        <f t="shared" si="83"/>
        <v>0</v>
      </c>
    </row>
    <row r="89" spans="33:55">
      <c r="AG89" s="1283"/>
      <c r="AH89" s="360">
        <f t="shared" si="84"/>
        <v>37.654385399999988</v>
      </c>
      <c r="AI89" s="360">
        <f t="shared" si="84"/>
        <v>31.712678999999998</v>
      </c>
      <c r="AJ89" s="360">
        <f t="shared" si="83"/>
        <v>25.605925199999994</v>
      </c>
      <c r="AK89" s="360">
        <f t="shared" si="83"/>
        <v>19.664218800000004</v>
      </c>
      <c r="AL89" s="360">
        <f t="shared" si="83"/>
        <v>13.557464999999999</v>
      </c>
      <c r="AM89" s="360">
        <f t="shared" si="83"/>
        <v>1.5090047999999856</v>
      </c>
      <c r="AN89" s="360">
        <f t="shared" si="83"/>
        <v>0</v>
      </c>
      <c r="AO89" s="360">
        <f t="shared" si="83"/>
        <v>0</v>
      </c>
      <c r="AP89" s="360">
        <f t="shared" si="83"/>
        <v>0</v>
      </c>
      <c r="AQ89" s="360">
        <f t="shared" si="83"/>
        <v>0</v>
      </c>
      <c r="AR89" s="361">
        <f t="shared" si="83"/>
        <v>37.654385399999988</v>
      </c>
      <c r="AS89" s="361">
        <f t="shared" si="83"/>
        <v>31.712678999999998</v>
      </c>
      <c r="AT89" s="361">
        <f t="shared" si="83"/>
        <v>25.605925199999994</v>
      </c>
      <c r="AU89" s="361">
        <f t="shared" si="83"/>
        <v>19.664218800000004</v>
      </c>
      <c r="AV89" s="361">
        <f t="shared" si="83"/>
        <v>13.557464999999999</v>
      </c>
      <c r="AW89" s="361">
        <f t="shared" si="83"/>
        <v>1.5090047999999856</v>
      </c>
      <c r="AX89" s="361">
        <f t="shared" si="83"/>
        <v>0</v>
      </c>
      <c r="AY89" s="361">
        <f t="shared" si="83"/>
        <v>0</v>
      </c>
      <c r="AZ89" s="361">
        <f t="shared" si="83"/>
        <v>0</v>
      </c>
      <c r="BA89" s="361">
        <f t="shared" si="83"/>
        <v>0</v>
      </c>
    </row>
    <row r="90" spans="33:55">
      <c r="AG90" s="1283"/>
      <c r="AH90" s="360">
        <f t="shared" si="84"/>
        <v>0</v>
      </c>
      <c r="AI90" s="360">
        <f t="shared" si="84"/>
        <v>0</v>
      </c>
      <c r="AJ90" s="360">
        <f t="shared" si="83"/>
        <v>0</v>
      </c>
      <c r="AK90" s="360">
        <f t="shared" si="83"/>
        <v>0</v>
      </c>
      <c r="AL90" s="360">
        <f t="shared" si="83"/>
        <v>0</v>
      </c>
      <c r="AM90" s="360">
        <f t="shared" si="83"/>
        <v>0</v>
      </c>
      <c r="AN90" s="360">
        <f t="shared" si="83"/>
        <v>0</v>
      </c>
      <c r="AO90" s="360">
        <f t="shared" si="83"/>
        <v>0</v>
      </c>
      <c r="AP90" s="360">
        <f t="shared" si="83"/>
        <v>0</v>
      </c>
      <c r="AQ90" s="360">
        <f t="shared" si="83"/>
        <v>0</v>
      </c>
      <c r="AR90" s="361">
        <f t="shared" si="83"/>
        <v>0</v>
      </c>
      <c r="AS90" s="361">
        <f t="shared" si="83"/>
        <v>0</v>
      </c>
      <c r="AT90" s="361">
        <f t="shared" si="83"/>
        <v>0</v>
      </c>
      <c r="AU90" s="361">
        <f t="shared" si="83"/>
        <v>0</v>
      </c>
      <c r="AV90" s="361">
        <f t="shared" si="83"/>
        <v>0</v>
      </c>
      <c r="AW90" s="361">
        <f t="shared" si="83"/>
        <v>0</v>
      </c>
      <c r="AX90" s="361">
        <f t="shared" si="83"/>
        <v>0</v>
      </c>
      <c r="AY90" s="361">
        <f t="shared" si="83"/>
        <v>0</v>
      </c>
      <c r="AZ90" s="361">
        <f t="shared" si="83"/>
        <v>0</v>
      </c>
      <c r="BA90" s="361">
        <f t="shared" si="83"/>
        <v>0</v>
      </c>
    </row>
    <row r="91" spans="33:55">
      <c r="AG91" s="1283"/>
      <c r="AH91" s="360">
        <f t="shared" si="84"/>
        <v>38.283137399999994</v>
      </c>
      <c r="AI91" s="360">
        <f t="shared" si="84"/>
        <v>32.341431</v>
      </c>
      <c r="AJ91" s="360">
        <f t="shared" si="83"/>
        <v>26.234677199999997</v>
      </c>
      <c r="AK91" s="360">
        <f t="shared" si="83"/>
        <v>20.292970800000003</v>
      </c>
      <c r="AL91" s="360">
        <f t="shared" si="83"/>
        <v>14.186216999999999</v>
      </c>
      <c r="AM91" s="360">
        <f t="shared" si="83"/>
        <v>2.1377567999999858</v>
      </c>
      <c r="AN91" s="360">
        <f t="shared" si="83"/>
        <v>0</v>
      </c>
      <c r="AO91" s="360">
        <f t="shared" si="83"/>
        <v>0</v>
      </c>
      <c r="AP91" s="360">
        <f t="shared" si="83"/>
        <v>0</v>
      </c>
      <c r="AQ91" s="360">
        <f t="shared" si="83"/>
        <v>0</v>
      </c>
      <c r="AR91" s="361">
        <f t="shared" si="83"/>
        <v>38.283137399999994</v>
      </c>
      <c r="AS91" s="361">
        <f t="shared" si="83"/>
        <v>32.341431</v>
      </c>
      <c r="AT91" s="361">
        <f t="shared" si="83"/>
        <v>26.234677199999997</v>
      </c>
      <c r="AU91" s="361">
        <f t="shared" si="83"/>
        <v>20.292970800000003</v>
      </c>
      <c r="AV91" s="361">
        <f t="shared" si="83"/>
        <v>14.186216999999999</v>
      </c>
      <c r="AW91" s="361">
        <f t="shared" si="83"/>
        <v>2.1377567999999858</v>
      </c>
      <c r="AX91" s="361">
        <f t="shared" si="83"/>
        <v>0</v>
      </c>
      <c r="AY91" s="361">
        <f t="shared" si="83"/>
        <v>0</v>
      </c>
      <c r="AZ91" s="361">
        <f t="shared" si="83"/>
        <v>0</v>
      </c>
      <c r="BA91" s="361">
        <f t="shared" si="83"/>
        <v>0</v>
      </c>
    </row>
    <row r="92" spans="33:55">
      <c r="AG92" s="1283"/>
      <c r="AH92" s="360">
        <f t="shared" si="84"/>
        <v>37.654385399999988</v>
      </c>
      <c r="AI92" s="360">
        <f t="shared" si="84"/>
        <v>31.712678999999998</v>
      </c>
      <c r="AJ92" s="360">
        <f t="shared" si="83"/>
        <v>25.605925199999994</v>
      </c>
      <c r="AK92" s="360">
        <f t="shared" si="83"/>
        <v>19.664218800000004</v>
      </c>
      <c r="AL92" s="360">
        <f t="shared" si="83"/>
        <v>13.557464999999999</v>
      </c>
      <c r="AM92" s="360">
        <f t="shared" si="83"/>
        <v>1.5090047999999856</v>
      </c>
      <c r="AN92" s="360">
        <f t="shared" si="83"/>
        <v>0</v>
      </c>
      <c r="AO92" s="360">
        <f t="shared" si="83"/>
        <v>0</v>
      </c>
      <c r="AP92" s="360">
        <f t="shared" si="83"/>
        <v>0</v>
      </c>
      <c r="AQ92" s="360">
        <f t="shared" si="83"/>
        <v>0</v>
      </c>
      <c r="AR92" s="361">
        <f t="shared" si="83"/>
        <v>37.654385399999988</v>
      </c>
      <c r="AS92" s="361">
        <f t="shared" si="83"/>
        <v>31.712678999999998</v>
      </c>
      <c r="AT92" s="361">
        <f t="shared" si="83"/>
        <v>25.605925199999994</v>
      </c>
      <c r="AU92" s="361">
        <f t="shared" si="83"/>
        <v>19.664218800000004</v>
      </c>
      <c r="AV92" s="361">
        <f t="shared" si="83"/>
        <v>13.557464999999999</v>
      </c>
      <c r="AW92" s="361">
        <f t="shared" si="83"/>
        <v>1.5090047999999856</v>
      </c>
      <c r="AX92" s="361">
        <f t="shared" si="83"/>
        <v>0</v>
      </c>
      <c r="AY92" s="361">
        <f t="shared" si="83"/>
        <v>0</v>
      </c>
      <c r="AZ92" s="361">
        <f t="shared" si="83"/>
        <v>0</v>
      </c>
      <c r="BA92" s="361">
        <f t="shared" si="83"/>
        <v>0</v>
      </c>
    </row>
    <row r="93" spans="33:55">
      <c r="AG93" s="1283"/>
      <c r="AH93" s="360">
        <f t="shared" si="84"/>
        <v>0</v>
      </c>
      <c r="AI93" s="360">
        <f t="shared" si="84"/>
        <v>0</v>
      </c>
      <c r="AJ93" s="360">
        <f t="shared" si="83"/>
        <v>0</v>
      </c>
      <c r="AK93" s="360">
        <f t="shared" si="83"/>
        <v>0</v>
      </c>
      <c r="AL93" s="360">
        <f t="shared" si="83"/>
        <v>0</v>
      </c>
      <c r="AM93" s="360">
        <f t="shared" si="83"/>
        <v>0</v>
      </c>
      <c r="AN93" s="360">
        <f t="shared" si="83"/>
        <v>0</v>
      </c>
      <c r="AO93" s="360">
        <f t="shared" si="83"/>
        <v>0</v>
      </c>
      <c r="AP93" s="360">
        <f t="shared" si="83"/>
        <v>0</v>
      </c>
      <c r="AQ93" s="360">
        <f t="shared" si="83"/>
        <v>0</v>
      </c>
      <c r="AR93" s="361">
        <f t="shared" si="83"/>
        <v>0</v>
      </c>
      <c r="AS93" s="361">
        <f t="shared" si="83"/>
        <v>0</v>
      </c>
      <c r="AT93" s="361">
        <f t="shared" si="83"/>
        <v>0</v>
      </c>
      <c r="AU93" s="361">
        <f t="shared" si="83"/>
        <v>0</v>
      </c>
      <c r="AV93" s="361">
        <f t="shared" si="83"/>
        <v>0</v>
      </c>
      <c r="AW93" s="361">
        <f t="shared" si="83"/>
        <v>0</v>
      </c>
      <c r="AX93" s="361">
        <f t="shared" si="83"/>
        <v>0</v>
      </c>
      <c r="AY93" s="361">
        <f t="shared" si="83"/>
        <v>0</v>
      </c>
      <c r="AZ93" s="361">
        <f t="shared" si="83"/>
        <v>0</v>
      </c>
      <c r="BA93" s="361">
        <f t="shared" si="83"/>
        <v>0</v>
      </c>
    </row>
    <row r="94" spans="33:55">
      <c r="AG94" s="1283"/>
      <c r="AH94" s="360">
        <f t="shared" si="84"/>
        <v>28.570721399999993</v>
      </c>
      <c r="AI94" s="360">
        <f t="shared" si="84"/>
        <v>23.560407000000001</v>
      </c>
      <c r="AJ94" s="360">
        <f t="shared" si="83"/>
        <v>18.410917199999997</v>
      </c>
      <c r="AK94" s="360">
        <f t="shared" si="83"/>
        <v>13.400602800000003</v>
      </c>
      <c r="AL94" s="360">
        <f t="shared" si="83"/>
        <v>8.2511130000000001</v>
      </c>
      <c r="AM94" s="360">
        <f t="shared" si="83"/>
        <v>0</v>
      </c>
      <c r="AN94" s="360">
        <f t="shared" si="83"/>
        <v>0</v>
      </c>
      <c r="AO94" s="360">
        <f t="shared" si="83"/>
        <v>0</v>
      </c>
      <c r="AP94" s="360">
        <f t="shared" si="83"/>
        <v>0</v>
      </c>
      <c r="AQ94" s="360">
        <f t="shared" si="83"/>
        <v>0</v>
      </c>
      <c r="AR94" s="361">
        <f t="shared" si="83"/>
        <v>28.570721399999993</v>
      </c>
      <c r="AS94" s="361">
        <f t="shared" si="83"/>
        <v>23.560407000000001</v>
      </c>
      <c r="AT94" s="361">
        <f t="shared" si="83"/>
        <v>18.410917199999997</v>
      </c>
      <c r="AU94" s="361">
        <f t="shared" si="83"/>
        <v>13.400602800000003</v>
      </c>
      <c r="AV94" s="361">
        <f t="shared" si="83"/>
        <v>8.2511130000000001</v>
      </c>
      <c r="AW94" s="361">
        <f t="shared" si="83"/>
        <v>0</v>
      </c>
      <c r="AX94" s="361">
        <f t="shared" si="83"/>
        <v>0</v>
      </c>
      <c r="AY94" s="361">
        <f t="shared" si="83"/>
        <v>0</v>
      </c>
      <c r="AZ94" s="361">
        <f t="shared" si="83"/>
        <v>0</v>
      </c>
      <c r="BA94" s="361">
        <f t="shared" si="83"/>
        <v>0</v>
      </c>
    </row>
    <row r="95" spans="33:55">
      <c r="AG95" s="1283"/>
      <c r="AH95" s="360">
        <f t="shared" si="84"/>
        <v>0</v>
      </c>
      <c r="AI95" s="360">
        <f t="shared" si="84"/>
        <v>0</v>
      </c>
      <c r="AJ95" s="360">
        <f t="shared" si="83"/>
        <v>0</v>
      </c>
      <c r="AK95" s="360">
        <f t="shared" si="83"/>
        <v>0</v>
      </c>
      <c r="AL95" s="360">
        <f t="shared" si="83"/>
        <v>0</v>
      </c>
      <c r="AM95" s="360">
        <f t="shared" si="83"/>
        <v>0</v>
      </c>
      <c r="AN95" s="360">
        <f t="shared" si="83"/>
        <v>0</v>
      </c>
      <c r="AO95" s="360">
        <f t="shared" si="83"/>
        <v>0</v>
      </c>
      <c r="AP95" s="360">
        <f t="shared" si="83"/>
        <v>0</v>
      </c>
      <c r="AQ95" s="360">
        <f t="shared" si="83"/>
        <v>0</v>
      </c>
      <c r="AR95" s="361">
        <f t="shared" si="83"/>
        <v>0</v>
      </c>
      <c r="AS95" s="361">
        <f t="shared" si="83"/>
        <v>0</v>
      </c>
      <c r="AT95" s="361">
        <f t="shared" si="83"/>
        <v>0</v>
      </c>
      <c r="AU95" s="361">
        <f t="shared" si="83"/>
        <v>0</v>
      </c>
      <c r="AV95" s="361">
        <f t="shared" si="83"/>
        <v>0</v>
      </c>
      <c r="AW95" s="361">
        <f t="shared" si="83"/>
        <v>0</v>
      </c>
      <c r="AX95" s="361">
        <f t="shared" si="83"/>
        <v>0</v>
      </c>
      <c r="AY95" s="361">
        <f t="shared" si="83"/>
        <v>0</v>
      </c>
      <c r="AZ95" s="361">
        <f t="shared" si="83"/>
        <v>0</v>
      </c>
      <c r="BA95" s="361">
        <f t="shared" si="83"/>
        <v>0</v>
      </c>
    </row>
    <row r="96" spans="33:55">
      <c r="AH96" s="362">
        <f>SUM(AH60:AH95)</f>
        <v>384.28068599999983</v>
      </c>
      <c r="AI96" s="362">
        <f t="shared" ref="AI96:BA96" si="85">SUM(AI60:AI95)</f>
        <v>307.771974</v>
      </c>
      <c r="AJ96" s="362">
        <f t="shared" si="85"/>
        <v>229.13801999999995</v>
      </c>
      <c r="AK96" s="362">
        <f t="shared" si="85"/>
        <v>153.91942860000003</v>
      </c>
      <c r="AL96" s="362">
        <f t="shared" si="85"/>
        <v>95.292794499999999</v>
      </c>
      <c r="AM96" s="362">
        <f t="shared" si="85"/>
        <v>11.660777599999918</v>
      </c>
      <c r="AN96" s="362">
        <f t="shared" si="85"/>
        <v>2.337175E-2</v>
      </c>
      <c r="AO96" s="362">
        <f t="shared" si="85"/>
        <v>4.8519118500000058</v>
      </c>
      <c r="AP96" s="362">
        <f t="shared" si="85"/>
        <v>17.664182499999981</v>
      </c>
      <c r="AQ96" s="362">
        <f t="shared" si="85"/>
        <v>31.128624250000001</v>
      </c>
      <c r="AR96" s="362">
        <f t="shared" si="85"/>
        <v>384.28068599999983</v>
      </c>
      <c r="AS96" s="362">
        <f t="shared" si="85"/>
        <v>307.771974</v>
      </c>
      <c r="AT96" s="362">
        <f t="shared" si="85"/>
        <v>229.13801999999995</v>
      </c>
      <c r="AU96" s="362">
        <f t="shared" si="85"/>
        <v>153.91942860000003</v>
      </c>
      <c r="AV96" s="362">
        <f t="shared" si="85"/>
        <v>95.292794499999999</v>
      </c>
      <c r="AW96" s="362">
        <f t="shared" si="85"/>
        <v>11.660777599999918</v>
      </c>
      <c r="AX96" s="362">
        <f t="shared" si="85"/>
        <v>2.337175E-2</v>
      </c>
      <c r="AY96" s="362">
        <f t="shared" si="85"/>
        <v>4.8519118500000058</v>
      </c>
      <c r="AZ96" s="362">
        <f t="shared" si="85"/>
        <v>17.664182499999981</v>
      </c>
      <c r="BA96" s="362">
        <f t="shared" si="85"/>
        <v>31.128624250000001</v>
      </c>
      <c r="BC96" s="363">
        <f>MIN(AI98:BA98)</f>
        <v>1542.160116</v>
      </c>
    </row>
    <row r="97" spans="4:53">
      <c r="AH97" s="364">
        <f t="shared" ref="AH97:AQ97" si="86">P24*$V8*12+P25*$W8*12+P26*$X8*12</f>
        <v>1158.9214320000001</v>
      </c>
      <c r="AI97" s="364">
        <f t="shared" si="86"/>
        <v>1234.9162799999999</v>
      </c>
      <c r="AJ97" s="364">
        <f t="shared" si="86"/>
        <v>1313.0220960000001</v>
      </c>
      <c r="AK97" s="364">
        <f t="shared" si="86"/>
        <v>1389.016944</v>
      </c>
      <c r="AL97" s="364">
        <f t="shared" si="86"/>
        <v>1467.12276</v>
      </c>
      <c r="AM97" s="364">
        <f t="shared" si="86"/>
        <v>1621.2234239999998</v>
      </c>
      <c r="AN97" s="364">
        <f t="shared" si="86"/>
        <v>1699.32924</v>
      </c>
      <c r="AO97" s="364">
        <f t="shared" si="86"/>
        <v>1775.3240879999998</v>
      </c>
      <c r="AP97" s="364">
        <f t="shared" si="86"/>
        <v>1853.4299040000001</v>
      </c>
      <c r="AQ97" s="364">
        <f t="shared" si="86"/>
        <v>1931.5357199999999</v>
      </c>
      <c r="AR97" s="364">
        <f t="shared" ref="AR97:BA97" si="87">P31*$V8*12+P32*$W8*12+P33*$X8*12</f>
        <v>1158.9214320000001</v>
      </c>
      <c r="AS97" s="364">
        <f t="shared" si="87"/>
        <v>1234.9162799999999</v>
      </c>
      <c r="AT97" s="364">
        <f t="shared" si="87"/>
        <v>1313.0220960000001</v>
      </c>
      <c r="AU97" s="364">
        <f t="shared" si="87"/>
        <v>1389.016944</v>
      </c>
      <c r="AV97" s="364">
        <f t="shared" si="87"/>
        <v>1467.12276</v>
      </c>
      <c r="AW97" s="364">
        <f t="shared" si="87"/>
        <v>1621.2234239999998</v>
      </c>
      <c r="AX97" s="364">
        <f t="shared" si="87"/>
        <v>1699.32924</v>
      </c>
      <c r="AY97" s="364">
        <f t="shared" si="87"/>
        <v>1775.3240879999998</v>
      </c>
      <c r="AZ97" s="364">
        <f t="shared" si="87"/>
        <v>1853.4299040000001</v>
      </c>
      <c r="BA97" s="364">
        <f t="shared" si="87"/>
        <v>1931.5357199999999</v>
      </c>
    </row>
    <row r="98" spans="4:53">
      <c r="AH98" s="362">
        <f>AH96+AH97</f>
        <v>1543.2021179999999</v>
      </c>
      <c r="AI98" s="362">
        <f t="shared" ref="AI98:BA98" si="88">AI96+AI97</f>
        <v>1542.6882539999999</v>
      </c>
      <c r="AJ98" s="362">
        <f t="shared" si="88"/>
        <v>1542.160116</v>
      </c>
      <c r="AK98" s="362">
        <f t="shared" si="88"/>
        <v>1542.9363725999999</v>
      </c>
      <c r="AL98" s="362">
        <f t="shared" si="88"/>
        <v>1562.4155544999999</v>
      </c>
      <c r="AM98" s="362">
        <f t="shared" si="88"/>
        <v>1632.8842015999996</v>
      </c>
      <c r="AN98" s="362">
        <f t="shared" si="88"/>
        <v>1699.3526117500001</v>
      </c>
      <c r="AO98" s="362">
        <f t="shared" si="88"/>
        <v>1780.1759998499999</v>
      </c>
      <c r="AP98" s="362">
        <f t="shared" si="88"/>
        <v>1871.0940865</v>
      </c>
      <c r="AQ98" s="362">
        <f t="shared" si="88"/>
        <v>1962.6643442499999</v>
      </c>
      <c r="AR98" s="362">
        <f t="shared" si="88"/>
        <v>1543.2021179999999</v>
      </c>
      <c r="AS98" s="362">
        <f t="shared" si="88"/>
        <v>1542.6882539999999</v>
      </c>
      <c r="AT98" s="362">
        <f t="shared" si="88"/>
        <v>1542.160116</v>
      </c>
      <c r="AU98" s="362">
        <f t="shared" si="88"/>
        <v>1542.9363725999999</v>
      </c>
      <c r="AV98" s="362">
        <f t="shared" si="88"/>
        <v>1562.4155544999999</v>
      </c>
      <c r="AW98" s="362">
        <f t="shared" si="88"/>
        <v>1632.8842015999996</v>
      </c>
      <c r="AX98" s="362">
        <f t="shared" si="88"/>
        <v>1699.3526117500001</v>
      </c>
      <c r="AY98" s="362">
        <f t="shared" si="88"/>
        <v>1780.1759998499999</v>
      </c>
      <c r="AZ98" s="362">
        <f t="shared" si="88"/>
        <v>1871.0940865</v>
      </c>
      <c r="BA98" s="362">
        <f t="shared" si="88"/>
        <v>1962.6643442499999</v>
      </c>
    </row>
    <row r="99" spans="4:53">
      <c r="AH99" s="340"/>
      <c r="AI99" s="340"/>
      <c r="AJ99" s="340"/>
      <c r="AK99" s="340"/>
      <c r="AL99" s="340"/>
      <c r="AM99" s="340"/>
      <c r="AN99" s="340"/>
      <c r="AO99" s="340"/>
      <c r="AP99" s="340"/>
      <c r="AQ99" s="340"/>
    </row>
    <row r="100" spans="4:53">
      <c r="AH100" s="365">
        <f>IF(AH98=$BC$96,1,0)</f>
        <v>0</v>
      </c>
      <c r="AI100" s="365">
        <f t="shared" ref="AI100:BA100" si="89">IF(AI98=$BC$96,1,0)</f>
        <v>0</v>
      </c>
      <c r="AJ100" s="365">
        <f t="shared" si="89"/>
        <v>1</v>
      </c>
      <c r="AK100" s="365">
        <f t="shared" si="89"/>
        <v>0</v>
      </c>
      <c r="AL100" s="365">
        <f t="shared" si="89"/>
        <v>0</v>
      </c>
      <c r="AM100" s="365">
        <f t="shared" si="89"/>
        <v>0</v>
      </c>
      <c r="AN100" s="365">
        <f t="shared" si="89"/>
        <v>0</v>
      </c>
      <c r="AO100" s="365">
        <f t="shared" si="89"/>
        <v>0</v>
      </c>
      <c r="AP100" s="365">
        <f t="shared" si="89"/>
        <v>0</v>
      </c>
      <c r="AQ100" s="365">
        <f t="shared" si="89"/>
        <v>0</v>
      </c>
      <c r="AR100" s="365">
        <f t="shared" si="89"/>
        <v>0</v>
      </c>
      <c r="AS100" s="365">
        <f t="shared" si="89"/>
        <v>0</v>
      </c>
      <c r="AT100" s="365">
        <f t="shared" si="89"/>
        <v>1</v>
      </c>
      <c r="AU100" s="365">
        <f t="shared" si="89"/>
        <v>0</v>
      </c>
      <c r="AV100" s="365">
        <f t="shared" si="89"/>
        <v>0</v>
      </c>
      <c r="AW100" s="365">
        <f t="shared" si="89"/>
        <v>0</v>
      </c>
      <c r="AX100" s="365">
        <f t="shared" si="89"/>
        <v>0</v>
      </c>
      <c r="AY100" s="365">
        <f t="shared" si="89"/>
        <v>0</v>
      </c>
      <c r="AZ100" s="365">
        <f t="shared" si="89"/>
        <v>0</v>
      </c>
      <c r="BA100" s="365">
        <f t="shared" si="89"/>
        <v>0</v>
      </c>
    </row>
    <row r="101" spans="4:53">
      <c r="AH101" s="365">
        <f t="shared" ref="AH101:AQ103" si="90">P24*AH$100</f>
        <v>0</v>
      </c>
      <c r="AI101" s="365">
        <f t="shared" si="90"/>
        <v>0</v>
      </c>
      <c r="AJ101" s="365">
        <f t="shared" si="90"/>
        <v>622</v>
      </c>
      <c r="AK101" s="365">
        <f t="shared" si="90"/>
        <v>0</v>
      </c>
      <c r="AL101" s="365">
        <f t="shared" si="90"/>
        <v>0</v>
      </c>
      <c r="AM101" s="365">
        <f t="shared" si="90"/>
        <v>0</v>
      </c>
      <c r="AN101" s="365">
        <f t="shared" si="90"/>
        <v>0</v>
      </c>
      <c r="AO101" s="365">
        <f t="shared" si="90"/>
        <v>0</v>
      </c>
      <c r="AP101" s="365">
        <f t="shared" si="90"/>
        <v>0</v>
      </c>
      <c r="AQ101" s="365">
        <f t="shared" si="90"/>
        <v>0</v>
      </c>
      <c r="AR101" s="365">
        <f t="shared" ref="AR101:BA103" si="91">P31*AR$100</f>
        <v>0</v>
      </c>
      <c r="AS101" s="365">
        <f t="shared" si="91"/>
        <v>0</v>
      </c>
      <c r="AT101" s="365">
        <f t="shared" si="91"/>
        <v>622</v>
      </c>
      <c r="AU101" s="365">
        <f t="shared" si="91"/>
        <v>0</v>
      </c>
      <c r="AV101" s="365">
        <f t="shared" si="91"/>
        <v>0</v>
      </c>
      <c r="AW101" s="365">
        <f t="shared" si="91"/>
        <v>0</v>
      </c>
      <c r="AX101" s="365">
        <f t="shared" si="91"/>
        <v>0</v>
      </c>
      <c r="AY101" s="365">
        <f t="shared" si="91"/>
        <v>0</v>
      </c>
      <c r="AZ101" s="365">
        <f t="shared" si="91"/>
        <v>0</v>
      </c>
      <c r="BA101" s="365">
        <f t="shared" si="91"/>
        <v>0</v>
      </c>
    </row>
    <row r="102" spans="4:53">
      <c r="AH102" s="365">
        <f t="shared" si="90"/>
        <v>0</v>
      </c>
      <c r="AI102" s="365">
        <f t="shared" si="90"/>
        <v>0</v>
      </c>
      <c r="AJ102" s="365">
        <f t="shared" si="90"/>
        <v>622</v>
      </c>
      <c r="AK102" s="365">
        <f t="shared" si="90"/>
        <v>0</v>
      </c>
      <c r="AL102" s="365">
        <f t="shared" si="90"/>
        <v>0</v>
      </c>
      <c r="AM102" s="365">
        <f t="shared" si="90"/>
        <v>0</v>
      </c>
      <c r="AN102" s="365">
        <f t="shared" si="90"/>
        <v>0</v>
      </c>
      <c r="AO102" s="365">
        <f t="shared" si="90"/>
        <v>0</v>
      </c>
      <c r="AP102" s="365">
        <f t="shared" si="90"/>
        <v>0</v>
      </c>
      <c r="AQ102" s="365">
        <f t="shared" si="90"/>
        <v>0</v>
      </c>
      <c r="AR102" s="365">
        <f t="shared" si="91"/>
        <v>0</v>
      </c>
      <c r="AS102" s="365">
        <f t="shared" si="91"/>
        <v>0</v>
      </c>
      <c r="AT102" s="365">
        <f t="shared" si="91"/>
        <v>622</v>
      </c>
      <c r="AU102" s="365">
        <f t="shared" si="91"/>
        <v>0</v>
      </c>
      <c r="AV102" s="365">
        <f t="shared" si="91"/>
        <v>0</v>
      </c>
      <c r="AW102" s="365">
        <f t="shared" si="91"/>
        <v>0</v>
      </c>
      <c r="AX102" s="365">
        <f t="shared" si="91"/>
        <v>0</v>
      </c>
      <c r="AY102" s="365">
        <f t="shared" si="91"/>
        <v>0</v>
      </c>
      <c r="AZ102" s="365">
        <f t="shared" si="91"/>
        <v>0</v>
      </c>
      <c r="BA102" s="365">
        <f t="shared" si="91"/>
        <v>0</v>
      </c>
    </row>
    <row r="103" spans="4:53">
      <c r="AH103" s="365">
        <f t="shared" si="90"/>
        <v>0</v>
      </c>
      <c r="AI103" s="365">
        <f t="shared" si="90"/>
        <v>0</v>
      </c>
      <c r="AJ103" s="365">
        <f t="shared" si="90"/>
        <v>622</v>
      </c>
      <c r="AK103" s="365">
        <f t="shared" si="90"/>
        <v>0</v>
      </c>
      <c r="AL103" s="365">
        <f t="shared" si="90"/>
        <v>0</v>
      </c>
      <c r="AM103" s="365">
        <f t="shared" si="90"/>
        <v>0</v>
      </c>
      <c r="AN103" s="365">
        <f t="shared" si="90"/>
        <v>0</v>
      </c>
      <c r="AO103" s="365">
        <f t="shared" si="90"/>
        <v>0</v>
      </c>
      <c r="AP103" s="365">
        <f t="shared" si="90"/>
        <v>0</v>
      </c>
      <c r="AQ103" s="365">
        <f t="shared" si="90"/>
        <v>0</v>
      </c>
      <c r="AR103" s="365">
        <f t="shared" si="91"/>
        <v>0</v>
      </c>
      <c r="AS103" s="365">
        <f t="shared" si="91"/>
        <v>0</v>
      </c>
      <c r="AT103" s="365">
        <f t="shared" si="91"/>
        <v>622</v>
      </c>
      <c r="AU103" s="365">
        <f t="shared" si="91"/>
        <v>0</v>
      </c>
      <c r="AV103" s="365">
        <f t="shared" si="91"/>
        <v>0</v>
      </c>
      <c r="AW103" s="365">
        <f t="shared" si="91"/>
        <v>0</v>
      </c>
      <c r="AX103" s="365">
        <f t="shared" si="91"/>
        <v>0</v>
      </c>
      <c r="AY103" s="365">
        <f t="shared" si="91"/>
        <v>0</v>
      </c>
      <c r="AZ103" s="365">
        <f t="shared" si="91"/>
        <v>0</v>
      </c>
      <c r="BA103" s="365">
        <f t="shared" si="91"/>
        <v>0</v>
      </c>
    </row>
    <row r="104" spans="4:53">
      <c r="AH104" s="362">
        <f>AH96*AH$100</f>
        <v>0</v>
      </c>
      <c r="AI104" s="362">
        <f t="shared" ref="AI104:BA106" si="92">AI96*AI$100</f>
        <v>0</v>
      </c>
      <c r="AJ104" s="362">
        <f t="shared" si="92"/>
        <v>229.13801999999995</v>
      </c>
      <c r="AK104" s="362">
        <f t="shared" si="92"/>
        <v>0</v>
      </c>
      <c r="AL104" s="362">
        <f t="shared" si="92"/>
        <v>0</v>
      </c>
      <c r="AM104" s="362">
        <f t="shared" si="92"/>
        <v>0</v>
      </c>
      <c r="AN104" s="362">
        <f t="shared" si="92"/>
        <v>0</v>
      </c>
      <c r="AO104" s="362">
        <f t="shared" si="92"/>
        <v>0</v>
      </c>
      <c r="AP104" s="362">
        <f t="shared" si="92"/>
        <v>0</v>
      </c>
      <c r="AQ104" s="362">
        <f t="shared" si="92"/>
        <v>0</v>
      </c>
      <c r="AR104" s="362">
        <f t="shared" si="92"/>
        <v>0</v>
      </c>
      <c r="AS104" s="362">
        <f t="shared" si="92"/>
        <v>0</v>
      </c>
      <c r="AT104" s="362">
        <f t="shared" si="92"/>
        <v>229.13801999999995</v>
      </c>
      <c r="AU104" s="362">
        <f t="shared" si="92"/>
        <v>0</v>
      </c>
      <c r="AV104" s="362">
        <f t="shared" si="92"/>
        <v>0</v>
      </c>
      <c r="AW104" s="362">
        <f t="shared" si="92"/>
        <v>0</v>
      </c>
      <c r="AX104" s="362">
        <f t="shared" si="92"/>
        <v>0</v>
      </c>
      <c r="AY104" s="362">
        <f t="shared" si="92"/>
        <v>0</v>
      </c>
      <c r="AZ104" s="362">
        <f t="shared" si="92"/>
        <v>0</v>
      </c>
      <c r="BA104" s="362">
        <f t="shared" si="92"/>
        <v>0</v>
      </c>
    </row>
    <row r="105" spans="4:53" ht="15.75" thickBot="1">
      <c r="AH105" s="362">
        <f t="shared" ref="AH105:AW106" si="93">AH97*AH$100</f>
        <v>0</v>
      </c>
      <c r="AI105" s="362">
        <f t="shared" si="93"/>
        <v>0</v>
      </c>
      <c r="AJ105" s="362">
        <f t="shared" si="93"/>
        <v>1313.0220960000001</v>
      </c>
      <c r="AK105" s="362">
        <f t="shared" si="93"/>
        <v>0</v>
      </c>
      <c r="AL105" s="362">
        <f t="shared" si="93"/>
        <v>0</v>
      </c>
      <c r="AM105" s="362">
        <f t="shared" si="93"/>
        <v>0</v>
      </c>
      <c r="AN105" s="362">
        <f t="shared" si="93"/>
        <v>0</v>
      </c>
      <c r="AO105" s="362">
        <f t="shared" si="93"/>
        <v>0</v>
      </c>
      <c r="AP105" s="362">
        <f t="shared" si="93"/>
        <v>0</v>
      </c>
      <c r="AQ105" s="362">
        <f t="shared" si="93"/>
        <v>0</v>
      </c>
      <c r="AR105" s="362">
        <f t="shared" si="93"/>
        <v>0</v>
      </c>
      <c r="AS105" s="362">
        <f t="shared" si="93"/>
        <v>0</v>
      </c>
      <c r="AT105" s="362">
        <f t="shared" si="93"/>
        <v>1313.0220960000001</v>
      </c>
      <c r="AU105" s="362">
        <f t="shared" si="93"/>
        <v>0</v>
      </c>
      <c r="AV105" s="362">
        <f t="shared" si="93"/>
        <v>0</v>
      </c>
      <c r="AW105" s="362">
        <f t="shared" si="93"/>
        <v>0</v>
      </c>
      <c r="AX105" s="362">
        <f t="shared" si="92"/>
        <v>0</v>
      </c>
      <c r="AY105" s="362">
        <f t="shared" si="92"/>
        <v>0</v>
      </c>
      <c r="AZ105" s="362">
        <f t="shared" si="92"/>
        <v>0</v>
      </c>
      <c r="BA105" s="362">
        <f t="shared" si="92"/>
        <v>0</v>
      </c>
    </row>
    <row r="106" spans="4:53" ht="25.5" customHeight="1">
      <c r="D106" s="1284" t="s">
        <v>244</v>
      </c>
      <c r="E106" s="1286" t="s">
        <v>245</v>
      </c>
      <c r="F106" s="1286" t="s">
        <v>246</v>
      </c>
      <c r="G106" s="1286" t="s">
        <v>247</v>
      </c>
      <c r="H106" s="1286" t="s">
        <v>248</v>
      </c>
      <c r="I106" s="1288" t="s">
        <v>249</v>
      </c>
      <c r="J106" s="1288" t="s">
        <v>250</v>
      </c>
      <c r="AH106" s="362">
        <f t="shared" si="93"/>
        <v>0</v>
      </c>
      <c r="AI106" s="362">
        <f t="shared" si="92"/>
        <v>0</v>
      </c>
      <c r="AJ106" s="362">
        <f t="shared" si="92"/>
        <v>1542.160116</v>
      </c>
      <c r="AK106" s="362">
        <f t="shared" si="92"/>
        <v>0</v>
      </c>
      <c r="AL106" s="362">
        <f t="shared" si="92"/>
        <v>0</v>
      </c>
      <c r="AM106" s="362">
        <f t="shared" si="92"/>
        <v>0</v>
      </c>
      <c r="AN106" s="362">
        <f t="shared" si="92"/>
        <v>0</v>
      </c>
      <c r="AO106" s="362">
        <f t="shared" si="92"/>
        <v>0</v>
      </c>
      <c r="AP106" s="362">
        <f t="shared" si="92"/>
        <v>0</v>
      </c>
      <c r="AQ106" s="362">
        <f t="shared" si="92"/>
        <v>0</v>
      </c>
      <c r="AR106" s="362">
        <f t="shared" si="92"/>
        <v>0</v>
      </c>
      <c r="AS106" s="362">
        <f t="shared" si="92"/>
        <v>0</v>
      </c>
      <c r="AT106" s="362">
        <f t="shared" si="92"/>
        <v>1542.160116</v>
      </c>
      <c r="AU106" s="362">
        <f t="shared" si="92"/>
        <v>0</v>
      </c>
      <c r="AV106" s="362">
        <f t="shared" si="92"/>
        <v>0</v>
      </c>
      <c r="AW106" s="362">
        <f t="shared" si="92"/>
        <v>0</v>
      </c>
      <c r="AX106" s="362">
        <f t="shared" si="92"/>
        <v>0</v>
      </c>
      <c r="AY106" s="362">
        <f t="shared" si="92"/>
        <v>0</v>
      </c>
      <c r="AZ106" s="362">
        <f t="shared" si="92"/>
        <v>0</v>
      </c>
      <c r="BA106" s="362">
        <f t="shared" si="92"/>
        <v>0</v>
      </c>
    </row>
    <row r="107" spans="4:53" ht="15.75" thickBot="1">
      <c r="D107" s="1285"/>
      <c r="E107" s="1287"/>
      <c r="F107" s="1287"/>
      <c r="G107" s="1287"/>
      <c r="H107" s="1287"/>
      <c r="I107" s="1289"/>
      <c r="J107" s="1289"/>
      <c r="L107" s="366"/>
      <c r="M107" s="366"/>
      <c r="AE107" s="340"/>
      <c r="AF107" s="340"/>
      <c r="AG107" s="340"/>
      <c r="AH107" s="340"/>
      <c r="AI107" s="340"/>
      <c r="AJ107" s="340"/>
      <c r="AK107" s="340"/>
      <c r="AL107" s="340"/>
      <c r="AM107" s="340"/>
      <c r="AN107" s="340"/>
    </row>
    <row r="108" spans="4:53" ht="17.25" thickBot="1">
      <c r="D108" s="367">
        <v>43101</v>
      </c>
      <c r="E108" s="368">
        <v>26</v>
      </c>
      <c r="F108" s="368">
        <v>35.36</v>
      </c>
      <c r="G108" s="368">
        <v>19.760000000000002</v>
      </c>
      <c r="H108" s="369">
        <v>56</v>
      </c>
      <c r="I108" s="370" t="s">
        <v>251</v>
      </c>
      <c r="J108" s="370" t="s">
        <v>251</v>
      </c>
      <c r="AE108" s="340"/>
      <c r="AF108" s="340"/>
      <c r="AG108" s="340"/>
      <c r="AH108" s="340"/>
      <c r="AI108" s="340"/>
      <c r="AJ108" s="340"/>
      <c r="AK108" s="340"/>
      <c r="AL108" s="340"/>
      <c r="AM108" s="340"/>
      <c r="AN108" s="340"/>
    </row>
    <row r="109" spans="4:53" ht="17.25" thickBot="1">
      <c r="D109" s="367">
        <v>43132</v>
      </c>
      <c r="E109" s="368">
        <v>22.88</v>
      </c>
      <c r="F109" s="368">
        <v>35.36</v>
      </c>
      <c r="G109" s="368">
        <v>20.8</v>
      </c>
      <c r="H109" s="369">
        <v>56</v>
      </c>
      <c r="I109" s="370" t="s">
        <v>251</v>
      </c>
      <c r="J109" s="370" t="s">
        <v>251</v>
      </c>
      <c r="AE109" s="340"/>
      <c r="AF109" s="340"/>
      <c r="AG109" s="340"/>
      <c r="AH109" s="340"/>
      <c r="AI109" s="340"/>
      <c r="AJ109" s="340"/>
      <c r="AK109" s="340"/>
      <c r="AL109" s="340"/>
      <c r="AM109" s="340"/>
      <c r="AN109" s="340"/>
    </row>
    <row r="110" spans="4:53" ht="17.25" thickBot="1">
      <c r="D110" s="367">
        <v>43160</v>
      </c>
      <c r="E110" s="368">
        <v>24.96</v>
      </c>
      <c r="F110" s="368">
        <v>37.44</v>
      </c>
      <c r="G110" s="368">
        <v>18.72</v>
      </c>
      <c r="H110" s="369">
        <v>56</v>
      </c>
      <c r="I110" s="370" t="s">
        <v>251</v>
      </c>
      <c r="J110" s="370" t="s">
        <v>251</v>
      </c>
    </row>
    <row r="111" spans="4:53" ht="17.25" thickBot="1">
      <c r="D111" s="367">
        <v>43191</v>
      </c>
      <c r="E111" s="368">
        <v>23.92</v>
      </c>
      <c r="F111" s="368">
        <v>32.24</v>
      </c>
      <c r="G111" s="368">
        <v>20.8</v>
      </c>
      <c r="H111" s="369">
        <v>56</v>
      </c>
      <c r="I111" s="370" t="s">
        <v>251</v>
      </c>
      <c r="J111" s="370" t="s">
        <v>251</v>
      </c>
    </row>
    <row r="112" spans="4:53" ht="17.25" thickBot="1">
      <c r="D112" s="367">
        <v>43221</v>
      </c>
      <c r="E112" s="368">
        <v>23.92</v>
      </c>
      <c r="F112" s="368">
        <v>30.16</v>
      </c>
      <c r="G112" s="368">
        <v>11.44</v>
      </c>
      <c r="H112" s="369">
        <v>56</v>
      </c>
      <c r="I112" s="370" t="s">
        <v>251</v>
      </c>
      <c r="J112" s="370" t="s">
        <v>251</v>
      </c>
    </row>
    <row r="113" spans="4:10" ht="17.25" thickBot="1">
      <c r="D113" s="367">
        <v>43252</v>
      </c>
      <c r="E113" s="368">
        <v>20.8</v>
      </c>
      <c r="F113" s="368">
        <v>19.760000000000002</v>
      </c>
      <c r="G113" s="368">
        <v>13.52</v>
      </c>
      <c r="H113" s="369">
        <v>56</v>
      </c>
      <c r="I113" s="370" t="s">
        <v>251</v>
      </c>
      <c r="J113" s="370" t="s">
        <v>251</v>
      </c>
    </row>
    <row r="114" spans="4:10" ht="17.25" thickBot="1">
      <c r="D114" s="367">
        <v>43282</v>
      </c>
      <c r="E114" s="368">
        <v>26</v>
      </c>
      <c r="F114" s="368">
        <v>24.96</v>
      </c>
      <c r="G114" s="368">
        <v>8.32</v>
      </c>
      <c r="H114" s="369">
        <v>56</v>
      </c>
      <c r="I114" s="370" t="s">
        <v>251</v>
      </c>
      <c r="J114" s="370" t="s">
        <v>251</v>
      </c>
    </row>
    <row r="115" spans="4:10" ht="17.25" thickBot="1">
      <c r="D115" s="367">
        <v>43313</v>
      </c>
      <c r="E115" s="368">
        <v>27.04</v>
      </c>
      <c r="F115" s="368">
        <v>29.12</v>
      </c>
      <c r="G115" s="368">
        <v>14.56</v>
      </c>
      <c r="H115" s="369">
        <v>56</v>
      </c>
      <c r="I115" s="370" t="s">
        <v>251</v>
      </c>
      <c r="J115" s="370" t="s">
        <v>251</v>
      </c>
    </row>
    <row r="116" spans="4:10" ht="17.25" thickBot="1">
      <c r="D116" s="367">
        <v>43344</v>
      </c>
      <c r="E116" s="368">
        <v>27.04</v>
      </c>
      <c r="F116" s="368">
        <v>28.08</v>
      </c>
      <c r="G116" s="368">
        <v>14.56</v>
      </c>
      <c r="H116" s="369">
        <v>56</v>
      </c>
      <c r="I116" s="370" t="s">
        <v>251</v>
      </c>
      <c r="J116" s="370" t="s">
        <v>251</v>
      </c>
    </row>
    <row r="117" spans="4:10" ht="17.25" thickBot="1">
      <c r="D117" s="367">
        <v>43374</v>
      </c>
      <c r="E117" s="368">
        <v>23.92</v>
      </c>
      <c r="F117" s="368">
        <v>27.04</v>
      </c>
      <c r="G117" s="368">
        <v>15.6</v>
      </c>
      <c r="H117" s="369">
        <v>56</v>
      </c>
      <c r="I117" s="370" t="s">
        <v>251</v>
      </c>
      <c r="J117" s="370" t="s">
        <v>251</v>
      </c>
    </row>
    <row r="118" spans="4:10" ht="17.25" thickBot="1">
      <c r="D118" s="367">
        <v>43405</v>
      </c>
      <c r="E118" s="368">
        <v>18.72</v>
      </c>
      <c r="F118" s="368">
        <v>23.92</v>
      </c>
      <c r="G118" s="368">
        <v>13.52</v>
      </c>
      <c r="H118" s="369">
        <v>56</v>
      </c>
      <c r="I118" s="370" t="s">
        <v>251</v>
      </c>
      <c r="J118" s="370" t="s">
        <v>251</v>
      </c>
    </row>
    <row r="119" spans="4:10" ht="17.25" thickBot="1">
      <c r="D119" s="367">
        <v>43435</v>
      </c>
      <c r="E119" s="368">
        <v>21.84</v>
      </c>
      <c r="F119" s="368">
        <v>24.96</v>
      </c>
      <c r="G119" s="368">
        <v>18.72</v>
      </c>
      <c r="H119" s="369">
        <v>56</v>
      </c>
      <c r="I119" s="370" t="s">
        <v>251</v>
      </c>
      <c r="J119" s="370" t="s">
        <v>251</v>
      </c>
    </row>
  </sheetData>
  <mergeCells count="16">
    <mergeCell ref="AG48:AG59"/>
    <mergeCell ref="P1:AA5"/>
    <mergeCell ref="P6:AA6"/>
    <mergeCell ref="P22:Y22"/>
    <mergeCell ref="AG24:AG35"/>
    <mergeCell ref="AG36:AG47"/>
    <mergeCell ref="AG60:AG71"/>
    <mergeCell ref="AG72:AG83"/>
    <mergeCell ref="AG84:AG95"/>
    <mergeCell ref="D106:D107"/>
    <mergeCell ref="E106:E107"/>
    <mergeCell ref="F106:F107"/>
    <mergeCell ref="G106:G107"/>
    <mergeCell ref="H106:H107"/>
    <mergeCell ref="I106:I107"/>
    <mergeCell ref="J106:J107"/>
  </mergeCells>
  <hyperlinks>
    <hyperlink ref="P6" r:id="rId1" xr:uid="{00000000-0004-0000-0400-000000000000}"/>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3:BU154"/>
  <sheetViews>
    <sheetView topLeftCell="A55" zoomScale="50" zoomScaleNormal="50" workbookViewId="0">
      <selection activeCell="K94" sqref="K94"/>
    </sheetView>
  </sheetViews>
  <sheetFormatPr baseColWidth="10" defaultRowHeight="15"/>
  <cols>
    <col min="1" max="1" width="14.7109375" style="869" customWidth="1"/>
    <col min="2" max="2" width="17.140625" style="869" customWidth="1"/>
    <col min="3" max="3" width="16" style="869" customWidth="1"/>
    <col min="4" max="4" width="14.7109375" style="869" customWidth="1"/>
    <col min="5" max="5" width="15" style="869" customWidth="1"/>
    <col min="6" max="6" width="16.140625" style="869" customWidth="1"/>
    <col min="7" max="7" width="13.85546875" style="869" customWidth="1"/>
    <col min="8" max="8" width="15.28515625" style="869" customWidth="1"/>
    <col min="9" max="9" width="25" style="869" customWidth="1"/>
    <col min="10" max="10" width="12.28515625" style="869" bestFit="1" customWidth="1"/>
    <col min="11" max="11" width="22.85546875" style="869" customWidth="1"/>
    <col min="12" max="12" width="12.28515625" style="869" bestFit="1" customWidth="1"/>
    <col min="13" max="13" width="21.85546875" style="869" customWidth="1"/>
    <col min="14" max="14" width="31.7109375" style="869" customWidth="1"/>
    <col min="15" max="15" width="22.5703125" style="869" customWidth="1"/>
    <col min="16" max="16" width="18.7109375" style="869" customWidth="1"/>
    <col min="17" max="17" width="22.85546875" style="869" customWidth="1"/>
    <col min="18" max="18" width="26.42578125" style="869" customWidth="1"/>
    <col min="19" max="19" width="19.85546875" style="869" customWidth="1"/>
    <col min="20" max="20" width="18.28515625" style="869" customWidth="1"/>
    <col min="21" max="16384" width="11.42578125" style="869"/>
  </cols>
  <sheetData>
    <row r="3" spans="12:73">
      <c r="L3" s="874"/>
      <c r="M3" s="874"/>
      <c r="N3" s="874"/>
      <c r="O3" s="874"/>
      <c r="P3" s="874"/>
      <c r="Q3" s="874"/>
      <c r="R3" s="874"/>
      <c r="S3" s="874"/>
      <c r="T3" s="874"/>
      <c r="U3" s="874"/>
      <c r="V3" s="874"/>
      <c r="W3" s="874"/>
    </row>
    <row r="4" spans="12:73">
      <c r="L4" s="874"/>
      <c r="M4" s="874"/>
      <c r="N4" s="874"/>
      <c r="O4" s="874"/>
      <c r="P4" s="874"/>
      <c r="Q4" s="874"/>
      <c r="R4" s="874"/>
      <c r="S4" s="874"/>
      <c r="T4" s="874"/>
      <c r="U4" s="874"/>
      <c r="V4" s="874"/>
      <c r="W4" s="874"/>
    </row>
    <row r="5" spans="12:73">
      <c r="L5" s="874"/>
      <c r="M5" s="874"/>
      <c r="N5" s="874"/>
      <c r="O5" s="874"/>
      <c r="P5" s="874"/>
      <c r="Q5" s="874"/>
      <c r="R5" s="874"/>
      <c r="S5" s="874"/>
      <c r="T5" s="874"/>
      <c r="U5" s="874"/>
      <c r="V5" s="874"/>
      <c r="W5" s="874"/>
      <c r="X5" s="874"/>
      <c r="Y5" s="874"/>
      <c r="Z5" s="874"/>
      <c r="AA5" s="874"/>
      <c r="AB5" s="874"/>
      <c r="AC5" s="874"/>
      <c r="AD5" s="874"/>
      <c r="AE5" s="874"/>
      <c r="AF5" s="874"/>
      <c r="AG5" s="874"/>
      <c r="AH5" s="874"/>
      <c r="AI5" s="874"/>
      <c r="AJ5" s="874"/>
      <c r="AK5" s="874"/>
      <c r="AL5" s="874"/>
      <c r="AM5" s="874"/>
      <c r="AN5" s="874"/>
      <c r="AO5" s="874"/>
      <c r="AP5" s="874"/>
      <c r="AQ5" s="874"/>
      <c r="AR5" s="874"/>
      <c r="AS5" s="874"/>
      <c r="AT5" s="874"/>
      <c r="AU5" s="874"/>
      <c r="AV5" s="874"/>
      <c r="AW5" s="874"/>
      <c r="AX5" s="874"/>
      <c r="AY5" s="874"/>
      <c r="AZ5" s="874"/>
      <c r="BA5" s="874"/>
      <c r="BB5" s="874"/>
      <c r="BC5" s="874"/>
      <c r="BD5" s="874"/>
      <c r="BE5" s="874"/>
      <c r="BF5" s="874"/>
      <c r="BG5" s="874"/>
      <c r="BH5" s="874"/>
      <c r="BI5" s="874"/>
      <c r="BJ5" s="874"/>
      <c r="BK5" s="874"/>
      <c r="BL5" s="874"/>
      <c r="BM5" s="874"/>
      <c r="BN5" s="874"/>
      <c r="BO5" s="874"/>
      <c r="BP5" s="874"/>
      <c r="BQ5" s="874"/>
      <c r="BR5" s="874"/>
      <c r="BS5" s="874"/>
      <c r="BT5" s="874"/>
      <c r="BU5" s="874"/>
    </row>
    <row r="6" spans="12:73">
      <c r="L6" s="874"/>
      <c r="M6" s="874"/>
      <c r="N6" s="874"/>
      <c r="O6" s="874"/>
      <c r="P6" s="874"/>
      <c r="Q6" s="874"/>
      <c r="R6" s="874"/>
      <c r="S6" s="874"/>
      <c r="T6" s="874"/>
      <c r="U6" s="874"/>
      <c r="V6" s="874"/>
      <c r="W6" s="874"/>
      <c r="X6" s="874"/>
      <c r="Y6" s="874"/>
      <c r="Z6" s="874"/>
      <c r="AA6" s="874"/>
      <c r="AB6" s="874"/>
      <c r="AC6" s="874"/>
      <c r="AD6" s="874"/>
      <c r="AE6" s="874"/>
      <c r="AF6" s="874"/>
      <c r="AG6" s="874"/>
      <c r="AH6" s="874"/>
      <c r="AI6" s="874"/>
      <c r="AJ6" s="874"/>
      <c r="AK6" s="874"/>
      <c r="AL6" s="874"/>
      <c r="AM6" s="874"/>
      <c r="AN6" s="874"/>
      <c r="AO6" s="874"/>
      <c r="AP6" s="874"/>
      <c r="AQ6" s="874"/>
      <c r="AR6" s="874"/>
      <c r="AS6" s="874"/>
      <c r="AT6" s="874"/>
      <c r="AU6" s="874"/>
      <c r="AV6" s="874"/>
      <c r="AW6" s="874"/>
      <c r="AX6" s="874"/>
      <c r="AY6" s="874"/>
      <c r="AZ6" s="874"/>
      <c r="BA6" s="874"/>
      <c r="BB6" s="874"/>
      <c r="BC6" s="874"/>
      <c r="BD6" s="874"/>
      <c r="BE6" s="874"/>
      <c r="BF6" s="874"/>
      <c r="BG6" s="874"/>
      <c r="BH6" s="874"/>
      <c r="BI6" s="874"/>
      <c r="BJ6" s="874"/>
      <c r="BK6" s="874"/>
      <c r="BL6" s="874"/>
      <c r="BM6" s="874"/>
      <c r="BN6" s="874"/>
      <c r="BO6" s="874"/>
      <c r="BP6" s="874"/>
      <c r="BQ6" s="874"/>
      <c r="BR6" s="874"/>
      <c r="BS6" s="874"/>
      <c r="BT6" s="874"/>
      <c r="BU6" s="874"/>
    </row>
    <row r="7" spans="12:73">
      <c r="L7" s="874"/>
      <c r="M7" s="874"/>
      <c r="N7" s="874"/>
      <c r="O7" s="874"/>
      <c r="P7" s="874"/>
      <c r="Q7" s="874"/>
      <c r="R7" s="874"/>
      <c r="S7" s="874"/>
      <c r="T7" s="874"/>
      <c r="U7" s="874"/>
      <c r="V7" s="874"/>
      <c r="W7" s="874"/>
      <c r="X7" s="874"/>
      <c r="Y7" s="874"/>
      <c r="Z7" s="874"/>
      <c r="AA7" s="874"/>
      <c r="AB7" s="874"/>
      <c r="AC7" s="874"/>
      <c r="AD7" s="874"/>
      <c r="AE7" s="874"/>
      <c r="AF7" s="874"/>
      <c r="AG7" s="874"/>
      <c r="AH7" s="874"/>
      <c r="AI7" s="874"/>
      <c r="AJ7" s="874"/>
      <c r="AK7" s="874"/>
      <c r="AL7" s="874"/>
      <c r="AM7" s="874"/>
      <c r="AN7" s="874"/>
      <c r="AO7" s="874"/>
      <c r="AP7" s="874"/>
      <c r="AQ7" s="874"/>
      <c r="AR7" s="874"/>
      <c r="AS7" s="874"/>
      <c r="AT7" s="874"/>
      <c r="AU7" s="874"/>
      <c r="AV7" s="874"/>
      <c r="AW7" s="874"/>
      <c r="AX7" s="874"/>
      <c r="AY7" s="874"/>
      <c r="AZ7" s="874"/>
      <c r="BA7" s="874"/>
      <c r="BB7" s="874"/>
      <c r="BC7" s="874"/>
      <c r="BD7" s="874"/>
      <c r="BE7" s="874"/>
      <c r="BF7" s="874"/>
      <c r="BG7" s="874"/>
      <c r="BH7" s="874"/>
      <c r="BI7" s="874"/>
      <c r="BJ7" s="874"/>
      <c r="BK7" s="874"/>
      <c r="BL7" s="874"/>
      <c r="BM7" s="874"/>
      <c r="BN7" s="874"/>
      <c r="BO7" s="874"/>
      <c r="BP7" s="874"/>
      <c r="BQ7" s="874"/>
      <c r="BR7" s="874"/>
      <c r="BS7" s="874"/>
      <c r="BT7" s="874"/>
      <c r="BU7" s="874"/>
    </row>
    <row r="8" spans="12:73">
      <c r="L8" s="874"/>
      <c r="M8" s="874"/>
      <c r="N8" s="874"/>
      <c r="O8" s="874"/>
      <c r="P8" s="874"/>
      <c r="Q8" s="874"/>
      <c r="R8" s="874"/>
      <c r="S8" s="874"/>
      <c r="T8" s="874"/>
      <c r="U8" s="874"/>
      <c r="V8" s="874"/>
      <c r="W8" s="874"/>
      <c r="X8" s="874"/>
      <c r="Y8" s="874"/>
      <c r="Z8" s="874"/>
      <c r="AA8" s="874"/>
      <c r="AB8" s="874"/>
      <c r="AC8" s="874"/>
      <c r="AD8" s="874"/>
      <c r="AE8" s="874"/>
      <c r="AF8" s="874"/>
      <c r="AG8" s="874"/>
      <c r="AH8" s="874"/>
      <c r="AI8" s="874"/>
      <c r="AJ8" s="874"/>
      <c r="AK8" s="874"/>
      <c r="AL8" s="874"/>
      <c r="AM8" s="874"/>
      <c r="AN8" s="874"/>
      <c r="AO8" s="874"/>
      <c r="AP8" s="874"/>
      <c r="AQ8" s="874"/>
      <c r="AR8" s="874"/>
      <c r="AS8" s="874"/>
      <c r="AT8" s="874"/>
      <c r="AU8" s="874"/>
      <c r="AV8" s="874"/>
      <c r="AW8" s="874"/>
      <c r="AX8" s="874"/>
      <c r="AY8" s="874"/>
      <c r="AZ8" s="874"/>
      <c r="BA8" s="874"/>
      <c r="BB8" s="874"/>
      <c r="BC8" s="874"/>
      <c r="BD8" s="874"/>
      <c r="BE8" s="874"/>
      <c r="BF8" s="874"/>
      <c r="BG8" s="874"/>
      <c r="BH8" s="874"/>
      <c r="BI8" s="874"/>
      <c r="BJ8" s="874"/>
      <c r="BK8" s="874"/>
      <c r="BL8" s="874"/>
      <c r="BM8" s="874"/>
      <c r="BN8" s="874"/>
      <c r="BO8" s="874"/>
      <c r="BP8" s="874"/>
      <c r="BQ8" s="874"/>
      <c r="BR8" s="874"/>
      <c r="BS8" s="874"/>
      <c r="BT8" s="874"/>
      <c r="BU8" s="874"/>
    </row>
    <row r="9" spans="12:73">
      <c r="L9" s="874"/>
      <c r="M9" s="874"/>
      <c r="N9" s="874"/>
      <c r="O9" s="874"/>
      <c r="P9" s="874"/>
      <c r="Q9" s="874"/>
      <c r="R9" s="874"/>
      <c r="S9" s="874"/>
      <c r="T9" s="874"/>
      <c r="U9" s="874"/>
      <c r="V9" s="874"/>
      <c r="W9" s="874"/>
      <c r="X9" s="874"/>
      <c r="Y9" s="874"/>
      <c r="Z9" s="874"/>
      <c r="AA9" s="874"/>
      <c r="AB9" s="874"/>
      <c r="AC9" s="874"/>
      <c r="AD9" s="874"/>
      <c r="AE9" s="874"/>
      <c r="AF9" s="874"/>
      <c r="AG9" s="874"/>
      <c r="AH9" s="874"/>
      <c r="AI9" s="874"/>
      <c r="AJ9" s="874"/>
      <c r="AK9" s="874"/>
      <c r="AL9" s="874"/>
      <c r="AM9" s="874"/>
      <c r="AN9" s="874"/>
      <c r="AO9" s="874"/>
      <c r="AP9" s="874"/>
      <c r="AQ9" s="874"/>
      <c r="AR9" s="874"/>
      <c r="AS9" s="874"/>
      <c r="AT9" s="874"/>
      <c r="AU9" s="874"/>
      <c r="AV9" s="874"/>
      <c r="AW9" s="874"/>
      <c r="AX9" s="874"/>
      <c r="AY9" s="874"/>
      <c r="AZ9" s="874"/>
      <c r="BA9" s="874"/>
      <c r="BB9" s="874"/>
      <c r="BC9" s="874"/>
      <c r="BD9" s="874"/>
      <c r="BE9" s="874"/>
      <c r="BF9" s="874"/>
      <c r="BG9" s="874"/>
      <c r="BH9" s="874"/>
      <c r="BI9" s="874"/>
      <c r="BJ9" s="874"/>
      <c r="BK9" s="874"/>
      <c r="BL9" s="874"/>
      <c r="BM9" s="874"/>
      <c r="BN9" s="874"/>
      <c r="BO9" s="874"/>
      <c r="BP9" s="874"/>
      <c r="BQ9" s="874"/>
      <c r="BR9" s="874"/>
      <c r="BS9" s="874"/>
      <c r="BT9" s="874"/>
      <c r="BU9" s="874"/>
    </row>
    <row r="10" spans="12:73">
      <c r="L10" s="874"/>
      <c r="M10" s="874"/>
      <c r="N10" s="874"/>
      <c r="O10" s="874"/>
      <c r="P10" s="874"/>
      <c r="Q10" s="874"/>
      <c r="R10" s="874"/>
      <c r="S10" s="874"/>
      <c r="T10" s="874"/>
      <c r="U10" s="874"/>
      <c r="V10" s="874"/>
      <c r="W10" s="874"/>
      <c r="X10" s="874"/>
      <c r="Y10" s="874"/>
      <c r="Z10" s="874"/>
      <c r="AA10" s="874"/>
      <c r="AB10" s="874"/>
      <c r="AC10" s="874"/>
      <c r="AD10" s="874"/>
      <c r="AE10" s="874"/>
      <c r="AF10" s="874"/>
      <c r="AG10" s="874"/>
      <c r="AH10" s="874"/>
      <c r="AI10" s="874"/>
      <c r="AJ10" s="874"/>
      <c r="AK10" s="874"/>
      <c r="AL10" s="874"/>
      <c r="AM10" s="874"/>
      <c r="AN10" s="874"/>
      <c r="AO10" s="874"/>
      <c r="AP10" s="874"/>
      <c r="AQ10" s="874"/>
      <c r="AR10" s="874"/>
      <c r="AS10" s="874"/>
      <c r="AT10" s="874"/>
      <c r="AU10" s="874"/>
      <c r="AV10" s="874"/>
      <c r="AW10" s="874"/>
      <c r="AX10" s="874"/>
      <c r="AY10" s="874"/>
      <c r="AZ10" s="874"/>
      <c r="BA10" s="874"/>
      <c r="BB10" s="874"/>
      <c r="BC10" s="874"/>
      <c r="BD10" s="874"/>
      <c r="BE10" s="874"/>
      <c r="BF10" s="874"/>
      <c r="BG10" s="874"/>
      <c r="BH10" s="874"/>
      <c r="BI10" s="874"/>
      <c r="BJ10" s="874"/>
      <c r="BK10" s="874"/>
      <c r="BL10" s="874"/>
      <c r="BM10" s="874"/>
      <c r="BN10" s="874"/>
      <c r="BO10" s="874"/>
      <c r="BP10" s="874"/>
      <c r="BQ10" s="874"/>
      <c r="BR10" s="874"/>
      <c r="BS10" s="874"/>
      <c r="BT10" s="874"/>
      <c r="BU10" s="874"/>
    </row>
    <row r="11" spans="12:73">
      <c r="L11" s="874"/>
      <c r="M11" s="874"/>
      <c r="N11" s="874"/>
      <c r="O11" s="874"/>
      <c r="P11" s="874"/>
      <c r="Q11" s="874"/>
      <c r="R11" s="874"/>
      <c r="S11" s="874"/>
      <c r="T11" s="874"/>
      <c r="U11" s="874"/>
      <c r="V11" s="874"/>
      <c r="W11" s="874"/>
      <c r="X11" s="874"/>
      <c r="Y11" s="874"/>
      <c r="Z11" s="874"/>
      <c r="AA11" s="874"/>
      <c r="AB11" s="874"/>
      <c r="AC11" s="874"/>
      <c r="AD11" s="874"/>
      <c r="AE11" s="874"/>
      <c r="AF11" s="874"/>
      <c r="AG11" s="874"/>
      <c r="AH11" s="874"/>
      <c r="AI11" s="874"/>
      <c r="AJ11" s="874"/>
      <c r="AK11" s="874"/>
      <c r="AL11" s="874"/>
      <c r="AM11" s="874"/>
      <c r="AN11" s="874"/>
      <c r="AO11" s="874"/>
      <c r="AP11" s="874"/>
      <c r="AQ11" s="874"/>
      <c r="AR11" s="874"/>
      <c r="AS11" s="874"/>
      <c r="AT11" s="874"/>
      <c r="AU11" s="874"/>
      <c r="AV11" s="874"/>
      <c r="AW11" s="874"/>
      <c r="AX11" s="874"/>
      <c r="AY11" s="874"/>
      <c r="AZ11" s="874"/>
      <c r="BA11" s="874"/>
      <c r="BB11" s="874"/>
      <c r="BC11" s="874"/>
      <c r="BD11" s="874"/>
      <c r="BE11" s="874"/>
      <c r="BF11" s="874"/>
      <c r="BG11" s="874"/>
      <c r="BH11" s="874"/>
      <c r="BI11" s="874"/>
      <c r="BJ11" s="874"/>
      <c r="BK11" s="874"/>
      <c r="BL11" s="874"/>
      <c r="BM11" s="874"/>
      <c r="BN11" s="874"/>
      <c r="BO11" s="874"/>
      <c r="BP11" s="874"/>
      <c r="BQ11" s="874"/>
      <c r="BR11" s="874"/>
      <c r="BS11" s="874"/>
      <c r="BT11" s="874"/>
      <c r="BU11" s="874"/>
    </row>
    <row r="12" spans="12:73">
      <c r="L12" s="874"/>
      <c r="M12" s="874"/>
      <c r="N12" s="874"/>
      <c r="O12" s="874"/>
      <c r="P12" s="874"/>
      <c r="Q12" s="874"/>
      <c r="R12" s="874"/>
      <c r="S12" s="874"/>
      <c r="T12" s="874"/>
      <c r="U12" s="874"/>
      <c r="V12" s="874"/>
      <c r="W12" s="874"/>
      <c r="X12" s="874"/>
      <c r="Y12" s="874"/>
      <c r="Z12" s="874"/>
      <c r="AA12" s="874"/>
      <c r="AB12" s="874"/>
      <c r="AC12" s="874"/>
      <c r="AD12" s="874"/>
      <c r="AE12" s="874"/>
      <c r="AF12" s="874"/>
      <c r="AG12" s="874"/>
      <c r="AH12" s="874"/>
      <c r="AI12" s="874"/>
      <c r="AJ12" s="874"/>
      <c r="AK12" s="874"/>
      <c r="AL12" s="874"/>
      <c r="AM12" s="874"/>
      <c r="AN12" s="874"/>
      <c r="AO12" s="874"/>
      <c r="AP12" s="874"/>
      <c r="AQ12" s="874"/>
      <c r="AR12" s="874"/>
      <c r="AS12" s="874"/>
      <c r="AT12" s="874"/>
      <c r="AU12" s="874"/>
      <c r="AV12" s="874"/>
      <c r="AW12" s="874"/>
      <c r="AX12" s="874"/>
      <c r="AY12" s="874"/>
      <c r="AZ12" s="874"/>
      <c r="BA12" s="874"/>
      <c r="BB12" s="874"/>
      <c r="BC12" s="874"/>
      <c r="BD12" s="874"/>
      <c r="BE12" s="874"/>
      <c r="BF12" s="874"/>
      <c r="BG12" s="874"/>
      <c r="BH12" s="874"/>
      <c r="BI12" s="874"/>
      <c r="BJ12" s="874"/>
      <c r="BK12" s="874"/>
      <c r="BL12" s="874"/>
      <c r="BM12" s="874"/>
      <c r="BN12" s="874"/>
      <c r="BO12" s="874"/>
      <c r="BP12" s="874"/>
      <c r="BQ12" s="874"/>
      <c r="BR12" s="874"/>
      <c r="BS12" s="874"/>
      <c r="BT12" s="874"/>
      <c r="BU12" s="874"/>
    </row>
    <row r="13" spans="12:73">
      <c r="L13" s="874"/>
      <c r="M13" s="874"/>
      <c r="N13" s="874"/>
      <c r="O13" s="874"/>
      <c r="P13" s="874"/>
      <c r="Q13" s="874"/>
      <c r="R13" s="874"/>
      <c r="S13" s="874"/>
      <c r="T13" s="874"/>
      <c r="U13" s="874"/>
      <c r="V13" s="874"/>
      <c r="W13" s="874"/>
      <c r="X13" s="874"/>
      <c r="Y13" s="874"/>
      <c r="Z13" s="874"/>
      <c r="AA13" s="874"/>
      <c r="AB13" s="874"/>
      <c r="AC13" s="874"/>
      <c r="AD13" s="874"/>
      <c r="AE13" s="874"/>
      <c r="AF13" s="874"/>
      <c r="AG13" s="874"/>
      <c r="AH13" s="874"/>
      <c r="AI13" s="874"/>
      <c r="AJ13" s="874"/>
      <c r="AK13" s="874"/>
      <c r="AL13" s="874"/>
      <c r="AM13" s="874"/>
      <c r="AN13" s="874"/>
      <c r="AO13" s="874"/>
      <c r="AP13" s="874"/>
      <c r="AQ13" s="874"/>
      <c r="AR13" s="874"/>
      <c r="AS13" s="874"/>
      <c r="AT13" s="874"/>
      <c r="AU13" s="874"/>
      <c r="AV13" s="874"/>
      <c r="AW13" s="874"/>
      <c r="AX13" s="874"/>
      <c r="AY13" s="874"/>
      <c r="AZ13" s="874"/>
      <c r="BA13" s="874"/>
      <c r="BB13" s="874"/>
      <c r="BC13" s="874"/>
      <c r="BD13" s="874"/>
      <c r="BE13" s="874"/>
      <c r="BF13" s="874"/>
      <c r="BG13" s="874"/>
      <c r="BH13" s="874"/>
      <c r="BI13" s="874"/>
      <c r="BJ13" s="874"/>
      <c r="BK13" s="874"/>
      <c r="BL13" s="874"/>
      <c r="BM13" s="874"/>
      <c r="BN13" s="874"/>
      <c r="BO13" s="874"/>
      <c r="BP13" s="874"/>
      <c r="BQ13" s="874"/>
      <c r="BR13" s="874"/>
      <c r="BS13" s="874"/>
      <c r="BT13" s="874"/>
      <c r="BU13" s="874"/>
    </row>
    <row r="14" spans="12:73">
      <c r="L14" s="874"/>
      <c r="M14" s="874"/>
      <c r="N14" s="874"/>
      <c r="O14" s="874"/>
      <c r="P14" s="874"/>
      <c r="Q14" s="874"/>
      <c r="R14" s="874"/>
      <c r="S14" s="874"/>
      <c r="T14" s="874"/>
      <c r="U14" s="874"/>
      <c r="V14" s="874"/>
      <c r="W14" s="874"/>
      <c r="X14" s="874"/>
      <c r="Y14" s="874"/>
      <c r="Z14" s="874"/>
      <c r="AA14" s="874"/>
      <c r="AB14" s="874"/>
      <c r="AC14" s="874"/>
      <c r="AD14" s="874"/>
      <c r="AE14" s="874"/>
      <c r="AF14" s="874"/>
      <c r="AG14" s="874"/>
      <c r="AH14" s="874"/>
      <c r="AI14" s="874"/>
      <c r="AJ14" s="874"/>
      <c r="AK14" s="874"/>
      <c r="AL14" s="874"/>
      <c r="AM14" s="874"/>
      <c r="AN14" s="874"/>
      <c r="AO14" s="874"/>
      <c r="AP14" s="874"/>
      <c r="AQ14" s="874"/>
      <c r="AR14" s="874"/>
      <c r="AS14" s="874"/>
      <c r="AT14" s="874"/>
      <c r="AU14" s="874"/>
      <c r="AV14" s="874"/>
      <c r="AW14" s="874"/>
      <c r="AX14" s="874"/>
      <c r="AY14" s="874"/>
      <c r="AZ14" s="874"/>
      <c r="BA14" s="874"/>
      <c r="BB14" s="874"/>
      <c r="BC14" s="874"/>
      <c r="BD14" s="874"/>
      <c r="BE14" s="874"/>
      <c r="BF14" s="874"/>
      <c r="BG14" s="874"/>
      <c r="BH14" s="874"/>
      <c r="BI14" s="874"/>
      <c r="BJ14" s="874"/>
      <c r="BK14" s="874"/>
      <c r="BL14" s="874"/>
      <c r="BM14" s="874"/>
      <c r="BN14" s="874"/>
      <c r="BO14" s="874"/>
      <c r="BP14" s="874"/>
      <c r="BQ14" s="874"/>
      <c r="BR14" s="874"/>
      <c r="BS14" s="874"/>
      <c r="BT14" s="874"/>
      <c r="BU14" s="874"/>
    </row>
    <row r="15" spans="12:73">
      <c r="L15" s="874"/>
      <c r="M15" s="874"/>
      <c r="N15" s="874"/>
      <c r="O15" s="874"/>
      <c r="P15" s="874"/>
      <c r="Q15" s="874"/>
      <c r="R15" s="874"/>
      <c r="S15" s="874"/>
      <c r="T15" s="874"/>
      <c r="U15" s="874"/>
      <c r="V15" s="874"/>
      <c r="W15" s="874"/>
      <c r="X15" s="874"/>
      <c r="Y15" s="874"/>
      <c r="Z15" s="874"/>
      <c r="AA15" s="874"/>
      <c r="AB15" s="874"/>
      <c r="AC15" s="874"/>
      <c r="AD15" s="874"/>
      <c r="AE15" s="874"/>
      <c r="AF15" s="874"/>
      <c r="AG15" s="874"/>
      <c r="AH15" s="874"/>
      <c r="AI15" s="874"/>
      <c r="AJ15" s="874"/>
      <c r="AK15" s="874"/>
      <c r="AL15" s="874"/>
      <c r="AM15" s="874"/>
      <c r="AN15" s="874"/>
      <c r="AO15" s="874"/>
      <c r="AP15" s="874"/>
      <c r="AQ15" s="874"/>
      <c r="AR15" s="874"/>
      <c r="AS15" s="874"/>
      <c r="AT15" s="874"/>
      <c r="AU15" s="874"/>
      <c r="AV15" s="874"/>
      <c r="AW15" s="874"/>
      <c r="AX15" s="874"/>
      <c r="AY15" s="874"/>
      <c r="AZ15" s="874"/>
      <c r="BA15" s="874"/>
      <c r="BB15" s="874"/>
      <c r="BC15" s="874"/>
      <c r="BD15" s="874"/>
      <c r="BE15" s="874"/>
      <c r="BF15" s="874"/>
      <c r="BG15" s="874"/>
      <c r="BH15" s="874"/>
      <c r="BI15" s="874"/>
      <c r="BJ15" s="874"/>
      <c r="BK15" s="874"/>
      <c r="BL15" s="874"/>
      <c r="BM15" s="874"/>
      <c r="BN15" s="874"/>
      <c r="BO15" s="874"/>
      <c r="BP15" s="874"/>
      <c r="BQ15" s="874"/>
      <c r="BR15" s="874"/>
      <c r="BS15" s="874"/>
      <c r="BT15" s="874"/>
      <c r="BU15" s="874"/>
    </row>
    <row r="16" spans="12:73">
      <c r="L16" s="874"/>
      <c r="M16" s="874"/>
      <c r="N16" s="874"/>
      <c r="O16" s="874"/>
      <c r="P16" s="874"/>
      <c r="Q16" s="874"/>
      <c r="R16" s="874"/>
      <c r="S16" s="874"/>
      <c r="T16" s="874"/>
      <c r="U16" s="874"/>
      <c r="V16" s="1234"/>
      <c r="W16" s="1234"/>
      <c r="X16" s="1234"/>
      <c r="Y16" s="1234"/>
      <c r="Z16" s="1234"/>
      <c r="AA16" s="1234"/>
      <c r="AB16" s="1234"/>
      <c r="AC16" s="1234"/>
      <c r="AD16" s="1234"/>
      <c r="AE16" s="1234"/>
      <c r="AF16" s="1234"/>
      <c r="AG16" s="1234"/>
      <c r="AH16" s="1234"/>
      <c r="AI16" s="1234"/>
      <c r="AJ16" s="1234"/>
      <c r="AK16" s="1234"/>
      <c r="AL16" s="1234"/>
      <c r="AM16" s="1234"/>
      <c r="AN16" s="1234"/>
      <c r="AO16" s="1234"/>
      <c r="AP16" s="1234"/>
      <c r="AQ16" s="1234"/>
      <c r="AR16" s="1234"/>
      <c r="AS16" s="1234"/>
      <c r="AT16" s="1234"/>
      <c r="AU16" s="1234"/>
      <c r="AV16" s="1234"/>
      <c r="AW16" s="1234"/>
      <c r="AX16" s="1234"/>
      <c r="AY16" s="1234"/>
      <c r="AZ16" s="1234"/>
      <c r="BA16" s="1234"/>
      <c r="BB16" s="1234"/>
      <c r="BC16" s="1234"/>
      <c r="BD16" s="1234"/>
      <c r="BE16" s="1234"/>
      <c r="BF16" s="1234"/>
      <c r="BG16" s="1234"/>
      <c r="BH16" s="1234"/>
      <c r="BI16" s="1234"/>
      <c r="BJ16" s="1234"/>
      <c r="BK16" s="1234"/>
      <c r="BL16" s="1234"/>
      <c r="BM16" s="1234"/>
      <c r="BN16" s="1234"/>
      <c r="BO16" s="1234"/>
      <c r="BP16" s="1234"/>
      <c r="BQ16" s="1234"/>
      <c r="BR16" s="1234"/>
      <c r="BS16" s="1234"/>
      <c r="BT16" s="1234"/>
      <c r="BU16" s="874"/>
    </row>
    <row r="17" spans="1:73">
      <c r="L17" s="874"/>
      <c r="M17" s="874"/>
      <c r="N17" s="874"/>
      <c r="O17" s="874"/>
      <c r="P17" s="874"/>
      <c r="Q17" s="874"/>
      <c r="R17" s="874"/>
      <c r="S17" s="874"/>
      <c r="T17" s="874"/>
      <c r="U17" s="874"/>
      <c r="V17" s="1234"/>
      <c r="W17" s="1234"/>
      <c r="X17" s="1234"/>
      <c r="Y17" s="1234"/>
      <c r="Z17" s="1234"/>
      <c r="AA17" s="1234"/>
      <c r="AB17" s="1234"/>
      <c r="AC17" s="1234"/>
      <c r="AD17" s="1234"/>
      <c r="AE17" s="1234"/>
      <c r="AF17" s="1234"/>
      <c r="AG17" s="1234"/>
      <c r="AH17" s="1234"/>
      <c r="AI17" s="1234"/>
      <c r="AJ17" s="1234"/>
      <c r="AK17" s="1234"/>
      <c r="AL17" s="1234"/>
      <c r="AM17" s="1234"/>
      <c r="AN17" s="1234"/>
      <c r="AO17" s="1234"/>
      <c r="AP17" s="1234"/>
      <c r="AQ17" s="1234"/>
      <c r="AR17" s="1234"/>
      <c r="AS17" s="1234"/>
      <c r="AT17" s="1234"/>
      <c r="AU17" s="1234"/>
      <c r="AV17" s="1234"/>
      <c r="AW17" s="1234"/>
      <c r="AX17" s="1234"/>
      <c r="AY17" s="1234"/>
      <c r="AZ17" s="1234"/>
      <c r="BA17" s="1234"/>
      <c r="BB17" s="1234"/>
      <c r="BC17" s="1234"/>
      <c r="BD17" s="1234"/>
      <c r="BE17" s="1234"/>
      <c r="BF17" s="1234"/>
      <c r="BG17" s="1234"/>
      <c r="BH17" s="1234"/>
      <c r="BI17" s="1234"/>
      <c r="BJ17" s="1234"/>
      <c r="BK17" s="1234"/>
      <c r="BL17" s="1234"/>
      <c r="BM17" s="1234"/>
      <c r="BN17" s="1234"/>
      <c r="BO17" s="1234"/>
      <c r="BP17" s="1234"/>
      <c r="BQ17" s="1234"/>
      <c r="BR17" s="1234"/>
      <c r="BS17" s="1234"/>
      <c r="BT17" s="1234"/>
      <c r="BU17" s="874"/>
    </row>
    <row r="18" spans="1:73">
      <c r="L18" s="874"/>
      <c r="M18" s="874"/>
      <c r="N18" s="874"/>
      <c r="O18" s="874"/>
      <c r="P18" s="874"/>
      <c r="Q18" s="874"/>
      <c r="R18" s="874"/>
      <c r="S18" s="874"/>
      <c r="T18" s="874"/>
      <c r="U18" s="874"/>
      <c r="V18" s="1234"/>
      <c r="W18" s="1234"/>
      <c r="X18" s="1234"/>
      <c r="Y18" s="1234"/>
      <c r="Z18" s="1234"/>
      <c r="AA18" s="1234"/>
      <c r="AB18" s="1234"/>
      <c r="AC18" s="1234"/>
      <c r="AD18" s="1234"/>
      <c r="AE18" s="1234"/>
      <c r="AF18" s="1234"/>
      <c r="AG18" s="1234"/>
      <c r="AH18" s="1234"/>
      <c r="AI18" s="1234"/>
      <c r="AJ18" s="1234"/>
      <c r="AK18" s="1234"/>
      <c r="AL18" s="1234"/>
      <c r="AM18" s="1234"/>
      <c r="AN18" s="1234"/>
      <c r="AO18" s="1234"/>
      <c r="AP18" s="1234"/>
      <c r="AQ18" s="1234"/>
      <c r="AR18" s="1234"/>
      <c r="AS18" s="1234"/>
      <c r="AT18" s="1234"/>
      <c r="AU18" s="1234"/>
      <c r="AV18" s="1234"/>
      <c r="AW18" s="1234"/>
      <c r="AX18" s="1234"/>
      <c r="AY18" s="1234"/>
      <c r="AZ18" s="1234"/>
      <c r="BA18" s="1234"/>
      <c r="BB18" s="1234"/>
      <c r="BC18" s="1234"/>
      <c r="BD18" s="1234"/>
      <c r="BE18" s="1234"/>
      <c r="BF18" s="1234"/>
      <c r="BG18" s="1234"/>
      <c r="BH18" s="1234"/>
      <c r="BI18" s="1234"/>
      <c r="BJ18" s="1234"/>
      <c r="BK18" s="1234"/>
      <c r="BL18" s="1234"/>
      <c r="BM18" s="1234"/>
      <c r="BN18" s="1234"/>
      <c r="BO18" s="1234"/>
      <c r="BP18" s="1234"/>
      <c r="BQ18" s="1234"/>
      <c r="BR18" s="1234"/>
      <c r="BS18" s="1234"/>
      <c r="BT18" s="1234"/>
      <c r="BU18" s="874"/>
    </row>
    <row r="19" spans="1:73">
      <c r="L19" s="874"/>
      <c r="M19" s="874"/>
      <c r="N19" s="874"/>
      <c r="O19" s="874"/>
      <c r="P19" s="874"/>
      <c r="Q19" s="874"/>
      <c r="R19" s="874"/>
      <c r="S19" s="874"/>
      <c r="T19" s="874"/>
      <c r="U19" s="874"/>
      <c r="V19" s="1234"/>
      <c r="W19" s="1234"/>
      <c r="X19" s="1234"/>
      <c r="Y19" s="1234"/>
      <c r="Z19" s="1234"/>
      <c r="AA19" s="1234"/>
      <c r="AB19" s="1234"/>
      <c r="AC19" s="1234"/>
      <c r="AD19" s="1234"/>
      <c r="AE19" s="1234"/>
      <c r="AF19" s="1234"/>
      <c r="AG19" s="1234"/>
      <c r="AH19" s="1234"/>
      <c r="AI19" s="1234"/>
      <c r="AJ19" s="1234"/>
      <c r="AK19" s="1234"/>
      <c r="AL19" s="1234"/>
      <c r="AM19" s="1234"/>
      <c r="AN19" s="1234"/>
      <c r="AO19" s="1234"/>
      <c r="AP19" s="1234"/>
      <c r="AQ19" s="1234"/>
      <c r="AR19" s="1234"/>
      <c r="AS19" s="1234"/>
      <c r="AT19" s="1234"/>
      <c r="AU19" s="1234"/>
      <c r="AV19" s="1234"/>
      <c r="AW19" s="1234"/>
      <c r="AX19" s="1234"/>
      <c r="AY19" s="1234"/>
      <c r="AZ19" s="1234"/>
      <c r="BA19" s="1234"/>
      <c r="BB19" s="1234"/>
      <c r="BC19" s="1234"/>
      <c r="BD19" s="1234"/>
      <c r="BE19" s="1234"/>
      <c r="BF19" s="1234"/>
      <c r="BG19" s="1234"/>
      <c r="BH19" s="1234"/>
      <c r="BI19" s="1234"/>
      <c r="BJ19" s="1234"/>
      <c r="BK19" s="1234"/>
      <c r="BL19" s="1234"/>
      <c r="BM19" s="1234"/>
      <c r="BN19" s="1234"/>
      <c r="BO19" s="1234"/>
      <c r="BP19" s="1234"/>
      <c r="BQ19" s="1234"/>
      <c r="BR19" s="1234"/>
      <c r="BS19" s="1234"/>
      <c r="BT19" s="1234"/>
      <c r="BU19" s="874"/>
    </row>
    <row r="20" spans="1:73" ht="15.75" thickBot="1">
      <c r="M20" s="873"/>
      <c r="N20" s="874"/>
      <c r="O20" s="874"/>
      <c r="P20" s="874"/>
      <c r="Q20" s="874"/>
      <c r="R20" s="874"/>
      <c r="S20" s="874"/>
      <c r="T20" s="874"/>
      <c r="U20" s="874"/>
      <c r="V20" s="1234"/>
      <c r="W20" s="1234"/>
      <c r="X20" s="1234"/>
      <c r="Y20" s="1234"/>
      <c r="Z20" s="1234"/>
      <c r="AA20" s="1234"/>
      <c r="AB20" s="1234"/>
      <c r="AC20" s="1234"/>
      <c r="AD20" s="1234"/>
      <c r="AE20" s="1234"/>
      <c r="AF20" s="1234"/>
      <c r="AG20" s="1234"/>
      <c r="AH20" s="1234"/>
      <c r="AI20" s="1234"/>
      <c r="AJ20" s="1234"/>
      <c r="AK20" s="1234"/>
      <c r="AL20" s="1234"/>
      <c r="AM20" s="1234"/>
      <c r="AN20" s="1234"/>
      <c r="AO20" s="1234"/>
      <c r="AP20" s="1234"/>
      <c r="AQ20" s="1234"/>
      <c r="AR20" s="1234"/>
      <c r="AS20" s="1234"/>
      <c r="AT20" s="1234"/>
      <c r="AU20" s="1234"/>
      <c r="AV20" s="1234"/>
      <c r="AW20" s="1234"/>
      <c r="AX20" s="1234"/>
      <c r="AY20" s="1234"/>
      <c r="AZ20" s="1234"/>
      <c r="BA20" s="1234"/>
      <c r="BB20" s="1234"/>
      <c r="BC20" s="1234"/>
      <c r="BD20" s="1234"/>
      <c r="BE20" s="1234"/>
      <c r="BF20" s="1234"/>
      <c r="BG20" s="1234"/>
      <c r="BH20" s="1234"/>
      <c r="BI20" s="1234"/>
      <c r="BJ20" s="1234"/>
      <c r="BK20" s="1234"/>
      <c r="BL20" s="1234"/>
      <c r="BM20" s="1234"/>
      <c r="BN20" s="1234"/>
      <c r="BO20" s="1234"/>
      <c r="BP20" s="1234"/>
      <c r="BQ20" s="1234"/>
      <c r="BR20" s="1234"/>
      <c r="BS20" s="1234"/>
      <c r="BT20" s="1234"/>
      <c r="BU20" s="874"/>
    </row>
    <row r="21" spans="1:73" ht="16.5" thickBot="1">
      <c r="A21" s="876"/>
      <c r="B21" s="1314" t="s">
        <v>407</v>
      </c>
      <c r="C21" s="1315"/>
      <c r="D21" s="1316"/>
      <c r="E21" s="1314" t="s">
        <v>408</v>
      </c>
      <c r="F21" s="1315"/>
      <c r="G21" s="1316"/>
      <c r="I21" s="877"/>
      <c r="J21" s="877">
        <v>2019</v>
      </c>
      <c r="K21" s="876">
        <v>2020</v>
      </c>
      <c r="L21" s="878">
        <v>2021</v>
      </c>
      <c r="M21" s="879"/>
      <c r="N21" s="880"/>
      <c r="O21" s="874"/>
      <c r="P21" s="874"/>
      <c r="Q21" s="874"/>
      <c r="R21" s="874"/>
      <c r="S21" s="874"/>
      <c r="T21" s="874"/>
      <c r="U21" s="874"/>
      <c r="V21" s="1234"/>
      <c r="W21" s="1234"/>
      <c r="X21" s="1234"/>
      <c r="Y21" s="1234"/>
      <c r="Z21" s="1234"/>
      <c r="AA21" s="1234"/>
      <c r="AB21" s="1234"/>
      <c r="AC21" s="1234"/>
      <c r="AD21" s="1234"/>
      <c r="AE21" s="1234"/>
      <c r="AF21" s="1234"/>
      <c r="AG21" s="1234"/>
      <c r="AH21" s="1234"/>
      <c r="AI21" s="1234"/>
      <c r="AJ21" s="1234"/>
      <c r="AK21" s="1234"/>
      <c r="AL21" s="1234"/>
      <c r="AM21" s="1234"/>
      <c r="AN21" s="1234"/>
      <c r="AO21" s="1234"/>
      <c r="AP21" s="1234"/>
      <c r="AQ21" s="1234"/>
      <c r="AR21" s="1234"/>
      <c r="AS21" s="1234"/>
      <c r="AT21" s="1234"/>
      <c r="AU21" s="1234"/>
      <c r="AV21" s="1234"/>
      <c r="AW21" s="1234"/>
      <c r="AX21" s="1234"/>
      <c r="AY21" s="1234"/>
      <c r="AZ21" s="1234"/>
      <c r="BA21" s="1234"/>
      <c r="BB21" s="1234"/>
      <c r="BC21" s="1234"/>
      <c r="BD21" s="1234"/>
      <c r="BE21" s="1234"/>
      <c r="BF21" s="1234"/>
      <c r="BG21" s="1234"/>
      <c r="BH21" s="1234"/>
      <c r="BI21" s="1234"/>
      <c r="BJ21" s="1234"/>
      <c r="BK21" s="1234"/>
      <c r="BL21" s="1234"/>
      <c r="BM21" s="1234"/>
      <c r="BN21" s="1234"/>
      <c r="BO21" s="1234"/>
      <c r="BP21" s="1234"/>
      <c r="BQ21" s="1234"/>
      <c r="BR21" s="1234"/>
      <c r="BS21" s="1234"/>
      <c r="BT21" s="1234"/>
      <c r="BU21" s="874"/>
    </row>
    <row r="22" spans="1:73" ht="15.75">
      <c r="A22" s="881"/>
      <c r="B22" s="882">
        <v>2019</v>
      </c>
      <c r="C22" s="883">
        <v>2020</v>
      </c>
      <c r="D22" s="883">
        <v>2021</v>
      </c>
      <c r="E22" s="882">
        <v>2019</v>
      </c>
      <c r="F22" s="883">
        <v>2020</v>
      </c>
      <c r="G22" s="884">
        <v>2021</v>
      </c>
      <c r="I22" s="885" t="s">
        <v>409</v>
      </c>
      <c r="J22" s="886">
        <v>5174</v>
      </c>
      <c r="K22" s="887">
        <v>3540</v>
      </c>
      <c r="L22" s="888">
        <v>6749</v>
      </c>
      <c r="M22" s="889"/>
      <c r="N22" s="890"/>
      <c r="O22" s="874"/>
      <c r="P22" s="874"/>
      <c r="Q22" s="874"/>
      <c r="R22" s="874"/>
      <c r="S22" s="874"/>
      <c r="T22" s="874"/>
      <c r="U22" s="874"/>
      <c r="V22" s="1234"/>
      <c r="W22" s="1234"/>
      <c r="X22" s="1234"/>
      <c r="Y22" s="1234"/>
      <c r="Z22" s="1234"/>
      <c r="AA22" s="1234"/>
      <c r="AB22" s="1234"/>
      <c r="AC22" s="1234"/>
      <c r="AD22" s="1234"/>
      <c r="AE22" s="1234"/>
      <c r="AF22" s="1234"/>
      <c r="AG22" s="1234"/>
      <c r="AH22" s="1234"/>
      <c r="AI22" s="1234"/>
      <c r="AJ22" s="1234"/>
      <c r="AK22" s="1234"/>
      <c r="AL22" s="1234"/>
      <c r="AM22" s="1234"/>
      <c r="AN22" s="1234"/>
      <c r="AO22" s="1234"/>
      <c r="AP22" s="1234"/>
      <c r="AQ22" s="1234"/>
      <c r="AR22" s="1234"/>
      <c r="AS22" s="1234"/>
      <c r="AT22" s="1234"/>
      <c r="AU22" s="1234"/>
      <c r="AV22" s="1234"/>
      <c r="AW22" s="1234"/>
      <c r="AX22" s="1234"/>
      <c r="AY22" s="1234"/>
      <c r="AZ22" s="1234"/>
      <c r="BA22" s="1234"/>
      <c r="BB22" s="1234"/>
      <c r="BC22" s="1234"/>
      <c r="BD22" s="1234"/>
      <c r="BE22" s="1234"/>
      <c r="BF22" s="1234"/>
      <c r="BG22" s="1234"/>
      <c r="BH22" s="1234"/>
      <c r="BI22" s="1234"/>
      <c r="BJ22" s="1234"/>
      <c r="BK22" s="1234"/>
      <c r="BL22" s="1234"/>
      <c r="BM22" s="1234"/>
      <c r="BN22" s="1234"/>
      <c r="BO22" s="1234"/>
      <c r="BP22" s="1234"/>
      <c r="BQ22" s="1234"/>
      <c r="BR22" s="1234"/>
      <c r="BS22" s="1234"/>
      <c r="BT22" s="1234"/>
      <c r="BU22" s="874"/>
    </row>
    <row r="23" spans="1:73" ht="15.75">
      <c r="A23" s="891" t="s">
        <v>410</v>
      </c>
      <c r="B23" s="1305">
        <v>867</v>
      </c>
      <c r="C23" s="1305">
        <v>832</v>
      </c>
      <c r="D23" s="1305">
        <v>1011</v>
      </c>
      <c r="E23" s="892">
        <f t="shared" ref="E23:E34" si="0">P57</f>
        <v>1261266</v>
      </c>
      <c r="F23" s="898">
        <f t="shared" ref="F23:F34" si="1">P69</f>
        <v>1198167</v>
      </c>
      <c r="G23" s="932">
        <f t="shared" ref="G23:G34" si="2">P81</f>
        <v>1451801</v>
      </c>
      <c r="I23" s="893" t="s">
        <v>411</v>
      </c>
      <c r="J23" s="894">
        <v>190925.48</v>
      </c>
      <c r="K23" s="895">
        <v>299826</v>
      </c>
      <c r="L23" s="896">
        <v>769826</v>
      </c>
      <c r="M23" s="889"/>
      <c r="N23" s="890"/>
      <c r="O23" s="874"/>
      <c r="P23" s="874"/>
      <c r="Q23" s="874"/>
      <c r="R23" s="874"/>
      <c r="S23" s="874"/>
      <c r="T23" s="874"/>
      <c r="U23" s="874"/>
      <c r="V23" s="1234"/>
      <c r="W23" s="1234"/>
      <c r="X23" s="1234"/>
      <c r="Y23" s="1234"/>
      <c r="Z23" s="1234"/>
      <c r="AA23" s="1234"/>
      <c r="AB23" s="1234"/>
      <c r="AC23" s="1234"/>
      <c r="AD23" s="1234"/>
      <c r="AE23" s="1234"/>
      <c r="AF23" s="1234"/>
      <c r="AG23" s="1234"/>
      <c r="AH23" s="1234"/>
      <c r="AI23" s="1234"/>
      <c r="AJ23" s="1234"/>
      <c r="AK23" s="1234"/>
      <c r="AL23" s="1234"/>
      <c r="AM23" s="1234"/>
      <c r="AN23" s="1234"/>
      <c r="AO23" s="1234"/>
      <c r="AP23" s="1234"/>
      <c r="AQ23" s="1234"/>
      <c r="AR23" s="1234"/>
      <c r="AS23" s="1234"/>
      <c r="AT23" s="1234"/>
      <c r="AU23" s="1234"/>
      <c r="AV23" s="1234"/>
      <c r="AW23" s="1234"/>
      <c r="AX23" s="1234"/>
      <c r="AY23" s="1234"/>
      <c r="AZ23" s="1234"/>
      <c r="BA23" s="1234"/>
      <c r="BB23" s="1234"/>
      <c r="BC23" s="1234"/>
      <c r="BD23" s="1234"/>
      <c r="BE23" s="1234"/>
      <c r="BF23" s="1234"/>
      <c r="BG23" s="1234"/>
      <c r="BH23" s="1234"/>
      <c r="BI23" s="1234"/>
      <c r="BJ23" s="1234"/>
      <c r="BK23" s="1234"/>
      <c r="BL23" s="1234"/>
      <c r="BM23" s="1234"/>
      <c r="BN23" s="1234"/>
      <c r="BO23" s="1234"/>
      <c r="BP23" s="1234"/>
      <c r="BQ23" s="1234"/>
      <c r="BR23" s="1234"/>
      <c r="BS23" s="1234"/>
      <c r="BT23" s="1234"/>
      <c r="BU23" s="874"/>
    </row>
    <row r="24" spans="1:73" ht="15.75">
      <c r="A24" s="891" t="s">
        <v>412</v>
      </c>
      <c r="B24" s="1306"/>
      <c r="C24" s="1306"/>
      <c r="D24" s="1312"/>
      <c r="E24" s="892">
        <f t="shared" si="0"/>
        <v>1103706</v>
      </c>
      <c r="F24" s="898">
        <f t="shared" si="1"/>
        <v>1031784</v>
      </c>
      <c r="G24" s="932">
        <f t="shared" si="2"/>
        <v>1264349</v>
      </c>
      <c r="I24" s="893" t="s">
        <v>413</v>
      </c>
      <c r="J24" s="894">
        <v>72200</v>
      </c>
      <c r="K24" s="897">
        <v>73760</v>
      </c>
      <c r="L24" s="896">
        <v>68820</v>
      </c>
      <c r="M24" s="889"/>
      <c r="N24" s="874"/>
      <c r="O24" s="874"/>
      <c r="P24" s="874"/>
      <c r="Q24" s="874"/>
      <c r="R24" s="874"/>
      <c r="S24" s="874"/>
      <c r="T24" s="874"/>
      <c r="U24" s="874"/>
      <c r="V24" s="1234"/>
      <c r="W24" s="1234"/>
      <c r="X24" s="1234"/>
      <c r="Y24" s="1234"/>
      <c r="Z24" s="1234"/>
      <c r="AA24" s="1234"/>
      <c r="AB24" s="1234"/>
      <c r="AC24" s="1234"/>
      <c r="AD24" s="1234"/>
      <c r="AE24" s="1234"/>
      <c r="AF24" s="1234"/>
      <c r="AG24" s="1234"/>
      <c r="AH24" s="1234"/>
      <c r="AI24" s="1234"/>
      <c r="AJ24" s="1234"/>
      <c r="AK24" s="1234"/>
      <c r="AL24" s="1234"/>
      <c r="AM24" s="1234"/>
      <c r="AN24" s="1234"/>
      <c r="AO24" s="1234"/>
      <c r="AP24" s="1234"/>
      <c r="AQ24" s="1234"/>
      <c r="AR24" s="1234"/>
      <c r="AS24" s="1234"/>
      <c r="AT24" s="1234"/>
      <c r="AU24" s="1234"/>
      <c r="AV24" s="1234"/>
      <c r="AW24" s="1234"/>
      <c r="AX24" s="1234"/>
      <c r="AY24" s="1234"/>
      <c r="AZ24" s="1234"/>
      <c r="BA24" s="1234"/>
      <c r="BB24" s="1234"/>
      <c r="BC24" s="1234"/>
      <c r="BD24" s="1234"/>
      <c r="BE24" s="1234"/>
      <c r="BF24" s="1234"/>
      <c r="BG24" s="1234"/>
      <c r="BH24" s="1234"/>
      <c r="BI24" s="1234"/>
      <c r="BJ24" s="1234"/>
      <c r="BK24" s="1234"/>
      <c r="BL24" s="1234"/>
      <c r="BM24" s="1234"/>
      <c r="BN24" s="1234"/>
      <c r="BO24" s="1234"/>
      <c r="BP24" s="1234"/>
      <c r="BQ24" s="1234"/>
      <c r="BR24" s="1234"/>
      <c r="BS24" s="1234"/>
      <c r="BT24" s="1234"/>
      <c r="BU24" s="874"/>
    </row>
    <row r="25" spans="1:73" ht="15.75">
      <c r="A25" s="891" t="s">
        <v>414</v>
      </c>
      <c r="B25" s="1307"/>
      <c r="C25" s="1307"/>
      <c r="D25" s="1313"/>
      <c r="E25" s="892">
        <f t="shared" si="0"/>
        <v>1242241</v>
      </c>
      <c r="F25" s="898">
        <f t="shared" si="1"/>
        <v>1065864</v>
      </c>
      <c r="G25" s="932">
        <f t="shared" si="2"/>
        <v>1379927</v>
      </c>
      <c r="I25" s="893" t="s">
        <v>415</v>
      </c>
      <c r="J25" s="899">
        <v>31224</v>
      </c>
      <c r="K25" s="900">
        <v>56561</v>
      </c>
      <c r="L25" s="901">
        <v>44071</v>
      </c>
      <c r="M25" s="902"/>
      <c r="N25" s="874"/>
      <c r="O25" s="874"/>
      <c r="P25" s="874"/>
      <c r="Q25" s="874"/>
      <c r="R25" s="874"/>
      <c r="S25" s="874"/>
      <c r="T25" s="874"/>
      <c r="U25" s="874"/>
      <c r="V25" s="1234"/>
      <c r="W25" s="1234"/>
      <c r="X25" s="1234"/>
      <c r="Y25" s="1234"/>
      <c r="Z25" s="1234"/>
      <c r="AA25" s="1234"/>
      <c r="AB25" s="1234"/>
      <c r="AC25" s="1234"/>
      <c r="AD25" s="1234"/>
      <c r="AE25" s="1234"/>
      <c r="AF25" s="1234"/>
      <c r="AG25" s="1234"/>
      <c r="AH25" s="1234"/>
      <c r="AI25" s="1234"/>
      <c r="AJ25" s="1234"/>
      <c r="AK25" s="1234"/>
      <c r="AL25" s="1234"/>
      <c r="AM25" s="1234"/>
      <c r="AN25" s="1234"/>
      <c r="AO25" s="1234"/>
      <c r="AP25" s="1234"/>
      <c r="AQ25" s="1234"/>
      <c r="AR25" s="1234"/>
      <c r="AS25" s="1234"/>
      <c r="AT25" s="1234"/>
      <c r="AU25" s="1234"/>
      <c r="AV25" s="1234"/>
      <c r="AW25" s="1234"/>
      <c r="AX25" s="1234"/>
      <c r="AY25" s="1234"/>
      <c r="AZ25" s="1234"/>
      <c r="BA25" s="1234"/>
      <c r="BB25" s="1234"/>
      <c r="BC25" s="1234"/>
      <c r="BD25" s="1234"/>
      <c r="BE25" s="1234"/>
      <c r="BF25" s="1234"/>
      <c r="BG25" s="1234"/>
      <c r="BH25" s="1234"/>
      <c r="BI25" s="1234"/>
      <c r="BJ25" s="1234"/>
      <c r="BK25" s="1234"/>
      <c r="BL25" s="1234"/>
      <c r="BM25" s="1234"/>
      <c r="BN25" s="1234"/>
      <c r="BO25" s="1234"/>
      <c r="BP25" s="1234"/>
      <c r="BQ25" s="1234"/>
      <c r="BR25" s="1234"/>
      <c r="BS25" s="1234"/>
      <c r="BT25" s="1234"/>
      <c r="BU25" s="874"/>
    </row>
    <row r="26" spans="1:73" ht="15.75">
      <c r="A26" s="891" t="s">
        <v>416</v>
      </c>
      <c r="B26" s="1305">
        <v>1059</v>
      </c>
      <c r="C26" s="1305">
        <v>922</v>
      </c>
      <c r="D26" s="1311">
        <v>1875</v>
      </c>
      <c r="E26" s="892">
        <f t="shared" si="0"/>
        <v>1169563</v>
      </c>
      <c r="F26" s="898">
        <f t="shared" si="1"/>
        <v>1123004</v>
      </c>
      <c r="G26" s="932">
        <f t="shared" si="2"/>
        <v>1316410</v>
      </c>
      <c r="I26" s="893" t="s">
        <v>417</v>
      </c>
      <c r="J26" s="894">
        <v>98136</v>
      </c>
      <c r="K26" s="897">
        <v>97765</v>
      </c>
      <c r="L26" s="896">
        <v>97460</v>
      </c>
      <c r="M26" s="889"/>
      <c r="N26" s="874"/>
      <c r="O26" s="874"/>
      <c r="P26" s="874"/>
      <c r="Q26" s="874"/>
      <c r="R26" s="874"/>
      <c r="S26" s="874"/>
      <c r="T26" s="874"/>
      <c r="U26" s="874"/>
      <c r="V26" s="1234"/>
      <c r="W26" s="1234"/>
      <c r="X26" s="1234"/>
      <c r="Y26" s="1234"/>
      <c r="Z26" s="1234"/>
      <c r="AA26" s="1234"/>
      <c r="AB26" s="1234"/>
      <c r="AC26" s="1234"/>
      <c r="AD26" s="1234"/>
      <c r="AE26" s="1234"/>
      <c r="AF26" s="1234"/>
      <c r="AG26" s="1234"/>
      <c r="AH26" s="1234"/>
      <c r="AI26" s="1234"/>
      <c r="AJ26" s="1234"/>
      <c r="AK26" s="1234"/>
      <c r="AL26" s="1234"/>
      <c r="AM26" s="1234"/>
      <c r="AN26" s="1234"/>
      <c r="AO26" s="1234"/>
      <c r="AP26" s="1234"/>
      <c r="AQ26" s="1234"/>
      <c r="AR26" s="1234"/>
      <c r="AS26" s="1234"/>
      <c r="AT26" s="1234"/>
      <c r="AU26" s="1234"/>
      <c r="AV26" s="1234"/>
      <c r="AW26" s="1234"/>
      <c r="AX26" s="1234"/>
      <c r="AY26" s="1234"/>
      <c r="AZ26" s="1234"/>
      <c r="BA26" s="1234"/>
      <c r="BB26" s="1234"/>
      <c r="BC26" s="1234"/>
      <c r="BD26" s="1234"/>
      <c r="BE26" s="1234"/>
      <c r="BF26" s="1234"/>
      <c r="BG26" s="1234"/>
      <c r="BH26" s="1234"/>
      <c r="BI26" s="1234"/>
      <c r="BJ26" s="1234"/>
      <c r="BK26" s="1234"/>
      <c r="BL26" s="1234"/>
      <c r="BM26" s="1234"/>
      <c r="BN26" s="1234"/>
      <c r="BO26" s="1234"/>
      <c r="BP26" s="1234"/>
      <c r="BQ26" s="1234"/>
      <c r="BR26" s="1234"/>
      <c r="BS26" s="1234"/>
      <c r="BT26" s="1234"/>
      <c r="BU26" s="874"/>
    </row>
    <row r="27" spans="1:73" ht="15.75">
      <c r="A27" s="891" t="s">
        <v>418</v>
      </c>
      <c r="B27" s="1306"/>
      <c r="C27" s="1306"/>
      <c r="D27" s="1312"/>
      <c r="E27" s="892">
        <f t="shared" si="0"/>
        <v>1230984</v>
      </c>
      <c r="F27" s="898">
        <f t="shared" si="1"/>
        <v>1060114</v>
      </c>
      <c r="G27" s="932">
        <f t="shared" si="2"/>
        <v>1232264</v>
      </c>
      <c r="I27" s="893" t="s">
        <v>419</v>
      </c>
      <c r="J27" s="894">
        <v>21057</v>
      </c>
      <c r="K27" s="897">
        <v>20700</v>
      </c>
      <c r="L27" s="896">
        <v>17600</v>
      </c>
      <c r="M27" s="889"/>
      <c r="N27" s="1234"/>
      <c r="O27" s="1234"/>
      <c r="P27" s="1234"/>
      <c r="Q27" s="1234"/>
      <c r="R27" s="1234"/>
      <c r="S27" s="1234"/>
      <c r="T27" s="1234"/>
      <c r="U27" s="1234"/>
      <c r="V27" s="1234"/>
      <c r="W27" s="1234"/>
      <c r="X27" s="1234"/>
      <c r="Y27" s="1234"/>
      <c r="Z27" s="1234"/>
      <c r="AA27" s="1234"/>
      <c r="AB27" s="1234"/>
      <c r="AC27" s="1234"/>
      <c r="AD27" s="1234"/>
      <c r="AE27" s="1234"/>
      <c r="AF27" s="1234"/>
      <c r="AG27" s="1234"/>
      <c r="AH27" s="1234"/>
      <c r="AI27" s="1234"/>
      <c r="AJ27" s="1234"/>
      <c r="AK27" s="1234"/>
      <c r="AL27" s="1234"/>
      <c r="AM27" s="1234"/>
      <c r="AN27" s="1234"/>
      <c r="AO27" s="1234"/>
      <c r="AP27" s="1234"/>
      <c r="AQ27" s="1234"/>
      <c r="AR27" s="1234"/>
      <c r="AS27" s="1234"/>
      <c r="AT27" s="1234"/>
      <c r="AU27" s="1234"/>
      <c r="AV27" s="1234"/>
      <c r="AW27" s="1234"/>
      <c r="AX27" s="1234"/>
      <c r="AY27" s="1234"/>
      <c r="AZ27" s="1234"/>
      <c r="BA27" s="1234"/>
      <c r="BB27" s="1234"/>
      <c r="BC27" s="1234"/>
      <c r="BD27" s="1234"/>
      <c r="BE27" s="1234"/>
      <c r="BF27" s="1234"/>
      <c r="BG27" s="1234"/>
      <c r="BH27" s="1234"/>
      <c r="BI27" s="1234"/>
      <c r="BJ27" s="1234"/>
      <c r="BK27" s="1234"/>
      <c r="BL27" s="1234"/>
      <c r="BM27" s="1234"/>
      <c r="BN27" s="1234"/>
      <c r="BO27" s="1234"/>
      <c r="BP27" s="1234"/>
      <c r="BQ27" s="1234"/>
      <c r="BR27" s="1234"/>
      <c r="BS27" s="1234"/>
      <c r="BT27" s="1234"/>
      <c r="BU27" s="874"/>
    </row>
    <row r="28" spans="1:73" ht="15.75">
      <c r="A28" s="891" t="s">
        <v>420</v>
      </c>
      <c r="B28" s="1307"/>
      <c r="C28" s="1307"/>
      <c r="D28" s="1313"/>
      <c r="E28" s="892">
        <f t="shared" si="0"/>
        <v>1197349</v>
      </c>
      <c r="F28" s="898">
        <f t="shared" si="1"/>
        <v>1245076</v>
      </c>
      <c r="G28" s="932">
        <f t="shared" si="2"/>
        <v>2351574</v>
      </c>
      <c r="I28" s="893" t="s">
        <v>421</v>
      </c>
      <c r="J28" s="897">
        <v>5670</v>
      </c>
      <c r="K28" s="897">
        <v>6554</v>
      </c>
      <c r="L28" s="896">
        <v>5670</v>
      </c>
      <c r="M28" s="889"/>
      <c r="N28" s="1240"/>
      <c r="O28" s="1310"/>
      <c r="P28" s="1310"/>
      <c r="Q28" s="1310"/>
      <c r="R28" s="1310"/>
      <c r="S28" s="1310"/>
      <c r="T28" s="1310"/>
      <c r="U28" s="1234"/>
      <c r="V28" s="1234"/>
      <c r="W28" s="1234"/>
      <c r="X28" s="1234"/>
      <c r="Y28" s="1234"/>
      <c r="Z28" s="1234"/>
      <c r="AA28" s="1234"/>
      <c r="AB28" s="1234"/>
      <c r="AC28" s="1234"/>
      <c r="AD28" s="1234"/>
      <c r="AE28" s="1234"/>
      <c r="AF28" s="1234"/>
      <c r="AG28" s="1234"/>
      <c r="AH28" s="1234"/>
      <c r="AI28" s="1234"/>
      <c r="AJ28" s="1234"/>
      <c r="AK28" s="1234"/>
      <c r="AL28" s="1234"/>
      <c r="AM28" s="1234"/>
      <c r="AN28" s="1234"/>
      <c r="AO28" s="1234"/>
      <c r="AP28" s="1234"/>
      <c r="AQ28" s="1234"/>
      <c r="AR28" s="1234"/>
      <c r="AS28" s="1234"/>
      <c r="AT28" s="1234"/>
      <c r="AU28" s="1234"/>
      <c r="AV28" s="1234"/>
      <c r="AW28" s="1234"/>
      <c r="AX28" s="1234"/>
      <c r="AY28" s="1234"/>
      <c r="AZ28" s="1234"/>
      <c r="BA28" s="1234"/>
      <c r="BB28" s="1234"/>
      <c r="BC28" s="1234"/>
      <c r="BD28" s="1234"/>
      <c r="BE28" s="1234"/>
      <c r="BF28" s="1234"/>
      <c r="BG28" s="1234"/>
      <c r="BH28" s="1234"/>
      <c r="BI28" s="1234"/>
      <c r="BJ28" s="1234"/>
      <c r="BK28" s="1234"/>
      <c r="BL28" s="1234"/>
      <c r="BM28" s="1234"/>
      <c r="BN28" s="1234"/>
      <c r="BO28" s="1234"/>
      <c r="BP28" s="1234"/>
      <c r="BQ28" s="1234"/>
      <c r="BR28" s="1234"/>
      <c r="BS28" s="1234"/>
      <c r="BT28" s="1234"/>
      <c r="BU28" s="874"/>
    </row>
    <row r="29" spans="1:73" ht="16.5" thickBot="1">
      <c r="A29" s="891" t="s">
        <v>422</v>
      </c>
      <c r="B29" s="1305">
        <v>1854</v>
      </c>
      <c r="C29" s="1305">
        <v>1038</v>
      </c>
      <c r="D29" s="1311">
        <v>2870</v>
      </c>
      <c r="E29" s="892">
        <f t="shared" si="0"/>
        <v>1620245</v>
      </c>
      <c r="F29" s="898">
        <f t="shared" si="1"/>
        <v>2007753</v>
      </c>
      <c r="G29" s="932">
        <f t="shared" si="2"/>
        <v>2675837</v>
      </c>
      <c r="I29" s="903" t="s">
        <v>423</v>
      </c>
      <c r="J29" s="886">
        <v>28551.67</v>
      </c>
      <c r="K29" s="886">
        <v>41784</v>
      </c>
      <c r="L29" s="904">
        <v>27995</v>
      </c>
      <c r="M29" s="889"/>
      <c r="N29" s="1241"/>
      <c r="O29" s="1242"/>
      <c r="P29" s="1242"/>
      <c r="Q29" s="1242"/>
      <c r="R29" s="1242"/>
      <c r="S29" s="1242"/>
      <c r="T29" s="1242"/>
      <c r="U29" s="1234"/>
      <c r="V29" s="1234"/>
      <c r="W29" s="1234"/>
      <c r="X29" s="1234"/>
      <c r="Y29" s="1234"/>
      <c r="Z29" s="1234"/>
      <c r="AA29" s="1234"/>
      <c r="AB29" s="1234"/>
      <c r="AC29" s="1234"/>
      <c r="AD29" s="1234"/>
      <c r="AE29" s="1234"/>
      <c r="AF29" s="1234"/>
      <c r="AG29" s="1234"/>
      <c r="AH29" s="1234"/>
      <c r="AI29" s="1234"/>
      <c r="AJ29" s="1234"/>
      <c r="AK29" s="1234"/>
      <c r="AL29" s="1234"/>
      <c r="AM29" s="1234"/>
      <c r="AN29" s="1234"/>
      <c r="AO29" s="1234"/>
      <c r="AP29" s="1234"/>
      <c r="AQ29" s="1234"/>
      <c r="AR29" s="1234"/>
      <c r="AS29" s="1234"/>
      <c r="AT29" s="1234"/>
      <c r="AU29" s="1234"/>
      <c r="AV29" s="1234"/>
      <c r="AW29" s="1234"/>
      <c r="AX29" s="1234"/>
      <c r="AY29" s="1234"/>
      <c r="AZ29" s="1234"/>
      <c r="BA29" s="1234"/>
      <c r="BB29" s="1234"/>
      <c r="BC29" s="1234"/>
      <c r="BD29" s="1234"/>
      <c r="BE29" s="1234"/>
      <c r="BF29" s="1234"/>
      <c r="BG29" s="1234"/>
      <c r="BH29" s="1234"/>
      <c r="BI29" s="1234"/>
      <c r="BJ29" s="1234"/>
      <c r="BK29" s="1234"/>
      <c r="BL29" s="1234"/>
      <c r="BM29" s="1234"/>
      <c r="BN29" s="1234"/>
      <c r="BO29" s="1234"/>
      <c r="BP29" s="1234"/>
      <c r="BQ29" s="1234"/>
      <c r="BR29" s="1234"/>
      <c r="BS29" s="1234"/>
      <c r="BT29" s="1234"/>
      <c r="BU29" s="874"/>
    </row>
    <row r="30" spans="1:73" ht="15.75">
      <c r="A30" s="891" t="s">
        <v>424</v>
      </c>
      <c r="B30" s="1306"/>
      <c r="C30" s="1306"/>
      <c r="D30" s="1312"/>
      <c r="E30" s="892">
        <f t="shared" si="0"/>
        <v>1452220</v>
      </c>
      <c r="F30" s="898">
        <f t="shared" si="1"/>
        <v>1548078</v>
      </c>
      <c r="G30" s="932">
        <f t="shared" si="2"/>
        <v>2363743</v>
      </c>
      <c r="M30" s="873"/>
      <c r="N30" s="1243"/>
      <c r="O30" s="1244"/>
      <c r="P30" s="1244"/>
      <c r="Q30" s="1244"/>
      <c r="R30" s="1244"/>
      <c r="S30" s="1244"/>
      <c r="T30" s="1244"/>
      <c r="U30" s="1234"/>
      <c r="V30" s="1234"/>
      <c r="W30" s="1234"/>
      <c r="X30" s="1234"/>
      <c r="Y30" s="1234"/>
      <c r="Z30" s="1234"/>
      <c r="AA30" s="1234"/>
      <c r="AB30" s="1234"/>
      <c r="AC30" s="1234"/>
      <c r="AD30" s="1234"/>
      <c r="AE30" s="1234"/>
      <c r="AF30" s="1234"/>
      <c r="AG30" s="1234"/>
      <c r="AH30" s="1234"/>
      <c r="AI30" s="1234"/>
      <c r="AJ30" s="1234"/>
      <c r="AK30" s="1234"/>
      <c r="AL30" s="1234"/>
      <c r="AM30" s="1234"/>
      <c r="AN30" s="1234"/>
      <c r="AO30" s="1234"/>
      <c r="AP30" s="1234"/>
      <c r="AQ30" s="1234"/>
      <c r="AR30" s="1234"/>
      <c r="AS30" s="1234"/>
      <c r="AT30" s="1234"/>
      <c r="AU30" s="1234"/>
      <c r="AV30" s="1234"/>
      <c r="AW30" s="1234"/>
      <c r="AX30" s="1234"/>
      <c r="AY30" s="1234"/>
      <c r="AZ30" s="1234"/>
      <c r="BA30" s="1234"/>
      <c r="BB30" s="1234"/>
      <c r="BC30" s="1234"/>
      <c r="BD30" s="1234"/>
      <c r="BE30" s="1234"/>
      <c r="BF30" s="1234"/>
      <c r="BG30" s="1234"/>
      <c r="BH30" s="1234"/>
      <c r="BI30" s="1234"/>
      <c r="BJ30" s="1234"/>
      <c r="BK30" s="1234"/>
      <c r="BL30" s="1234"/>
      <c r="BM30" s="1234"/>
      <c r="BN30" s="1234"/>
      <c r="BO30" s="1234"/>
      <c r="BP30" s="1234"/>
      <c r="BQ30" s="1234"/>
      <c r="BR30" s="1234"/>
      <c r="BS30" s="1234"/>
      <c r="BT30" s="1234"/>
      <c r="BU30" s="874"/>
    </row>
    <row r="31" spans="1:73" ht="15.75">
      <c r="A31" s="891" t="s">
        <v>425</v>
      </c>
      <c r="B31" s="1307"/>
      <c r="C31" s="1307"/>
      <c r="D31" s="1313"/>
      <c r="E31" s="892">
        <f t="shared" si="0"/>
        <v>976846</v>
      </c>
      <c r="F31" s="898">
        <f t="shared" si="1"/>
        <v>1251379</v>
      </c>
      <c r="G31" s="932">
        <f t="shared" si="2"/>
        <v>2259025</v>
      </c>
      <c r="M31" s="873"/>
      <c r="N31" s="1243"/>
      <c r="O31" s="1244"/>
      <c r="P31" s="1244"/>
      <c r="Q31" s="1244"/>
      <c r="R31" s="1244"/>
      <c r="S31" s="1244"/>
      <c r="T31" s="1244"/>
      <c r="U31" s="1234"/>
      <c r="V31" s="1234"/>
      <c r="W31" s="1234"/>
      <c r="X31" s="1234"/>
      <c r="Y31" s="1234"/>
      <c r="Z31" s="1234"/>
      <c r="AA31" s="1234"/>
      <c r="AB31" s="1234"/>
      <c r="AC31" s="1234"/>
      <c r="AD31" s="1234"/>
      <c r="AE31" s="1234"/>
      <c r="AF31" s="1234"/>
      <c r="AG31" s="1234"/>
      <c r="AH31" s="1234"/>
      <c r="AI31" s="1234"/>
      <c r="AJ31" s="1234"/>
      <c r="AK31" s="1234"/>
      <c r="AL31" s="1234"/>
      <c r="AM31" s="1234"/>
      <c r="AN31" s="1234"/>
      <c r="AO31" s="1234"/>
      <c r="AP31" s="1234"/>
      <c r="AQ31" s="1234"/>
      <c r="AR31" s="1234"/>
      <c r="AS31" s="1234"/>
      <c r="AT31" s="1234"/>
      <c r="AU31" s="1234"/>
      <c r="AV31" s="1234"/>
      <c r="AW31" s="1234"/>
      <c r="AX31" s="1234"/>
      <c r="AY31" s="1234"/>
      <c r="AZ31" s="1234"/>
      <c r="BA31" s="1234"/>
      <c r="BB31" s="1234"/>
      <c r="BC31" s="1234"/>
      <c r="BD31" s="1234"/>
      <c r="BE31" s="1234"/>
      <c r="BF31" s="1234"/>
      <c r="BG31" s="1234"/>
      <c r="BH31" s="1234"/>
      <c r="BI31" s="1234"/>
      <c r="BJ31" s="1234"/>
      <c r="BK31" s="1234"/>
      <c r="BL31" s="1234"/>
      <c r="BM31" s="1234"/>
      <c r="BN31" s="1234"/>
      <c r="BO31" s="1234"/>
      <c r="BP31" s="1234"/>
      <c r="BQ31" s="1234"/>
      <c r="BR31" s="1234"/>
      <c r="BS31" s="1234"/>
      <c r="BT31" s="1234"/>
      <c r="BU31" s="874"/>
    </row>
    <row r="32" spans="1:73" ht="15.75">
      <c r="A32" s="891" t="s">
        <v>426</v>
      </c>
      <c r="B32" s="1305">
        <v>1394</v>
      </c>
      <c r="C32" s="1305">
        <v>748</v>
      </c>
      <c r="D32" s="1305">
        <v>993</v>
      </c>
      <c r="E32" s="892">
        <f t="shared" si="0"/>
        <v>1184326</v>
      </c>
      <c r="F32" s="898">
        <f t="shared" si="1"/>
        <v>1117155</v>
      </c>
      <c r="G32" s="932">
        <f t="shared" si="2"/>
        <v>2210038</v>
      </c>
      <c r="M32" s="873"/>
      <c r="N32" s="1243"/>
      <c r="O32" s="1244"/>
      <c r="P32" s="1244"/>
      <c r="Q32" s="1244"/>
      <c r="R32" s="1244"/>
      <c r="S32" s="1244"/>
      <c r="T32" s="1244"/>
      <c r="U32" s="1234"/>
      <c r="V32" s="1234"/>
      <c r="W32" s="1234"/>
      <c r="X32" s="1234"/>
      <c r="Y32" s="1234"/>
      <c r="Z32" s="1234"/>
      <c r="AA32" s="1234"/>
      <c r="AB32" s="1234"/>
      <c r="AC32" s="1234"/>
      <c r="AD32" s="1234"/>
      <c r="AE32" s="1234"/>
      <c r="AF32" s="1234"/>
      <c r="AG32" s="1234"/>
      <c r="AH32" s="1234"/>
      <c r="AI32" s="1234"/>
      <c r="AJ32" s="1234"/>
      <c r="AK32" s="1234"/>
      <c r="AL32" s="1234"/>
      <c r="AM32" s="1234"/>
      <c r="AN32" s="1234"/>
      <c r="AO32" s="1234"/>
      <c r="AP32" s="1234"/>
      <c r="AQ32" s="1234"/>
      <c r="AR32" s="1234"/>
      <c r="AS32" s="1234"/>
      <c r="AT32" s="1234"/>
      <c r="AU32" s="1234"/>
      <c r="AV32" s="1234"/>
      <c r="AW32" s="1234"/>
      <c r="AX32" s="1234"/>
      <c r="AY32" s="1234"/>
      <c r="AZ32" s="1234"/>
      <c r="BA32" s="1234"/>
      <c r="BB32" s="1234"/>
      <c r="BC32" s="1234"/>
      <c r="BD32" s="1234"/>
      <c r="BE32" s="1234"/>
      <c r="BF32" s="1234"/>
      <c r="BG32" s="1234"/>
      <c r="BH32" s="1234"/>
      <c r="BI32" s="1234"/>
      <c r="BJ32" s="1234"/>
      <c r="BK32" s="1234"/>
      <c r="BL32" s="1234"/>
      <c r="BM32" s="1234"/>
      <c r="BN32" s="1234"/>
      <c r="BO32" s="1234"/>
      <c r="BP32" s="1234"/>
      <c r="BQ32" s="1234"/>
      <c r="BR32" s="1234"/>
      <c r="BS32" s="1234"/>
      <c r="BT32" s="1234"/>
      <c r="BU32" s="874"/>
    </row>
    <row r="33" spans="1:73" ht="15.75">
      <c r="A33" s="891" t="s">
        <v>427</v>
      </c>
      <c r="B33" s="1306"/>
      <c r="C33" s="1306"/>
      <c r="D33" s="1306"/>
      <c r="E33" s="892">
        <f t="shared" si="0"/>
        <v>1060915</v>
      </c>
      <c r="F33" s="898">
        <f t="shared" si="1"/>
        <v>1171486</v>
      </c>
      <c r="G33" s="932">
        <f t="shared" si="2"/>
        <v>2386645</v>
      </c>
      <c r="M33" s="873"/>
      <c r="N33" s="1243"/>
      <c r="O33" s="1244"/>
      <c r="P33" s="1244"/>
      <c r="Q33" s="1244"/>
      <c r="R33" s="1244"/>
      <c r="S33" s="1244"/>
      <c r="T33" s="1244"/>
      <c r="U33" s="1234"/>
      <c r="V33" s="1234"/>
      <c r="W33" s="1234"/>
      <c r="X33" s="1234"/>
      <c r="Y33" s="1234"/>
      <c r="Z33" s="1234"/>
      <c r="AA33" s="1234"/>
      <c r="AB33" s="1234"/>
      <c r="AC33" s="1234"/>
      <c r="AD33" s="1234"/>
      <c r="AE33" s="1234"/>
      <c r="AF33" s="1234"/>
      <c r="AG33" s="1234"/>
      <c r="AH33" s="1234"/>
      <c r="AI33" s="1234"/>
      <c r="AJ33" s="1234"/>
      <c r="AK33" s="1234"/>
      <c r="AL33" s="1234"/>
      <c r="AM33" s="1234"/>
      <c r="AN33" s="1234"/>
      <c r="AO33" s="1234"/>
      <c r="AP33" s="1234"/>
      <c r="AQ33" s="1234"/>
      <c r="AR33" s="1234"/>
      <c r="AS33" s="1234"/>
      <c r="AT33" s="1234"/>
      <c r="AU33" s="1234"/>
      <c r="AV33" s="1234"/>
      <c r="AW33" s="1234"/>
      <c r="AX33" s="1234"/>
      <c r="AY33" s="1234"/>
      <c r="AZ33" s="1234"/>
      <c r="BA33" s="1234"/>
      <c r="BB33" s="1234"/>
      <c r="BC33" s="1234"/>
      <c r="BD33" s="1234"/>
      <c r="BE33" s="1234"/>
      <c r="BF33" s="1234"/>
      <c r="BG33" s="1234"/>
      <c r="BH33" s="1234"/>
      <c r="BI33" s="1234"/>
      <c r="BJ33" s="1234"/>
      <c r="BK33" s="1234"/>
      <c r="BL33" s="1234"/>
      <c r="BM33" s="1234"/>
      <c r="BN33" s="1234"/>
      <c r="BO33" s="1234"/>
      <c r="BP33" s="1234"/>
      <c r="BQ33" s="1234"/>
      <c r="BR33" s="1234"/>
      <c r="BS33" s="1234"/>
      <c r="BT33" s="1234"/>
      <c r="BU33" s="874"/>
    </row>
    <row r="34" spans="1:73" ht="15.75">
      <c r="A34" s="891" t="s">
        <v>428</v>
      </c>
      <c r="B34" s="1307"/>
      <c r="C34" s="1307"/>
      <c r="D34" s="1307"/>
      <c r="E34" s="892">
        <f t="shared" si="0"/>
        <v>1084772</v>
      </c>
      <c r="F34" s="898">
        <f t="shared" si="1"/>
        <v>1355141</v>
      </c>
      <c r="G34" s="932">
        <f t="shared" si="2"/>
        <v>1394129</v>
      </c>
      <c r="M34" s="873"/>
      <c r="N34" s="1243"/>
      <c r="O34" s="1244"/>
      <c r="P34" s="1244"/>
      <c r="Q34" s="1244"/>
      <c r="R34" s="1244"/>
      <c r="S34" s="1244"/>
      <c r="T34" s="1244"/>
      <c r="U34" s="1234"/>
      <c r="V34" s="1234"/>
      <c r="W34" s="1234"/>
      <c r="X34" s="1234"/>
      <c r="Y34" s="1234"/>
      <c r="Z34" s="1234"/>
      <c r="AA34" s="1234"/>
      <c r="AB34" s="1234"/>
      <c r="AC34" s="1234"/>
      <c r="AD34" s="1234"/>
      <c r="AE34" s="1234"/>
      <c r="AF34" s="1234"/>
      <c r="AG34" s="1234"/>
      <c r="AH34" s="1234"/>
      <c r="AI34" s="1234"/>
      <c r="AJ34" s="1234"/>
      <c r="AK34" s="1234"/>
      <c r="AL34" s="1234"/>
      <c r="AM34" s="1234"/>
      <c r="AN34" s="1234"/>
      <c r="AO34" s="1234"/>
      <c r="AP34" s="1234"/>
      <c r="AQ34" s="1234"/>
      <c r="AR34" s="1234"/>
      <c r="AS34" s="1234"/>
      <c r="AT34" s="1234"/>
      <c r="AU34" s="1234"/>
      <c r="AV34" s="1234"/>
      <c r="AW34" s="1234"/>
      <c r="AX34" s="1234"/>
      <c r="AY34" s="1234"/>
      <c r="AZ34" s="1234"/>
      <c r="BA34" s="1234"/>
      <c r="BB34" s="1234"/>
      <c r="BC34" s="1234"/>
      <c r="BD34" s="1234"/>
      <c r="BE34" s="1234"/>
      <c r="BF34" s="1234"/>
      <c r="BG34" s="1234"/>
      <c r="BH34" s="1234"/>
      <c r="BI34" s="1234"/>
      <c r="BJ34" s="1234"/>
      <c r="BK34" s="1234"/>
      <c r="BL34" s="1234"/>
      <c r="BM34" s="1234"/>
      <c r="BN34" s="1234"/>
      <c r="BO34" s="1234"/>
      <c r="BP34" s="1234"/>
      <c r="BQ34" s="1234"/>
      <c r="BR34" s="1234"/>
      <c r="BS34" s="1234"/>
      <c r="BT34" s="1234"/>
      <c r="BU34" s="874"/>
    </row>
    <row r="35" spans="1:73" ht="16.5" thickBot="1">
      <c r="A35" s="891" t="s">
        <v>0</v>
      </c>
      <c r="B35" s="905">
        <f>B23+B26+B29+B32</f>
        <v>5174</v>
      </c>
      <c r="C35" s="906">
        <f>C23+C26+C29+C32</f>
        <v>3540</v>
      </c>
      <c r="D35" s="907">
        <f>D23+D26+D29+D32</f>
        <v>6749</v>
      </c>
      <c r="E35" s="908">
        <f>SUM(E23:E34)</f>
        <v>14584433</v>
      </c>
      <c r="F35" s="906">
        <f>SUM(F23:F34)</f>
        <v>15175001</v>
      </c>
      <c r="G35" s="907">
        <f>SUM(G23:G34)</f>
        <v>22285742</v>
      </c>
      <c r="M35" s="909"/>
      <c r="N35" s="1234"/>
      <c r="O35" s="1234"/>
      <c r="P35" s="1234"/>
      <c r="Q35" s="1234"/>
      <c r="R35" s="1234"/>
      <c r="S35" s="1234"/>
      <c r="T35" s="1234"/>
      <c r="U35" s="1234"/>
      <c r="V35" s="1234"/>
      <c r="W35" s="1234"/>
      <c r="X35" s="1234"/>
      <c r="Y35" s="1234"/>
      <c r="Z35" s="1234"/>
      <c r="AA35" s="1234"/>
      <c r="AB35" s="1234"/>
      <c r="AC35" s="1234"/>
      <c r="AD35" s="1234"/>
      <c r="AE35" s="1234"/>
      <c r="AF35" s="1234"/>
      <c r="AG35" s="1234"/>
      <c r="AH35" s="1234"/>
      <c r="AI35" s="1234"/>
      <c r="AJ35" s="1234"/>
      <c r="AK35" s="1234"/>
      <c r="AL35" s="1234"/>
      <c r="AM35" s="1234"/>
      <c r="AN35" s="1234"/>
      <c r="AO35" s="1234"/>
      <c r="AP35" s="1234"/>
      <c r="AQ35" s="1234"/>
      <c r="AR35" s="1234"/>
      <c r="AS35" s="1234"/>
      <c r="AT35" s="1234"/>
      <c r="AU35" s="1234"/>
      <c r="AV35" s="1234"/>
      <c r="AW35" s="1234"/>
      <c r="AX35" s="1234"/>
      <c r="AY35" s="1234"/>
      <c r="AZ35" s="1234"/>
      <c r="BA35" s="1234"/>
      <c r="BB35" s="1234"/>
      <c r="BC35" s="1234"/>
      <c r="BD35" s="1234"/>
      <c r="BE35" s="1234"/>
      <c r="BF35" s="1234"/>
      <c r="BG35" s="1234"/>
      <c r="BH35" s="1234"/>
      <c r="BI35" s="1234"/>
      <c r="BJ35" s="1234"/>
      <c r="BK35" s="1234"/>
      <c r="BL35" s="1234"/>
      <c r="BM35" s="1234"/>
      <c r="BN35" s="1234"/>
      <c r="BO35" s="1234"/>
      <c r="BP35" s="1234"/>
      <c r="BQ35" s="1234"/>
      <c r="BR35" s="1234"/>
      <c r="BS35" s="1234"/>
      <c r="BT35" s="1234"/>
      <c r="BU35" s="874"/>
    </row>
    <row r="36" spans="1:73">
      <c r="N36" s="1234"/>
      <c r="O36" s="1234"/>
      <c r="P36" s="1234"/>
      <c r="Q36" s="1234"/>
      <c r="R36" s="1234"/>
      <c r="S36" s="1234"/>
      <c r="T36" s="1234"/>
      <c r="U36" s="1234"/>
      <c r="V36" s="1234"/>
      <c r="W36" s="1234"/>
      <c r="X36" s="1234"/>
      <c r="Y36" s="1234"/>
      <c r="Z36" s="1234"/>
      <c r="AA36" s="1234"/>
      <c r="AB36" s="1234"/>
      <c r="AC36" s="1234"/>
      <c r="AD36" s="1234"/>
      <c r="AE36" s="1234"/>
      <c r="AF36" s="1234"/>
      <c r="AG36" s="1234"/>
      <c r="AH36" s="1234"/>
      <c r="AI36" s="1234"/>
      <c r="AJ36" s="1234"/>
      <c r="AK36" s="1234"/>
      <c r="AL36" s="1234"/>
      <c r="AM36" s="1234"/>
      <c r="AN36" s="1234"/>
      <c r="AO36" s="1234"/>
      <c r="AP36" s="1234"/>
      <c r="AQ36" s="1234"/>
      <c r="AR36" s="1234"/>
      <c r="AS36" s="1234"/>
      <c r="AT36" s="1234"/>
      <c r="AU36" s="1234"/>
      <c r="AV36" s="1234"/>
      <c r="AW36" s="1234"/>
      <c r="AX36" s="1234"/>
      <c r="AY36" s="1234"/>
      <c r="AZ36" s="1234"/>
      <c r="BA36" s="1234"/>
      <c r="BB36" s="1234"/>
      <c r="BC36" s="1234"/>
      <c r="BD36" s="1234"/>
      <c r="BE36" s="1234"/>
      <c r="BF36" s="1234"/>
      <c r="BG36" s="1234"/>
      <c r="BH36" s="1234"/>
      <c r="BI36" s="1234"/>
      <c r="BJ36" s="1234"/>
      <c r="BK36" s="1234"/>
      <c r="BL36" s="1234"/>
      <c r="BM36" s="1234"/>
      <c r="BN36" s="1234"/>
      <c r="BO36" s="1234"/>
      <c r="BP36" s="1234"/>
      <c r="BQ36" s="1234"/>
      <c r="BR36" s="1234"/>
      <c r="BS36" s="1234"/>
      <c r="BT36" s="1234"/>
      <c r="BU36" s="874"/>
    </row>
    <row r="37" spans="1:73">
      <c r="V37" s="1234"/>
      <c r="W37" s="1234"/>
      <c r="X37" s="1234"/>
      <c r="Y37" s="1234"/>
      <c r="Z37" s="1234"/>
      <c r="AA37" s="1234"/>
      <c r="AB37" s="1234"/>
      <c r="AC37" s="1234"/>
      <c r="AD37" s="1234"/>
      <c r="AE37" s="1234"/>
      <c r="AF37" s="1234"/>
      <c r="AG37" s="1234"/>
      <c r="AH37" s="1234"/>
      <c r="AI37" s="1234"/>
      <c r="AJ37" s="1234"/>
      <c r="AK37" s="1234"/>
      <c r="AL37" s="1234"/>
      <c r="AM37" s="1234"/>
      <c r="AN37" s="1234"/>
      <c r="AO37" s="1234"/>
      <c r="AP37" s="1234"/>
      <c r="AQ37" s="1234"/>
      <c r="AR37" s="1234"/>
      <c r="AS37" s="1234"/>
      <c r="AT37" s="1234"/>
      <c r="AU37" s="1234"/>
      <c r="AV37" s="1234"/>
      <c r="AW37" s="1234"/>
      <c r="AX37" s="1234"/>
      <c r="AY37" s="1234"/>
      <c r="AZ37" s="1234"/>
      <c r="BA37" s="1234"/>
      <c r="BB37" s="1234"/>
      <c r="BC37" s="1234"/>
      <c r="BD37" s="1234"/>
      <c r="BE37" s="1234"/>
      <c r="BF37" s="1234"/>
      <c r="BG37" s="1234"/>
      <c r="BH37" s="1234"/>
      <c r="BI37" s="1234"/>
      <c r="BJ37" s="1234"/>
      <c r="BK37" s="1234"/>
      <c r="BL37" s="1234"/>
      <c r="BM37" s="1234"/>
      <c r="BN37" s="1234"/>
      <c r="BO37" s="1234"/>
      <c r="BP37" s="1234"/>
      <c r="BQ37" s="1234"/>
      <c r="BR37" s="1234"/>
      <c r="BS37" s="1234"/>
      <c r="BT37" s="1234"/>
      <c r="BU37" s="874"/>
    </row>
    <row r="38" spans="1:73" ht="18.75">
      <c r="A38" s="1235"/>
      <c r="B38" s="1308"/>
      <c r="C38" s="1308"/>
      <c r="D38" s="1309"/>
      <c r="E38" s="1309"/>
      <c r="F38" s="1309"/>
      <c r="G38" s="1309"/>
      <c r="H38" s="1309"/>
      <c r="I38" s="1309"/>
      <c r="K38" s="910" t="s">
        <v>429</v>
      </c>
      <c r="L38" s="911" t="s">
        <v>430</v>
      </c>
      <c r="M38" s="912" t="s">
        <v>431</v>
      </c>
      <c r="N38" s="913" t="s">
        <v>10</v>
      </c>
      <c r="O38" s="911" t="s">
        <v>430</v>
      </c>
      <c r="P38" s="912" t="s">
        <v>431</v>
      </c>
      <c r="Q38" s="913" t="s">
        <v>10</v>
      </c>
      <c r="R38" s="911" t="s">
        <v>430</v>
      </c>
      <c r="S38" s="912" t="s">
        <v>431</v>
      </c>
      <c r="T38" s="913" t="s">
        <v>10</v>
      </c>
      <c r="V38" s="1234"/>
      <c r="W38" s="1234"/>
      <c r="X38" s="1234"/>
      <c r="Y38" s="1234"/>
      <c r="Z38" s="1234"/>
      <c r="AA38" s="1234"/>
      <c r="AB38" s="1234"/>
      <c r="AC38" s="1234"/>
      <c r="AD38" s="1234"/>
      <c r="AE38" s="1234"/>
      <c r="AF38" s="1234"/>
      <c r="AG38" s="1234"/>
      <c r="AH38" s="1234"/>
      <c r="AI38" s="1234"/>
      <c r="AJ38" s="1234"/>
      <c r="AK38" s="1234"/>
      <c r="AL38" s="1234"/>
      <c r="AM38" s="1234"/>
      <c r="AN38" s="1234"/>
      <c r="AO38" s="1234"/>
      <c r="AP38" s="1234"/>
      <c r="AQ38" s="1234"/>
      <c r="AR38" s="1234"/>
      <c r="AS38" s="1234"/>
      <c r="AT38" s="1234"/>
      <c r="AU38" s="1234"/>
      <c r="AV38" s="1234"/>
      <c r="AW38" s="1234"/>
      <c r="AX38" s="1234"/>
      <c r="AY38" s="1234"/>
      <c r="AZ38" s="1234"/>
      <c r="BA38" s="1234"/>
      <c r="BB38" s="1234"/>
      <c r="BC38" s="1234"/>
      <c r="BD38" s="1234"/>
      <c r="BE38" s="1234"/>
      <c r="BF38" s="1234"/>
      <c r="BG38" s="1234"/>
      <c r="BH38" s="1234"/>
      <c r="BI38" s="1234"/>
      <c r="BJ38" s="1234"/>
      <c r="BK38" s="1234"/>
      <c r="BL38" s="1234"/>
      <c r="BM38" s="1234"/>
      <c r="BN38" s="1234"/>
      <c r="BO38" s="1234"/>
      <c r="BP38" s="1234"/>
      <c r="BQ38" s="1234"/>
      <c r="BR38" s="1234"/>
      <c r="BS38" s="1234"/>
      <c r="BT38" s="1234"/>
      <c r="BU38" s="874"/>
    </row>
    <row r="39" spans="1:73" ht="15.75">
      <c r="A39" s="874"/>
      <c r="B39" s="914"/>
      <c r="C39" s="1236"/>
      <c r="D39" s="874"/>
      <c r="E39" s="914"/>
      <c r="F39" s="1236"/>
      <c r="G39" s="874"/>
      <c r="H39" s="914"/>
      <c r="I39" s="1236"/>
      <c r="K39" s="910"/>
      <c r="L39" s="915">
        <v>2019</v>
      </c>
      <c r="M39" s="913">
        <v>2019</v>
      </c>
      <c r="N39" s="915"/>
      <c r="O39" s="915">
        <v>2020</v>
      </c>
      <c r="P39" s="915">
        <v>2020</v>
      </c>
      <c r="Q39" s="915"/>
      <c r="R39" s="915">
        <v>2021</v>
      </c>
      <c r="S39" s="915">
        <v>2021</v>
      </c>
      <c r="T39" s="913">
        <v>2016</v>
      </c>
      <c r="V39" s="1234"/>
      <c r="W39" s="1234"/>
      <c r="X39" s="1234"/>
      <c r="Y39" s="1234"/>
      <c r="Z39" s="1234"/>
      <c r="AA39" s="1234"/>
      <c r="AB39" s="1234"/>
      <c r="AC39" s="1234"/>
      <c r="AD39" s="1234"/>
      <c r="AE39" s="1234"/>
      <c r="AF39" s="1234"/>
      <c r="AG39" s="1234"/>
      <c r="AH39" s="1234"/>
      <c r="AI39" s="1234"/>
      <c r="AJ39" s="1234"/>
      <c r="AK39" s="1234"/>
      <c r="AL39" s="1234"/>
      <c r="AM39" s="1234"/>
      <c r="AN39" s="1234"/>
      <c r="AO39" s="1234"/>
      <c r="AP39" s="1234"/>
      <c r="AQ39" s="1234"/>
      <c r="AR39" s="1234"/>
      <c r="AS39" s="1234"/>
      <c r="AT39" s="1234"/>
      <c r="AU39" s="1234"/>
      <c r="AV39" s="1234"/>
      <c r="AW39" s="1234"/>
      <c r="AX39" s="1234"/>
      <c r="AY39" s="1234"/>
      <c r="AZ39" s="1234"/>
      <c r="BA39" s="1234"/>
      <c r="BB39" s="1234"/>
      <c r="BC39" s="1234"/>
      <c r="BD39" s="1234"/>
      <c r="BE39" s="1234"/>
      <c r="BF39" s="1234"/>
      <c r="BG39" s="1234"/>
      <c r="BH39" s="1234"/>
      <c r="BI39" s="1234"/>
      <c r="BJ39" s="1234"/>
      <c r="BK39" s="1234"/>
      <c r="BL39" s="1234"/>
      <c r="BM39" s="1234"/>
      <c r="BN39" s="1234"/>
      <c r="BO39" s="1234"/>
      <c r="BP39" s="1234"/>
      <c r="BQ39" s="1234"/>
      <c r="BR39" s="1234"/>
      <c r="BS39" s="1234"/>
      <c r="BT39" s="1234"/>
      <c r="BU39" s="874"/>
    </row>
    <row r="40" spans="1:73" ht="15.75">
      <c r="A40" s="1237"/>
      <c r="B40" s="914"/>
      <c r="C40" s="914"/>
      <c r="D40" s="1238"/>
      <c r="E40" s="874"/>
      <c r="F40" s="874"/>
      <c r="G40" s="1238"/>
      <c r="H40" s="874"/>
      <c r="I40" s="874"/>
      <c r="K40" s="910" t="s">
        <v>410</v>
      </c>
      <c r="L40" s="898">
        <f>SUM(B40:B41)</f>
        <v>0</v>
      </c>
      <c r="M40" s="898">
        <f>SUM(C40:C41)</f>
        <v>0</v>
      </c>
      <c r="N40" s="916">
        <f t="shared" ref="N40:N51" si="3">L40*10.6</f>
        <v>0</v>
      </c>
      <c r="O40" s="898">
        <f>SUM(E40)</f>
        <v>0</v>
      </c>
      <c r="P40" s="898">
        <f>SUM(F40)</f>
        <v>0</v>
      </c>
      <c r="Q40" s="916">
        <f t="shared" ref="Q40:Q51" si="4">O40*10.6</f>
        <v>0</v>
      </c>
      <c r="R40" s="898">
        <f>SUM(H40:H41)</f>
        <v>0</v>
      </c>
      <c r="S40" s="898">
        <f>SUM(I40:I41)</f>
        <v>0</v>
      </c>
      <c r="T40" s="916">
        <f t="shared" ref="T40:T51" si="5">R40*10.6</f>
        <v>0</v>
      </c>
      <c r="V40" s="1234"/>
      <c r="W40" s="1234"/>
      <c r="X40" s="1234"/>
      <c r="Y40" s="1234"/>
      <c r="Z40" s="1234"/>
      <c r="AA40" s="1234"/>
      <c r="AB40" s="1234"/>
      <c r="AC40" s="1234"/>
      <c r="AD40" s="1234"/>
      <c r="AE40" s="1234"/>
      <c r="AF40" s="1234"/>
      <c r="AG40" s="1234"/>
      <c r="AH40" s="1234"/>
      <c r="AI40" s="1234"/>
      <c r="AJ40" s="1234"/>
      <c r="AK40" s="1234"/>
      <c r="AL40" s="1234"/>
      <c r="AM40" s="1234"/>
      <c r="AN40" s="1234"/>
      <c r="AO40" s="1234"/>
      <c r="AP40" s="1234"/>
      <c r="AQ40" s="1234"/>
      <c r="AR40" s="1234"/>
      <c r="AS40" s="1234"/>
      <c r="AT40" s="1234"/>
      <c r="AU40" s="1234"/>
      <c r="AV40" s="1234"/>
      <c r="AW40" s="1234"/>
      <c r="AX40" s="1234"/>
      <c r="AY40" s="1234"/>
      <c r="AZ40" s="1234"/>
      <c r="BA40" s="1234"/>
      <c r="BB40" s="1234"/>
      <c r="BC40" s="1234"/>
      <c r="BD40" s="1234"/>
      <c r="BE40" s="1234"/>
      <c r="BF40" s="1234"/>
      <c r="BG40" s="1234"/>
      <c r="BH40" s="1234"/>
      <c r="BI40" s="1234"/>
      <c r="BJ40" s="1234"/>
      <c r="BK40" s="1234"/>
      <c r="BL40" s="1234"/>
      <c r="BM40" s="1234"/>
      <c r="BN40" s="1234"/>
      <c r="BO40" s="1234"/>
      <c r="BP40" s="1234"/>
      <c r="BQ40" s="1234"/>
      <c r="BR40" s="1234"/>
      <c r="BS40" s="1234"/>
      <c r="BT40" s="1234"/>
      <c r="BU40" s="874"/>
    </row>
    <row r="41" spans="1:73" ht="15.75">
      <c r="A41" s="1237"/>
      <c r="B41" s="914"/>
      <c r="C41" s="914"/>
      <c r="D41" s="1238"/>
      <c r="E41" s="874"/>
      <c r="F41" s="874"/>
      <c r="G41" s="1238"/>
      <c r="H41" s="874"/>
      <c r="I41" s="874"/>
      <c r="K41" s="910" t="s">
        <v>412</v>
      </c>
      <c r="L41" s="898">
        <f>SUM(B42:B43)</f>
        <v>0</v>
      </c>
      <c r="M41" s="898">
        <f>SUM(C42:C43)</f>
        <v>0</v>
      </c>
      <c r="N41" s="916">
        <f t="shared" si="3"/>
        <v>0</v>
      </c>
      <c r="O41" s="898">
        <f>SUM(E41:E43)</f>
        <v>0</v>
      </c>
      <c r="P41" s="898">
        <f>SUM(F41:F43)</f>
        <v>0</v>
      </c>
      <c r="Q41" s="916">
        <f t="shared" si="4"/>
        <v>0</v>
      </c>
      <c r="R41" s="898">
        <f>SUM(H42:H44)</f>
        <v>0</v>
      </c>
      <c r="S41" s="898">
        <f>SUM(I42:I44)</f>
        <v>0</v>
      </c>
      <c r="T41" s="916">
        <f t="shared" si="5"/>
        <v>0</v>
      </c>
      <c r="V41" s="1234"/>
      <c r="W41" s="1234"/>
      <c r="X41" s="1234"/>
      <c r="Y41" s="1234"/>
      <c r="Z41" s="1234"/>
      <c r="AA41" s="1234"/>
      <c r="AB41" s="1234"/>
      <c r="AC41" s="1234"/>
      <c r="AD41" s="1234"/>
      <c r="AE41" s="1234"/>
      <c r="AF41" s="1234"/>
      <c r="AG41" s="1234"/>
      <c r="AH41" s="1234"/>
      <c r="AI41" s="1234"/>
      <c r="AJ41" s="1234"/>
      <c r="AK41" s="1234"/>
      <c r="AL41" s="1234"/>
      <c r="AM41" s="1234"/>
      <c r="AN41" s="1234"/>
      <c r="AO41" s="1234"/>
      <c r="AP41" s="1234"/>
      <c r="AQ41" s="1234"/>
      <c r="AR41" s="1234"/>
      <c r="AS41" s="1234"/>
      <c r="AT41" s="1234"/>
      <c r="AU41" s="1234"/>
      <c r="AV41" s="1234"/>
      <c r="AW41" s="1234"/>
      <c r="AX41" s="1234"/>
      <c r="AY41" s="1234"/>
      <c r="AZ41" s="1234"/>
      <c r="BA41" s="1234"/>
      <c r="BB41" s="1234"/>
      <c r="BC41" s="1234"/>
      <c r="BD41" s="1234"/>
      <c r="BE41" s="1234"/>
      <c r="BF41" s="1234"/>
      <c r="BG41" s="1234"/>
      <c r="BH41" s="1234"/>
      <c r="BI41" s="1234"/>
      <c r="BJ41" s="1234"/>
      <c r="BK41" s="1234"/>
      <c r="BL41" s="1234"/>
      <c r="BM41" s="1234"/>
      <c r="BN41" s="1234"/>
      <c r="BO41" s="1234"/>
      <c r="BP41" s="1234"/>
      <c r="BQ41" s="1234"/>
      <c r="BR41" s="1234"/>
      <c r="BS41" s="1234"/>
      <c r="BT41" s="1234"/>
      <c r="BU41" s="874"/>
    </row>
    <row r="42" spans="1:73" ht="15.75">
      <c r="A42" s="1237"/>
      <c r="B42" s="914"/>
      <c r="C42" s="914"/>
      <c r="D42" s="1238"/>
      <c r="E42" s="874"/>
      <c r="F42" s="874"/>
      <c r="G42" s="1238"/>
      <c r="H42" s="874"/>
      <c r="I42" s="874"/>
      <c r="K42" s="910" t="s">
        <v>414</v>
      </c>
      <c r="L42" s="898">
        <f>SUM(B44:B47)</f>
        <v>0</v>
      </c>
      <c r="M42" s="898">
        <f>SUM(C44:C47)</f>
        <v>0</v>
      </c>
      <c r="N42" s="916">
        <f t="shared" si="3"/>
        <v>0</v>
      </c>
      <c r="O42" s="898">
        <f>SUM(E42:E44)</f>
        <v>0</v>
      </c>
      <c r="P42" s="898">
        <f>SUM(F42:F44)</f>
        <v>0</v>
      </c>
      <c r="Q42" s="916">
        <f t="shared" si="4"/>
        <v>0</v>
      </c>
      <c r="R42" s="898">
        <f>SUM(H45:H47)</f>
        <v>0</v>
      </c>
      <c r="S42" s="898">
        <f>SUM(I45:I47)</f>
        <v>0</v>
      </c>
      <c r="T42" s="916">
        <f t="shared" si="5"/>
        <v>0</v>
      </c>
      <c r="V42" s="1234"/>
      <c r="W42" s="1234"/>
      <c r="X42" s="1234"/>
      <c r="Y42" s="1234"/>
      <c r="Z42" s="1234"/>
      <c r="AA42" s="1234"/>
      <c r="AB42" s="1234"/>
      <c r="AC42" s="1234"/>
      <c r="AD42" s="1234"/>
      <c r="AE42" s="1234"/>
      <c r="AF42" s="1234"/>
      <c r="AG42" s="1234"/>
      <c r="AH42" s="1234"/>
      <c r="AI42" s="1234"/>
      <c r="AJ42" s="1234"/>
      <c r="AK42" s="1234"/>
      <c r="AL42" s="1234"/>
      <c r="AM42" s="1234"/>
      <c r="AN42" s="1234"/>
      <c r="AO42" s="1234"/>
      <c r="AP42" s="1234"/>
      <c r="AQ42" s="1234"/>
      <c r="AR42" s="1234"/>
      <c r="AS42" s="1234"/>
      <c r="AT42" s="1234"/>
      <c r="AU42" s="1234"/>
      <c r="AV42" s="1234"/>
      <c r="AW42" s="1234"/>
      <c r="AX42" s="1234"/>
      <c r="AY42" s="1234"/>
      <c r="AZ42" s="1234"/>
      <c r="BA42" s="1234"/>
      <c r="BB42" s="1234"/>
      <c r="BC42" s="1234"/>
      <c r="BD42" s="1234"/>
      <c r="BE42" s="1234"/>
      <c r="BF42" s="1234"/>
      <c r="BG42" s="1234"/>
      <c r="BH42" s="1234"/>
      <c r="BI42" s="1234"/>
      <c r="BJ42" s="1234"/>
      <c r="BK42" s="1234"/>
      <c r="BL42" s="1234"/>
      <c r="BM42" s="1234"/>
      <c r="BN42" s="1234"/>
      <c r="BO42" s="1234"/>
      <c r="BP42" s="1234"/>
      <c r="BQ42" s="1234"/>
      <c r="BR42" s="1234"/>
      <c r="BS42" s="1234"/>
      <c r="BT42" s="1234"/>
      <c r="BU42" s="874"/>
    </row>
    <row r="43" spans="1:73" ht="15.75">
      <c r="A43" s="1237"/>
      <c r="B43" s="914"/>
      <c r="C43" s="914"/>
      <c r="D43" s="1238"/>
      <c r="E43" s="874"/>
      <c r="F43" s="874"/>
      <c r="G43" s="1238"/>
      <c r="H43" s="874"/>
      <c r="I43" s="874"/>
      <c r="K43" s="910" t="s">
        <v>416</v>
      </c>
      <c r="L43" s="898">
        <f>SUM(B48:B51)</f>
        <v>0</v>
      </c>
      <c r="M43" s="898">
        <f>SUM(C48:C51)</f>
        <v>0</v>
      </c>
      <c r="N43" s="916">
        <f t="shared" si="3"/>
        <v>0</v>
      </c>
      <c r="O43" s="898">
        <f>SUM(E47:E48)</f>
        <v>0</v>
      </c>
      <c r="P43" s="898">
        <f>SUM(F47:F48)</f>
        <v>0</v>
      </c>
      <c r="Q43" s="916">
        <f t="shared" si="4"/>
        <v>0</v>
      </c>
      <c r="R43" s="898">
        <f>SUM(H48:H49)</f>
        <v>0</v>
      </c>
      <c r="S43" s="898">
        <f>SUM(I48:I49)</f>
        <v>0</v>
      </c>
      <c r="T43" s="916">
        <f t="shared" si="5"/>
        <v>0</v>
      </c>
      <c r="V43" s="1234"/>
      <c r="W43" s="1234"/>
      <c r="X43" s="1234"/>
      <c r="Y43" s="1234"/>
      <c r="Z43" s="1234"/>
      <c r="AA43" s="1234"/>
      <c r="AB43" s="1234"/>
      <c r="AC43" s="1234"/>
      <c r="AD43" s="1234"/>
      <c r="AE43" s="1234"/>
      <c r="AF43" s="1234"/>
      <c r="AG43" s="1234"/>
      <c r="AH43" s="1234"/>
      <c r="AI43" s="1234"/>
      <c r="AJ43" s="1234"/>
      <c r="AK43" s="1234"/>
      <c r="AL43" s="1234"/>
      <c r="AM43" s="1234"/>
      <c r="AN43" s="1234"/>
      <c r="AO43" s="1234"/>
      <c r="AP43" s="1234"/>
      <c r="AQ43" s="1234"/>
      <c r="AR43" s="1234"/>
      <c r="AS43" s="1234"/>
      <c r="AT43" s="1234"/>
      <c r="AU43" s="1234"/>
      <c r="AV43" s="1234"/>
      <c r="AW43" s="1234"/>
      <c r="AX43" s="1234"/>
      <c r="AY43" s="1234"/>
      <c r="AZ43" s="1234"/>
      <c r="BA43" s="1234"/>
      <c r="BB43" s="1234"/>
      <c r="BC43" s="1234"/>
      <c r="BD43" s="1234"/>
      <c r="BE43" s="1234"/>
      <c r="BF43" s="1234"/>
      <c r="BG43" s="1234"/>
      <c r="BH43" s="1234"/>
      <c r="BI43" s="1234"/>
      <c r="BJ43" s="1234"/>
      <c r="BK43" s="1234"/>
      <c r="BL43" s="1234"/>
      <c r="BM43" s="1234"/>
      <c r="BN43" s="1234"/>
      <c r="BO43" s="1234"/>
      <c r="BP43" s="1234"/>
      <c r="BQ43" s="1234"/>
      <c r="BR43" s="1234"/>
      <c r="BS43" s="1234"/>
      <c r="BT43" s="1234"/>
      <c r="BU43" s="874"/>
    </row>
    <row r="44" spans="1:73" ht="15.75">
      <c r="A44" s="1237"/>
      <c r="B44" s="914"/>
      <c r="C44" s="914"/>
      <c r="D44" s="1238"/>
      <c r="E44" s="874"/>
      <c r="F44" s="874"/>
      <c r="G44" s="1238"/>
      <c r="H44" s="874"/>
      <c r="I44" s="874"/>
      <c r="K44" s="910" t="s">
        <v>418</v>
      </c>
      <c r="L44" s="898">
        <f t="shared" ref="L44:M44" si="6">SUM(B44:B45)</f>
        <v>0</v>
      </c>
      <c r="M44" s="898">
        <f t="shared" si="6"/>
        <v>0</v>
      </c>
      <c r="N44" s="916">
        <f t="shared" si="3"/>
        <v>0</v>
      </c>
      <c r="O44" s="898">
        <f>SUM(E49:E51)</f>
        <v>0</v>
      </c>
      <c r="P44" s="898">
        <f>SUM(F49:F51)</f>
        <v>0</v>
      </c>
      <c r="Q44" s="916">
        <f t="shared" si="4"/>
        <v>0</v>
      </c>
      <c r="R44" s="898">
        <f>SUM(H50:H52)</f>
        <v>0</v>
      </c>
      <c r="S44" s="898">
        <f>SUM(I50:I52)</f>
        <v>0</v>
      </c>
      <c r="T44" s="916">
        <f t="shared" si="5"/>
        <v>0</v>
      </c>
      <c r="V44" s="1234"/>
      <c r="W44" s="1234"/>
      <c r="X44" s="1234"/>
      <c r="Y44" s="1234"/>
      <c r="Z44" s="1234"/>
      <c r="AA44" s="1234"/>
      <c r="AB44" s="1234"/>
      <c r="AC44" s="1234"/>
      <c r="AD44" s="1234"/>
      <c r="AE44" s="1234"/>
      <c r="AF44" s="1234"/>
      <c r="AG44" s="1234"/>
      <c r="AH44" s="1234"/>
      <c r="AI44" s="1234"/>
      <c r="AJ44" s="1234"/>
      <c r="AK44" s="1234"/>
      <c r="AL44" s="1234"/>
      <c r="AM44" s="1234"/>
      <c r="AN44" s="1234"/>
      <c r="AO44" s="1234"/>
      <c r="AP44" s="1234"/>
      <c r="AQ44" s="1234"/>
      <c r="AR44" s="1234"/>
      <c r="AS44" s="1234"/>
      <c r="AT44" s="1234"/>
      <c r="AU44" s="1234"/>
      <c r="AV44" s="1234"/>
      <c r="AW44" s="1234"/>
      <c r="AX44" s="1234"/>
      <c r="AY44" s="1234"/>
      <c r="AZ44" s="1234"/>
      <c r="BA44" s="1234"/>
      <c r="BB44" s="1234"/>
      <c r="BC44" s="1234"/>
      <c r="BD44" s="1234"/>
      <c r="BE44" s="1234"/>
      <c r="BF44" s="1234"/>
      <c r="BG44" s="1234"/>
      <c r="BH44" s="1234"/>
      <c r="BI44" s="1234"/>
      <c r="BJ44" s="1234"/>
      <c r="BK44" s="1234"/>
      <c r="BL44" s="1234"/>
      <c r="BM44" s="1234"/>
      <c r="BN44" s="1234"/>
      <c r="BO44" s="1234"/>
      <c r="BP44" s="1234"/>
      <c r="BQ44" s="1234"/>
      <c r="BR44" s="1234"/>
      <c r="BS44" s="1234"/>
      <c r="BT44" s="1234"/>
      <c r="BU44" s="874"/>
    </row>
    <row r="45" spans="1:73" ht="15.75">
      <c r="A45" s="1237"/>
      <c r="B45" s="914"/>
      <c r="C45" s="914"/>
      <c r="D45" s="1238"/>
      <c r="E45" s="874"/>
      <c r="F45" s="874"/>
      <c r="G45" s="1238"/>
      <c r="H45" s="874"/>
      <c r="I45" s="874"/>
      <c r="K45" s="910" t="s">
        <v>420</v>
      </c>
      <c r="L45" s="898">
        <f>SUM(B54:B56)</f>
        <v>0</v>
      </c>
      <c r="M45" s="898">
        <f>SUM(C54:C56)</f>
        <v>0</v>
      </c>
      <c r="N45" s="916">
        <f t="shared" si="3"/>
        <v>0</v>
      </c>
      <c r="O45" s="898">
        <f>SUM(E52:E57)</f>
        <v>0</v>
      </c>
      <c r="P45" s="898">
        <f>SUM(F52:F57)</f>
        <v>0</v>
      </c>
      <c r="Q45" s="916">
        <f t="shared" si="4"/>
        <v>0</v>
      </c>
      <c r="R45" s="898">
        <f>SUM(H53)</f>
        <v>0</v>
      </c>
      <c r="S45" s="898">
        <f>SUM(I53)</f>
        <v>0</v>
      </c>
      <c r="T45" s="916">
        <f t="shared" si="5"/>
        <v>0</v>
      </c>
      <c r="V45" s="1234"/>
      <c r="W45" s="1234"/>
      <c r="X45" s="1234"/>
      <c r="Y45" s="1234"/>
      <c r="Z45" s="1234"/>
      <c r="AA45" s="1234"/>
      <c r="AB45" s="1234"/>
      <c r="AC45" s="1234"/>
      <c r="AD45" s="1234"/>
      <c r="AE45" s="1234"/>
      <c r="AF45" s="1234"/>
      <c r="AG45" s="1234"/>
      <c r="AH45" s="1234"/>
      <c r="AI45" s="1234"/>
      <c r="AJ45" s="1234"/>
      <c r="AK45" s="1234"/>
      <c r="AL45" s="1234"/>
      <c r="AM45" s="1234"/>
      <c r="AN45" s="1234"/>
      <c r="AO45" s="1234"/>
      <c r="AP45" s="1234"/>
      <c r="AQ45" s="1234"/>
      <c r="AR45" s="1234"/>
      <c r="AS45" s="1234"/>
      <c r="AT45" s="1234"/>
      <c r="AU45" s="1234"/>
      <c r="AV45" s="1234"/>
      <c r="AW45" s="1234"/>
      <c r="AX45" s="1234"/>
      <c r="AY45" s="1234"/>
      <c r="AZ45" s="1234"/>
      <c r="BA45" s="1234"/>
      <c r="BB45" s="1234"/>
      <c r="BC45" s="1234"/>
      <c r="BD45" s="1234"/>
      <c r="BE45" s="1234"/>
      <c r="BF45" s="1234"/>
      <c r="BG45" s="1234"/>
      <c r="BH45" s="1234"/>
      <c r="BI45" s="1234"/>
      <c r="BJ45" s="1234"/>
      <c r="BK45" s="1234"/>
      <c r="BL45" s="1234"/>
      <c r="BM45" s="1234"/>
      <c r="BN45" s="1234"/>
      <c r="BO45" s="1234"/>
      <c r="BP45" s="1234"/>
      <c r="BQ45" s="1234"/>
      <c r="BR45" s="1234"/>
      <c r="BS45" s="1234"/>
      <c r="BT45" s="1234"/>
      <c r="BU45" s="874"/>
    </row>
    <row r="46" spans="1:73" ht="15.75">
      <c r="A46" s="1237"/>
      <c r="B46" s="914"/>
      <c r="C46" s="914"/>
      <c r="D46" s="1238"/>
      <c r="E46" s="874"/>
      <c r="F46" s="874"/>
      <c r="G46" s="1238"/>
      <c r="H46" s="874"/>
      <c r="I46" s="874"/>
      <c r="K46" s="910" t="s">
        <v>422</v>
      </c>
      <c r="L46" s="898">
        <f>SUM(B57:B58)</f>
        <v>0</v>
      </c>
      <c r="M46" s="898">
        <f>SUM(C57:C58)</f>
        <v>0</v>
      </c>
      <c r="N46" s="916">
        <f t="shared" si="3"/>
        <v>0</v>
      </c>
      <c r="O46" s="898">
        <f>SUM(E58:E62)</f>
        <v>0</v>
      </c>
      <c r="P46" s="898">
        <f>SUM(F58:F62)</f>
        <v>0</v>
      </c>
      <c r="Q46" s="916">
        <f t="shared" si="4"/>
        <v>0</v>
      </c>
      <c r="R46" s="898">
        <f>SUM(H54:H56)</f>
        <v>0</v>
      </c>
      <c r="S46" s="898">
        <f>SUM(I54:I56)</f>
        <v>0</v>
      </c>
      <c r="T46" s="916">
        <f t="shared" si="5"/>
        <v>0</v>
      </c>
      <c r="V46" s="1234"/>
      <c r="W46" s="1234"/>
      <c r="X46" s="1234"/>
      <c r="Y46" s="1234"/>
      <c r="Z46" s="1234"/>
      <c r="AA46" s="1234"/>
      <c r="AB46" s="1234"/>
      <c r="AC46" s="1234"/>
      <c r="AD46" s="1234"/>
      <c r="AE46" s="1234"/>
      <c r="AF46" s="1234"/>
      <c r="AG46" s="1234"/>
      <c r="AH46" s="1234"/>
      <c r="AI46" s="1234"/>
      <c r="AJ46" s="1234"/>
      <c r="AK46" s="1234"/>
      <c r="AL46" s="1234"/>
      <c r="AM46" s="1234"/>
      <c r="AN46" s="1234"/>
      <c r="AO46" s="1234"/>
      <c r="AP46" s="1234"/>
      <c r="AQ46" s="1234"/>
      <c r="AR46" s="1234"/>
      <c r="AS46" s="1234"/>
      <c r="AT46" s="1234"/>
      <c r="AU46" s="1234"/>
      <c r="AV46" s="1234"/>
      <c r="AW46" s="1234"/>
      <c r="AX46" s="1234"/>
      <c r="AY46" s="1234"/>
      <c r="AZ46" s="1234"/>
      <c r="BA46" s="1234"/>
      <c r="BB46" s="1234"/>
      <c r="BC46" s="1234"/>
      <c r="BD46" s="1234"/>
      <c r="BE46" s="1234"/>
      <c r="BF46" s="1234"/>
      <c r="BG46" s="1234"/>
      <c r="BH46" s="1234"/>
      <c r="BI46" s="1234"/>
      <c r="BJ46" s="1234"/>
      <c r="BK46" s="1234"/>
      <c r="BL46" s="1234"/>
      <c r="BM46" s="1234"/>
      <c r="BN46" s="1234"/>
      <c r="BO46" s="1234"/>
      <c r="BP46" s="1234"/>
      <c r="BQ46" s="1234"/>
      <c r="BR46" s="1234"/>
      <c r="BS46" s="1234"/>
      <c r="BT46" s="1234"/>
      <c r="BU46" s="874"/>
    </row>
    <row r="47" spans="1:73" ht="15.75">
      <c r="A47" s="1237"/>
      <c r="B47" s="914"/>
      <c r="C47" s="914"/>
      <c r="D47" s="1238"/>
      <c r="E47" s="874"/>
      <c r="F47" s="874"/>
      <c r="G47" s="1238"/>
      <c r="H47" s="874"/>
      <c r="I47" s="874"/>
      <c r="K47" s="910" t="s">
        <v>424</v>
      </c>
      <c r="L47" s="898">
        <f>SUM(B59)</f>
        <v>0</v>
      </c>
      <c r="M47" s="898">
        <f>SUM(C59)</f>
        <v>0</v>
      </c>
      <c r="N47" s="916">
        <f t="shared" si="3"/>
        <v>0</v>
      </c>
      <c r="O47" s="898">
        <f>SUM(E63:E66)</f>
        <v>0</v>
      </c>
      <c r="P47" s="898">
        <f>SUM(F63:F66)</f>
        <v>0</v>
      </c>
      <c r="Q47" s="916">
        <f t="shared" si="4"/>
        <v>0</v>
      </c>
      <c r="R47" s="898">
        <f>SUM(H57:H59)</f>
        <v>0</v>
      </c>
      <c r="S47" s="898">
        <f>SUM(I57:I59)</f>
        <v>0</v>
      </c>
      <c r="T47" s="916">
        <f t="shared" si="5"/>
        <v>0</v>
      </c>
      <c r="V47" s="1234"/>
      <c r="W47" s="1234"/>
      <c r="X47" s="1234"/>
      <c r="Y47" s="1234"/>
      <c r="Z47" s="1234"/>
      <c r="AA47" s="1234"/>
      <c r="AB47" s="1234"/>
      <c r="AC47" s="1234"/>
      <c r="AD47" s="1234"/>
      <c r="AE47" s="1234"/>
      <c r="AF47" s="1234"/>
      <c r="AG47" s="1234"/>
      <c r="AH47" s="1234"/>
      <c r="AI47" s="1234"/>
      <c r="AJ47" s="1234"/>
      <c r="AK47" s="1234"/>
      <c r="AL47" s="1234"/>
      <c r="AM47" s="1234"/>
      <c r="AN47" s="1234"/>
      <c r="AO47" s="1234"/>
      <c r="AP47" s="1234"/>
      <c r="AQ47" s="1234"/>
      <c r="AR47" s="1234"/>
      <c r="AS47" s="1234"/>
      <c r="AT47" s="1234"/>
      <c r="AU47" s="1234"/>
      <c r="AV47" s="1234"/>
      <c r="AW47" s="1234"/>
      <c r="AX47" s="1234"/>
      <c r="AY47" s="1234"/>
      <c r="AZ47" s="1234"/>
      <c r="BA47" s="1234"/>
      <c r="BB47" s="1234"/>
      <c r="BC47" s="1234"/>
      <c r="BD47" s="1234"/>
      <c r="BE47" s="1234"/>
      <c r="BF47" s="1234"/>
      <c r="BG47" s="1234"/>
      <c r="BH47" s="1234"/>
      <c r="BI47" s="1234"/>
      <c r="BJ47" s="1234"/>
      <c r="BK47" s="1234"/>
      <c r="BL47" s="1234"/>
      <c r="BM47" s="1234"/>
      <c r="BN47" s="1234"/>
      <c r="BO47" s="1234"/>
      <c r="BP47" s="1234"/>
      <c r="BQ47" s="1234"/>
      <c r="BR47" s="1234"/>
      <c r="BS47" s="1234"/>
      <c r="BT47" s="1234"/>
      <c r="BU47" s="874"/>
    </row>
    <row r="48" spans="1:73" ht="15.75">
      <c r="A48" s="1237"/>
      <c r="B48" s="914"/>
      <c r="C48" s="914"/>
      <c r="D48" s="1238"/>
      <c r="E48" s="874"/>
      <c r="F48" s="874"/>
      <c r="G48" s="1238"/>
      <c r="H48" s="874"/>
      <c r="I48" s="874"/>
      <c r="K48" s="910" t="s">
        <v>425</v>
      </c>
      <c r="L48" s="898">
        <f>SUM(B60:B61)</f>
        <v>0</v>
      </c>
      <c r="M48" s="898">
        <f>SUM(C60:C61)</f>
        <v>0</v>
      </c>
      <c r="N48" s="916">
        <f t="shared" si="3"/>
        <v>0</v>
      </c>
      <c r="O48" s="898">
        <f>SUM(E67:E71)</f>
        <v>0</v>
      </c>
      <c r="P48" s="898">
        <f>SUM(F67:F71)</f>
        <v>0</v>
      </c>
      <c r="Q48" s="916">
        <f t="shared" si="4"/>
        <v>0</v>
      </c>
      <c r="R48" s="898">
        <f>SUM(H60:H61)</f>
        <v>0</v>
      </c>
      <c r="S48" s="898">
        <f>SUM(I60:I61)</f>
        <v>0</v>
      </c>
      <c r="T48" s="916">
        <f t="shared" si="5"/>
        <v>0</v>
      </c>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c r="BC48" s="874"/>
      <c r="BD48" s="874"/>
      <c r="BE48" s="874"/>
      <c r="BF48" s="874"/>
      <c r="BG48" s="874"/>
      <c r="BH48" s="874"/>
      <c r="BI48" s="874"/>
      <c r="BJ48" s="874"/>
      <c r="BK48" s="874"/>
      <c r="BL48" s="874"/>
      <c r="BM48" s="874"/>
      <c r="BN48" s="874"/>
      <c r="BO48" s="874"/>
      <c r="BP48" s="874"/>
      <c r="BQ48" s="874"/>
      <c r="BR48" s="874"/>
      <c r="BS48" s="874"/>
      <c r="BT48" s="874"/>
      <c r="BU48" s="874"/>
    </row>
    <row r="49" spans="1:73" ht="15.75">
      <c r="A49" s="1237"/>
      <c r="B49" s="914"/>
      <c r="C49" s="914"/>
      <c r="D49" s="1238"/>
      <c r="E49" s="874"/>
      <c r="F49" s="874"/>
      <c r="G49" s="1238"/>
      <c r="H49" s="874"/>
      <c r="I49" s="874"/>
      <c r="K49" s="910" t="s">
        <v>426</v>
      </c>
      <c r="L49" s="898">
        <f>SUM(B62:B63)</f>
        <v>0</v>
      </c>
      <c r="M49" s="898">
        <f>SUM(C62:C63)</f>
        <v>0</v>
      </c>
      <c r="N49" s="916">
        <f t="shared" si="3"/>
        <v>0</v>
      </c>
      <c r="O49" s="898">
        <f>SUM(E72:E75)</f>
        <v>0</v>
      </c>
      <c r="P49" s="898">
        <f>SUM(F72:F75)</f>
        <v>0</v>
      </c>
      <c r="Q49" s="916">
        <f t="shared" si="4"/>
        <v>0</v>
      </c>
      <c r="R49" s="898">
        <f>SUM(H62:H63)</f>
        <v>0</v>
      </c>
      <c r="S49" s="898">
        <f>SUM(I62:I63)</f>
        <v>0</v>
      </c>
      <c r="T49" s="916">
        <f t="shared" si="5"/>
        <v>0</v>
      </c>
      <c r="V49" s="874"/>
      <c r="W49" s="874"/>
      <c r="X49" s="874"/>
      <c r="Y49" s="874"/>
      <c r="Z49" s="874"/>
      <c r="AA49" s="874"/>
      <c r="AB49" s="874"/>
      <c r="AC49" s="874"/>
      <c r="AD49" s="874"/>
      <c r="AE49" s="874"/>
      <c r="AF49" s="874"/>
      <c r="AG49" s="874"/>
      <c r="AH49" s="874"/>
      <c r="AI49" s="874"/>
      <c r="AJ49" s="874"/>
      <c r="AK49" s="874"/>
      <c r="AL49" s="874"/>
      <c r="AM49" s="874"/>
      <c r="AN49" s="874"/>
      <c r="AO49" s="874"/>
      <c r="AP49" s="874"/>
      <c r="AQ49" s="874"/>
      <c r="AR49" s="874"/>
      <c r="AS49" s="874"/>
      <c r="AT49" s="874"/>
      <c r="AU49" s="874"/>
      <c r="AV49" s="874"/>
      <c r="AW49" s="874"/>
      <c r="AX49" s="874"/>
      <c r="AY49" s="874"/>
      <c r="AZ49" s="874"/>
      <c r="BA49" s="874"/>
      <c r="BB49" s="874"/>
      <c r="BC49" s="874"/>
      <c r="BD49" s="874"/>
      <c r="BE49" s="874"/>
      <c r="BF49" s="874"/>
      <c r="BG49" s="874"/>
      <c r="BH49" s="874"/>
      <c r="BI49" s="874"/>
      <c r="BJ49" s="874"/>
      <c r="BK49" s="874"/>
      <c r="BL49" s="874"/>
      <c r="BM49" s="874"/>
      <c r="BN49" s="874"/>
      <c r="BO49" s="874"/>
      <c r="BP49" s="874"/>
      <c r="BQ49" s="874"/>
      <c r="BR49" s="874"/>
      <c r="BS49" s="874"/>
      <c r="BT49" s="874"/>
      <c r="BU49" s="874"/>
    </row>
    <row r="50" spans="1:73" ht="15.75">
      <c r="A50" s="1237"/>
      <c r="B50" s="914"/>
      <c r="C50" s="914"/>
      <c r="D50" s="1238"/>
      <c r="E50" s="874"/>
      <c r="F50" s="874"/>
      <c r="G50" s="1238"/>
      <c r="H50" s="874"/>
      <c r="I50" s="874"/>
      <c r="K50" s="910" t="s">
        <v>427</v>
      </c>
      <c r="L50" s="898">
        <f>SUM(B64:B71)</f>
        <v>0</v>
      </c>
      <c r="M50" s="898">
        <f>SUM(C64:C71)</f>
        <v>0</v>
      </c>
      <c r="N50" s="916">
        <f t="shared" si="3"/>
        <v>0</v>
      </c>
      <c r="O50" s="898">
        <f>SUM(E76:E79)</f>
        <v>0</v>
      </c>
      <c r="P50" s="898">
        <f>SUM(F76:F79)</f>
        <v>0</v>
      </c>
      <c r="Q50" s="916">
        <f t="shared" si="4"/>
        <v>0</v>
      </c>
      <c r="R50" s="898">
        <f>SUM(H64:H65)</f>
        <v>0</v>
      </c>
      <c r="S50" s="898">
        <f>SUM(I64:I65)</f>
        <v>0</v>
      </c>
      <c r="T50" s="916">
        <f t="shared" si="5"/>
        <v>0</v>
      </c>
      <c r="V50" s="874"/>
      <c r="W50" s="874"/>
      <c r="X50" s="874"/>
      <c r="Y50" s="874"/>
      <c r="Z50" s="874"/>
      <c r="AA50" s="874"/>
      <c r="AB50" s="874"/>
      <c r="AC50" s="874"/>
      <c r="AD50" s="874"/>
      <c r="AE50" s="874"/>
      <c r="AF50" s="874"/>
      <c r="AG50" s="874"/>
      <c r="AH50" s="874"/>
      <c r="AI50" s="874"/>
      <c r="AJ50" s="874"/>
      <c r="AK50" s="874"/>
      <c r="AL50" s="874"/>
      <c r="AM50" s="874"/>
      <c r="AN50" s="874"/>
      <c r="AO50" s="874"/>
      <c r="AP50" s="874"/>
      <c r="AQ50" s="874"/>
      <c r="AR50" s="874"/>
      <c r="AS50" s="874"/>
      <c r="AT50" s="874"/>
      <c r="AU50" s="874"/>
      <c r="AV50" s="874"/>
      <c r="AW50" s="874"/>
      <c r="AX50" s="874"/>
      <c r="AY50" s="874"/>
      <c r="AZ50" s="874"/>
      <c r="BA50" s="874"/>
      <c r="BB50" s="874"/>
      <c r="BC50" s="874"/>
      <c r="BD50" s="874"/>
      <c r="BE50" s="874"/>
      <c r="BF50" s="874"/>
      <c r="BG50" s="874"/>
      <c r="BH50" s="874"/>
      <c r="BI50" s="874"/>
      <c r="BJ50" s="874"/>
      <c r="BK50" s="874"/>
      <c r="BL50" s="874"/>
      <c r="BM50" s="874"/>
      <c r="BN50" s="874"/>
      <c r="BO50" s="874"/>
      <c r="BP50" s="874"/>
      <c r="BQ50" s="874"/>
      <c r="BR50" s="874"/>
      <c r="BS50" s="874"/>
      <c r="BT50" s="874"/>
      <c r="BU50" s="874"/>
    </row>
    <row r="51" spans="1:73" ht="15.75">
      <c r="A51" s="1237"/>
      <c r="B51" s="914"/>
      <c r="C51" s="914"/>
      <c r="D51" s="1238"/>
      <c r="E51" s="874"/>
      <c r="F51" s="874"/>
      <c r="G51" s="1238"/>
      <c r="H51" s="874"/>
      <c r="I51" s="874"/>
      <c r="K51" s="910" t="s">
        <v>428</v>
      </c>
      <c r="L51" s="898"/>
      <c r="M51" s="898"/>
      <c r="N51" s="916">
        <f t="shared" si="3"/>
        <v>0</v>
      </c>
      <c r="O51" s="898">
        <f>SUM(E80:E81)</f>
        <v>0</v>
      </c>
      <c r="P51" s="898">
        <f>SUM(F80:F81)</f>
        <v>0</v>
      </c>
      <c r="Q51" s="916">
        <f t="shared" si="4"/>
        <v>0</v>
      </c>
      <c r="R51" s="898">
        <f>SUM(H66:H67)</f>
        <v>0</v>
      </c>
      <c r="S51" s="898">
        <f>SUM(I66:I67)</f>
        <v>0</v>
      </c>
      <c r="T51" s="916">
        <f t="shared" si="5"/>
        <v>0</v>
      </c>
      <c r="V51" s="874"/>
      <c r="W51" s="874"/>
      <c r="X51" s="874"/>
      <c r="Y51" s="874"/>
      <c r="Z51" s="874"/>
      <c r="AA51" s="874"/>
      <c r="AB51" s="874"/>
      <c r="AC51" s="874"/>
      <c r="AD51" s="874"/>
      <c r="AE51" s="874"/>
      <c r="AF51" s="874"/>
      <c r="AG51" s="874"/>
      <c r="AH51" s="874"/>
      <c r="AI51" s="874"/>
      <c r="AJ51" s="874"/>
      <c r="AK51" s="874"/>
      <c r="AL51" s="874"/>
      <c r="AM51" s="874"/>
      <c r="AN51" s="874"/>
      <c r="AO51" s="874"/>
      <c r="AP51" s="874"/>
      <c r="AQ51" s="874"/>
      <c r="AR51" s="874"/>
      <c r="AS51" s="874"/>
      <c r="AT51" s="874"/>
      <c r="AU51" s="874"/>
      <c r="AV51" s="874"/>
      <c r="AW51" s="874"/>
      <c r="AX51" s="874"/>
      <c r="AY51" s="874"/>
      <c r="AZ51" s="874"/>
      <c r="BA51" s="874"/>
      <c r="BB51" s="874"/>
      <c r="BC51" s="874"/>
      <c r="BD51" s="874"/>
      <c r="BE51" s="874"/>
      <c r="BF51" s="874"/>
      <c r="BG51" s="874"/>
      <c r="BH51" s="874"/>
      <c r="BI51" s="874"/>
      <c r="BJ51" s="874"/>
      <c r="BK51" s="874"/>
      <c r="BL51" s="874"/>
      <c r="BM51" s="874"/>
      <c r="BN51" s="874"/>
      <c r="BO51" s="874"/>
      <c r="BP51" s="874"/>
      <c r="BQ51" s="874"/>
      <c r="BR51" s="874"/>
      <c r="BS51" s="874"/>
      <c r="BT51" s="874"/>
      <c r="BU51" s="874"/>
    </row>
    <row r="52" spans="1:73" ht="16.5" thickBot="1">
      <c r="A52" s="1237"/>
      <c r="B52" s="914"/>
      <c r="C52" s="914"/>
      <c r="D52" s="1238"/>
      <c r="E52" s="874"/>
      <c r="F52" s="874"/>
      <c r="G52" s="1238"/>
      <c r="H52" s="874"/>
      <c r="I52" s="874"/>
      <c r="K52" s="910" t="s">
        <v>0</v>
      </c>
      <c r="L52" s="918">
        <f t="shared" ref="L52:T52" si="7">SUM(L40:L51)</f>
        <v>0</v>
      </c>
      <c r="M52" s="918">
        <f t="shared" si="7"/>
        <v>0</v>
      </c>
      <c r="N52" s="918">
        <f t="shared" si="7"/>
        <v>0</v>
      </c>
      <c r="O52" s="918">
        <f t="shared" si="7"/>
        <v>0</v>
      </c>
      <c r="P52" s="918">
        <f t="shared" si="7"/>
        <v>0</v>
      </c>
      <c r="Q52" s="918">
        <f t="shared" si="7"/>
        <v>0</v>
      </c>
      <c r="R52" s="918">
        <f t="shared" si="7"/>
        <v>0</v>
      </c>
      <c r="S52" s="898">
        <f t="shared" si="7"/>
        <v>0</v>
      </c>
      <c r="T52" s="898">
        <f t="shared" si="7"/>
        <v>0</v>
      </c>
      <c r="V52" s="874"/>
      <c r="W52" s="874"/>
      <c r="X52" s="874"/>
      <c r="Y52" s="874"/>
      <c r="Z52" s="874"/>
      <c r="AA52" s="874"/>
      <c r="AB52" s="874"/>
      <c r="AC52" s="874"/>
      <c r="AD52" s="874"/>
      <c r="AE52" s="874"/>
      <c r="AF52" s="874"/>
      <c r="AG52" s="874"/>
      <c r="AH52" s="874"/>
      <c r="AI52" s="874"/>
      <c r="AJ52" s="874"/>
      <c r="AK52" s="874"/>
      <c r="AL52" s="874"/>
      <c r="AM52" s="874"/>
      <c r="AN52" s="874"/>
      <c r="AO52" s="874"/>
      <c r="AP52" s="874"/>
      <c r="AQ52" s="874"/>
      <c r="AR52" s="874"/>
      <c r="AS52" s="874"/>
      <c r="AT52" s="874"/>
      <c r="AU52" s="874"/>
      <c r="AV52" s="874"/>
      <c r="AW52" s="874"/>
      <c r="AX52" s="874"/>
      <c r="AY52" s="874"/>
      <c r="AZ52" s="874"/>
      <c r="BA52" s="874"/>
      <c r="BB52" s="874"/>
      <c r="BC52" s="874"/>
      <c r="BD52" s="874"/>
      <c r="BE52" s="874"/>
      <c r="BF52" s="874"/>
      <c r="BG52" s="874"/>
      <c r="BH52" s="874"/>
      <c r="BI52" s="874"/>
      <c r="BJ52" s="874"/>
      <c r="BK52" s="874"/>
      <c r="BL52" s="874"/>
      <c r="BM52" s="874"/>
      <c r="BN52" s="874"/>
      <c r="BO52" s="874"/>
      <c r="BP52" s="874"/>
      <c r="BQ52" s="874"/>
      <c r="BR52" s="874"/>
      <c r="BS52" s="874"/>
      <c r="BT52" s="874"/>
      <c r="BU52" s="874"/>
    </row>
    <row r="53" spans="1:73" ht="15.75" thickBot="1">
      <c r="A53" s="1237"/>
      <c r="B53" s="914"/>
      <c r="C53" s="914"/>
      <c r="D53" s="1238"/>
      <c r="E53" s="874"/>
      <c r="F53" s="874"/>
      <c r="G53" s="1238"/>
      <c r="H53" s="874"/>
      <c r="I53" s="874"/>
      <c r="L53" s="919"/>
      <c r="M53" s="920"/>
      <c r="N53" s="920"/>
      <c r="O53" s="920"/>
      <c r="P53" s="920"/>
      <c r="Q53" s="920"/>
      <c r="R53" s="921"/>
    </row>
    <row r="54" spans="1:73" ht="16.5" thickBot="1">
      <c r="A54" s="1237"/>
      <c r="B54" s="914"/>
      <c r="C54" s="914"/>
      <c r="D54" s="1238"/>
      <c r="E54" s="874"/>
      <c r="F54" s="874"/>
      <c r="G54" s="1238"/>
      <c r="H54" s="874"/>
      <c r="I54" s="874"/>
      <c r="L54" s="922"/>
      <c r="M54" s="874"/>
      <c r="N54" s="877" t="s">
        <v>147</v>
      </c>
      <c r="O54" s="923"/>
      <c r="P54" s="924" t="s">
        <v>677</v>
      </c>
      <c r="Q54" s="923"/>
      <c r="R54" s="925"/>
      <c r="S54" s="926" t="s">
        <v>409</v>
      </c>
      <c r="T54" s="923"/>
    </row>
    <row r="55" spans="1:73" ht="36" customHeight="1">
      <c r="A55" s="1237"/>
      <c r="B55" s="914"/>
      <c r="C55" s="914"/>
      <c r="D55" s="1238"/>
      <c r="E55" s="874"/>
      <c r="F55" s="874"/>
      <c r="G55" s="1238"/>
      <c r="H55" s="874"/>
      <c r="I55" s="874"/>
      <c r="K55" s="927"/>
      <c r="L55" s="922"/>
      <c r="M55" s="1217" t="s">
        <v>638</v>
      </c>
      <c r="N55" s="1219" t="s">
        <v>10</v>
      </c>
      <c r="O55" s="1219" t="s">
        <v>676</v>
      </c>
      <c r="P55" s="1219" t="s">
        <v>10</v>
      </c>
      <c r="Q55" s="1219" t="s">
        <v>676</v>
      </c>
      <c r="R55" s="925"/>
      <c r="S55" s="1220" t="s">
        <v>678</v>
      </c>
      <c r="T55" s="1219" t="s">
        <v>676</v>
      </c>
    </row>
    <row r="56" spans="1:73">
      <c r="A56" s="1237"/>
      <c r="B56" s="914"/>
      <c r="C56" s="914"/>
      <c r="D56" s="1238"/>
      <c r="E56" s="874"/>
      <c r="F56" s="874"/>
      <c r="G56" s="1238"/>
      <c r="H56" s="874"/>
      <c r="I56" s="874"/>
      <c r="K56" s="928"/>
      <c r="L56" s="922"/>
      <c r="M56" s="929"/>
      <c r="N56" s="930"/>
      <c r="O56" s="874"/>
      <c r="P56" s="1221"/>
      <c r="Q56" s="913"/>
      <c r="R56" s="925"/>
      <c r="T56" s="913"/>
    </row>
    <row r="57" spans="1:73">
      <c r="A57" s="1237"/>
      <c r="B57" s="914"/>
      <c r="C57" s="914"/>
      <c r="D57" s="1238"/>
      <c r="E57" s="874"/>
      <c r="F57" s="874"/>
      <c r="G57" s="1238"/>
      <c r="H57" s="874"/>
      <c r="I57" s="874"/>
      <c r="K57" s="928"/>
      <c r="L57" s="922"/>
      <c r="M57" s="1218" t="s">
        <v>639</v>
      </c>
      <c r="N57" s="1227">
        <v>302921</v>
      </c>
      <c r="O57" s="1227">
        <v>33788</v>
      </c>
      <c r="P57" s="1228">
        <v>1261266</v>
      </c>
      <c r="Q57" s="1229">
        <v>39478</v>
      </c>
      <c r="R57" s="1218" t="s">
        <v>639</v>
      </c>
      <c r="S57" s="1231">
        <v>7472</v>
      </c>
      <c r="T57" s="1232">
        <v>14070</v>
      </c>
    </row>
    <row r="58" spans="1:73">
      <c r="A58" s="1237"/>
      <c r="B58" s="914"/>
      <c r="C58" s="914"/>
      <c r="D58" s="1238"/>
      <c r="E58" s="874"/>
      <c r="F58" s="874"/>
      <c r="G58" s="1238"/>
      <c r="H58" s="874"/>
      <c r="I58" s="874"/>
      <c r="K58" s="928"/>
      <c r="L58" s="922"/>
      <c r="M58" s="1218" t="s">
        <v>640</v>
      </c>
      <c r="N58" s="1227">
        <v>274975</v>
      </c>
      <c r="O58" s="1227">
        <v>29741</v>
      </c>
      <c r="P58" s="1228">
        <v>1103706</v>
      </c>
      <c r="Q58" s="1229">
        <v>35272</v>
      </c>
      <c r="R58" s="1218" t="s">
        <v>640</v>
      </c>
      <c r="S58" s="1229">
        <v>5686</v>
      </c>
      <c r="T58" s="1232">
        <v>10680</v>
      </c>
    </row>
    <row r="59" spans="1:73">
      <c r="A59" s="1237"/>
      <c r="B59" s="914"/>
      <c r="C59" s="914"/>
      <c r="D59" s="1238"/>
      <c r="E59" s="874"/>
      <c r="F59" s="874"/>
      <c r="G59" s="1238"/>
      <c r="H59" s="874"/>
      <c r="I59" s="874"/>
      <c r="K59" s="928"/>
      <c r="L59" s="922"/>
      <c r="M59" s="1218" t="s">
        <v>641</v>
      </c>
      <c r="N59" s="1227">
        <v>296349</v>
      </c>
      <c r="O59" s="1227">
        <v>29035</v>
      </c>
      <c r="P59" s="1228">
        <v>1242241</v>
      </c>
      <c r="Q59" s="1229">
        <v>38313</v>
      </c>
      <c r="R59" s="1218" t="s">
        <v>641</v>
      </c>
      <c r="S59" s="1229">
        <v>6419</v>
      </c>
      <c r="T59" s="1232">
        <v>11080</v>
      </c>
    </row>
    <row r="60" spans="1:73">
      <c r="A60" s="1237"/>
      <c r="B60" s="914"/>
      <c r="C60" s="914"/>
      <c r="D60" s="1238"/>
      <c r="E60" s="874"/>
      <c r="F60" s="874"/>
      <c r="G60" s="1238"/>
      <c r="H60" s="874"/>
      <c r="I60" s="874"/>
      <c r="K60" s="928"/>
      <c r="L60" s="922"/>
      <c r="M60" s="1218" t="s">
        <v>642</v>
      </c>
      <c r="N60" s="1227">
        <v>296349</v>
      </c>
      <c r="O60" s="1227">
        <v>29568</v>
      </c>
      <c r="P60" s="1228">
        <v>1169563</v>
      </c>
      <c r="Q60" s="1229">
        <v>37025</v>
      </c>
      <c r="R60" s="1218" t="s">
        <v>642</v>
      </c>
      <c r="S60" s="1229">
        <v>5851</v>
      </c>
      <c r="T60" s="1232">
        <v>10998</v>
      </c>
      <c r="V60" s="927"/>
      <c r="W60" s="927"/>
      <c r="X60" s="927"/>
      <c r="Y60" s="927"/>
      <c r="Z60" s="927"/>
      <c r="AA60" s="927"/>
      <c r="AB60" s="927"/>
      <c r="AC60" s="927"/>
      <c r="AD60" s="927"/>
      <c r="AE60" s="927"/>
      <c r="AF60" s="927"/>
      <c r="AG60" s="927"/>
      <c r="AH60" s="927"/>
      <c r="AI60" s="927"/>
      <c r="AJ60" s="927"/>
      <c r="AK60" s="927"/>
      <c r="AL60" s="927"/>
      <c r="AM60" s="927"/>
      <c r="AN60" s="927"/>
      <c r="AO60" s="927"/>
      <c r="AP60" s="927"/>
      <c r="AQ60" s="927"/>
      <c r="AR60" s="927"/>
      <c r="AS60" s="927"/>
      <c r="AT60" s="927"/>
      <c r="AU60" s="927"/>
      <c r="AV60" s="927"/>
      <c r="AW60" s="927"/>
      <c r="AX60" s="927"/>
      <c r="AY60" s="927"/>
      <c r="AZ60" s="927"/>
      <c r="BA60" s="927"/>
      <c r="BB60" s="927"/>
      <c r="BC60" s="927"/>
      <c r="BD60" s="927"/>
      <c r="BE60" s="927"/>
      <c r="BF60" s="927"/>
    </row>
    <row r="61" spans="1:73">
      <c r="A61" s="1237"/>
      <c r="B61" s="914"/>
      <c r="C61" s="914"/>
      <c r="D61" s="1238"/>
      <c r="E61" s="874"/>
      <c r="F61" s="874"/>
      <c r="G61" s="1238"/>
      <c r="H61" s="874"/>
      <c r="I61" s="874"/>
      <c r="K61" s="928"/>
      <c r="L61" s="922"/>
      <c r="M61" s="1218" t="s">
        <v>643</v>
      </c>
      <c r="N61" s="1227">
        <v>337069</v>
      </c>
      <c r="O61" s="1227">
        <v>29259</v>
      </c>
      <c r="P61" s="1228">
        <v>1230984</v>
      </c>
      <c r="Q61" s="1229">
        <v>38013</v>
      </c>
      <c r="R61" s="1218" t="s">
        <v>643</v>
      </c>
      <c r="S61" s="1229">
        <v>11312</v>
      </c>
      <c r="T61" s="1232">
        <v>21328</v>
      </c>
      <c r="V61" s="927"/>
      <c r="W61" s="927"/>
      <c r="X61" s="927"/>
      <c r="Y61" s="927"/>
      <c r="Z61" s="927"/>
      <c r="AA61" s="927"/>
      <c r="AB61" s="927"/>
      <c r="AC61" s="927"/>
      <c r="AD61" s="927"/>
      <c r="AE61" s="927"/>
      <c r="AF61" s="927"/>
      <c r="AG61" s="927"/>
      <c r="AH61" s="927"/>
      <c r="AI61" s="927"/>
      <c r="AJ61" s="927"/>
      <c r="AK61" s="927"/>
      <c r="AL61" s="927"/>
      <c r="AM61" s="927"/>
      <c r="AN61" s="927"/>
      <c r="AO61" s="927"/>
      <c r="AP61" s="927"/>
      <c r="AQ61" s="927"/>
      <c r="AR61" s="927"/>
      <c r="AS61" s="927"/>
      <c r="AT61" s="927"/>
      <c r="AU61" s="927"/>
      <c r="AV61" s="927"/>
      <c r="AW61" s="927"/>
      <c r="AX61" s="927"/>
      <c r="AY61" s="927"/>
      <c r="AZ61" s="927"/>
      <c r="BA61" s="927"/>
      <c r="BB61" s="927"/>
      <c r="BC61" s="927"/>
      <c r="BD61" s="927"/>
      <c r="BE61" s="927"/>
      <c r="BF61" s="927"/>
    </row>
    <row r="62" spans="1:73">
      <c r="A62" s="1237"/>
      <c r="B62" s="914"/>
      <c r="C62" s="914"/>
      <c r="D62" s="1238"/>
      <c r="E62" s="874"/>
      <c r="F62" s="874"/>
      <c r="G62" s="1238"/>
      <c r="H62" s="874"/>
      <c r="I62" s="874"/>
      <c r="K62" s="928"/>
      <c r="L62" s="922"/>
      <c r="M62" s="1218" t="s">
        <v>644</v>
      </c>
      <c r="N62" s="1227">
        <v>328018</v>
      </c>
      <c r="O62" s="1227">
        <v>34240</v>
      </c>
      <c r="P62" s="1228">
        <v>1197349</v>
      </c>
      <c r="Q62" s="1229">
        <v>36974</v>
      </c>
      <c r="R62" s="1218" t="s">
        <v>644</v>
      </c>
      <c r="S62" s="1229">
        <v>8131</v>
      </c>
      <c r="T62" s="1232">
        <v>15311</v>
      </c>
      <c r="V62" s="927"/>
      <c r="W62" s="927"/>
      <c r="X62" s="927"/>
      <c r="Y62" s="927"/>
      <c r="Z62" s="927"/>
      <c r="AA62" s="927"/>
      <c r="AB62" s="927"/>
      <c r="AC62" s="927"/>
      <c r="AD62" s="927"/>
      <c r="AE62" s="927"/>
      <c r="AF62" s="927"/>
      <c r="AG62" s="927"/>
      <c r="AH62" s="927"/>
      <c r="AI62" s="927"/>
      <c r="AJ62" s="927"/>
      <c r="AK62" s="927"/>
      <c r="AL62" s="927"/>
      <c r="AM62" s="927"/>
      <c r="AN62" s="927"/>
      <c r="AO62" s="927"/>
      <c r="AP62" s="927"/>
      <c r="AQ62" s="927"/>
      <c r="AR62" s="927"/>
      <c r="AS62" s="927"/>
      <c r="AT62" s="927"/>
      <c r="AU62" s="927"/>
      <c r="AV62" s="927"/>
      <c r="AW62" s="927"/>
      <c r="AX62" s="927"/>
      <c r="AY62" s="927"/>
      <c r="AZ62" s="927"/>
      <c r="BA62" s="927"/>
      <c r="BB62" s="927"/>
      <c r="BC62" s="927"/>
      <c r="BD62" s="927"/>
      <c r="BE62" s="927"/>
      <c r="BF62" s="927"/>
    </row>
    <row r="63" spans="1:73">
      <c r="A63" s="1237"/>
      <c r="B63" s="914"/>
      <c r="C63" s="914"/>
      <c r="D63" s="1238"/>
      <c r="E63" s="874"/>
      <c r="F63" s="874"/>
      <c r="G63" s="1238"/>
      <c r="H63" s="874"/>
      <c r="I63" s="874"/>
      <c r="K63" s="928"/>
      <c r="L63" s="922"/>
      <c r="M63" s="1218" t="s">
        <v>645</v>
      </c>
      <c r="N63" s="1227">
        <v>390843</v>
      </c>
      <c r="O63" s="1227">
        <v>42732</v>
      </c>
      <c r="P63" s="1228">
        <v>1620245</v>
      </c>
      <c r="Q63" s="1229">
        <v>48100</v>
      </c>
      <c r="R63" s="1218" t="s">
        <v>645</v>
      </c>
      <c r="S63" s="1229">
        <v>8017</v>
      </c>
      <c r="T63" s="1232">
        <v>15095</v>
      </c>
      <c r="V63" s="927"/>
      <c r="W63" s="927"/>
      <c r="X63" s="927"/>
      <c r="Y63" s="927"/>
      <c r="Z63" s="927"/>
      <c r="AA63" s="927"/>
      <c r="AB63" s="927"/>
      <c r="AC63" s="927"/>
      <c r="AD63" s="927"/>
      <c r="AE63" s="927"/>
      <c r="AF63" s="927"/>
      <c r="AG63" s="927"/>
      <c r="AH63" s="927"/>
      <c r="AI63" s="927"/>
      <c r="AJ63" s="927"/>
      <c r="AK63" s="927"/>
      <c r="AL63" s="927"/>
      <c r="AM63" s="927"/>
      <c r="AN63" s="927"/>
      <c r="AO63" s="927"/>
      <c r="AP63" s="927"/>
      <c r="AQ63" s="927"/>
      <c r="AR63" s="927"/>
      <c r="AS63" s="927"/>
      <c r="AT63" s="927"/>
      <c r="AU63" s="927"/>
      <c r="AV63" s="927"/>
      <c r="AW63" s="927"/>
      <c r="AX63" s="927"/>
      <c r="AY63" s="927"/>
      <c r="AZ63" s="927"/>
      <c r="BA63" s="927"/>
      <c r="BB63" s="927"/>
      <c r="BC63" s="927"/>
      <c r="BD63" s="927"/>
      <c r="BE63" s="927"/>
      <c r="BF63" s="927"/>
    </row>
    <row r="64" spans="1:73">
      <c r="A64" s="1237"/>
      <c r="B64" s="914"/>
      <c r="C64" s="914"/>
      <c r="D64" s="1238"/>
      <c r="E64" s="874"/>
      <c r="F64" s="874"/>
      <c r="G64" s="1238"/>
      <c r="H64" s="874"/>
      <c r="I64" s="874"/>
      <c r="K64" s="928"/>
      <c r="L64" s="922"/>
      <c r="M64" s="1218" t="s">
        <v>646</v>
      </c>
      <c r="N64" s="1227">
        <v>372461</v>
      </c>
      <c r="O64" s="1227">
        <v>30699</v>
      </c>
      <c r="P64" s="1228">
        <v>1452220</v>
      </c>
      <c r="Q64" s="1229">
        <v>43896</v>
      </c>
      <c r="R64" s="1218" t="s">
        <v>646</v>
      </c>
      <c r="S64" s="1229">
        <v>5545</v>
      </c>
      <c r="T64" s="1232">
        <v>10420</v>
      </c>
      <c r="V64" s="927"/>
      <c r="W64" s="927"/>
      <c r="X64" s="927"/>
      <c r="Y64" s="927"/>
      <c r="Z64" s="927"/>
      <c r="AA64" s="927"/>
      <c r="AB64" s="927"/>
      <c r="AC64" s="927"/>
      <c r="AD64" s="927"/>
      <c r="AE64" s="927"/>
      <c r="AF64" s="927"/>
      <c r="AG64" s="927"/>
      <c r="AH64" s="927"/>
      <c r="AI64" s="927"/>
      <c r="AJ64" s="927"/>
      <c r="AK64" s="927"/>
      <c r="AL64" s="927"/>
      <c r="AM64" s="927"/>
      <c r="AN64" s="927"/>
      <c r="AO64" s="927"/>
      <c r="AP64" s="927"/>
      <c r="AQ64" s="927"/>
      <c r="AR64" s="927"/>
      <c r="AS64" s="927"/>
      <c r="AT64" s="927"/>
      <c r="AU64" s="927"/>
      <c r="AV64" s="927"/>
      <c r="AW64" s="927"/>
      <c r="AX64" s="927"/>
      <c r="AY64" s="927"/>
      <c r="AZ64" s="927"/>
      <c r="BA64" s="927"/>
      <c r="BB64" s="927"/>
      <c r="BC64" s="927"/>
      <c r="BD64" s="927"/>
      <c r="BE64" s="927"/>
      <c r="BF64" s="927"/>
    </row>
    <row r="65" spans="1:58">
      <c r="A65" s="1237"/>
      <c r="B65" s="914"/>
      <c r="C65" s="914"/>
      <c r="D65" s="1238"/>
      <c r="E65" s="874"/>
      <c r="F65" s="874"/>
      <c r="G65" s="1238"/>
      <c r="H65" s="874"/>
      <c r="I65" s="874"/>
      <c r="K65" s="928"/>
      <c r="L65" s="922"/>
      <c r="M65" s="1218" t="s">
        <v>647</v>
      </c>
      <c r="N65" s="1227">
        <v>326583</v>
      </c>
      <c r="O65" s="1227">
        <v>31733</v>
      </c>
      <c r="P65" s="1228">
        <v>976846</v>
      </c>
      <c r="Q65" s="1229">
        <v>31895</v>
      </c>
      <c r="R65" s="1218" t="s">
        <v>647</v>
      </c>
      <c r="S65" s="1229">
        <v>6396</v>
      </c>
      <c r="T65" s="1232">
        <v>12013</v>
      </c>
      <c r="V65" s="927"/>
      <c r="W65" s="927"/>
      <c r="X65" s="927"/>
      <c r="Y65" s="927"/>
      <c r="Z65" s="927"/>
      <c r="AA65" s="927"/>
      <c r="AB65" s="927"/>
      <c r="AC65" s="927"/>
      <c r="AD65" s="927"/>
      <c r="AE65" s="927"/>
      <c r="AF65" s="927"/>
      <c r="AG65" s="927"/>
      <c r="AH65" s="927"/>
      <c r="AI65" s="927"/>
      <c r="AJ65" s="927"/>
      <c r="AK65" s="927"/>
      <c r="AL65" s="927"/>
      <c r="AM65" s="927"/>
      <c r="AN65" s="927"/>
      <c r="AO65" s="927"/>
      <c r="AP65" s="927"/>
      <c r="AQ65" s="927"/>
      <c r="AR65" s="927"/>
      <c r="AS65" s="927"/>
      <c r="AT65" s="927"/>
      <c r="AU65" s="927"/>
      <c r="AV65" s="927"/>
      <c r="AW65" s="927"/>
      <c r="AX65" s="927"/>
      <c r="AY65" s="927"/>
      <c r="AZ65" s="927"/>
      <c r="BA65" s="927"/>
      <c r="BB65" s="927"/>
      <c r="BC65" s="927"/>
      <c r="BD65" s="927"/>
      <c r="BE65" s="927"/>
      <c r="BF65" s="927"/>
    </row>
    <row r="66" spans="1:58">
      <c r="A66" s="1237"/>
      <c r="B66" s="914"/>
      <c r="C66" s="914"/>
      <c r="D66" s="1238"/>
      <c r="E66" s="874"/>
      <c r="F66" s="874"/>
      <c r="G66" s="1238"/>
      <c r="H66" s="874"/>
      <c r="I66" s="874"/>
      <c r="K66" s="928"/>
      <c r="L66" s="922"/>
      <c r="M66" s="1218" t="s">
        <v>648</v>
      </c>
      <c r="N66" s="1227">
        <v>347959</v>
      </c>
      <c r="O66" s="1227">
        <v>31700</v>
      </c>
      <c r="P66" s="1228">
        <v>1184326</v>
      </c>
      <c r="Q66" s="1229">
        <v>36771</v>
      </c>
      <c r="R66" s="1218" t="s">
        <v>648</v>
      </c>
      <c r="S66" s="1229">
        <v>6175</v>
      </c>
      <c r="T66" s="1232">
        <v>11611</v>
      </c>
      <c r="V66" s="927"/>
      <c r="W66" s="927"/>
      <c r="X66" s="927"/>
      <c r="Y66" s="927"/>
      <c r="Z66" s="927"/>
      <c r="AA66" s="927"/>
      <c r="AB66" s="927"/>
      <c r="AC66" s="927"/>
      <c r="AD66" s="927"/>
      <c r="AE66" s="927"/>
      <c r="AF66" s="927"/>
      <c r="AG66" s="927"/>
      <c r="AH66" s="927"/>
      <c r="AI66" s="927"/>
      <c r="AJ66" s="927"/>
      <c r="AK66" s="927"/>
      <c r="AL66" s="927"/>
      <c r="AM66" s="927"/>
      <c r="AN66" s="927"/>
      <c r="AO66" s="927"/>
      <c r="AP66" s="927"/>
      <c r="AQ66" s="927"/>
      <c r="AR66" s="927"/>
      <c r="AS66" s="927"/>
      <c r="AT66" s="927"/>
      <c r="AU66" s="927"/>
      <c r="AV66" s="927"/>
      <c r="AW66" s="927"/>
      <c r="AX66" s="927"/>
      <c r="AY66" s="927"/>
      <c r="AZ66" s="927"/>
      <c r="BA66" s="927"/>
      <c r="BB66" s="927"/>
      <c r="BC66" s="927"/>
      <c r="BD66" s="927"/>
      <c r="BE66" s="927"/>
      <c r="BF66" s="927"/>
    </row>
    <row r="67" spans="1:58">
      <c r="A67" s="1237"/>
      <c r="B67" s="914"/>
      <c r="C67" s="914"/>
      <c r="D67" s="1238"/>
      <c r="E67" s="874"/>
      <c r="F67" s="874"/>
      <c r="G67" s="1238"/>
      <c r="H67" s="874"/>
      <c r="I67" s="874"/>
      <c r="K67" s="928"/>
      <c r="L67" s="922"/>
      <c r="M67" s="1218" t="s">
        <v>649</v>
      </c>
      <c r="N67" s="1227">
        <v>291074</v>
      </c>
      <c r="O67" s="1227">
        <v>28467</v>
      </c>
      <c r="P67" s="1228">
        <v>1060915</v>
      </c>
      <c r="Q67" s="1229">
        <v>33809</v>
      </c>
      <c r="R67" s="1218" t="s">
        <v>649</v>
      </c>
      <c r="S67" s="1229">
        <v>6302</v>
      </c>
      <c r="T67" s="1232">
        <v>11851</v>
      </c>
      <c r="V67" s="927"/>
      <c r="W67" s="927"/>
      <c r="X67" s="927"/>
      <c r="Y67" s="927"/>
      <c r="Z67" s="927"/>
      <c r="AA67" s="927"/>
      <c r="AB67" s="927"/>
      <c r="AC67" s="927"/>
      <c r="AD67" s="927"/>
      <c r="AE67" s="927"/>
      <c r="AF67" s="927"/>
      <c r="AG67" s="927"/>
      <c r="AH67" s="927"/>
      <c r="AI67" s="927"/>
      <c r="AJ67" s="927"/>
      <c r="AK67" s="927"/>
      <c r="AL67" s="927"/>
      <c r="AM67" s="927"/>
      <c r="AN67" s="927"/>
      <c r="AO67" s="927"/>
      <c r="AP67" s="927"/>
      <c r="AQ67" s="927"/>
      <c r="AR67" s="927"/>
      <c r="AS67" s="927"/>
      <c r="AT67" s="927"/>
      <c r="AU67" s="927"/>
      <c r="AV67" s="927"/>
      <c r="AW67" s="927"/>
      <c r="AX67" s="927"/>
      <c r="AY67" s="927"/>
      <c r="AZ67" s="927"/>
      <c r="BA67" s="927"/>
      <c r="BB67" s="927"/>
      <c r="BC67" s="927"/>
      <c r="BD67" s="927"/>
      <c r="BE67" s="927"/>
      <c r="BF67" s="927"/>
    </row>
    <row r="68" spans="1:58">
      <c r="A68" s="1237"/>
      <c r="B68" s="914"/>
      <c r="C68" s="914"/>
      <c r="D68" s="1238"/>
      <c r="E68" s="874"/>
      <c r="F68" s="874"/>
      <c r="G68" s="1239"/>
      <c r="H68" s="931"/>
      <c r="I68" s="931"/>
      <c r="K68" s="928"/>
      <c r="L68" s="922"/>
      <c r="M68" s="1218" t="s">
        <v>650</v>
      </c>
      <c r="N68" s="1227">
        <v>284466</v>
      </c>
      <c r="O68" s="1227">
        <v>31557</v>
      </c>
      <c r="P68" s="1228">
        <v>1084772</v>
      </c>
      <c r="Q68" s="1229">
        <v>34444</v>
      </c>
      <c r="R68" s="1218" t="s">
        <v>650</v>
      </c>
      <c r="S68" s="1229">
        <v>5765</v>
      </c>
      <c r="T68" s="1232">
        <v>10836</v>
      </c>
      <c r="V68" s="927"/>
      <c r="W68" s="927"/>
      <c r="X68" s="927"/>
      <c r="Y68" s="927"/>
      <c r="Z68" s="927"/>
      <c r="AA68" s="927"/>
      <c r="AB68" s="927"/>
      <c r="AC68" s="927"/>
      <c r="AD68" s="927"/>
      <c r="AE68" s="927"/>
      <c r="AF68" s="927"/>
      <c r="AG68" s="927"/>
      <c r="AH68" s="927"/>
      <c r="AI68" s="927"/>
      <c r="AJ68" s="927"/>
      <c r="AK68" s="927"/>
      <c r="AL68" s="927"/>
      <c r="AM68" s="927"/>
      <c r="AN68" s="927"/>
      <c r="AO68" s="927"/>
      <c r="AP68" s="927"/>
      <c r="AQ68" s="927"/>
      <c r="AR68" s="927"/>
      <c r="AS68" s="927"/>
      <c r="AT68" s="927"/>
      <c r="AU68" s="927"/>
      <c r="AV68" s="927"/>
      <c r="AW68" s="927"/>
      <c r="AX68" s="927"/>
      <c r="AY68" s="927"/>
      <c r="AZ68" s="927"/>
      <c r="BA68" s="927"/>
      <c r="BB68" s="927"/>
      <c r="BC68" s="927"/>
      <c r="BD68" s="927"/>
      <c r="BE68" s="927"/>
      <c r="BF68" s="927"/>
    </row>
    <row r="69" spans="1:58">
      <c r="A69" s="1237"/>
      <c r="B69" s="914"/>
      <c r="C69" s="914"/>
      <c r="D69" s="1238"/>
      <c r="E69" s="874"/>
      <c r="F69" s="874"/>
      <c r="G69" s="874"/>
      <c r="H69" s="874"/>
      <c r="I69" s="874"/>
      <c r="K69" s="928"/>
      <c r="L69" s="922"/>
      <c r="M69" s="1218" t="s">
        <v>651</v>
      </c>
      <c r="N69" s="1227">
        <v>300013</v>
      </c>
      <c r="O69" s="1227">
        <v>33157</v>
      </c>
      <c r="P69" s="1228">
        <v>1198167</v>
      </c>
      <c r="Q69" s="1229">
        <v>31114</v>
      </c>
      <c r="R69" s="1218" t="s">
        <v>651</v>
      </c>
      <c r="S69" s="1233">
        <v>6590</v>
      </c>
      <c r="T69" s="1227">
        <v>12396</v>
      </c>
      <c r="V69" s="927"/>
      <c r="W69" s="927"/>
      <c r="X69" s="927"/>
      <c r="Y69" s="927"/>
      <c r="Z69" s="927"/>
      <c r="AA69" s="927"/>
      <c r="AB69" s="927"/>
      <c r="AC69" s="927"/>
      <c r="AD69" s="927"/>
      <c r="AE69" s="927"/>
      <c r="AF69" s="927"/>
      <c r="AG69" s="927"/>
      <c r="AH69" s="927"/>
      <c r="AI69" s="927"/>
      <c r="AJ69" s="927"/>
      <c r="AK69" s="927"/>
      <c r="AL69" s="927"/>
      <c r="AM69" s="927"/>
      <c r="AN69" s="927"/>
      <c r="AO69" s="927"/>
      <c r="AP69" s="927"/>
      <c r="AQ69" s="927"/>
      <c r="AR69" s="927"/>
      <c r="AS69" s="927"/>
      <c r="AT69" s="927"/>
      <c r="AU69" s="927"/>
      <c r="AV69" s="927"/>
      <c r="AW69" s="927"/>
      <c r="AX69" s="927"/>
      <c r="AY69" s="927"/>
      <c r="AZ69" s="927"/>
      <c r="BA69" s="927"/>
      <c r="BB69" s="927"/>
      <c r="BC69" s="927"/>
      <c r="BD69" s="927"/>
      <c r="BE69" s="927"/>
      <c r="BF69" s="927"/>
    </row>
    <row r="70" spans="1:58">
      <c r="A70" s="1237"/>
      <c r="B70" s="914"/>
      <c r="C70" s="914"/>
      <c r="D70" s="1238"/>
      <c r="E70" s="874"/>
      <c r="F70" s="874"/>
      <c r="G70" s="874"/>
      <c r="H70" s="874"/>
      <c r="I70" s="874"/>
      <c r="K70" s="928"/>
      <c r="L70" s="922"/>
      <c r="M70" s="1218" t="s">
        <v>652</v>
      </c>
      <c r="N70" s="1227">
        <v>288018</v>
      </c>
      <c r="O70" s="1227">
        <v>32183</v>
      </c>
      <c r="P70" s="1228">
        <v>1031784</v>
      </c>
      <c r="Q70" s="1229">
        <v>27566</v>
      </c>
      <c r="R70" s="1218" t="s">
        <v>652</v>
      </c>
      <c r="S70" s="1229">
        <v>7645</v>
      </c>
      <c r="T70" s="1227">
        <v>14393</v>
      </c>
      <c r="V70" s="927"/>
      <c r="W70" s="927"/>
      <c r="X70" s="927"/>
      <c r="Y70" s="927"/>
      <c r="Z70" s="927"/>
      <c r="AA70" s="927"/>
      <c r="AB70" s="927"/>
      <c r="AC70" s="927"/>
      <c r="AD70" s="927"/>
      <c r="AE70" s="927"/>
      <c r="AF70" s="927"/>
      <c r="AG70" s="927"/>
      <c r="AH70" s="927"/>
      <c r="AI70" s="927"/>
      <c r="AJ70" s="927"/>
      <c r="AK70" s="927"/>
      <c r="AL70" s="927"/>
      <c r="AM70" s="927"/>
      <c r="AN70" s="927"/>
      <c r="AO70" s="927"/>
      <c r="AP70" s="927"/>
      <c r="AQ70" s="927"/>
      <c r="AR70" s="927"/>
      <c r="AS70" s="927"/>
      <c r="AT70" s="927"/>
      <c r="AU70" s="927"/>
      <c r="AV70" s="927"/>
      <c r="AW70" s="927"/>
      <c r="AX70" s="927"/>
      <c r="AY70" s="927"/>
      <c r="AZ70" s="927"/>
      <c r="BA70" s="927"/>
      <c r="BB70" s="927"/>
      <c r="BC70" s="927"/>
      <c r="BD70" s="927"/>
      <c r="BE70" s="927"/>
      <c r="BF70" s="927"/>
    </row>
    <row r="71" spans="1:58">
      <c r="A71" s="1237"/>
      <c r="B71" s="914"/>
      <c r="C71" s="914"/>
      <c r="D71" s="1238"/>
      <c r="E71" s="874"/>
      <c r="F71" s="874"/>
      <c r="G71" s="874"/>
      <c r="H71" s="874"/>
      <c r="I71" s="874"/>
      <c r="K71" s="928"/>
      <c r="L71" s="922"/>
      <c r="M71" s="1218" t="s">
        <v>653</v>
      </c>
      <c r="N71" s="1227">
        <v>317462</v>
      </c>
      <c r="O71" s="1227">
        <v>30072</v>
      </c>
      <c r="P71" s="1228">
        <v>1065864</v>
      </c>
      <c r="Q71" s="1229">
        <v>28616</v>
      </c>
      <c r="R71" s="1218" t="s">
        <v>653</v>
      </c>
      <c r="S71" s="1229">
        <v>6104</v>
      </c>
      <c r="T71" s="1227">
        <v>11476</v>
      </c>
      <c r="V71" s="927"/>
      <c r="W71" s="927"/>
      <c r="X71" s="927"/>
      <c r="Y71" s="927"/>
      <c r="Z71" s="927"/>
      <c r="AA71" s="927"/>
      <c r="AB71" s="927"/>
      <c r="AC71" s="927"/>
      <c r="AD71" s="927"/>
      <c r="AE71" s="927"/>
      <c r="AF71" s="927"/>
      <c r="AG71" s="927"/>
      <c r="AH71" s="927"/>
      <c r="AI71" s="927"/>
      <c r="AJ71" s="927"/>
      <c r="AK71" s="927"/>
      <c r="AL71" s="927"/>
      <c r="AM71" s="927"/>
      <c r="AN71" s="927"/>
      <c r="AO71" s="927"/>
      <c r="AP71" s="927"/>
      <c r="AQ71" s="927"/>
      <c r="AR71" s="927"/>
      <c r="AS71" s="927"/>
      <c r="AT71" s="927"/>
      <c r="AU71" s="927"/>
      <c r="AV71" s="927"/>
      <c r="AW71" s="927"/>
      <c r="AX71" s="927"/>
      <c r="AY71" s="927"/>
      <c r="AZ71" s="927"/>
      <c r="BA71" s="927"/>
      <c r="BB71" s="927"/>
      <c r="BC71" s="927"/>
      <c r="BD71" s="927"/>
      <c r="BE71" s="927"/>
      <c r="BF71" s="927"/>
    </row>
    <row r="72" spans="1:58">
      <c r="A72" s="1239"/>
      <c r="B72" s="931"/>
      <c r="C72" s="931"/>
      <c r="D72" s="1238"/>
      <c r="E72" s="874"/>
      <c r="F72" s="874"/>
      <c r="G72" s="874"/>
      <c r="H72" s="874"/>
      <c r="I72" s="874"/>
      <c r="K72" s="928"/>
      <c r="L72" s="922"/>
      <c r="M72" s="1218" t="s">
        <v>654</v>
      </c>
      <c r="N72" s="1227">
        <v>321125</v>
      </c>
      <c r="O72" s="1227">
        <v>29117</v>
      </c>
      <c r="P72" s="1228">
        <v>1123004</v>
      </c>
      <c r="Q72" s="1229">
        <v>27840</v>
      </c>
      <c r="R72" s="1218" t="s">
        <v>654</v>
      </c>
      <c r="S72" s="1233">
        <v>5729</v>
      </c>
      <c r="T72" s="1227">
        <v>8592</v>
      </c>
      <c r="V72" s="927"/>
      <c r="W72" s="927"/>
      <c r="X72" s="927"/>
      <c r="Y72" s="927"/>
      <c r="Z72" s="927"/>
      <c r="AA72" s="927"/>
      <c r="AB72" s="927"/>
      <c r="AC72" s="927"/>
      <c r="AD72" s="927"/>
      <c r="AE72" s="927"/>
      <c r="AF72" s="927"/>
      <c r="AG72" s="927"/>
      <c r="AH72" s="927"/>
      <c r="AI72" s="927"/>
      <c r="AJ72" s="927"/>
      <c r="AK72" s="927"/>
      <c r="AL72" s="927"/>
      <c r="AM72" s="927"/>
      <c r="AN72" s="927"/>
      <c r="AO72" s="927"/>
      <c r="AP72" s="927"/>
      <c r="AQ72" s="927"/>
      <c r="AR72" s="927"/>
      <c r="AS72" s="927"/>
      <c r="AT72" s="927"/>
      <c r="AU72" s="927"/>
      <c r="AV72" s="927"/>
      <c r="AW72" s="927"/>
      <c r="AX72" s="927"/>
      <c r="AY72" s="927"/>
      <c r="AZ72" s="927"/>
      <c r="BA72" s="927"/>
      <c r="BB72" s="927"/>
      <c r="BC72" s="927"/>
      <c r="BD72" s="927"/>
      <c r="BE72" s="927"/>
      <c r="BF72" s="927"/>
    </row>
    <row r="73" spans="1:58">
      <c r="A73" s="874"/>
      <c r="B73" s="874"/>
      <c r="C73" s="874"/>
      <c r="D73" s="1238"/>
      <c r="E73" s="874"/>
      <c r="F73" s="874"/>
      <c r="G73" s="874"/>
      <c r="H73" s="874"/>
      <c r="I73" s="874"/>
      <c r="K73" s="928"/>
      <c r="L73" s="922"/>
      <c r="M73" s="1218" t="s">
        <v>655</v>
      </c>
      <c r="N73" s="1227">
        <v>345138</v>
      </c>
      <c r="O73" s="1227">
        <v>30491</v>
      </c>
      <c r="P73" s="1227">
        <v>1060114</v>
      </c>
      <c r="Q73" s="1229">
        <v>26898</v>
      </c>
      <c r="R73" s="1218" t="s">
        <v>655</v>
      </c>
      <c r="S73" s="1229">
        <v>7645</v>
      </c>
      <c r="T73" s="1227">
        <v>11280</v>
      </c>
      <c r="V73" s="927"/>
      <c r="W73" s="927"/>
      <c r="X73" s="927"/>
      <c r="Y73" s="927"/>
      <c r="Z73" s="927"/>
      <c r="AA73" s="927"/>
      <c r="AB73" s="927"/>
      <c r="AC73" s="927"/>
      <c r="AD73" s="927"/>
      <c r="AE73" s="927"/>
      <c r="AF73" s="927"/>
      <c r="AG73" s="927"/>
      <c r="AH73" s="927"/>
      <c r="AI73" s="927"/>
      <c r="AJ73" s="927"/>
      <c r="AK73" s="927"/>
      <c r="AL73" s="927"/>
      <c r="AM73" s="927"/>
      <c r="AN73" s="927"/>
      <c r="AO73" s="927"/>
      <c r="AP73" s="927"/>
      <c r="AQ73" s="927"/>
      <c r="AR73" s="927"/>
      <c r="AS73" s="927"/>
      <c r="AT73" s="927"/>
      <c r="AU73" s="927"/>
      <c r="AV73" s="927"/>
      <c r="AW73" s="927"/>
      <c r="AX73" s="927"/>
      <c r="AY73" s="927"/>
      <c r="AZ73" s="927"/>
      <c r="BA73" s="927"/>
      <c r="BB73" s="927"/>
      <c r="BC73" s="927"/>
      <c r="BD73" s="927"/>
      <c r="BE73" s="927"/>
      <c r="BF73" s="927"/>
    </row>
    <row r="74" spans="1:58">
      <c r="A74" s="874"/>
      <c r="B74" s="874"/>
      <c r="C74" s="874"/>
      <c r="D74" s="1238"/>
      <c r="E74" s="874"/>
      <c r="F74" s="874"/>
      <c r="G74" s="874"/>
      <c r="H74" s="874"/>
      <c r="I74" s="874"/>
      <c r="K74" s="928"/>
      <c r="L74" s="922"/>
      <c r="M74" s="1218" t="s">
        <v>656</v>
      </c>
      <c r="N74" s="1227">
        <v>351082</v>
      </c>
      <c r="O74" s="1227">
        <v>35653</v>
      </c>
      <c r="P74" s="1227">
        <v>1245076</v>
      </c>
      <c r="Q74" s="1229">
        <v>30906</v>
      </c>
      <c r="R74" s="1218" t="s">
        <v>656</v>
      </c>
      <c r="S74" s="1229">
        <v>7521</v>
      </c>
      <c r="T74" s="1227">
        <v>13749</v>
      </c>
      <c r="V74" s="927"/>
      <c r="W74" s="927"/>
      <c r="X74" s="927"/>
      <c r="Y74" s="927"/>
      <c r="Z74" s="927"/>
      <c r="AA74" s="927"/>
      <c r="AB74" s="927"/>
      <c r="AC74" s="927"/>
      <c r="AD74" s="927"/>
      <c r="AE74" s="927"/>
      <c r="AF74" s="927"/>
      <c r="AG74" s="927"/>
      <c r="AH74" s="927"/>
      <c r="AI74" s="927"/>
      <c r="AJ74" s="927"/>
      <c r="AK74" s="927"/>
      <c r="AL74" s="927"/>
      <c r="AM74" s="927"/>
      <c r="AN74" s="927"/>
      <c r="AO74" s="927"/>
      <c r="AP74" s="927"/>
      <c r="AQ74" s="927"/>
      <c r="AR74" s="927"/>
      <c r="AS74" s="927"/>
      <c r="AT74" s="927"/>
      <c r="AU74" s="927"/>
      <c r="AV74" s="927"/>
      <c r="AW74" s="927"/>
      <c r="AX74" s="927"/>
      <c r="AY74" s="927"/>
      <c r="AZ74" s="927"/>
      <c r="BA74" s="927"/>
      <c r="BB74" s="927"/>
      <c r="BC74" s="927"/>
      <c r="BD74" s="927"/>
      <c r="BE74" s="927"/>
      <c r="BF74" s="927"/>
    </row>
    <row r="75" spans="1:58">
      <c r="A75" s="874"/>
      <c r="B75" s="874"/>
      <c r="C75" s="874"/>
      <c r="D75" s="1238"/>
      <c r="E75" s="874"/>
      <c r="F75" s="874"/>
      <c r="G75" s="874"/>
      <c r="H75" s="874"/>
      <c r="I75" s="874"/>
      <c r="K75" s="928"/>
      <c r="L75" s="922"/>
      <c r="M75" s="1218" t="s">
        <v>657</v>
      </c>
      <c r="N75" s="1227">
        <v>416655</v>
      </c>
      <c r="O75" s="1227">
        <v>43898</v>
      </c>
      <c r="P75" s="1227">
        <v>2007753</v>
      </c>
      <c r="Q75" s="1229">
        <v>45962</v>
      </c>
      <c r="R75" s="1218" t="s">
        <v>657</v>
      </c>
      <c r="S75" s="1233">
        <v>8119</v>
      </c>
      <c r="T75" s="1227">
        <v>15288</v>
      </c>
      <c r="V75" s="927"/>
      <c r="W75" s="927"/>
      <c r="X75" s="927"/>
      <c r="Y75" s="927"/>
      <c r="Z75" s="927"/>
      <c r="AA75" s="927"/>
      <c r="AB75" s="927"/>
      <c r="AC75" s="927"/>
      <c r="AD75" s="927"/>
      <c r="AE75" s="927"/>
      <c r="AF75" s="927"/>
      <c r="AG75" s="927"/>
      <c r="AH75" s="927"/>
      <c r="AI75" s="927"/>
      <c r="AJ75" s="927"/>
      <c r="AK75" s="927"/>
      <c r="AL75" s="927"/>
      <c r="AM75" s="927"/>
      <c r="AN75" s="927"/>
      <c r="AO75" s="927"/>
      <c r="AP75" s="927"/>
      <c r="AQ75" s="927"/>
      <c r="AR75" s="927"/>
      <c r="AS75" s="927"/>
      <c r="AT75" s="927"/>
      <c r="AU75" s="927"/>
      <c r="AV75" s="927"/>
      <c r="AW75" s="927"/>
      <c r="AX75" s="927"/>
      <c r="AY75" s="927"/>
      <c r="AZ75" s="927"/>
      <c r="BA75" s="927"/>
      <c r="BB75" s="927"/>
      <c r="BC75" s="927"/>
      <c r="BD75" s="927"/>
      <c r="BE75" s="927"/>
      <c r="BF75" s="927"/>
    </row>
    <row r="76" spans="1:58">
      <c r="A76" s="874"/>
      <c r="B76" s="874"/>
      <c r="C76" s="874"/>
      <c r="D76" s="1238"/>
      <c r="E76" s="874"/>
      <c r="F76" s="874"/>
      <c r="G76" s="874"/>
      <c r="H76" s="874"/>
      <c r="I76" s="874"/>
      <c r="K76" s="928"/>
      <c r="L76" s="922"/>
      <c r="M76" s="1218" t="s">
        <v>658</v>
      </c>
      <c r="N76" s="1227">
        <v>383469</v>
      </c>
      <c r="O76" s="1227">
        <v>31052</v>
      </c>
      <c r="P76" s="1227">
        <v>1548078</v>
      </c>
      <c r="Q76" s="1229">
        <v>36528</v>
      </c>
      <c r="R76" s="1218" t="s">
        <v>658</v>
      </c>
      <c r="S76" s="1229">
        <v>7692</v>
      </c>
      <c r="T76" s="1227">
        <v>14480</v>
      </c>
      <c r="V76" s="927"/>
      <c r="W76" s="927"/>
      <c r="X76" s="927"/>
      <c r="Y76" s="927"/>
      <c r="Z76" s="927"/>
      <c r="AA76" s="927"/>
      <c r="AB76" s="927"/>
      <c r="AC76" s="927"/>
      <c r="AD76" s="927"/>
      <c r="AE76" s="927"/>
      <c r="AF76" s="927"/>
      <c r="AG76" s="927"/>
      <c r="AH76" s="927"/>
      <c r="AI76" s="927"/>
      <c r="AJ76" s="927"/>
      <c r="AK76" s="927"/>
      <c r="AL76" s="927"/>
      <c r="AM76" s="927"/>
      <c r="AN76" s="927"/>
      <c r="AO76" s="927"/>
      <c r="AP76" s="927"/>
      <c r="AQ76" s="927"/>
      <c r="AR76" s="927"/>
      <c r="AS76" s="927"/>
      <c r="AT76" s="927"/>
      <c r="AU76" s="927"/>
      <c r="AV76" s="927"/>
      <c r="AW76" s="927"/>
      <c r="AX76" s="927"/>
      <c r="AY76" s="927"/>
      <c r="AZ76" s="927"/>
      <c r="BA76" s="927"/>
      <c r="BB76" s="927"/>
      <c r="BC76" s="927"/>
      <c r="BD76" s="927"/>
      <c r="BE76" s="927"/>
      <c r="BF76" s="927"/>
    </row>
    <row r="77" spans="1:58">
      <c r="A77" s="874"/>
      <c r="B77" s="874"/>
      <c r="C77" s="874"/>
      <c r="D77" s="1238"/>
      <c r="E77" s="874"/>
      <c r="F77" s="874"/>
      <c r="G77" s="874"/>
      <c r="H77" s="874"/>
      <c r="I77" s="874"/>
      <c r="K77" s="928"/>
      <c r="L77" s="922"/>
      <c r="M77" s="1218" t="s">
        <v>659</v>
      </c>
      <c r="N77" s="1227">
        <v>343952</v>
      </c>
      <c r="O77" s="1227">
        <v>32501</v>
      </c>
      <c r="P77" s="1227">
        <v>1251379</v>
      </c>
      <c r="Q77" s="1229">
        <v>30331</v>
      </c>
      <c r="R77" s="1218" t="s">
        <v>659</v>
      </c>
      <c r="S77" s="1229">
        <f>(S76+S78)/2</f>
        <v>8141</v>
      </c>
      <c r="T77" s="1229">
        <f>(T76+T78)/2</f>
        <v>15329.5</v>
      </c>
      <c r="V77" s="927"/>
      <c r="W77" s="927"/>
      <c r="X77" s="927"/>
      <c r="Y77" s="927"/>
      <c r="Z77" s="927"/>
      <c r="AA77" s="927"/>
      <c r="AB77" s="927"/>
      <c r="AC77" s="927"/>
      <c r="AD77" s="927"/>
      <c r="AE77" s="927"/>
      <c r="AF77" s="927"/>
      <c r="AG77" s="927"/>
      <c r="AH77" s="927"/>
      <c r="AI77" s="927"/>
      <c r="AJ77" s="927"/>
      <c r="AK77" s="927"/>
      <c r="AL77" s="927"/>
      <c r="AM77" s="927"/>
      <c r="AN77" s="927"/>
      <c r="AO77" s="927"/>
      <c r="AP77" s="927"/>
      <c r="AQ77" s="927"/>
      <c r="AR77" s="927"/>
      <c r="AS77" s="927"/>
      <c r="AT77" s="927"/>
      <c r="AU77" s="927"/>
      <c r="AV77" s="927"/>
      <c r="AW77" s="927"/>
      <c r="AX77" s="927"/>
      <c r="AY77" s="927"/>
      <c r="AZ77" s="927"/>
      <c r="BA77" s="927"/>
      <c r="BB77" s="927"/>
      <c r="BC77" s="927"/>
      <c r="BD77" s="927"/>
      <c r="BE77" s="927"/>
      <c r="BF77" s="927"/>
    </row>
    <row r="78" spans="1:58">
      <c r="A78" s="874"/>
      <c r="B78" s="874"/>
      <c r="C78" s="874"/>
      <c r="D78" s="1238"/>
      <c r="E78" s="874"/>
      <c r="F78" s="874"/>
      <c r="G78" s="874"/>
      <c r="H78" s="874"/>
      <c r="I78" s="874"/>
      <c r="K78" s="928"/>
      <c r="L78" s="922"/>
      <c r="M78" s="1218" t="s">
        <v>660</v>
      </c>
      <c r="N78" s="1227">
        <v>341392</v>
      </c>
      <c r="O78" s="1227">
        <v>30470</v>
      </c>
      <c r="P78" s="1227">
        <v>1117155</v>
      </c>
      <c r="Q78" s="1229">
        <v>28028</v>
      </c>
      <c r="R78" s="1218" t="s">
        <v>660</v>
      </c>
      <c r="S78" s="1233">
        <v>8590</v>
      </c>
      <c r="T78" s="1227">
        <v>16179</v>
      </c>
      <c r="V78" s="927"/>
      <c r="W78" s="927"/>
      <c r="X78" s="927"/>
      <c r="Y78" s="927"/>
      <c r="Z78" s="927"/>
      <c r="AA78" s="927"/>
      <c r="AB78" s="927"/>
      <c r="AC78" s="927"/>
      <c r="AD78" s="927"/>
      <c r="AE78" s="927"/>
      <c r="AF78" s="927"/>
      <c r="AG78" s="927"/>
      <c r="AH78" s="927"/>
      <c r="AI78" s="927"/>
      <c r="AJ78" s="927"/>
      <c r="AK78" s="927"/>
      <c r="AL78" s="927"/>
      <c r="AM78" s="927"/>
      <c r="AN78" s="927"/>
      <c r="AO78" s="927"/>
      <c r="AP78" s="927"/>
      <c r="AQ78" s="927"/>
      <c r="AR78" s="927"/>
      <c r="AS78" s="927"/>
      <c r="AT78" s="927"/>
      <c r="AU78" s="927"/>
      <c r="AV78" s="927"/>
      <c r="AW78" s="927"/>
      <c r="AX78" s="927"/>
      <c r="AY78" s="927"/>
      <c r="AZ78" s="927"/>
      <c r="BA78" s="927"/>
      <c r="BB78" s="927"/>
      <c r="BC78" s="927"/>
      <c r="BD78" s="927"/>
      <c r="BE78" s="927"/>
      <c r="BF78" s="927"/>
    </row>
    <row r="79" spans="1:58">
      <c r="A79" s="874"/>
      <c r="B79" s="874"/>
      <c r="C79" s="874"/>
      <c r="D79" s="1238"/>
      <c r="E79" s="874"/>
      <c r="F79" s="874"/>
      <c r="G79" s="874"/>
      <c r="H79" s="874"/>
      <c r="I79" s="874"/>
      <c r="K79" s="928"/>
      <c r="L79" s="922"/>
      <c r="M79" s="1218" t="s">
        <v>661</v>
      </c>
      <c r="N79" s="1227">
        <v>336737</v>
      </c>
      <c r="O79" s="1227">
        <v>31321</v>
      </c>
      <c r="P79" s="1227">
        <v>1171486</v>
      </c>
      <c r="Q79" s="1229">
        <v>29128</v>
      </c>
      <c r="R79" s="1218" t="s">
        <v>661</v>
      </c>
      <c r="S79" s="1229">
        <v>6551</v>
      </c>
      <c r="T79" s="1227">
        <v>12339</v>
      </c>
      <c r="V79" s="927"/>
      <c r="W79" s="927"/>
      <c r="X79" s="927"/>
      <c r="Y79" s="927"/>
      <c r="Z79" s="927"/>
      <c r="AA79" s="927"/>
      <c r="AB79" s="927"/>
      <c r="AC79" s="927"/>
      <c r="AD79" s="927"/>
      <c r="AE79" s="927"/>
      <c r="AF79" s="927"/>
      <c r="AG79" s="927"/>
      <c r="AH79" s="927"/>
      <c r="AI79" s="927"/>
      <c r="AJ79" s="927"/>
      <c r="AK79" s="927"/>
      <c r="AL79" s="927"/>
      <c r="AM79" s="927"/>
      <c r="AN79" s="927"/>
      <c r="AO79" s="927"/>
      <c r="AP79" s="927"/>
      <c r="AQ79" s="927"/>
      <c r="AR79" s="927"/>
      <c r="AS79" s="927"/>
      <c r="AT79" s="927"/>
      <c r="AU79" s="927"/>
      <c r="AV79" s="927"/>
      <c r="AW79" s="927"/>
      <c r="AX79" s="927"/>
      <c r="AY79" s="927"/>
      <c r="AZ79" s="927"/>
      <c r="BA79" s="927"/>
      <c r="BB79" s="927"/>
      <c r="BC79" s="927"/>
      <c r="BD79" s="927"/>
      <c r="BE79" s="927"/>
      <c r="BF79" s="927"/>
    </row>
    <row r="80" spans="1:58">
      <c r="A80" s="874"/>
      <c r="B80" s="874"/>
      <c r="C80" s="874"/>
      <c r="D80" s="1238"/>
      <c r="E80" s="874"/>
      <c r="F80" s="874"/>
      <c r="G80" s="874"/>
      <c r="H80" s="874"/>
      <c r="I80" s="874"/>
      <c r="K80" s="928"/>
      <c r="L80" s="922"/>
      <c r="M80" s="1218" t="s">
        <v>662</v>
      </c>
      <c r="N80" s="1227">
        <v>333622</v>
      </c>
      <c r="O80" s="1227">
        <v>35137</v>
      </c>
      <c r="P80" s="1227">
        <v>1355141</v>
      </c>
      <c r="Q80" s="1229">
        <v>32310</v>
      </c>
      <c r="R80" s="1218" t="s">
        <v>662</v>
      </c>
      <c r="S80" s="1229">
        <v>8336</v>
      </c>
      <c r="T80" s="1227">
        <v>15698</v>
      </c>
      <c r="V80" s="927"/>
      <c r="W80" s="927"/>
      <c r="X80" s="927"/>
      <c r="Y80" s="927"/>
      <c r="Z80" s="927"/>
      <c r="AA80" s="927"/>
      <c r="AB80" s="927"/>
      <c r="AC80" s="927"/>
      <c r="AD80" s="927"/>
      <c r="AE80" s="927"/>
      <c r="AF80" s="927"/>
      <c r="AG80" s="927"/>
      <c r="AH80" s="927"/>
      <c r="AI80" s="927"/>
      <c r="AJ80" s="927"/>
      <c r="AK80" s="927"/>
      <c r="AL80" s="927"/>
      <c r="AM80" s="927"/>
      <c r="AN80" s="927"/>
      <c r="AO80" s="927"/>
      <c r="AP80" s="927"/>
      <c r="AQ80" s="927"/>
      <c r="AR80" s="927"/>
      <c r="AS80" s="927"/>
      <c r="AT80" s="927"/>
      <c r="AU80" s="927"/>
      <c r="AV80" s="927"/>
      <c r="AW80" s="927"/>
      <c r="AX80" s="927"/>
      <c r="AY80" s="927"/>
      <c r="AZ80" s="927"/>
      <c r="BA80" s="927"/>
      <c r="BB80" s="927"/>
      <c r="BC80" s="927"/>
      <c r="BD80" s="927"/>
      <c r="BE80" s="927"/>
      <c r="BF80" s="927"/>
    </row>
    <row r="81" spans="1:58">
      <c r="A81" s="874"/>
      <c r="B81" s="874"/>
      <c r="C81" s="874"/>
      <c r="D81" s="1238"/>
      <c r="E81" s="874"/>
      <c r="F81" s="874"/>
      <c r="G81" s="874"/>
      <c r="H81" s="874"/>
      <c r="I81" s="874"/>
      <c r="K81" s="928"/>
      <c r="L81" s="922"/>
      <c r="M81" s="1218" t="s">
        <v>663</v>
      </c>
      <c r="N81" s="1227">
        <v>338952</v>
      </c>
      <c r="O81" s="1227">
        <v>32037.07</v>
      </c>
      <c r="P81" s="1227">
        <v>1451801</v>
      </c>
      <c r="Q81" s="1230">
        <v>30927.72</v>
      </c>
      <c r="R81" s="1218" t="s">
        <v>663</v>
      </c>
      <c r="S81" s="1233">
        <v>8524</v>
      </c>
      <c r="T81" s="1227">
        <v>16054</v>
      </c>
      <c r="V81" s="927"/>
      <c r="W81" s="927"/>
      <c r="X81" s="927"/>
      <c r="Y81" s="927"/>
      <c r="Z81" s="927"/>
      <c r="AA81" s="927"/>
      <c r="AB81" s="927"/>
      <c r="AC81" s="927"/>
      <c r="AD81" s="927"/>
      <c r="AE81" s="927"/>
      <c r="AF81" s="927"/>
      <c r="AG81" s="927"/>
      <c r="AH81" s="927"/>
      <c r="AI81" s="927"/>
      <c r="AJ81" s="927"/>
      <c r="AK81" s="927"/>
      <c r="AL81" s="927"/>
      <c r="AM81" s="927"/>
      <c r="AN81" s="927"/>
      <c r="AO81" s="927"/>
      <c r="AP81" s="927"/>
      <c r="AQ81" s="927"/>
      <c r="AR81" s="927"/>
      <c r="AS81" s="927"/>
      <c r="AT81" s="927"/>
      <c r="AU81" s="927"/>
      <c r="AV81" s="927"/>
      <c r="AW81" s="927"/>
      <c r="AX81" s="927"/>
      <c r="AY81" s="927"/>
      <c r="AZ81" s="927"/>
      <c r="BA81" s="927"/>
      <c r="BB81" s="927"/>
      <c r="BC81" s="927"/>
      <c r="BD81" s="927"/>
      <c r="BE81" s="927"/>
      <c r="BF81" s="927"/>
    </row>
    <row r="82" spans="1:58">
      <c r="A82" s="874"/>
      <c r="B82" s="874"/>
      <c r="C82" s="874"/>
      <c r="D82" s="1239"/>
      <c r="E82" s="931"/>
      <c r="F82" s="931"/>
      <c r="G82" s="874"/>
      <c r="H82" s="874"/>
      <c r="I82" s="874"/>
      <c r="K82" s="928"/>
      <c r="L82" s="922"/>
      <c r="M82" s="1218" t="s">
        <v>664</v>
      </c>
      <c r="N82" s="1227">
        <v>325288</v>
      </c>
      <c r="O82" s="1227">
        <v>31606.21</v>
      </c>
      <c r="P82" s="1227">
        <v>1264349</v>
      </c>
      <c r="Q82" s="1230">
        <v>27351.79</v>
      </c>
      <c r="R82" s="1218" t="s">
        <v>664</v>
      </c>
      <c r="S82" s="1229">
        <v>7104</v>
      </c>
      <c r="T82" s="1227">
        <v>13368</v>
      </c>
      <c r="V82" s="927"/>
      <c r="W82" s="927"/>
      <c r="X82" s="927"/>
      <c r="Y82" s="927"/>
      <c r="Z82" s="927"/>
      <c r="AA82" s="927"/>
      <c r="AB82" s="927"/>
      <c r="AC82" s="927"/>
      <c r="AD82" s="927"/>
      <c r="AE82" s="927"/>
      <c r="AF82" s="927"/>
      <c r="AG82" s="927"/>
      <c r="AH82" s="927"/>
      <c r="AI82" s="927"/>
      <c r="AJ82" s="927"/>
      <c r="AK82" s="927"/>
      <c r="AL82" s="927"/>
      <c r="AM82" s="927"/>
      <c r="AN82" s="927"/>
      <c r="AO82" s="927"/>
      <c r="AP82" s="927"/>
      <c r="AQ82" s="927"/>
      <c r="AR82" s="927"/>
      <c r="AS82" s="927"/>
      <c r="AT82" s="927"/>
      <c r="AU82" s="927"/>
      <c r="AV82" s="927"/>
      <c r="AW82" s="927"/>
      <c r="AX82" s="927"/>
      <c r="AY82" s="927"/>
      <c r="AZ82" s="927"/>
      <c r="BA82" s="927"/>
      <c r="BB82" s="927"/>
      <c r="BC82" s="927"/>
      <c r="BD82" s="927"/>
      <c r="BE82" s="927"/>
      <c r="BF82" s="927"/>
    </row>
    <row r="83" spans="1:58">
      <c r="A83" s="874"/>
      <c r="B83" s="874"/>
      <c r="C83" s="874"/>
      <c r="D83" s="874"/>
      <c r="E83" s="874"/>
      <c r="F83" s="874"/>
      <c r="G83" s="874"/>
      <c r="H83" s="874"/>
      <c r="I83" s="874"/>
      <c r="K83" s="928"/>
      <c r="L83" s="922"/>
      <c r="M83" s="1218" t="s">
        <v>665</v>
      </c>
      <c r="N83" s="1227">
        <v>361790</v>
      </c>
      <c r="O83" s="1227">
        <v>30315.61</v>
      </c>
      <c r="P83" s="1227">
        <v>1379927</v>
      </c>
      <c r="Q83" s="1230">
        <v>29034.02</v>
      </c>
      <c r="R83" s="1218" t="s">
        <v>665</v>
      </c>
      <c r="S83" s="1229">
        <v>9265</v>
      </c>
      <c r="T83" s="1227">
        <v>17456</v>
      </c>
      <c r="V83" s="927"/>
      <c r="W83" s="927"/>
      <c r="X83" s="927"/>
      <c r="Y83" s="927"/>
      <c r="Z83" s="927"/>
      <c r="AA83" s="927"/>
      <c r="AB83" s="927"/>
      <c r="AC83" s="927"/>
      <c r="AD83" s="927"/>
      <c r="AE83" s="927"/>
      <c r="AF83" s="927"/>
      <c r="AG83" s="927"/>
      <c r="AH83" s="927"/>
      <c r="AI83" s="927"/>
      <c r="AJ83" s="927"/>
      <c r="AK83" s="927"/>
      <c r="AL83" s="927"/>
      <c r="AM83" s="927"/>
      <c r="AN83" s="927"/>
      <c r="AO83" s="927"/>
      <c r="AP83" s="927"/>
      <c r="AQ83" s="927"/>
      <c r="AR83" s="927"/>
      <c r="AS83" s="927"/>
      <c r="AT83" s="927"/>
      <c r="AU83" s="927"/>
      <c r="AV83" s="927"/>
      <c r="AW83" s="927"/>
      <c r="AX83" s="927"/>
      <c r="AY83" s="927"/>
      <c r="AZ83" s="927"/>
      <c r="BA83" s="927"/>
      <c r="BB83" s="927"/>
      <c r="BC83" s="927"/>
      <c r="BD83" s="927"/>
      <c r="BE83" s="927"/>
      <c r="BF83" s="927"/>
    </row>
    <row r="84" spans="1:58">
      <c r="K84" s="928"/>
      <c r="L84" s="922"/>
      <c r="M84" s="1218" t="s">
        <v>666</v>
      </c>
      <c r="N84" s="1227">
        <v>336951</v>
      </c>
      <c r="O84" s="1227">
        <v>27098.09</v>
      </c>
      <c r="P84" s="1227">
        <v>1316410</v>
      </c>
      <c r="Q84" s="1230">
        <v>28578.42</v>
      </c>
      <c r="R84" s="1218" t="s">
        <v>666</v>
      </c>
      <c r="S84" s="1233">
        <v>6605</v>
      </c>
      <c r="T84" s="1227">
        <v>12424</v>
      </c>
      <c r="V84" s="927"/>
      <c r="W84" s="927"/>
      <c r="X84" s="927"/>
      <c r="Y84" s="927"/>
      <c r="Z84" s="927"/>
      <c r="AA84" s="927"/>
      <c r="AB84" s="927"/>
      <c r="AC84" s="927"/>
      <c r="AD84" s="927"/>
      <c r="AE84" s="927"/>
      <c r="AF84" s="927"/>
      <c r="AG84" s="927"/>
      <c r="AH84" s="927"/>
      <c r="AI84" s="927"/>
      <c r="AJ84" s="927"/>
      <c r="AK84" s="927"/>
      <c r="AL84" s="927"/>
      <c r="AM84" s="927"/>
      <c r="AN84" s="927"/>
      <c r="AO84" s="927"/>
      <c r="AP84" s="927"/>
      <c r="AQ84" s="927"/>
      <c r="AR84" s="927"/>
      <c r="AS84" s="927"/>
      <c r="AT84" s="927"/>
      <c r="AU84" s="927"/>
      <c r="AV84" s="927"/>
      <c r="AW84" s="927"/>
      <c r="AX84" s="927"/>
      <c r="AY84" s="927"/>
      <c r="AZ84" s="927"/>
      <c r="BA84" s="927"/>
      <c r="BB84" s="927"/>
      <c r="BC84" s="927"/>
      <c r="BD84" s="927"/>
      <c r="BE84" s="927"/>
      <c r="BF84" s="927"/>
    </row>
    <row r="85" spans="1:58">
      <c r="K85" s="928"/>
      <c r="L85" s="922"/>
      <c r="M85" s="1218" t="s">
        <v>667</v>
      </c>
      <c r="N85" s="1227">
        <v>349495</v>
      </c>
      <c r="O85" s="1227">
        <v>27727.47</v>
      </c>
      <c r="P85" s="1227">
        <v>1232264</v>
      </c>
      <c r="Q85" s="1230">
        <v>26795.040000000001</v>
      </c>
      <c r="R85" s="1218" t="s">
        <v>667</v>
      </c>
      <c r="S85" s="1229">
        <v>7403</v>
      </c>
      <c r="T85" s="1227">
        <v>13934</v>
      </c>
      <c r="V85" s="927"/>
      <c r="W85" s="927"/>
      <c r="X85" s="927"/>
      <c r="Y85" s="927"/>
      <c r="Z85" s="927"/>
      <c r="AA85" s="927"/>
      <c r="AB85" s="927"/>
      <c r="AC85" s="927"/>
      <c r="AD85" s="927"/>
      <c r="AE85" s="927"/>
      <c r="AF85" s="927"/>
      <c r="AG85" s="927"/>
      <c r="AH85" s="927"/>
      <c r="AI85" s="927"/>
      <c r="AJ85" s="927"/>
      <c r="AK85" s="927"/>
      <c r="AL85" s="927"/>
      <c r="AM85" s="927"/>
      <c r="AN85" s="927"/>
      <c r="AO85" s="927"/>
      <c r="AP85" s="927"/>
      <c r="AQ85" s="927"/>
      <c r="AR85" s="927"/>
      <c r="AS85" s="927"/>
      <c r="AT85" s="927"/>
      <c r="AU85" s="927"/>
      <c r="AV85" s="927"/>
      <c r="AW85" s="927"/>
      <c r="AX85" s="927"/>
      <c r="AY85" s="927"/>
      <c r="AZ85" s="927"/>
      <c r="BA85" s="927"/>
      <c r="BB85" s="927"/>
      <c r="BC85" s="927"/>
      <c r="BD85" s="927"/>
      <c r="BE85" s="927"/>
      <c r="BF85" s="927"/>
    </row>
    <row r="86" spans="1:58">
      <c r="K86" s="928"/>
      <c r="L86" s="922"/>
      <c r="M86" s="1218" t="s">
        <v>668</v>
      </c>
      <c r="N86" s="1227">
        <v>417906</v>
      </c>
      <c r="O86" s="1227">
        <v>35145.300000000003</v>
      </c>
      <c r="P86" s="1227">
        <v>2351574</v>
      </c>
      <c r="Q86" s="1230">
        <v>52519.12</v>
      </c>
      <c r="R86" s="1218" t="s">
        <v>668</v>
      </c>
      <c r="S86" s="1229">
        <v>7721</v>
      </c>
      <c r="T86" s="1227">
        <v>14535</v>
      </c>
      <c r="V86" s="927"/>
      <c r="W86" s="927"/>
      <c r="X86" s="927"/>
      <c r="Y86" s="927"/>
      <c r="Z86" s="927"/>
      <c r="AA86" s="927"/>
      <c r="AB86" s="927"/>
      <c r="AC86" s="927"/>
      <c r="AD86" s="927"/>
      <c r="AE86" s="927"/>
      <c r="AF86" s="927"/>
      <c r="AG86" s="927"/>
      <c r="AH86" s="927"/>
      <c r="AI86" s="927"/>
      <c r="AJ86" s="927"/>
      <c r="AK86" s="927"/>
      <c r="AL86" s="927"/>
      <c r="AM86" s="927"/>
      <c r="AN86" s="927"/>
      <c r="AO86" s="927"/>
      <c r="AP86" s="927"/>
      <c r="AQ86" s="927"/>
      <c r="AR86" s="927"/>
      <c r="AS86" s="927"/>
      <c r="AT86" s="927"/>
      <c r="AU86" s="927"/>
      <c r="AV86" s="927"/>
      <c r="AW86" s="927"/>
      <c r="AX86" s="927"/>
      <c r="AY86" s="927"/>
      <c r="AZ86" s="927"/>
      <c r="BA86" s="927"/>
      <c r="BB86" s="927"/>
      <c r="BC86" s="927"/>
      <c r="BD86" s="927"/>
      <c r="BE86" s="927"/>
      <c r="BF86" s="927"/>
    </row>
    <row r="87" spans="1:58">
      <c r="K87" s="928"/>
      <c r="L87" s="922"/>
      <c r="M87" s="1218" t="s">
        <v>669</v>
      </c>
      <c r="N87" s="1227">
        <v>446129</v>
      </c>
      <c r="O87" s="1227">
        <v>46738.73</v>
      </c>
      <c r="P87" s="1227">
        <v>2675837</v>
      </c>
      <c r="Q87" s="1230">
        <v>58275.57</v>
      </c>
      <c r="R87" s="1218" t="s">
        <v>669</v>
      </c>
      <c r="S87" s="1233">
        <v>8925</v>
      </c>
      <c r="T87" s="1227">
        <v>16801</v>
      </c>
      <c r="V87" s="927"/>
      <c r="W87" s="927"/>
      <c r="X87" s="927"/>
      <c r="Y87" s="927"/>
      <c r="Z87" s="927"/>
      <c r="AA87" s="927"/>
      <c r="AB87" s="927"/>
      <c r="AC87" s="927"/>
      <c r="AD87" s="927"/>
      <c r="AE87" s="927"/>
      <c r="AF87" s="927"/>
      <c r="AG87" s="927"/>
      <c r="AH87" s="927"/>
      <c r="AI87" s="927"/>
      <c r="AJ87" s="927"/>
      <c r="AK87" s="927"/>
      <c r="AL87" s="927"/>
      <c r="AM87" s="927"/>
      <c r="AN87" s="927"/>
      <c r="AO87" s="927"/>
      <c r="AP87" s="927"/>
      <c r="AQ87" s="927"/>
      <c r="AR87" s="927"/>
      <c r="AS87" s="927"/>
      <c r="AT87" s="927"/>
      <c r="AU87" s="927"/>
      <c r="AV87" s="927"/>
      <c r="AW87" s="927"/>
      <c r="AX87" s="927"/>
      <c r="AY87" s="927"/>
      <c r="AZ87" s="927"/>
      <c r="BA87" s="927"/>
      <c r="BB87" s="927"/>
      <c r="BC87" s="927"/>
      <c r="BD87" s="927"/>
      <c r="BE87" s="927"/>
      <c r="BF87" s="927"/>
    </row>
    <row r="88" spans="1:58">
      <c r="K88" s="928"/>
      <c r="L88" s="922"/>
      <c r="M88" s="1218" t="s">
        <v>670</v>
      </c>
      <c r="N88" s="1227">
        <v>442576</v>
      </c>
      <c r="O88" s="1227">
        <v>36541.35</v>
      </c>
      <c r="P88" s="1227">
        <v>2363743</v>
      </c>
      <c r="Q88" s="1230">
        <v>53131.81</v>
      </c>
      <c r="R88" s="1218" t="s">
        <v>670</v>
      </c>
      <c r="S88" s="1229">
        <v>9199</v>
      </c>
      <c r="T88" s="1227">
        <v>17630</v>
      </c>
      <c r="V88" s="927"/>
      <c r="W88" s="927"/>
      <c r="X88" s="927"/>
      <c r="Y88" s="927"/>
      <c r="Z88" s="927"/>
      <c r="AA88" s="927"/>
      <c r="AB88" s="927"/>
      <c r="AC88" s="927"/>
      <c r="AD88" s="927"/>
      <c r="AE88" s="927"/>
      <c r="AF88" s="927"/>
      <c r="AG88" s="927"/>
      <c r="AH88" s="927"/>
      <c r="AI88" s="927"/>
      <c r="AJ88" s="927"/>
      <c r="AK88" s="927"/>
      <c r="AL88" s="927"/>
      <c r="AM88" s="927"/>
      <c r="AN88" s="927"/>
      <c r="AO88" s="927"/>
      <c r="AP88" s="927"/>
      <c r="AQ88" s="927"/>
      <c r="AR88" s="927"/>
      <c r="AS88" s="927"/>
      <c r="AT88" s="927"/>
      <c r="AU88" s="927"/>
      <c r="AV88" s="927"/>
      <c r="AW88" s="927"/>
      <c r="AX88" s="927"/>
      <c r="AY88" s="927"/>
      <c r="AZ88" s="927"/>
      <c r="BA88" s="927"/>
      <c r="BB88" s="927"/>
      <c r="BC88" s="927"/>
      <c r="BD88" s="927"/>
      <c r="BE88" s="927"/>
      <c r="BF88" s="927"/>
    </row>
    <row r="89" spans="1:58">
      <c r="K89" s="928"/>
      <c r="L89" s="922"/>
      <c r="M89" s="1218" t="s">
        <v>671</v>
      </c>
      <c r="N89" s="1227">
        <v>425183</v>
      </c>
      <c r="O89" s="1227">
        <v>31903.42</v>
      </c>
      <c r="P89" s="1227">
        <v>2259025</v>
      </c>
      <c r="Q89" s="1230">
        <v>47367.03</v>
      </c>
      <c r="R89" s="1218" t="s">
        <v>671</v>
      </c>
      <c r="S89" s="1229">
        <v>10416</v>
      </c>
      <c r="T89" s="1227">
        <v>19972</v>
      </c>
      <c r="V89" s="927"/>
      <c r="W89" s="927"/>
      <c r="X89" s="927"/>
      <c r="Y89" s="927"/>
      <c r="Z89" s="927"/>
      <c r="AA89" s="927"/>
      <c r="AB89" s="927"/>
      <c r="AC89" s="927"/>
      <c r="AD89" s="927"/>
      <c r="AE89" s="927"/>
      <c r="AF89" s="927"/>
      <c r="AG89" s="927"/>
      <c r="AH89" s="927"/>
      <c r="AI89" s="927"/>
      <c r="AJ89" s="927"/>
      <c r="AK89" s="927"/>
      <c r="AL89" s="927"/>
      <c r="AM89" s="927"/>
      <c r="AN89" s="927"/>
      <c r="AO89" s="927"/>
      <c r="AP89" s="927"/>
      <c r="AQ89" s="927"/>
      <c r="AR89" s="927"/>
      <c r="AS89" s="927"/>
      <c r="AT89" s="927"/>
      <c r="AU89" s="927"/>
      <c r="AV89" s="927"/>
      <c r="AW89" s="927"/>
      <c r="AX89" s="927"/>
      <c r="AY89" s="927"/>
      <c r="AZ89" s="927"/>
      <c r="BA89" s="927"/>
      <c r="BB89" s="927"/>
      <c r="BC89" s="927"/>
      <c r="BD89" s="927"/>
      <c r="BE89" s="927"/>
      <c r="BF89" s="927"/>
    </row>
    <row r="90" spans="1:58">
      <c r="K90" s="928"/>
      <c r="L90" s="922"/>
      <c r="M90" s="1218" t="s">
        <v>672</v>
      </c>
      <c r="N90" s="1227">
        <v>416549</v>
      </c>
      <c r="O90" s="1227">
        <v>26905.39</v>
      </c>
      <c r="P90" s="1227">
        <v>2210038</v>
      </c>
      <c r="Q90" s="1230">
        <v>44451.839999999997</v>
      </c>
      <c r="R90" s="1218" t="s">
        <v>672</v>
      </c>
      <c r="S90" s="1233">
        <v>8401</v>
      </c>
      <c r="T90" s="1227">
        <v>16095</v>
      </c>
      <c r="V90" s="927"/>
      <c r="W90" s="927"/>
      <c r="X90" s="927"/>
      <c r="Y90" s="927"/>
      <c r="Z90" s="927"/>
      <c r="AA90" s="927"/>
      <c r="AB90" s="927"/>
      <c r="AC90" s="927"/>
      <c r="AD90" s="927"/>
      <c r="AE90" s="927"/>
      <c r="AF90" s="927"/>
      <c r="AG90" s="927"/>
      <c r="AH90" s="927"/>
      <c r="AI90" s="927"/>
      <c r="AJ90" s="927"/>
      <c r="AK90" s="927"/>
      <c r="AL90" s="927"/>
      <c r="AM90" s="927"/>
      <c r="AN90" s="927"/>
      <c r="AO90" s="927"/>
      <c r="AP90" s="927"/>
      <c r="AQ90" s="927"/>
      <c r="AR90" s="927"/>
      <c r="AS90" s="927"/>
      <c r="AT90" s="927"/>
      <c r="AU90" s="927"/>
      <c r="AV90" s="927"/>
      <c r="AW90" s="927"/>
      <c r="AX90" s="927"/>
      <c r="AY90" s="927"/>
      <c r="AZ90" s="927"/>
      <c r="BA90" s="927"/>
      <c r="BB90" s="927"/>
      <c r="BC90" s="927"/>
      <c r="BD90" s="927"/>
      <c r="BE90" s="927"/>
      <c r="BF90" s="927"/>
    </row>
    <row r="91" spans="1:58">
      <c r="K91" s="928"/>
      <c r="L91" s="922"/>
      <c r="M91" s="1218" t="s">
        <v>673</v>
      </c>
      <c r="N91" s="1227">
        <v>415560</v>
      </c>
      <c r="O91" s="1227">
        <v>31050.13</v>
      </c>
      <c r="P91" s="1227">
        <v>2386645</v>
      </c>
      <c r="Q91" s="1230">
        <v>48409.67</v>
      </c>
      <c r="R91" s="1218" t="s">
        <v>673</v>
      </c>
      <c r="S91" s="1229">
        <v>9004</v>
      </c>
      <c r="T91" s="1227">
        <v>17255</v>
      </c>
      <c r="V91" s="927"/>
      <c r="W91" s="927"/>
      <c r="X91" s="927"/>
      <c r="Y91" s="927"/>
      <c r="Z91" s="927"/>
      <c r="AA91" s="927"/>
      <c r="AB91" s="927"/>
      <c r="AC91" s="927"/>
      <c r="AD91" s="927"/>
      <c r="AE91" s="927"/>
      <c r="AF91" s="927"/>
      <c r="AG91" s="927"/>
      <c r="AH91" s="927"/>
      <c r="AI91" s="927"/>
      <c r="AJ91" s="927"/>
      <c r="AK91" s="927"/>
      <c r="AL91" s="927"/>
      <c r="AM91" s="927"/>
      <c r="AN91" s="927"/>
      <c r="AO91" s="927"/>
      <c r="AP91" s="927"/>
      <c r="AQ91" s="927"/>
      <c r="AR91" s="927"/>
      <c r="AS91" s="927"/>
      <c r="AT91" s="927"/>
      <c r="AU91" s="927"/>
      <c r="AV91" s="927"/>
      <c r="AW91" s="927"/>
      <c r="AX91" s="927"/>
      <c r="AY91" s="927"/>
      <c r="AZ91" s="927"/>
      <c r="BA91" s="927"/>
      <c r="BB91" s="927"/>
      <c r="BC91" s="927"/>
      <c r="BD91" s="927"/>
      <c r="BE91" s="927"/>
      <c r="BF91" s="927"/>
    </row>
    <row r="92" spans="1:58">
      <c r="K92" s="927"/>
      <c r="L92" s="922"/>
      <c r="M92" s="1218" t="s">
        <v>674</v>
      </c>
      <c r="N92" s="1227">
        <v>363269</v>
      </c>
      <c r="O92" s="1227">
        <v>28032.04</v>
      </c>
      <c r="P92" s="1227">
        <v>1394129</v>
      </c>
      <c r="Q92" s="1230">
        <v>29703.91</v>
      </c>
      <c r="R92" s="1218" t="s">
        <v>674</v>
      </c>
      <c r="S92" s="1229">
        <v>9004</v>
      </c>
      <c r="T92" s="1227">
        <v>17255</v>
      </c>
      <c r="V92" s="927"/>
      <c r="W92" s="927"/>
      <c r="X92" s="927"/>
      <c r="Y92" s="927"/>
      <c r="Z92" s="927"/>
      <c r="AA92" s="927"/>
      <c r="AB92" s="927"/>
      <c r="AC92" s="927"/>
      <c r="AD92" s="927"/>
      <c r="AE92" s="927"/>
      <c r="AF92" s="927"/>
      <c r="AG92" s="927"/>
      <c r="AH92" s="927"/>
      <c r="AI92" s="927"/>
      <c r="AJ92" s="927"/>
      <c r="AK92" s="927"/>
      <c r="AL92" s="927"/>
      <c r="AM92" s="927"/>
      <c r="AN92" s="927"/>
      <c r="AO92" s="927"/>
      <c r="AP92" s="927"/>
      <c r="AQ92" s="927"/>
      <c r="AR92" s="927"/>
      <c r="AS92" s="927"/>
      <c r="AT92" s="927"/>
      <c r="AU92" s="927"/>
      <c r="AV92" s="927"/>
      <c r="AW92" s="927"/>
      <c r="AX92" s="927"/>
      <c r="AY92" s="927"/>
      <c r="AZ92" s="927"/>
      <c r="BA92" s="927"/>
      <c r="BB92" s="927"/>
      <c r="BC92" s="927"/>
      <c r="BD92" s="927"/>
      <c r="BE92" s="927"/>
      <c r="BF92" s="927"/>
    </row>
    <row r="93" spans="1:58" ht="15.75" thickBot="1">
      <c r="K93" s="927"/>
      <c r="L93" s="933"/>
      <c r="M93" s="934"/>
      <c r="N93" s="934"/>
      <c r="O93" s="934"/>
      <c r="P93" s="934"/>
      <c r="Q93" s="934"/>
      <c r="R93" s="935"/>
      <c r="S93" s="874"/>
      <c r="T93" s="874"/>
      <c r="V93" s="927"/>
      <c r="W93" s="927"/>
      <c r="X93" s="927"/>
      <c r="Y93" s="927"/>
      <c r="Z93" s="927"/>
      <c r="AA93" s="927"/>
      <c r="AB93" s="927"/>
      <c r="AC93" s="927"/>
      <c r="AD93" s="927"/>
      <c r="AE93" s="927"/>
      <c r="AF93" s="927"/>
      <c r="AG93" s="927"/>
      <c r="AH93" s="927"/>
      <c r="AI93" s="927"/>
      <c r="AJ93" s="927"/>
      <c r="AK93" s="927"/>
      <c r="AL93" s="927"/>
      <c r="AM93" s="927"/>
      <c r="AN93" s="927"/>
      <c r="AO93" s="927"/>
      <c r="AP93" s="927"/>
      <c r="AQ93" s="927"/>
      <c r="AR93" s="927"/>
      <c r="AS93" s="927"/>
      <c r="AT93" s="927"/>
      <c r="AU93" s="927"/>
      <c r="AV93" s="927"/>
      <c r="AW93" s="927"/>
      <c r="AX93" s="927"/>
      <c r="AY93" s="927"/>
      <c r="AZ93" s="927"/>
      <c r="BA93" s="927"/>
      <c r="BB93" s="927"/>
      <c r="BC93" s="927"/>
      <c r="BD93" s="927"/>
      <c r="BE93" s="927"/>
      <c r="BF93" s="927"/>
    </row>
    <row r="94" spans="1:58" ht="15.75" thickBot="1">
      <c r="K94" s="874"/>
      <c r="L94" s="874"/>
      <c r="M94" s="874"/>
      <c r="N94" s="874"/>
      <c r="O94" s="874"/>
      <c r="P94" s="874"/>
      <c r="Q94" s="874"/>
      <c r="R94" s="874"/>
      <c r="S94" s="874"/>
      <c r="T94" s="874"/>
      <c r="V94" s="927"/>
      <c r="W94" s="927"/>
      <c r="X94" s="927"/>
      <c r="Y94" s="927"/>
      <c r="Z94" s="927"/>
      <c r="AA94" s="927"/>
      <c r="AB94" s="927"/>
      <c r="AC94" s="927"/>
      <c r="AD94" s="927"/>
      <c r="AE94" s="927"/>
      <c r="AF94" s="927"/>
      <c r="AG94" s="927"/>
      <c r="AH94" s="927"/>
      <c r="AI94" s="927"/>
      <c r="AJ94" s="927"/>
      <c r="AK94" s="927"/>
      <c r="AL94" s="927"/>
      <c r="AM94" s="927"/>
      <c r="AN94" s="927"/>
      <c r="AO94" s="927"/>
      <c r="AP94" s="927"/>
      <c r="AQ94" s="927"/>
      <c r="AR94" s="927"/>
      <c r="AS94" s="927"/>
      <c r="AT94" s="927"/>
      <c r="AU94" s="927"/>
      <c r="AV94" s="927"/>
      <c r="AW94" s="927"/>
      <c r="AX94" s="927"/>
      <c r="AY94" s="927"/>
      <c r="AZ94" s="927"/>
      <c r="BA94" s="927"/>
      <c r="BB94" s="927"/>
      <c r="BC94" s="927"/>
      <c r="BD94" s="927"/>
      <c r="BE94" s="927"/>
      <c r="BF94" s="927"/>
    </row>
    <row r="95" spans="1:58" ht="15.75" thickBot="1">
      <c r="K95" s="874"/>
      <c r="L95" s="870"/>
      <c r="M95" s="871"/>
      <c r="N95" s="871"/>
      <c r="O95" s="871"/>
      <c r="P95" s="871"/>
      <c r="Q95" s="871"/>
      <c r="R95" s="871"/>
      <c r="S95" s="872"/>
      <c r="T95" s="874"/>
      <c r="V95" s="927"/>
      <c r="W95" s="927"/>
      <c r="X95" s="927"/>
      <c r="Y95" s="927"/>
      <c r="Z95" s="927"/>
      <c r="AA95" s="927"/>
      <c r="AB95" s="927"/>
      <c r="AC95" s="927"/>
      <c r="AD95" s="927"/>
      <c r="AE95" s="927"/>
      <c r="AF95" s="927"/>
      <c r="AG95" s="927"/>
      <c r="AH95" s="927"/>
      <c r="AI95" s="927"/>
      <c r="AJ95" s="927"/>
      <c r="AK95" s="927"/>
      <c r="AL95" s="927"/>
      <c r="AM95" s="927"/>
      <c r="AN95" s="927"/>
      <c r="AO95" s="927"/>
      <c r="AP95" s="927"/>
      <c r="AQ95" s="927"/>
      <c r="AR95" s="927"/>
      <c r="AS95" s="927"/>
      <c r="AT95" s="927"/>
      <c r="AU95" s="927"/>
      <c r="AV95" s="927"/>
      <c r="AW95" s="927"/>
      <c r="AX95" s="927"/>
      <c r="AY95" s="927"/>
      <c r="AZ95" s="927"/>
      <c r="BA95" s="927"/>
      <c r="BB95" s="927"/>
      <c r="BC95" s="927"/>
      <c r="BD95" s="927"/>
      <c r="BE95" s="927"/>
      <c r="BF95" s="927"/>
    </row>
    <row r="96" spans="1:58" ht="15.75" thickBot="1">
      <c r="K96" s="927"/>
      <c r="L96" s="1222"/>
      <c r="M96" s="1302" t="s">
        <v>679</v>
      </c>
      <c r="N96" s="1303"/>
      <c r="O96" s="1303"/>
      <c r="P96" s="1303"/>
      <c r="Q96" s="1303"/>
      <c r="R96" s="1304"/>
      <c r="S96" s="875"/>
      <c r="T96" s="874"/>
      <c r="V96" s="927"/>
      <c r="W96" s="927"/>
      <c r="X96" s="927"/>
      <c r="Y96" s="927"/>
      <c r="Z96" s="927"/>
      <c r="AA96" s="927"/>
      <c r="AB96" s="927"/>
      <c r="AC96" s="927"/>
      <c r="AD96" s="927"/>
      <c r="AE96" s="927"/>
      <c r="AF96" s="927"/>
      <c r="AG96" s="927"/>
      <c r="AH96" s="927"/>
      <c r="AI96" s="927"/>
      <c r="AJ96" s="927"/>
      <c r="AK96" s="927"/>
      <c r="AL96" s="927"/>
      <c r="AM96" s="927"/>
      <c r="AN96" s="927"/>
      <c r="AO96" s="927"/>
      <c r="AP96" s="927"/>
      <c r="AQ96" s="927"/>
      <c r="AR96" s="927"/>
      <c r="AS96" s="927"/>
      <c r="AT96" s="927"/>
      <c r="AU96" s="927"/>
      <c r="AV96" s="927"/>
      <c r="AW96" s="927"/>
      <c r="AX96" s="927"/>
      <c r="AY96" s="927"/>
      <c r="AZ96" s="927"/>
      <c r="BA96" s="927"/>
      <c r="BB96" s="927"/>
      <c r="BC96" s="927"/>
      <c r="BD96" s="927"/>
      <c r="BE96" s="927"/>
      <c r="BF96" s="927"/>
    </row>
    <row r="97" spans="9:58">
      <c r="K97" s="927"/>
      <c r="L97" s="1222"/>
      <c r="M97" s="936" t="s">
        <v>618</v>
      </c>
      <c r="N97" s="937" t="s">
        <v>77</v>
      </c>
      <c r="O97" s="936" t="s">
        <v>675</v>
      </c>
      <c r="P97" s="937" t="s">
        <v>77</v>
      </c>
      <c r="Q97" s="938" t="s">
        <v>228</v>
      </c>
      <c r="R97" s="937" t="s">
        <v>77</v>
      </c>
      <c r="S97" s="875"/>
      <c r="T97" s="874"/>
      <c r="V97" s="927"/>
      <c r="W97" s="927"/>
      <c r="X97" s="927"/>
      <c r="Y97" s="927"/>
      <c r="Z97" s="927"/>
      <c r="AA97" s="927"/>
      <c r="AB97" s="927"/>
      <c r="AC97" s="927"/>
      <c r="AD97" s="927"/>
      <c r="AE97" s="927"/>
      <c r="AF97" s="927"/>
      <c r="AG97" s="927"/>
      <c r="AH97" s="927"/>
      <c r="AI97" s="927"/>
      <c r="AJ97" s="927"/>
      <c r="AK97" s="927"/>
      <c r="AL97" s="927"/>
      <c r="AM97" s="927"/>
      <c r="AN97" s="927"/>
      <c r="AO97" s="927"/>
      <c r="AP97" s="927"/>
      <c r="AQ97" s="927"/>
      <c r="AR97" s="927"/>
      <c r="AS97" s="927"/>
      <c r="AT97" s="927"/>
      <c r="AU97" s="927"/>
      <c r="AV97" s="927"/>
      <c r="AW97" s="927"/>
      <c r="AX97" s="927"/>
      <c r="AY97" s="927"/>
      <c r="AZ97" s="927"/>
      <c r="BA97" s="927"/>
      <c r="BB97" s="927"/>
      <c r="BC97" s="927"/>
      <c r="BD97" s="927"/>
      <c r="BE97" s="927"/>
      <c r="BF97" s="927"/>
    </row>
    <row r="98" spans="9:58" ht="28.5">
      <c r="I98" s="939"/>
      <c r="K98" s="927"/>
      <c r="L98" s="1222"/>
      <c r="M98" s="940" t="s">
        <v>78</v>
      </c>
      <c r="N98" s="941">
        <f>G35</f>
        <v>22285742</v>
      </c>
      <c r="O98" s="940" t="s">
        <v>78</v>
      </c>
      <c r="P98" s="941">
        <f>F35</f>
        <v>15175001</v>
      </c>
      <c r="Q98" s="942" t="s">
        <v>78</v>
      </c>
      <c r="R98" s="941">
        <f>E35</f>
        <v>14584433</v>
      </c>
      <c r="S98" s="875"/>
      <c r="T98" s="874"/>
      <c r="V98" s="927"/>
      <c r="W98" s="927"/>
      <c r="X98" s="927"/>
      <c r="Y98" s="927"/>
      <c r="Z98" s="927"/>
      <c r="AA98" s="927"/>
      <c r="AB98" s="927"/>
      <c r="AC98" s="927"/>
      <c r="AD98" s="927"/>
      <c r="AE98" s="927"/>
      <c r="AF98" s="927"/>
      <c r="AG98" s="927"/>
      <c r="AH98" s="927"/>
      <c r="AI98" s="927"/>
      <c r="AJ98" s="927"/>
      <c r="AK98" s="927"/>
      <c r="AL98" s="927"/>
      <c r="AM98" s="927"/>
      <c r="AN98" s="927"/>
      <c r="AO98" s="927"/>
      <c r="AP98" s="927"/>
      <c r="AQ98" s="927"/>
      <c r="AR98" s="927"/>
      <c r="AS98" s="927"/>
      <c r="AT98" s="927"/>
      <c r="AU98" s="927"/>
      <c r="AV98" s="927"/>
      <c r="AW98" s="927"/>
      <c r="AX98" s="927"/>
      <c r="AY98" s="927"/>
      <c r="AZ98" s="927"/>
      <c r="BA98" s="927"/>
      <c r="BB98" s="927"/>
      <c r="BC98" s="927"/>
      <c r="BD98" s="927"/>
      <c r="BE98" s="927"/>
      <c r="BF98" s="927"/>
    </row>
    <row r="99" spans="9:58" ht="38.25" customHeight="1">
      <c r="I99" s="939"/>
      <c r="K99" s="927"/>
      <c r="L99" s="1222"/>
      <c r="M99" s="940" t="s">
        <v>79</v>
      </c>
      <c r="N99" s="941">
        <f>N98/12</f>
        <v>1857145.1666666667</v>
      </c>
      <c r="O99" s="940" t="s">
        <v>79</v>
      </c>
      <c r="P99" s="941">
        <f>P98/12</f>
        <v>1264583.4166666667</v>
      </c>
      <c r="Q99" s="942" t="s">
        <v>79</v>
      </c>
      <c r="R99" s="941">
        <f>R98/12</f>
        <v>1215369.4166666667</v>
      </c>
      <c r="S99" s="875"/>
      <c r="T99" s="874"/>
      <c r="V99" s="927"/>
      <c r="W99" s="927"/>
      <c r="X99" s="927"/>
      <c r="Y99" s="927"/>
      <c r="Z99" s="927"/>
      <c r="AA99" s="927"/>
      <c r="AB99" s="927"/>
      <c r="AC99" s="927"/>
      <c r="AD99" s="927"/>
      <c r="AE99" s="927"/>
      <c r="AF99" s="927"/>
      <c r="AG99" s="927"/>
      <c r="AH99" s="927"/>
      <c r="AI99" s="927"/>
      <c r="AJ99" s="927"/>
      <c r="AK99" s="927"/>
      <c r="AL99" s="927"/>
      <c r="AM99" s="927"/>
      <c r="AN99" s="927"/>
      <c r="AO99" s="927"/>
      <c r="AP99" s="927"/>
      <c r="AQ99" s="927"/>
      <c r="AR99" s="927"/>
      <c r="AS99" s="927"/>
      <c r="AT99" s="927"/>
      <c r="AU99" s="927"/>
      <c r="AV99" s="927"/>
      <c r="AW99" s="927"/>
      <c r="AX99" s="927"/>
      <c r="AY99" s="927"/>
      <c r="AZ99" s="927"/>
      <c r="BA99" s="927"/>
      <c r="BB99" s="927"/>
      <c r="BC99" s="927"/>
      <c r="BD99" s="927"/>
      <c r="BE99" s="927"/>
      <c r="BF99" s="927"/>
    </row>
    <row r="100" spans="9:58" ht="32.25" customHeight="1">
      <c r="K100" s="927"/>
      <c r="L100" s="1222"/>
      <c r="M100" s="940" t="s">
        <v>432</v>
      </c>
      <c r="N100" s="941">
        <f>SUM(Q81:Q92)</f>
        <v>476545.93999999994</v>
      </c>
      <c r="O100" s="940" t="s">
        <v>433</v>
      </c>
      <c r="P100" s="941">
        <f>SUM(Q69:Q80)</f>
        <v>375227</v>
      </c>
      <c r="Q100" s="940" t="s">
        <v>433</v>
      </c>
      <c r="R100" s="941">
        <f>SUM(Q57:Q68)</f>
        <v>453990</v>
      </c>
      <c r="S100" s="875"/>
      <c r="T100" s="874"/>
      <c r="V100" s="927"/>
      <c r="W100" s="927"/>
      <c r="X100" s="927"/>
      <c r="Y100" s="927"/>
      <c r="Z100" s="927"/>
      <c r="AA100" s="927"/>
      <c r="AB100" s="927"/>
      <c r="AC100" s="927"/>
      <c r="AD100" s="927"/>
      <c r="AE100" s="927"/>
      <c r="AF100" s="927"/>
      <c r="AG100" s="927"/>
      <c r="AH100" s="927"/>
      <c r="AI100" s="927"/>
      <c r="AJ100" s="927"/>
      <c r="AK100" s="927"/>
      <c r="AL100" s="927"/>
      <c r="AM100" s="927"/>
      <c r="AN100" s="927"/>
      <c r="AO100" s="927"/>
      <c r="AP100" s="927"/>
      <c r="AQ100" s="927"/>
      <c r="AR100" s="927"/>
      <c r="AS100" s="927"/>
      <c r="AT100" s="927"/>
      <c r="AU100" s="927"/>
      <c r="AV100" s="927"/>
      <c r="AW100" s="927"/>
      <c r="AX100" s="927"/>
      <c r="AY100" s="927"/>
      <c r="AZ100" s="927"/>
      <c r="BA100" s="927"/>
      <c r="BB100" s="927"/>
      <c r="BC100" s="927"/>
      <c r="BD100" s="927"/>
      <c r="BE100" s="927"/>
      <c r="BF100" s="927"/>
    </row>
    <row r="101" spans="9:58" ht="38.25" customHeight="1">
      <c r="K101" s="927"/>
      <c r="L101" s="1222"/>
      <c r="M101" s="940" t="s">
        <v>434</v>
      </c>
      <c r="N101" s="943">
        <f>N100/N98</f>
        <v>2.1383445074433686E-2</v>
      </c>
      <c r="O101" s="940" t="s">
        <v>434</v>
      </c>
      <c r="P101" s="943">
        <f>P100/P98</f>
        <v>2.4726654054256735E-2</v>
      </c>
      <c r="Q101" s="940" t="s">
        <v>434</v>
      </c>
      <c r="R101" s="943">
        <f>R100/R98</f>
        <v>3.1128395598238205E-2</v>
      </c>
      <c r="S101" s="875"/>
      <c r="T101" s="874"/>
      <c r="V101" s="927"/>
      <c r="W101" s="927"/>
      <c r="X101" s="927"/>
      <c r="Y101" s="927"/>
      <c r="Z101" s="927"/>
      <c r="AA101" s="927"/>
      <c r="AB101" s="927"/>
      <c r="AC101" s="927"/>
      <c r="AD101" s="927"/>
      <c r="AE101" s="927"/>
      <c r="AF101" s="927"/>
      <c r="AG101" s="927"/>
      <c r="AH101" s="927"/>
      <c r="AI101" s="927"/>
      <c r="AJ101" s="927"/>
      <c r="AK101" s="927"/>
      <c r="AL101" s="927"/>
      <c r="AM101" s="927"/>
      <c r="AN101" s="927"/>
      <c r="AO101" s="927"/>
      <c r="AP101" s="927"/>
      <c r="AQ101" s="927"/>
      <c r="AR101" s="927"/>
      <c r="AS101" s="927"/>
      <c r="AT101" s="927"/>
      <c r="AU101" s="927"/>
      <c r="AV101" s="927"/>
      <c r="AW101" s="927"/>
      <c r="AX101" s="927"/>
      <c r="AY101" s="927"/>
      <c r="AZ101" s="927"/>
      <c r="BA101" s="927"/>
      <c r="BB101" s="927"/>
      <c r="BC101" s="927"/>
      <c r="BD101" s="927"/>
      <c r="BE101" s="927"/>
      <c r="BF101" s="927"/>
    </row>
    <row r="102" spans="9:58" ht="36" customHeight="1">
      <c r="K102" s="927"/>
      <c r="L102" s="1222"/>
      <c r="M102" s="940" t="s">
        <v>435</v>
      </c>
      <c r="N102" s="943">
        <f>N98/N103</f>
        <v>1368.4827755603317</v>
      </c>
      <c r="O102" s="940" t="s">
        <v>435</v>
      </c>
      <c r="P102" s="943">
        <f>P98/P103</f>
        <v>931.8391771568929</v>
      </c>
      <c r="Q102" s="940" t="s">
        <v>435</v>
      </c>
      <c r="R102" s="943">
        <f>R98/R103</f>
        <v>895.57463923856312</v>
      </c>
      <c r="S102" s="875"/>
      <c r="T102" s="874"/>
      <c r="V102" s="927"/>
      <c r="W102" s="927"/>
      <c r="X102" s="927"/>
      <c r="Y102" s="927"/>
      <c r="Z102" s="927"/>
      <c r="AA102" s="927"/>
      <c r="AB102" s="927"/>
      <c r="AC102" s="927"/>
      <c r="AD102" s="927"/>
      <c r="AE102" s="927"/>
      <c r="AF102" s="927"/>
      <c r="AG102" s="927"/>
      <c r="AH102" s="927"/>
      <c r="AI102" s="927"/>
      <c r="AJ102" s="927"/>
      <c r="AK102" s="927"/>
      <c r="AL102" s="927"/>
      <c r="AM102" s="927"/>
      <c r="AN102" s="927"/>
      <c r="AO102" s="927"/>
      <c r="AP102" s="927"/>
      <c r="AQ102" s="927"/>
      <c r="AR102" s="927"/>
      <c r="AS102" s="927"/>
      <c r="AT102" s="927"/>
      <c r="AU102" s="927"/>
      <c r="AV102" s="927"/>
      <c r="AW102" s="927"/>
      <c r="AX102" s="927"/>
      <c r="AY102" s="927"/>
      <c r="AZ102" s="927"/>
      <c r="BA102" s="927"/>
      <c r="BB102" s="927"/>
      <c r="BC102" s="927"/>
      <c r="BD102" s="927"/>
      <c r="BE102" s="927"/>
      <c r="BF102" s="927"/>
    </row>
    <row r="103" spans="9:58" ht="36" customHeight="1" thickBot="1">
      <c r="K103" s="927"/>
      <c r="L103" s="1222"/>
      <c r="M103" s="944" t="s">
        <v>610</v>
      </c>
      <c r="N103" s="945">
        <v>16285</v>
      </c>
      <c r="O103" s="944" t="s">
        <v>610</v>
      </c>
      <c r="P103" s="945">
        <v>16285</v>
      </c>
      <c r="Q103" s="944" t="s">
        <v>610</v>
      </c>
      <c r="R103" s="945">
        <v>16285</v>
      </c>
      <c r="S103" s="875"/>
      <c r="T103" s="874"/>
      <c r="V103" s="927"/>
      <c r="W103" s="927"/>
      <c r="X103" s="927"/>
      <c r="Y103" s="927"/>
      <c r="Z103" s="927"/>
      <c r="AA103" s="927"/>
      <c r="AB103" s="927"/>
      <c r="AC103" s="927"/>
      <c r="AD103" s="927"/>
      <c r="AE103" s="927"/>
      <c r="AF103" s="927"/>
      <c r="AG103" s="927"/>
      <c r="AH103" s="927"/>
      <c r="AI103" s="927"/>
      <c r="AJ103" s="927"/>
      <c r="AK103" s="927"/>
      <c r="AL103" s="927"/>
      <c r="AM103" s="927"/>
      <c r="AN103" s="927"/>
      <c r="AO103" s="927"/>
      <c r="AP103" s="927"/>
      <c r="AQ103" s="927"/>
      <c r="AR103" s="927"/>
      <c r="AS103" s="927"/>
      <c r="AT103" s="927"/>
      <c r="AU103" s="927"/>
      <c r="AV103" s="927"/>
      <c r="AW103" s="927"/>
      <c r="AX103" s="927"/>
      <c r="AY103" s="927"/>
      <c r="AZ103" s="927"/>
      <c r="BA103" s="927"/>
      <c r="BB103" s="927"/>
      <c r="BC103" s="927"/>
      <c r="BD103" s="927"/>
      <c r="BE103" s="927"/>
      <c r="BF103" s="927"/>
    </row>
    <row r="104" spans="9:58" ht="15.75" thickBot="1">
      <c r="K104" s="927"/>
      <c r="L104" s="1222"/>
      <c r="M104" s="946"/>
      <c r="N104" s="947"/>
      <c r="O104" s="946"/>
      <c r="P104" s="947"/>
      <c r="Q104" s="946"/>
      <c r="R104" s="947"/>
      <c r="S104" s="875"/>
      <c r="T104" s="874"/>
    </row>
    <row r="105" spans="9:58" ht="15.75" thickBot="1">
      <c r="K105" s="927"/>
      <c r="L105" s="1222"/>
      <c r="M105" s="1302" t="s">
        <v>680</v>
      </c>
      <c r="N105" s="1303"/>
      <c r="O105" s="1303"/>
      <c r="P105" s="1303"/>
      <c r="Q105" s="1303"/>
      <c r="R105" s="1304"/>
      <c r="S105" s="875"/>
      <c r="T105" s="874"/>
    </row>
    <row r="106" spans="9:58">
      <c r="K106" s="927"/>
      <c r="L106" s="1222"/>
      <c r="M106" s="936" t="s">
        <v>618</v>
      </c>
      <c r="N106" s="937" t="s">
        <v>76</v>
      </c>
      <c r="O106" s="936" t="s">
        <v>675</v>
      </c>
      <c r="P106" s="937" t="s">
        <v>76</v>
      </c>
      <c r="Q106" s="938" t="s">
        <v>228</v>
      </c>
      <c r="R106" s="937" t="s">
        <v>76</v>
      </c>
      <c r="S106" s="875"/>
      <c r="T106" s="874"/>
    </row>
    <row r="107" spans="9:58" ht="28.5">
      <c r="K107" s="927"/>
      <c r="L107" s="1222"/>
      <c r="M107" s="940" t="s">
        <v>78</v>
      </c>
      <c r="N107" s="941">
        <f>SUM(N81:N92)</f>
        <v>4639648</v>
      </c>
      <c r="O107" s="940" t="s">
        <v>78</v>
      </c>
      <c r="P107" s="941">
        <f>SUM(N69:N80)</f>
        <v>4078665</v>
      </c>
      <c r="Q107" s="942" t="s">
        <v>78</v>
      </c>
      <c r="R107" s="941">
        <f>SUM(N57:N68)</f>
        <v>3849067</v>
      </c>
      <c r="S107" s="875"/>
      <c r="T107" s="874"/>
    </row>
    <row r="108" spans="9:58" ht="30" customHeight="1">
      <c r="K108" s="927"/>
      <c r="L108" s="1222"/>
      <c r="M108" s="940" t="s">
        <v>79</v>
      </c>
      <c r="N108" s="941">
        <f>N107/12</f>
        <v>386637.33333333331</v>
      </c>
      <c r="O108" s="940" t="s">
        <v>79</v>
      </c>
      <c r="P108" s="941">
        <f>P107/12</f>
        <v>339888.75</v>
      </c>
      <c r="Q108" s="942" t="s">
        <v>79</v>
      </c>
      <c r="R108" s="941">
        <f>R107/12</f>
        <v>320755.58333333331</v>
      </c>
      <c r="S108" s="875"/>
      <c r="T108" s="874"/>
    </row>
    <row r="109" spans="9:58" ht="28.5">
      <c r="K109" s="927"/>
      <c r="L109" s="1222"/>
      <c r="M109" s="940" t="s">
        <v>432</v>
      </c>
      <c r="N109" s="941">
        <f>SUM(O81:O92)</f>
        <v>385100.81</v>
      </c>
      <c r="O109" s="940" t="s">
        <v>433</v>
      </c>
      <c r="P109" s="941">
        <f>SUM(O69:O80)</f>
        <v>395052</v>
      </c>
      <c r="Q109" s="940" t="s">
        <v>433</v>
      </c>
      <c r="R109" s="941">
        <f>SUM(O57:O68)</f>
        <v>382519</v>
      </c>
      <c r="S109" s="875"/>
      <c r="T109" s="874"/>
    </row>
    <row r="110" spans="9:58" ht="36" customHeight="1">
      <c r="K110" s="927"/>
      <c r="L110" s="1222"/>
      <c r="M110" s="940" t="s">
        <v>434</v>
      </c>
      <c r="N110" s="943">
        <f>N109/N107</f>
        <v>8.3002160939795427E-2</v>
      </c>
      <c r="O110" s="940" t="s">
        <v>434</v>
      </c>
      <c r="P110" s="943">
        <f>P109/P107</f>
        <v>9.6858163148971541E-2</v>
      </c>
      <c r="Q110" s="940" t="s">
        <v>434</v>
      </c>
      <c r="R110" s="943">
        <f>R109/R107</f>
        <v>9.9379667851975551E-2</v>
      </c>
      <c r="S110" s="875"/>
      <c r="T110" s="874"/>
    </row>
    <row r="111" spans="9:58" ht="36.75" customHeight="1">
      <c r="K111" s="927"/>
      <c r="L111" s="1222"/>
      <c r="M111" s="940" t="s">
        <v>683</v>
      </c>
      <c r="N111" s="943">
        <f>N107/N112</f>
        <v>284.90316241940434</v>
      </c>
      <c r="O111" s="940" t="s">
        <v>683</v>
      </c>
      <c r="P111" s="943">
        <f>P107/P112</f>
        <v>250.4553269880258</v>
      </c>
      <c r="Q111" s="940" t="s">
        <v>683</v>
      </c>
      <c r="R111" s="943">
        <f>R107/R112</f>
        <v>236.35658581516734</v>
      </c>
      <c r="S111" s="875"/>
      <c r="T111" s="874"/>
    </row>
    <row r="112" spans="9:58" ht="15.75" thickBot="1">
      <c r="K112" s="1224"/>
      <c r="L112" s="1225"/>
      <c r="M112" s="944" t="s">
        <v>610</v>
      </c>
      <c r="N112" s="945">
        <v>16285</v>
      </c>
      <c r="O112" s="944" t="s">
        <v>610</v>
      </c>
      <c r="P112" s="945">
        <v>16285</v>
      </c>
      <c r="Q112" s="944" t="s">
        <v>610</v>
      </c>
      <c r="R112" s="945">
        <v>16285</v>
      </c>
      <c r="S112" s="949"/>
      <c r="T112" s="948"/>
    </row>
    <row r="113" spans="1:40" ht="15.75" thickBot="1">
      <c r="K113" s="928"/>
      <c r="L113" s="1222"/>
      <c r="M113" s="874"/>
      <c r="N113" s="874"/>
      <c r="O113" s="874"/>
      <c r="P113" s="874"/>
      <c r="Q113" s="874"/>
      <c r="R113" s="874"/>
      <c r="S113" s="875"/>
    </row>
    <row r="114" spans="1:40" ht="15.75" thickBot="1">
      <c r="K114" s="928"/>
      <c r="L114" s="1222"/>
      <c r="M114" s="1302" t="s">
        <v>681</v>
      </c>
      <c r="N114" s="1303"/>
      <c r="O114" s="1303"/>
      <c r="P114" s="1303"/>
      <c r="Q114" s="1303"/>
      <c r="R114" s="1304"/>
      <c r="S114" s="875"/>
    </row>
    <row r="115" spans="1:40">
      <c r="K115" s="928"/>
      <c r="L115" s="1222"/>
      <c r="M115" s="936" t="s">
        <v>618</v>
      </c>
      <c r="N115" s="937" t="s">
        <v>682</v>
      </c>
      <c r="O115" s="936" t="s">
        <v>675</v>
      </c>
      <c r="P115" s="937" t="s">
        <v>682</v>
      </c>
      <c r="Q115" s="938" t="s">
        <v>228</v>
      </c>
      <c r="R115" s="937" t="s">
        <v>682</v>
      </c>
      <c r="S115" s="875"/>
    </row>
    <row r="116" spans="1:40">
      <c r="K116" s="928"/>
      <c r="L116" s="1222"/>
      <c r="M116" s="940" t="s">
        <v>436</v>
      </c>
      <c r="N116" s="941">
        <f>SUM(S57:S68)</f>
        <v>83071</v>
      </c>
      <c r="O116" s="940" t="s">
        <v>436</v>
      </c>
      <c r="P116" s="941">
        <f>SUM(S69:S80)</f>
        <v>88663</v>
      </c>
      <c r="Q116" s="940" t="s">
        <v>436</v>
      </c>
      <c r="R116" s="941">
        <f>SUM(S81:S92)</f>
        <v>101571</v>
      </c>
      <c r="S116" s="875"/>
    </row>
    <row r="117" spans="1:40" ht="28.5">
      <c r="K117" s="928"/>
      <c r="L117" s="1222"/>
      <c r="M117" s="940" t="s">
        <v>437</v>
      </c>
      <c r="N117" s="941">
        <f>N116/12</f>
        <v>6922.583333333333</v>
      </c>
      <c r="O117" s="940" t="s">
        <v>437</v>
      </c>
      <c r="P117" s="941">
        <f>P116/12</f>
        <v>7388.583333333333</v>
      </c>
      <c r="Q117" s="940" t="s">
        <v>437</v>
      </c>
      <c r="R117" s="941">
        <f>R116/12</f>
        <v>8464.25</v>
      </c>
      <c r="S117" s="950"/>
    </row>
    <row r="118" spans="1:40" ht="28.5">
      <c r="K118" s="928"/>
      <c r="L118" s="1222"/>
      <c r="M118" s="940" t="s">
        <v>433</v>
      </c>
      <c r="N118" s="941">
        <f>SUM(T57:T68)</f>
        <v>155293</v>
      </c>
      <c r="O118" s="940" t="s">
        <v>433</v>
      </c>
      <c r="P118" s="941">
        <f>SUM(T69:T80)</f>
        <v>161199.5</v>
      </c>
      <c r="Q118" s="940" t="s">
        <v>433</v>
      </c>
      <c r="R118" s="941">
        <f>SUM(T81:T92)</f>
        <v>192779</v>
      </c>
      <c r="S118" s="875"/>
    </row>
    <row r="119" spans="1:40" ht="36">
      <c r="K119" s="928"/>
      <c r="L119" s="1222"/>
      <c r="M119" s="940" t="s">
        <v>438</v>
      </c>
      <c r="N119" s="943">
        <f>N118/N116</f>
        <v>1.8694008739511985</v>
      </c>
      <c r="O119" s="940" t="s">
        <v>438</v>
      </c>
      <c r="P119" s="943">
        <f>P118/P116</f>
        <v>1.8181146588768708</v>
      </c>
      <c r="Q119" s="940" t="s">
        <v>438</v>
      </c>
      <c r="R119" s="943">
        <f>R118/R116</f>
        <v>1.8979728465802246</v>
      </c>
      <c r="S119" s="951">
        <v>1</v>
      </c>
    </row>
    <row r="120" spans="1:40" ht="29.25" thickBot="1">
      <c r="K120" s="928"/>
      <c r="L120" s="1226"/>
      <c r="M120" s="940" t="s">
        <v>683</v>
      </c>
      <c r="N120" s="943">
        <f>N116/N121</f>
        <v>5.1010746085354617</v>
      </c>
      <c r="O120" s="940" t="s">
        <v>683</v>
      </c>
      <c r="P120" s="943">
        <f>P116/P121</f>
        <v>5.4444580902671174</v>
      </c>
      <c r="Q120" s="940" t="s">
        <v>683</v>
      </c>
      <c r="R120" s="943">
        <f>R116/R121</f>
        <v>6.2370893460239483</v>
      </c>
      <c r="S120" s="952"/>
    </row>
    <row r="121" spans="1:40" ht="15.75" thickBot="1">
      <c r="K121" s="928"/>
      <c r="L121" s="1223"/>
      <c r="M121" s="944" t="s">
        <v>610</v>
      </c>
      <c r="N121" s="945">
        <v>16285</v>
      </c>
      <c r="O121" s="944" t="s">
        <v>610</v>
      </c>
      <c r="P121" s="945">
        <v>16285</v>
      </c>
      <c r="Q121" s="944" t="s">
        <v>610</v>
      </c>
      <c r="R121" s="945">
        <v>16285</v>
      </c>
      <c r="S121" s="917"/>
    </row>
    <row r="122" spans="1:40">
      <c r="M122" s="874"/>
      <c r="N122" s="874"/>
      <c r="O122" s="874"/>
      <c r="P122" s="874"/>
      <c r="Q122" s="874"/>
      <c r="R122" s="874"/>
    </row>
    <row r="123" spans="1:40">
      <c r="A123" s="874"/>
      <c r="B123" s="927"/>
      <c r="C123" s="927"/>
      <c r="D123" s="927"/>
      <c r="E123" s="927"/>
      <c r="F123" s="927"/>
      <c r="G123" s="927"/>
      <c r="H123" s="927"/>
      <c r="I123" s="927"/>
      <c r="J123" s="927"/>
      <c r="K123" s="927"/>
      <c r="L123" s="927"/>
      <c r="M123" s="927"/>
      <c r="N123" s="927"/>
      <c r="O123" s="927"/>
      <c r="P123" s="927"/>
      <c r="Q123" s="927"/>
      <c r="R123" s="927"/>
      <c r="S123" s="927"/>
      <c r="T123" s="927"/>
      <c r="U123" s="927"/>
      <c r="V123" s="927"/>
      <c r="W123" s="927"/>
      <c r="X123" s="927"/>
      <c r="Y123" s="927"/>
      <c r="Z123" s="927"/>
      <c r="AA123" s="927"/>
      <c r="AB123" s="927"/>
      <c r="AC123" s="927"/>
      <c r="AD123" s="927"/>
      <c r="AE123" s="927"/>
      <c r="AF123" s="927"/>
      <c r="AG123" s="927"/>
      <c r="AH123" s="927"/>
      <c r="AI123" s="927"/>
      <c r="AJ123" s="927"/>
      <c r="AK123" s="874"/>
      <c r="AL123" s="874"/>
      <c r="AM123" s="874"/>
      <c r="AN123" s="874"/>
    </row>
    <row r="124" spans="1:40">
      <c r="A124" s="874"/>
      <c r="B124" s="927"/>
      <c r="C124" s="927"/>
      <c r="D124" s="927"/>
      <c r="E124" s="927"/>
      <c r="F124" s="927"/>
      <c r="G124" s="927"/>
      <c r="H124" s="927"/>
      <c r="I124" s="927"/>
      <c r="J124" s="927"/>
      <c r="K124" s="927"/>
      <c r="L124" s="927"/>
      <c r="M124" s="927"/>
      <c r="N124" s="927"/>
      <c r="O124" s="927"/>
      <c r="P124" s="927"/>
      <c r="Q124" s="927"/>
      <c r="R124" s="927"/>
      <c r="S124" s="927"/>
      <c r="T124" s="927"/>
      <c r="U124" s="927"/>
      <c r="V124" s="927"/>
      <c r="W124" s="927"/>
      <c r="X124" s="927"/>
      <c r="Y124" s="927"/>
      <c r="Z124" s="927"/>
      <c r="AA124" s="927"/>
      <c r="AB124" s="927"/>
      <c r="AC124" s="927"/>
      <c r="AD124" s="927"/>
      <c r="AE124" s="927"/>
      <c r="AF124" s="927"/>
      <c r="AG124" s="927"/>
      <c r="AH124" s="927"/>
      <c r="AI124" s="927"/>
      <c r="AJ124" s="927"/>
      <c r="AK124" s="874"/>
      <c r="AL124" s="874"/>
      <c r="AM124" s="874"/>
      <c r="AN124" s="874"/>
    </row>
    <row r="125" spans="1:40">
      <c r="A125" s="874"/>
      <c r="B125" s="927"/>
      <c r="C125" s="927"/>
      <c r="D125" s="927"/>
      <c r="E125" s="927"/>
      <c r="F125" s="927"/>
      <c r="G125" s="927"/>
      <c r="H125" s="927"/>
      <c r="I125" s="927"/>
      <c r="J125" s="927"/>
      <c r="K125" s="927"/>
      <c r="L125" s="927"/>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27"/>
      <c r="AJ125" s="927"/>
      <c r="AK125" s="874"/>
      <c r="AL125" s="874"/>
      <c r="AM125" s="874"/>
      <c r="AN125" s="874"/>
    </row>
    <row r="126" spans="1:40">
      <c r="A126" s="874"/>
      <c r="B126" s="927"/>
      <c r="C126" s="927"/>
      <c r="D126" s="927"/>
      <c r="E126" s="927"/>
      <c r="F126" s="927"/>
      <c r="G126" s="927"/>
      <c r="H126" s="927"/>
      <c r="I126" s="927"/>
      <c r="J126" s="927"/>
      <c r="K126" s="927"/>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27"/>
      <c r="AJ126" s="927"/>
      <c r="AK126" s="874"/>
      <c r="AL126" s="874"/>
      <c r="AM126" s="874"/>
      <c r="AN126" s="874"/>
    </row>
    <row r="127" spans="1:40">
      <c r="A127" s="874"/>
      <c r="B127" s="927"/>
      <c r="C127" s="927"/>
      <c r="D127" s="927"/>
      <c r="E127" s="927"/>
      <c r="F127" s="927"/>
      <c r="G127" s="927"/>
      <c r="H127" s="927"/>
      <c r="I127" s="927"/>
      <c r="J127" s="927"/>
      <c r="K127" s="927"/>
      <c r="L127" s="927"/>
      <c r="M127" s="927"/>
      <c r="N127" s="927"/>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27"/>
      <c r="AJ127" s="927"/>
      <c r="AK127" s="874"/>
      <c r="AL127" s="874"/>
      <c r="AM127" s="874"/>
      <c r="AN127" s="874"/>
    </row>
    <row r="128" spans="1:40">
      <c r="A128" s="874"/>
      <c r="B128" s="927"/>
      <c r="C128" s="927"/>
      <c r="D128" s="927"/>
      <c r="E128" s="927"/>
      <c r="F128" s="927"/>
      <c r="G128" s="927"/>
      <c r="H128" s="927"/>
      <c r="I128" s="927"/>
      <c r="J128" s="927"/>
      <c r="K128" s="927"/>
      <c r="L128" s="927"/>
      <c r="M128" s="927"/>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27"/>
      <c r="AJ128" s="927"/>
      <c r="AK128" s="874"/>
      <c r="AL128" s="874"/>
      <c r="AM128" s="874"/>
      <c r="AN128" s="874"/>
    </row>
    <row r="129" spans="1:40">
      <c r="A129" s="874"/>
      <c r="B129" s="927"/>
      <c r="C129" s="927"/>
      <c r="D129" s="927"/>
      <c r="E129" s="927"/>
      <c r="F129" s="927"/>
      <c r="G129" s="927"/>
      <c r="H129" s="927"/>
      <c r="I129" s="927"/>
      <c r="J129" s="927"/>
      <c r="K129" s="927"/>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27"/>
      <c r="AJ129" s="927"/>
      <c r="AK129" s="874"/>
      <c r="AL129" s="874"/>
      <c r="AM129" s="874"/>
      <c r="AN129" s="874"/>
    </row>
    <row r="130" spans="1:40">
      <c r="A130" s="874"/>
      <c r="B130" s="927"/>
      <c r="C130" s="927"/>
      <c r="D130" s="927"/>
      <c r="E130" s="927"/>
      <c r="F130" s="927"/>
      <c r="G130" s="927"/>
      <c r="H130" s="927"/>
      <c r="I130" s="927"/>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27"/>
      <c r="AJ130" s="927"/>
      <c r="AK130" s="874"/>
      <c r="AL130" s="874"/>
      <c r="AM130" s="874"/>
      <c r="AN130" s="874"/>
    </row>
    <row r="131" spans="1:40">
      <c r="A131" s="874"/>
      <c r="B131" s="927"/>
      <c r="C131" s="927"/>
      <c r="D131" s="927"/>
      <c r="E131" s="927"/>
      <c r="F131" s="927"/>
      <c r="G131" s="927"/>
      <c r="H131" s="927"/>
      <c r="I131" s="927"/>
      <c r="J131" s="927"/>
      <c r="K131" s="927"/>
      <c r="L131" s="927"/>
      <c r="M131" s="927"/>
      <c r="N131" s="927"/>
      <c r="O131" s="927"/>
      <c r="P131" s="927"/>
      <c r="Q131" s="927"/>
      <c r="R131" s="927"/>
      <c r="S131" s="927"/>
      <c r="T131" s="927"/>
      <c r="U131" s="927"/>
      <c r="V131" s="927"/>
      <c r="W131" s="927"/>
      <c r="X131" s="927"/>
      <c r="Y131" s="927"/>
      <c r="Z131" s="927"/>
      <c r="AA131" s="927"/>
      <c r="AB131" s="927"/>
      <c r="AC131" s="927"/>
      <c r="AD131" s="927"/>
      <c r="AE131" s="927"/>
      <c r="AF131" s="927"/>
      <c r="AG131" s="927"/>
      <c r="AH131" s="927"/>
      <c r="AI131" s="927"/>
      <c r="AJ131" s="927"/>
      <c r="AK131" s="874"/>
      <c r="AL131" s="874"/>
      <c r="AM131" s="874"/>
      <c r="AN131" s="874"/>
    </row>
    <row r="132" spans="1:40">
      <c r="A132" s="874"/>
      <c r="B132" s="927"/>
      <c r="C132" s="927"/>
      <c r="D132" s="927"/>
      <c r="E132" s="927"/>
      <c r="F132" s="927"/>
      <c r="G132" s="927"/>
      <c r="H132" s="927"/>
      <c r="I132" s="927"/>
      <c r="J132" s="927"/>
      <c r="K132" s="927"/>
      <c r="L132" s="927"/>
      <c r="M132" s="927"/>
      <c r="N132" s="927"/>
      <c r="O132" s="927"/>
      <c r="P132" s="927"/>
      <c r="Q132" s="927"/>
      <c r="R132" s="927"/>
      <c r="S132" s="927"/>
      <c r="T132" s="927"/>
      <c r="U132" s="927"/>
      <c r="V132" s="927"/>
      <c r="W132" s="927"/>
      <c r="X132" s="927"/>
      <c r="Y132" s="927"/>
      <c r="Z132" s="927"/>
      <c r="AA132" s="927"/>
      <c r="AB132" s="927"/>
      <c r="AC132" s="927"/>
      <c r="AD132" s="927"/>
      <c r="AE132" s="927"/>
      <c r="AF132" s="927"/>
      <c r="AG132" s="927"/>
      <c r="AH132" s="927"/>
      <c r="AI132" s="927"/>
      <c r="AJ132" s="927"/>
      <c r="AK132" s="874"/>
      <c r="AL132" s="874"/>
      <c r="AM132" s="874"/>
      <c r="AN132" s="874"/>
    </row>
    <row r="133" spans="1:40">
      <c r="A133" s="874"/>
      <c r="B133" s="927"/>
      <c r="C133" s="927"/>
      <c r="D133" s="927"/>
      <c r="E133" s="927"/>
      <c r="F133" s="927"/>
      <c r="G133" s="927"/>
      <c r="H133" s="927"/>
      <c r="I133" s="927"/>
      <c r="J133" s="927"/>
      <c r="K133" s="927"/>
      <c r="L133" s="927"/>
      <c r="M133" s="927"/>
      <c r="N133" s="927"/>
      <c r="O133" s="927"/>
      <c r="P133" s="927"/>
      <c r="Q133" s="927"/>
      <c r="R133" s="927"/>
      <c r="S133" s="927"/>
      <c r="T133" s="927"/>
      <c r="U133" s="927"/>
      <c r="V133" s="927"/>
      <c r="W133" s="927"/>
      <c r="X133" s="927"/>
      <c r="Y133" s="927"/>
      <c r="Z133" s="927"/>
      <c r="AA133" s="927"/>
      <c r="AB133" s="927"/>
      <c r="AC133" s="927"/>
      <c r="AD133" s="927"/>
      <c r="AE133" s="927"/>
      <c r="AF133" s="927"/>
      <c r="AG133" s="927"/>
      <c r="AH133" s="927"/>
      <c r="AI133" s="927"/>
      <c r="AJ133" s="927"/>
      <c r="AK133" s="874"/>
      <c r="AL133" s="874"/>
      <c r="AM133" s="874"/>
      <c r="AN133" s="874"/>
    </row>
    <row r="134" spans="1:40">
      <c r="A134" s="874"/>
      <c r="B134" s="927"/>
      <c r="C134" s="927"/>
      <c r="D134" s="927"/>
      <c r="E134" s="927"/>
      <c r="F134" s="927"/>
      <c r="G134" s="927"/>
      <c r="H134" s="927"/>
      <c r="I134" s="927"/>
      <c r="J134" s="927"/>
      <c r="K134" s="927"/>
      <c r="L134" s="927"/>
      <c r="M134" s="927"/>
      <c r="N134" s="927"/>
      <c r="O134" s="927"/>
      <c r="P134" s="927"/>
      <c r="Q134" s="927"/>
      <c r="R134" s="927"/>
      <c r="S134" s="927"/>
      <c r="T134" s="927"/>
      <c r="U134" s="927"/>
      <c r="V134" s="927"/>
      <c r="W134" s="927"/>
      <c r="X134" s="927"/>
      <c r="Y134" s="927"/>
      <c r="Z134" s="927"/>
      <c r="AA134" s="927"/>
      <c r="AB134" s="927"/>
      <c r="AC134" s="927"/>
      <c r="AD134" s="927"/>
      <c r="AE134" s="927"/>
      <c r="AF134" s="927"/>
      <c r="AG134" s="927"/>
      <c r="AH134" s="927"/>
      <c r="AI134" s="927"/>
      <c r="AJ134" s="927"/>
      <c r="AK134" s="874"/>
      <c r="AL134" s="874"/>
      <c r="AM134" s="874"/>
      <c r="AN134" s="874"/>
    </row>
    <row r="135" spans="1:40">
      <c r="A135" s="874"/>
      <c r="B135" s="927"/>
      <c r="C135" s="927"/>
      <c r="D135" s="927"/>
      <c r="E135" s="927"/>
      <c r="F135" s="927"/>
      <c r="G135" s="927"/>
      <c r="H135" s="927"/>
      <c r="I135" s="927"/>
      <c r="J135" s="927"/>
      <c r="K135" s="927"/>
      <c r="L135" s="927"/>
      <c r="M135" s="927"/>
      <c r="N135" s="927"/>
      <c r="O135" s="927"/>
      <c r="P135" s="927"/>
      <c r="Q135" s="927"/>
      <c r="R135" s="927"/>
      <c r="S135" s="927"/>
      <c r="T135" s="927"/>
      <c r="U135" s="927"/>
      <c r="V135" s="927"/>
      <c r="W135" s="927"/>
      <c r="X135" s="927"/>
      <c r="Y135" s="927"/>
      <c r="Z135" s="927"/>
      <c r="AA135" s="927"/>
      <c r="AB135" s="927"/>
      <c r="AC135" s="927"/>
      <c r="AD135" s="927"/>
      <c r="AE135" s="927"/>
      <c r="AF135" s="927"/>
      <c r="AG135" s="927"/>
      <c r="AH135" s="927"/>
      <c r="AI135" s="927"/>
      <c r="AJ135" s="927"/>
      <c r="AK135" s="874"/>
      <c r="AL135" s="874"/>
      <c r="AM135" s="874"/>
      <c r="AN135" s="874"/>
    </row>
    <row r="136" spans="1:40">
      <c r="A136" s="874"/>
      <c r="B136" s="927"/>
      <c r="C136" s="927"/>
      <c r="D136" s="927"/>
      <c r="E136" s="927"/>
      <c r="F136" s="927"/>
      <c r="G136" s="927"/>
      <c r="H136" s="927"/>
      <c r="I136" s="927"/>
      <c r="J136" s="927"/>
      <c r="K136" s="927"/>
      <c r="L136" s="927"/>
      <c r="M136" s="927"/>
      <c r="N136" s="927"/>
      <c r="O136" s="927"/>
      <c r="P136" s="927"/>
      <c r="Q136" s="927"/>
      <c r="R136" s="927"/>
      <c r="S136" s="927"/>
      <c r="T136" s="927"/>
      <c r="U136" s="927"/>
      <c r="V136" s="927"/>
      <c r="W136" s="927"/>
      <c r="X136" s="927"/>
      <c r="Y136" s="927"/>
      <c r="Z136" s="927"/>
      <c r="AA136" s="927"/>
      <c r="AB136" s="927"/>
      <c r="AC136" s="927"/>
      <c r="AD136" s="927"/>
      <c r="AE136" s="927"/>
      <c r="AF136" s="927"/>
      <c r="AG136" s="927"/>
      <c r="AH136" s="927"/>
      <c r="AI136" s="927"/>
      <c r="AJ136" s="927"/>
      <c r="AK136" s="874"/>
      <c r="AL136" s="874"/>
      <c r="AM136" s="874"/>
      <c r="AN136" s="874"/>
    </row>
    <row r="137" spans="1:40">
      <c r="A137" s="874"/>
      <c r="B137" s="927"/>
      <c r="C137" s="927"/>
      <c r="D137" s="927"/>
      <c r="E137" s="927"/>
      <c r="F137" s="927"/>
      <c r="G137" s="927"/>
      <c r="H137" s="927"/>
      <c r="I137" s="927"/>
      <c r="J137" s="927"/>
      <c r="K137" s="927"/>
      <c r="L137" s="927"/>
      <c r="M137" s="927"/>
      <c r="N137" s="927"/>
      <c r="O137" s="927"/>
      <c r="P137" s="927"/>
      <c r="Q137" s="927"/>
      <c r="R137" s="927"/>
      <c r="S137" s="927"/>
      <c r="T137" s="927"/>
      <c r="U137" s="927"/>
      <c r="V137" s="927"/>
      <c r="W137" s="927"/>
      <c r="X137" s="927"/>
      <c r="Y137" s="927"/>
      <c r="Z137" s="927"/>
      <c r="AA137" s="927"/>
      <c r="AB137" s="927"/>
      <c r="AC137" s="927"/>
      <c r="AD137" s="927"/>
      <c r="AE137" s="927"/>
      <c r="AF137" s="927"/>
      <c r="AG137" s="927"/>
      <c r="AH137" s="927"/>
      <c r="AI137" s="927"/>
      <c r="AJ137" s="927"/>
      <c r="AK137" s="874"/>
      <c r="AL137" s="874"/>
      <c r="AM137" s="874"/>
      <c r="AN137" s="874"/>
    </row>
    <row r="138" spans="1:40">
      <c r="A138" s="874"/>
      <c r="B138" s="927"/>
      <c r="C138" s="927"/>
      <c r="D138" s="927"/>
      <c r="E138" s="927"/>
      <c r="F138" s="927"/>
      <c r="G138" s="927"/>
      <c r="H138" s="927"/>
      <c r="I138" s="927"/>
      <c r="J138" s="927"/>
      <c r="K138" s="927"/>
      <c r="L138" s="927"/>
      <c r="M138" s="927"/>
      <c r="N138" s="927"/>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27"/>
      <c r="AJ138" s="927"/>
      <c r="AK138" s="874"/>
      <c r="AL138" s="874"/>
      <c r="AM138" s="874"/>
      <c r="AN138" s="874"/>
    </row>
    <row r="139" spans="1:40">
      <c r="A139" s="874"/>
      <c r="B139" s="927"/>
      <c r="C139" s="927"/>
      <c r="D139" s="927"/>
      <c r="E139" s="927"/>
      <c r="F139" s="927"/>
      <c r="G139" s="927"/>
      <c r="H139" s="927"/>
      <c r="I139" s="927"/>
      <c r="J139" s="927"/>
      <c r="K139" s="927"/>
      <c r="L139" s="927"/>
      <c r="M139" s="927"/>
      <c r="N139" s="927"/>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27"/>
      <c r="AJ139" s="927"/>
      <c r="AK139" s="874"/>
      <c r="AL139" s="874"/>
      <c r="AM139" s="874"/>
      <c r="AN139" s="874"/>
    </row>
    <row r="140" spans="1:40">
      <c r="A140" s="874"/>
      <c r="B140" s="927"/>
      <c r="C140" s="927"/>
      <c r="D140" s="927"/>
      <c r="E140" s="927"/>
      <c r="F140" s="927"/>
      <c r="G140" s="927"/>
      <c r="H140" s="927"/>
      <c r="I140" s="927"/>
      <c r="J140" s="927"/>
      <c r="K140" s="927"/>
      <c r="L140" s="927"/>
      <c r="M140" s="927"/>
      <c r="N140" s="927"/>
      <c r="O140" s="927"/>
      <c r="P140" s="927"/>
      <c r="Q140" s="927"/>
      <c r="R140" s="927"/>
      <c r="S140" s="927"/>
      <c r="T140" s="927"/>
      <c r="U140" s="927"/>
      <c r="V140" s="927"/>
      <c r="W140" s="927"/>
      <c r="X140" s="927"/>
      <c r="Y140" s="927"/>
      <c r="Z140" s="927"/>
      <c r="AA140" s="927"/>
      <c r="AB140" s="927"/>
      <c r="AC140" s="927"/>
      <c r="AD140" s="927"/>
      <c r="AE140" s="927"/>
      <c r="AF140" s="927"/>
      <c r="AG140" s="927"/>
      <c r="AH140" s="927"/>
      <c r="AI140" s="927"/>
      <c r="AJ140" s="927"/>
      <c r="AK140" s="874"/>
      <c r="AL140" s="874"/>
      <c r="AM140" s="874"/>
      <c r="AN140" s="874"/>
    </row>
    <row r="141" spans="1:40">
      <c r="A141" s="874"/>
      <c r="B141" s="927"/>
      <c r="C141" s="927"/>
      <c r="D141" s="927"/>
      <c r="E141" s="927"/>
      <c r="F141" s="927"/>
      <c r="G141" s="927"/>
      <c r="H141" s="927"/>
      <c r="I141" s="927"/>
      <c r="J141" s="927"/>
      <c r="K141" s="927"/>
      <c r="L141" s="927"/>
      <c r="M141" s="927"/>
      <c r="N141" s="927"/>
      <c r="O141" s="927"/>
      <c r="P141" s="927"/>
      <c r="Q141" s="927"/>
      <c r="R141" s="927"/>
      <c r="S141" s="927"/>
      <c r="T141" s="927"/>
      <c r="U141" s="927"/>
      <c r="V141" s="927"/>
      <c r="W141" s="927"/>
      <c r="X141" s="927"/>
      <c r="Y141" s="927"/>
      <c r="Z141" s="927"/>
      <c r="AA141" s="927"/>
      <c r="AB141" s="927"/>
      <c r="AC141" s="927"/>
      <c r="AD141" s="927"/>
      <c r="AE141" s="927"/>
      <c r="AF141" s="927"/>
      <c r="AG141" s="927"/>
      <c r="AH141" s="927"/>
      <c r="AI141" s="927"/>
      <c r="AJ141" s="927"/>
      <c r="AK141" s="874"/>
      <c r="AL141" s="874"/>
      <c r="AM141" s="874"/>
      <c r="AN141" s="874"/>
    </row>
    <row r="142" spans="1:40">
      <c r="A142" s="874"/>
      <c r="B142" s="927"/>
      <c r="C142" s="927"/>
      <c r="D142" s="927"/>
      <c r="E142" s="927"/>
      <c r="F142" s="927"/>
      <c r="G142" s="927"/>
      <c r="H142" s="927"/>
      <c r="I142" s="927"/>
      <c r="J142" s="927"/>
      <c r="K142" s="927"/>
      <c r="L142" s="927"/>
      <c r="M142" s="927"/>
      <c r="N142" s="927"/>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27"/>
      <c r="AJ142" s="927"/>
      <c r="AK142" s="874"/>
      <c r="AL142" s="874"/>
      <c r="AM142" s="874"/>
      <c r="AN142" s="874"/>
    </row>
    <row r="143" spans="1:40">
      <c r="A143" s="874"/>
      <c r="B143" s="927"/>
      <c r="C143" s="927"/>
      <c r="D143" s="927"/>
      <c r="E143" s="927"/>
      <c r="F143" s="927"/>
      <c r="G143" s="927"/>
      <c r="H143" s="927"/>
      <c r="I143" s="927"/>
      <c r="J143" s="927"/>
      <c r="K143" s="927"/>
      <c r="L143" s="927"/>
      <c r="M143" s="927"/>
      <c r="N143" s="927"/>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27"/>
      <c r="AJ143" s="927"/>
      <c r="AK143" s="874"/>
      <c r="AL143" s="874"/>
      <c r="AM143" s="874"/>
      <c r="AN143" s="874"/>
    </row>
    <row r="144" spans="1:40">
      <c r="A144" s="874"/>
      <c r="B144" s="927"/>
      <c r="C144" s="927"/>
      <c r="D144" s="927"/>
      <c r="E144" s="927"/>
      <c r="F144" s="927"/>
      <c r="G144" s="927"/>
      <c r="H144" s="927"/>
      <c r="I144" s="927"/>
      <c r="J144" s="927"/>
      <c r="K144" s="927"/>
      <c r="L144" s="927"/>
      <c r="M144" s="927"/>
      <c r="N144" s="927"/>
      <c r="O144" s="927"/>
      <c r="P144" s="927"/>
      <c r="Q144" s="927"/>
      <c r="R144" s="927"/>
      <c r="S144" s="927"/>
      <c r="T144" s="927"/>
      <c r="U144" s="927"/>
      <c r="V144" s="927"/>
      <c r="W144" s="927"/>
      <c r="X144" s="927"/>
      <c r="Y144" s="927"/>
      <c r="Z144" s="927"/>
      <c r="AA144" s="927"/>
      <c r="AB144" s="927"/>
      <c r="AC144" s="927"/>
      <c r="AD144" s="927"/>
      <c r="AE144" s="927"/>
      <c r="AF144" s="927"/>
      <c r="AG144" s="927"/>
      <c r="AH144" s="927"/>
      <c r="AI144" s="927"/>
      <c r="AJ144" s="927"/>
      <c r="AK144" s="874"/>
      <c r="AL144" s="874"/>
      <c r="AM144" s="874"/>
      <c r="AN144" s="874"/>
    </row>
    <row r="145" spans="1:40">
      <c r="A145" s="874"/>
      <c r="B145" s="927"/>
      <c r="C145" s="927"/>
      <c r="D145" s="927"/>
      <c r="E145" s="927"/>
      <c r="F145" s="927"/>
      <c r="G145" s="927"/>
      <c r="H145" s="927"/>
      <c r="I145" s="927"/>
      <c r="J145" s="927"/>
      <c r="K145" s="927"/>
      <c r="L145" s="927"/>
      <c r="M145" s="927"/>
      <c r="N145" s="927"/>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27"/>
      <c r="AJ145" s="927"/>
      <c r="AK145" s="874"/>
      <c r="AL145" s="874"/>
      <c r="AM145" s="874"/>
      <c r="AN145" s="874"/>
    </row>
    <row r="146" spans="1:40">
      <c r="A146" s="874"/>
      <c r="B146" s="927"/>
      <c r="C146" s="927"/>
      <c r="D146" s="927"/>
      <c r="E146" s="927"/>
      <c r="F146" s="927"/>
      <c r="G146" s="927"/>
      <c r="H146" s="927"/>
      <c r="I146" s="927"/>
      <c r="J146" s="927"/>
      <c r="K146" s="927"/>
      <c r="L146" s="927"/>
      <c r="M146" s="927"/>
      <c r="N146" s="927"/>
      <c r="O146" s="927"/>
      <c r="P146" s="927"/>
      <c r="Q146" s="927"/>
      <c r="R146" s="927"/>
      <c r="S146" s="927"/>
      <c r="T146" s="927"/>
      <c r="U146" s="927"/>
      <c r="V146" s="927"/>
      <c r="W146" s="927"/>
      <c r="X146" s="927"/>
      <c r="Y146" s="927"/>
      <c r="Z146" s="927"/>
      <c r="AA146" s="927"/>
      <c r="AB146" s="927"/>
      <c r="AC146" s="927"/>
      <c r="AD146" s="927"/>
      <c r="AE146" s="927"/>
      <c r="AF146" s="927"/>
      <c r="AG146" s="927"/>
      <c r="AH146" s="927"/>
      <c r="AI146" s="927"/>
      <c r="AJ146" s="927"/>
      <c r="AK146" s="874"/>
      <c r="AL146" s="874"/>
      <c r="AM146" s="874"/>
      <c r="AN146" s="874"/>
    </row>
    <row r="147" spans="1:40">
      <c r="A147" s="874"/>
      <c r="B147" s="927"/>
      <c r="C147" s="927"/>
      <c r="D147" s="927"/>
      <c r="E147" s="927"/>
      <c r="F147" s="927"/>
      <c r="G147" s="927"/>
      <c r="H147" s="927"/>
      <c r="I147" s="927"/>
      <c r="J147" s="927"/>
      <c r="K147" s="927"/>
      <c r="L147" s="927"/>
      <c r="M147" s="927"/>
      <c r="N147" s="927"/>
      <c r="O147" s="927"/>
      <c r="P147" s="927"/>
      <c r="Q147" s="927"/>
      <c r="R147" s="927"/>
      <c r="S147" s="927"/>
      <c r="T147" s="927"/>
      <c r="U147" s="927"/>
      <c r="V147" s="927"/>
      <c r="W147" s="927"/>
      <c r="X147" s="927"/>
      <c r="Y147" s="927"/>
      <c r="Z147" s="927"/>
      <c r="AA147" s="927"/>
      <c r="AB147" s="927"/>
      <c r="AC147" s="927"/>
      <c r="AD147" s="927"/>
      <c r="AE147" s="927"/>
      <c r="AF147" s="927"/>
      <c r="AG147" s="927"/>
      <c r="AH147" s="927"/>
      <c r="AI147" s="927"/>
      <c r="AJ147" s="927"/>
      <c r="AK147" s="874"/>
      <c r="AL147" s="874"/>
      <c r="AM147" s="874"/>
      <c r="AN147" s="874"/>
    </row>
    <row r="148" spans="1:40">
      <c r="A148" s="874"/>
      <c r="B148" s="927"/>
      <c r="C148" s="927"/>
      <c r="D148" s="927"/>
      <c r="E148" s="927"/>
      <c r="F148" s="927"/>
      <c r="G148" s="927"/>
      <c r="H148" s="927"/>
      <c r="I148" s="927"/>
      <c r="J148" s="927"/>
      <c r="K148" s="927"/>
      <c r="L148" s="927"/>
      <c r="M148" s="927"/>
      <c r="N148" s="927"/>
      <c r="O148" s="927"/>
      <c r="P148" s="927"/>
      <c r="Q148" s="927"/>
      <c r="R148" s="927"/>
      <c r="S148" s="927"/>
      <c r="T148" s="927"/>
      <c r="U148" s="927"/>
      <c r="V148" s="927"/>
      <c r="W148" s="927"/>
      <c r="X148" s="927"/>
      <c r="Y148" s="927"/>
      <c r="Z148" s="927"/>
      <c r="AA148" s="927"/>
      <c r="AB148" s="927"/>
      <c r="AC148" s="927"/>
      <c r="AD148" s="927"/>
      <c r="AE148" s="927"/>
      <c r="AF148" s="927"/>
      <c r="AG148" s="927"/>
      <c r="AH148" s="927"/>
      <c r="AI148" s="927"/>
      <c r="AJ148" s="927"/>
      <c r="AK148" s="874"/>
      <c r="AL148" s="874"/>
      <c r="AM148" s="874"/>
      <c r="AN148" s="874"/>
    </row>
    <row r="149" spans="1:40">
      <c r="A149" s="874"/>
      <c r="B149" s="927"/>
      <c r="C149" s="927"/>
      <c r="D149" s="927"/>
      <c r="E149" s="927"/>
      <c r="F149" s="927"/>
      <c r="G149" s="927"/>
      <c r="H149" s="927"/>
      <c r="I149" s="927"/>
      <c r="J149" s="927"/>
      <c r="K149" s="927"/>
      <c r="L149" s="927"/>
      <c r="M149" s="927"/>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27"/>
      <c r="AJ149" s="927"/>
      <c r="AK149" s="874"/>
      <c r="AL149" s="874"/>
      <c r="AM149" s="874"/>
      <c r="AN149" s="874"/>
    </row>
    <row r="150" spans="1:40">
      <c r="A150" s="874"/>
      <c r="B150" s="927"/>
      <c r="C150" s="927"/>
      <c r="D150" s="927"/>
      <c r="E150" s="927"/>
      <c r="F150" s="927"/>
      <c r="G150" s="927"/>
      <c r="H150" s="927"/>
      <c r="I150" s="927"/>
      <c r="J150" s="927"/>
      <c r="K150" s="927"/>
      <c r="L150" s="927"/>
      <c r="M150" s="927"/>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27"/>
      <c r="AJ150" s="927"/>
      <c r="AK150" s="874"/>
      <c r="AL150" s="874"/>
      <c r="AM150" s="874"/>
      <c r="AN150" s="874"/>
    </row>
    <row r="151" spans="1:40">
      <c r="A151" s="874"/>
      <c r="B151" s="927"/>
      <c r="C151" s="927"/>
      <c r="D151" s="927"/>
      <c r="E151" s="927"/>
      <c r="F151" s="927"/>
      <c r="G151" s="927"/>
      <c r="H151" s="927"/>
      <c r="I151" s="927"/>
      <c r="J151" s="927"/>
      <c r="K151" s="927"/>
      <c r="L151" s="927"/>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27"/>
      <c r="AJ151" s="927"/>
      <c r="AK151" s="874"/>
      <c r="AL151" s="874"/>
      <c r="AM151" s="874"/>
      <c r="AN151" s="874"/>
    </row>
    <row r="152" spans="1:40">
      <c r="A152" s="874"/>
      <c r="B152" s="874"/>
      <c r="C152" s="874"/>
      <c r="D152" s="874"/>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4"/>
      <c r="AJ152" s="874"/>
      <c r="AK152" s="874"/>
      <c r="AL152" s="874"/>
      <c r="AM152" s="874"/>
      <c r="AN152" s="874"/>
    </row>
    <row r="153" spans="1:40">
      <c r="A153" s="874"/>
      <c r="B153" s="874"/>
      <c r="C153" s="874"/>
      <c r="D153" s="874"/>
      <c r="E153" s="874"/>
      <c r="F153" s="874"/>
      <c r="G153" s="874"/>
      <c r="H153" s="874"/>
      <c r="I153" s="874"/>
      <c r="J153" s="874"/>
      <c r="K153" s="874"/>
      <c r="L153" s="874"/>
      <c r="M153" s="874"/>
      <c r="N153" s="874"/>
      <c r="O153" s="874"/>
      <c r="P153" s="874"/>
      <c r="Q153" s="874"/>
      <c r="R153" s="874"/>
      <c r="S153" s="874"/>
      <c r="T153" s="874"/>
      <c r="U153" s="874"/>
      <c r="V153" s="874"/>
      <c r="W153" s="874"/>
      <c r="X153" s="874"/>
      <c r="Y153" s="874"/>
      <c r="Z153" s="874"/>
      <c r="AA153" s="874"/>
      <c r="AB153" s="874"/>
      <c r="AC153" s="874"/>
      <c r="AD153" s="874"/>
      <c r="AE153" s="874"/>
      <c r="AF153" s="874"/>
      <c r="AG153" s="874"/>
      <c r="AH153" s="874"/>
      <c r="AI153" s="874"/>
      <c r="AJ153" s="874"/>
      <c r="AK153" s="874"/>
      <c r="AL153" s="874"/>
      <c r="AM153" s="874"/>
      <c r="AN153" s="874"/>
    </row>
    <row r="154" spans="1:40">
      <c r="A154" s="874"/>
      <c r="B154" s="874"/>
      <c r="C154" s="874"/>
      <c r="D154" s="874"/>
      <c r="E154" s="874"/>
      <c r="F154" s="874"/>
      <c r="G154" s="874"/>
      <c r="H154" s="874"/>
      <c r="I154" s="874"/>
      <c r="J154" s="874"/>
      <c r="K154" s="874"/>
      <c r="L154" s="874"/>
      <c r="M154" s="874"/>
      <c r="N154" s="874"/>
      <c r="O154" s="874"/>
      <c r="P154" s="874"/>
      <c r="Q154" s="874"/>
      <c r="R154" s="874"/>
      <c r="S154" s="874"/>
      <c r="T154" s="874"/>
      <c r="U154" s="874"/>
      <c r="V154" s="874"/>
      <c r="W154" s="874"/>
      <c r="X154" s="874"/>
      <c r="Y154" s="874"/>
      <c r="Z154" s="874"/>
      <c r="AA154" s="874"/>
      <c r="AB154" s="874"/>
      <c r="AC154" s="874"/>
      <c r="AD154" s="874"/>
      <c r="AE154" s="874"/>
      <c r="AF154" s="874"/>
      <c r="AG154" s="874"/>
      <c r="AH154" s="874"/>
      <c r="AI154" s="874"/>
      <c r="AJ154" s="874"/>
      <c r="AK154" s="874"/>
      <c r="AL154" s="874"/>
      <c r="AM154" s="874"/>
      <c r="AN154" s="874"/>
    </row>
  </sheetData>
  <mergeCells count="23">
    <mergeCell ref="B21:D21"/>
    <mergeCell ref="E21:G21"/>
    <mergeCell ref="B23:B25"/>
    <mergeCell ref="C23:C25"/>
    <mergeCell ref="D23:D25"/>
    <mergeCell ref="O28:P28"/>
    <mergeCell ref="Q28:R28"/>
    <mergeCell ref="S28:T28"/>
    <mergeCell ref="B29:B31"/>
    <mergeCell ref="C29:C31"/>
    <mergeCell ref="D29:D31"/>
    <mergeCell ref="B26:B28"/>
    <mergeCell ref="C26:C28"/>
    <mergeCell ref="D26:D28"/>
    <mergeCell ref="M96:R96"/>
    <mergeCell ref="M105:R105"/>
    <mergeCell ref="M114:R114"/>
    <mergeCell ref="B32:B34"/>
    <mergeCell ref="C32:C34"/>
    <mergeCell ref="D32:D34"/>
    <mergeCell ref="B38:C38"/>
    <mergeCell ref="D38:F38"/>
    <mergeCell ref="G38:I3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C84"/>
  <sheetViews>
    <sheetView zoomScaleNormal="100" workbookViewId="0">
      <selection activeCell="E23" sqref="E23:F34"/>
    </sheetView>
  </sheetViews>
  <sheetFormatPr baseColWidth="10" defaultRowHeight="15"/>
  <cols>
    <col min="1" max="1" width="11.42578125" style="955"/>
    <col min="2" max="2" width="31.28515625" style="955" customWidth="1"/>
    <col min="3" max="3" width="16.42578125" style="955" bestFit="1" customWidth="1"/>
    <col min="4" max="4" width="21.5703125" style="955" customWidth="1"/>
    <col min="5" max="5" width="16.28515625" style="955" bestFit="1" customWidth="1"/>
    <col min="6" max="7" width="18.42578125" style="955" customWidth="1"/>
    <col min="8" max="8" width="16.42578125" style="955" hidden="1" customWidth="1"/>
    <col min="9" max="9" width="21.5703125" style="955" hidden="1" customWidth="1"/>
    <col min="10" max="10" width="16.28515625" style="955" hidden="1" customWidth="1"/>
    <col min="11" max="13" width="18.42578125" style="955" hidden="1" customWidth="1"/>
    <col min="14" max="14" width="15.7109375" style="955" hidden="1" customWidth="1"/>
    <col min="15" max="15" width="17.140625" style="955" hidden="1" customWidth="1"/>
    <col min="16" max="16" width="14.42578125" style="955" hidden="1" customWidth="1"/>
    <col min="17" max="17" width="13.28515625" style="955" hidden="1" customWidth="1"/>
    <col min="18" max="19" width="13.85546875" style="955" hidden="1" customWidth="1"/>
    <col min="20" max="20" width="13.140625" style="955" hidden="1" customWidth="1"/>
    <col min="21" max="21" width="14.28515625" style="955" hidden="1" customWidth="1"/>
    <col min="22" max="24" width="0" style="955" hidden="1" customWidth="1"/>
    <col min="25" max="36" width="11.42578125" style="955"/>
    <col min="37" max="38" width="14.28515625" style="955" customWidth="1"/>
    <col min="39" max="39" width="14.28515625" style="1062" customWidth="1"/>
    <col min="40" max="16384" width="11.42578125" style="955"/>
  </cols>
  <sheetData>
    <row r="1" spans="1:55" ht="24.75" customHeight="1" thickBot="1">
      <c r="A1" s="953" t="s">
        <v>439</v>
      </c>
      <c r="B1" s="953"/>
      <c r="C1" s="953"/>
      <c r="D1" s="954"/>
      <c r="W1" s="1059"/>
      <c r="X1" s="1059"/>
      <c r="Y1" s="1059"/>
      <c r="Z1" s="1059"/>
      <c r="AA1" s="1059"/>
      <c r="AB1" s="1059"/>
      <c r="AC1" s="1059"/>
      <c r="AD1" s="1059"/>
      <c r="AE1" s="1059"/>
      <c r="AF1" s="1059"/>
      <c r="AG1" s="1059"/>
      <c r="AH1" s="1059"/>
      <c r="AI1" s="1059"/>
    </row>
    <row r="2" spans="1:55" ht="23.25" customHeight="1">
      <c r="A2" s="956" t="s">
        <v>440</v>
      </c>
      <c r="D2" s="1317" t="s">
        <v>10</v>
      </c>
      <c r="E2" s="1318"/>
      <c r="F2" s="957"/>
      <c r="G2" s="957"/>
      <c r="H2" s="1059"/>
      <c r="I2" s="1060"/>
      <c r="J2" s="1061"/>
      <c r="K2" s="1059"/>
      <c r="L2" s="1059"/>
      <c r="M2" s="1059"/>
      <c r="N2" s="1059"/>
      <c r="O2" s="1059"/>
      <c r="P2" s="1059"/>
      <c r="Q2" s="1059"/>
      <c r="R2" s="1059"/>
      <c r="S2" s="1059"/>
      <c r="T2" s="1059"/>
      <c r="U2" s="1059"/>
      <c r="V2" s="1059"/>
      <c r="W2" s="1059"/>
      <c r="X2" s="1059"/>
      <c r="Y2" s="1059"/>
      <c r="Z2" s="1059"/>
      <c r="AA2" s="1059"/>
      <c r="AB2" s="1059"/>
      <c r="AC2" s="1059"/>
      <c r="AD2" s="1059"/>
      <c r="AE2" s="1059"/>
      <c r="AF2" s="1059"/>
      <c r="AG2" s="1059"/>
      <c r="AH2" s="1059"/>
      <c r="AI2" s="1059"/>
      <c r="AJ2" s="1069"/>
      <c r="AK2" s="1321" t="s">
        <v>583</v>
      </c>
      <c r="AL2" s="1322"/>
      <c r="AM2" s="1070"/>
    </row>
    <row r="3" spans="1:55" ht="38.25">
      <c r="A3" s="958" t="s">
        <v>146</v>
      </c>
      <c r="B3" s="959" t="s">
        <v>633</v>
      </c>
      <c r="C3" s="959" t="s">
        <v>596</v>
      </c>
      <c r="D3" s="959" t="s">
        <v>632</v>
      </c>
      <c r="E3" s="959" t="s">
        <v>629</v>
      </c>
      <c r="F3" s="959" t="s">
        <v>589</v>
      </c>
      <c r="G3" s="959" t="s">
        <v>630</v>
      </c>
      <c r="H3" s="1060"/>
      <c r="I3" s="1060"/>
      <c r="J3" s="1059"/>
      <c r="K3" s="1059"/>
      <c r="L3" s="1059"/>
      <c r="M3" s="1059"/>
      <c r="N3" s="1059"/>
      <c r="O3" s="1059"/>
      <c r="P3" s="1059"/>
      <c r="Q3" s="1059"/>
      <c r="R3" s="1059"/>
      <c r="S3" s="1059"/>
      <c r="T3" s="1059"/>
      <c r="U3" s="1059"/>
      <c r="V3" s="1059"/>
      <c r="W3" s="1059"/>
      <c r="X3" s="1059"/>
      <c r="Y3" s="1059"/>
      <c r="Z3" s="1059"/>
      <c r="AA3" s="1059"/>
      <c r="AB3" s="1059"/>
      <c r="AC3" s="1059"/>
      <c r="AD3" s="1059"/>
      <c r="AE3" s="1059"/>
      <c r="AF3" s="1059"/>
      <c r="AG3" s="1059"/>
      <c r="AH3" s="1059"/>
      <c r="AI3" s="1059"/>
      <c r="AJ3" s="1071" t="s">
        <v>584</v>
      </c>
      <c r="AK3" s="1072" t="s">
        <v>585</v>
      </c>
      <c r="AL3" s="1072" t="s">
        <v>586</v>
      </c>
      <c r="AM3" s="1073" t="s">
        <v>587</v>
      </c>
    </row>
    <row r="4" spans="1:55">
      <c r="A4" s="960" t="s">
        <v>410</v>
      </c>
      <c r="B4" s="961"/>
      <c r="C4" s="961"/>
      <c r="D4" s="962">
        <v>1198167</v>
      </c>
      <c r="E4" s="1146">
        <v>1451801</v>
      </c>
      <c r="F4" s="1145">
        <f>SUM(AM4:AM7)</f>
        <v>0</v>
      </c>
      <c r="G4" s="1145">
        <v>30927.72</v>
      </c>
      <c r="H4" s="1060"/>
      <c r="I4" s="1060"/>
      <c r="J4" s="1059"/>
      <c r="K4" s="1059"/>
      <c r="L4" s="1059"/>
      <c r="M4" s="1059"/>
      <c r="N4" s="1059"/>
      <c r="O4" s="1059"/>
      <c r="P4" s="1059"/>
      <c r="Q4" s="1059"/>
      <c r="R4" s="1059"/>
      <c r="S4" s="1059"/>
      <c r="T4" s="1059"/>
      <c r="U4" s="1059"/>
      <c r="V4" s="1059"/>
      <c r="W4" s="1059"/>
      <c r="X4" s="1059"/>
      <c r="Y4" s="1059"/>
      <c r="Z4" s="1059"/>
      <c r="AA4" s="1059"/>
      <c r="AB4" s="1059"/>
      <c r="AC4" s="1059"/>
      <c r="AD4" s="1059"/>
      <c r="AE4" s="1059"/>
      <c r="AF4" s="1059"/>
      <c r="AG4" s="1059"/>
      <c r="AH4" s="1059"/>
      <c r="AI4" s="1059"/>
      <c r="AJ4" s="1074">
        <v>1</v>
      </c>
      <c r="AK4" s="1063"/>
      <c r="AL4" s="1063"/>
      <c r="AM4" s="1064"/>
    </row>
    <row r="5" spans="1:55">
      <c r="A5" s="960" t="s">
        <v>412</v>
      </c>
      <c r="B5" s="961"/>
      <c r="C5" s="961"/>
      <c r="D5" s="962">
        <v>1031784</v>
      </c>
      <c r="E5" s="1146">
        <v>1264349</v>
      </c>
      <c r="F5" s="1145">
        <f>SUM(AM8:AM11)</f>
        <v>0</v>
      </c>
      <c r="G5" s="1145">
        <v>27351.79</v>
      </c>
      <c r="H5" s="1059"/>
      <c r="I5" s="1059"/>
      <c r="J5" s="1059"/>
      <c r="K5" s="1059"/>
      <c r="L5" s="1059"/>
      <c r="M5" s="1059"/>
      <c r="N5" s="1059"/>
      <c r="O5" s="1059"/>
      <c r="P5" s="1059"/>
      <c r="Q5" s="1059"/>
      <c r="R5" s="1059"/>
      <c r="S5" s="1059"/>
      <c r="T5" s="1059"/>
      <c r="U5" s="1059"/>
      <c r="V5" s="1059"/>
      <c r="W5" s="1059"/>
      <c r="X5" s="1059"/>
      <c r="Y5" s="1059"/>
      <c r="Z5" s="1059"/>
      <c r="AA5" s="1059"/>
      <c r="AB5" s="1059"/>
      <c r="AC5" s="1059"/>
      <c r="AD5" s="1059"/>
      <c r="AE5" s="1059"/>
      <c r="AF5" s="1059"/>
      <c r="AG5" s="1059"/>
      <c r="AH5" s="1059"/>
      <c r="AI5" s="1059"/>
      <c r="AJ5" s="1075">
        <v>2</v>
      </c>
      <c r="AK5" s="1065"/>
      <c r="AL5" s="1065"/>
      <c r="AM5" s="1066"/>
    </row>
    <row r="6" spans="1:55">
      <c r="A6" s="960" t="s">
        <v>414</v>
      </c>
      <c r="B6" s="961"/>
      <c r="C6" s="961"/>
      <c r="D6" s="962">
        <v>1065864</v>
      </c>
      <c r="E6" s="1146">
        <v>1379927</v>
      </c>
      <c r="F6" s="1145">
        <f>SUM(AM12:AM15)</f>
        <v>0</v>
      </c>
      <c r="G6" s="1145">
        <v>29034.02</v>
      </c>
      <c r="H6" s="1059"/>
      <c r="I6" s="1059"/>
      <c r="J6" s="1059"/>
      <c r="K6" s="1059"/>
      <c r="L6" s="1059"/>
      <c r="M6" s="1059"/>
      <c r="N6" s="1059"/>
      <c r="O6" s="1059"/>
      <c r="P6" s="1059"/>
      <c r="Q6" s="1059"/>
      <c r="R6" s="1059"/>
      <c r="S6" s="1059"/>
      <c r="T6" s="1059"/>
      <c r="U6" s="1059"/>
      <c r="V6" s="1059"/>
      <c r="W6" s="1059"/>
      <c r="X6" s="1059"/>
      <c r="Y6" s="1059"/>
      <c r="Z6" s="1059"/>
      <c r="AA6" s="1059"/>
      <c r="AB6" s="1059"/>
      <c r="AC6" s="1059"/>
      <c r="AD6" s="1059"/>
      <c r="AE6" s="1059"/>
      <c r="AF6" s="1059"/>
      <c r="AG6" s="1059"/>
      <c r="AH6" s="1059"/>
      <c r="AI6" s="1059"/>
      <c r="AJ6" s="1075">
        <v>3</v>
      </c>
      <c r="AK6" s="1065"/>
      <c r="AL6" s="1065"/>
      <c r="AM6" s="1066"/>
    </row>
    <row r="7" spans="1:55">
      <c r="A7" s="960" t="s">
        <v>416</v>
      </c>
      <c r="B7" s="961"/>
      <c r="C7" s="961"/>
      <c r="D7" s="962">
        <v>1123004</v>
      </c>
      <c r="E7" s="1146">
        <v>1316410</v>
      </c>
      <c r="F7" s="1145">
        <f>SUM(AM16:AM19)</f>
        <v>0</v>
      </c>
      <c r="G7" s="1145">
        <v>28578.42</v>
      </c>
      <c r="H7" s="1059"/>
      <c r="I7" s="1059"/>
      <c r="J7" s="1059"/>
      <c r="K7" s="1059"/>
      <c r="L7" s="1059"/>
      <c r="M7" s="1059"/>
      <c r="N7" s="1059"/>
      <c r="O7" s="1059"/>
      <c r="P7" s="1059"/>
      <c r="Q7" s="1059"/>
      <c r="R7" s="1059"/>
      <c r="S7" s="1059"/>
      <c r="T7" s="1059"/>
      <c r="U7" s="1059"/>
      <c r="V7" s="1059"/>
      <c r="W7" s="1059"/>
      <c r="X7" s="1059"/>
      <c r="Y7" s="1059"/>
      <c r="Z7" s="1059"/>
      <c r="AA7" s="1059"/>
      <c r="AB7" s="1059"/>
      <c r="AC7" s="1059"/>
      <c r="AD7" s="1059"/>
      <c r="AE7" s="1059"/>
      <c r="AF7" s="1059"/>
      <c r="AG7" s="1059"/>
      <c r="AH7" s="1059"/>
      <c r="AI7" s="1059"/>
      <c r="AJ7" s="1075">
        <v>4</v>
      </c>
      <c r="AK7" s="1065"/>
      <c r="AL7" s="1065"/>
      <c r="AM7" s="1066"/>
    </row>
    <row r="8" spans="1:55">
      <c r="A8" s="960" t="s">
        <v>418</v>
      </c>
      <c r="B8" s="961"/>
      <c r="C8" s="961"/>
      <c r="D8" s="962">
        <v>1060114</v>
      </c>
      <c r="E8" s="1146">
        <v>1232264</v>
      </c>
      <c r="F8" s="1145">
        <f>SUM(AM20:AM23)</f>
        <v>0</v>
      </c>
      <c r="G8" s="1145">
        <v>26795.040000000001</v>
      </c>
      <c r="H8" s="1059"/>
      <c r="I8" s="1059"/>
      <c r="J8" s="1059"/>
      <c r="K8" s="1059"/>
      <c r="L8" s="1059"/>
      <c r="M8" s="1059"/>
      <c r="N8" s="1059"/>
      <c r="O8" s="1059"/>
      <c r="P8" s="1059"/>
      <c r="Q8" s="1059"/>
      <c r="R8" s="1059"/>
      <c r="S8" s="1059"/>
      <c r="T8" s="1059"/>
      <c r="U8" s="1059"/>
      <c r="V8" s="1059"/>
      <c r="W8" s="1059"/>
      <c r="X8" s="1059"/>
      <c r="Y8" s="1059"/>
      <c r="Z8" s="1059"/>
      <c r="AA8" s="1059"/>
      <c r="AB8" s="1059"/>
      <c r="AC8" s="1059"/>
      <c r="AD8" s="1059"/>
      <c r="AE8" s="1059"/>
      <c r="AF8" s="1059"/>
      <c r="AG8" s="1059"/>
      <c r="AH8" s="1059"/>
      <c r="AI8" s="1059"/>
      <c r="AJ8" s="1075">
        <v>5</v>
      </c>
      <c r="AK8" s="1065"/>
      <c r="AL8" s="1065"/>
      <c r="AM8" s="1066"/>
    </row>
    <row r="9" spans="1:55">
      <c r="A9" s="960" t="s">
        <v>420</v>
      </c>
      <c r="B9" s="961"/>
      <c r="C9" s="961"/>
      <c r="D9" s="962">
        <v>1245076</v>
      </c>
      <c r="E9" s="1146">
        <v>2351574</v>
      </c>
      <c r="F9" s="1145">
        <f>SUM(AM24:AM27)</f>
        <v>0</v>
      </c>
      <c r="G9" s="1145">
        <v>52519.12</v>
      </c>
      <c r="H9" s="1059"/>
      <c r="I9" s="1059"/>
      <c r="J9" s="1059"/>
      <c r="K9" s="1059"/>
      <c r="L9" s="1059"/>
      <c r="M9" s="1059"/>
      <c r="N9" s="1059"/>
      <c r="O9" s="1059"/>
      <c r="P9" s="1059"/>
      <c r="Q9" s="1059"/>
      <c r="R9" s="1059"/>
      <c r="S9" s="1059"/>
      <c r="T9" s="1059"/>
      <c r="U9" s="1059"/>
      <c r="V9" s="1059"/>
      <c r="W9" s="1059"/>
      <c r="X9" s="1059"/>
      <c r="Y9" s="1059"/>
      <c r="Z9" s="1059"/>
      <c r="AA9" s="1059"/>
      <c r="AB9" s="1059"/>
      <c r="AC9" s="1059"/>
      <c r="AD9" s="1059"/>
      <c r="AE9" s="1059"/>
      <c r="AF9" s="1059"/>
      <c r="AG9" s="1059"/>
      <c r="AH9" s="1059"/>
      <c r="AI9" s="1059"/>
      <c r="AJ9" s="1074">
        <v>6</v>
      </c>
      <c r="AK9" s="1063"/>
      <c r="AL9" s="1063"/>
      <c r="AM9" s="1064"/>
    </row>
    <row r="10" spans="1:55">
      <c r="A10" s="960" t="s">
        <v>422</v>
      </c>
      <c r="B10" s="961"/>
      <c r="C10" s="961"/>
      <c r="D10" s="962">
        <v>2007753</v>
      </c>
      <c r="E10" s="1146">
        <v>2675837</v>
      </c>
      <c r="F10" s="1145">
        <f>SUM(AM28:AM31)</f>
        <v>0</v>
      </c>
      <c r="G10" s="1145">
        <v>58275.57</v>
      </c>
      <c r="H10" s="1059"/>
      <c r="I10" s="1059"/>
      <c r="J10" s="1059"/>
      <c r="K10" s="1059"/>
      <c r="L10" s="1059"/>
      <c r="M10" s="1059"/>
      <c r="N10" s="1059"/>
      <c r="O10" s="1059"/>
      <c r="P10" s="1059"/>
      <c r="Q10" s="1059"/>
      <c r="R10" s="1059"/>
      <c r="S10" s="1059"/>
      <c r="T10" s="1059"/>
      <c r="U10" s="1059"/>
      <c r="V10" s="1059"/>
      <c r="W10" s="1059"/>
      <c r="X10" s="1059"/>
      <c r="Y10" s="1059"/>
      <c r="Z10" s="1059"/>
      <c r="AA10" s="1059"/>
      <c r="AB10" s="1059"/>
      <c r="AC10" s="1059"/>
      <c r="AD10" s="1059"/>
      <c r="AE10" s="1059"/>
      <c r="AF10" s="1059"/>
      <c r="AG10" s="1059"/>
      <c r="AH10" s="1059"/>
      <c r="AI10" s="1059"/>
      <c r="AJ10" s="1074">
        <v>7</v>
      </c>
      <c r="AK10" s="1063"/>
      <c r="AL10" s="1063"/>
      <c r="AM10" s="1064"/>
    </row>
    <row r="11" spans="1:55">
      <c r="A11" s="960" t="s">
        <v>424</v>
      </c>
      <c r="B11" s="961"/>
      <c r="C11" s="961"/>
      <c r="D11" s="962">
        <v>1548078</v>
      </c>
      <c r="E11" s="1146">
        <v>2363743</v>
      </c>
      <c r="F11" s="1145">
        <f>SUM(AM32:AM35)</f>
        <v>0</v>
      </c>
      <c r="G11" s="1145">
        <v>53131.81</v>
      </c>
      <c r="H11" s="1059"/>
      <c r="I11" s="1059"/>
      <c r="J11" s="1059"/>
      <c r="K11" s="1059"/>
      <c r="L11" s="1059"/>
      <c r="M11" s="1059"/>
      <c r="N11" s="1059"/>
      <c r="O11" s="1059"/>
      <c r="P11" s="1059"/>
      <c r="Q11" s="1059"/>
      <c r="R11" s="1059"/>
      <c r="S11" s="1059"/>
      <c r="T11" s="1059"/>
      <c r="U11" s="1059"/>
      <c r="V11" s="1059"/>
      <c r="W11" s="1059"/>
      <c r="X11" s="1059"/>
      <c r="Y11" s="1059"/>
      <c r="Z11" s="1059"/>
      <c r="AA11" s="1059"/>
      <c r="AB11" s="1059"/>
      <c r="AC11" s="1059"/>
      <c r="AD11" s="1059"/>
      <c r="AE11" s="1059"/>
      <c r="AF11" s="1059"/>
      <c r="AG11" s="1059"/>
      <c r="AH11" s="1059"/>
      <c r="AI11" s="1059"/>
      <c r="AJ11" s="1074">
        <v>8</v>
      </c>
      <c r="AK11" s="1063"/>
      <c r="AL11" s="1063"/>
      <c r="AM11" s="1064"/>
    </row>
    <row r="12" spans="1:55">
      <c r="A12" s="960" t="s">
        <v>441</v>
      </c>
      <c r="B12" s="961"/>
      <c r="C12" s="961"/>
      <c r="D12" s="962">
        <v>1251379</v>
      </c>
      <c r="E12" s="1146">
        <v>2259025</v>
      </c>
      <c r="F12" s="1145">
        <f>SUM(AM36:AM39)</f>
        <v>0</v>
      </c>
      <c r="G12" s="1145">
        <v>47367.03</v>
      </c>
      <c r="H12" s="1059"/>
      <c r="I12" s="1059"/>
      <c r="J12" s="1059"/>
      <c r="K12" s="1059"/>
      <c r="L12" s="1059"/>
      <c r="M12" s="1059"/>
      <c r="N12" s="1059"/>
      <c r="O12" s="1059"/>
      <c r="P12" s="1059"/>
      <c r="Q12" s="1059"/>
      <c r="R12" s="1059"/>
      <c r="S12" s="1059"/>
      <c r="T12" s="1059"/>
      <c r="U12" s="1059"/>
      <c r="V12" s="1059"/>
      <c r="W12" s="1059"/>
      <c r="X12" s="1059"/>
      <c r="Y12" s="1059"/>
      <c r="Z12" s="1059"/>
      <c r="AA12" s="1059"/>
      <c r="AB12" s="1059"/>
      <c r="AC12" s="1059"/>
      <c r="AD12" s="1059"/>
      <c r="AE12" s="1059"/>
      <c r="AF12" s="1059"/>
      <c r="AG12" s="1059"/>
      <c r="AH12" s="1059"/>
      <c r="AI12" s="1059"/>
      <c r="AJ12" s="1074">
        <v>9</v>
      </c>
      <c r="AK12" s="1063"/>
      <c r="AL12" s="1063"/>
      <c r="AM12" s="1064"/>
    </row>
    <row r="13" spans="1:55">
      <c r="A13" s="960" t="s">
        <v>426</v>
      </c>
      <c r="B13" s="961"/>
      <c r="C13" s="961"/>
      <c r="D13" s="962">
        <v>1117155</v>
      </c>
      <c r="E13" s="1146">
        <v>2210038</v>
      </c>
      <c r="F13" s="1145">
        <f>SUM(AM40:AM43)</f>
        <v>0</v>
      </c>
      <c r="G13" s="1145">
        <v>44451.839999999997</v>
      </c>
      <c r="H13" s="1059"/>
      <c r="I13" s="1059"/>
      <c r="J13" s="1059"/>
      <c r="K13" s="1059"/>
      <c r="L13" s="1059"/>
      <c r="M13" s="1059"/>
      <c r="N13" s="1059"/>
      <c r="O13" s="1059"/>
      <c r="P13" s="1059"/>
      <c r="Q13" s="1059"/>
      <c r="R13" s="1059"/>
      <c r="S13" s="1059"/>
      <c r="T13" s="1059"/>
      <c r="U13" s="1059"/>
      <c r="V13" s="1059"/>
      <c r="W13" s="1059"/>
      <c r="X13" s="1059"/>
      <c r="Y13" s="1059"/>
      <c r="Z13" s="1059"/>
      <c r="AA13" s="1059"/>
      <c r="AB13" s="1059"/>
      <c r="AC13" s="1059"/>
      <c r="AD13" s="1059"/>
      <c r="AE13" s="1059"/>
      <c r="AF13" s="1059"/>
      <c r="AG13" s="1059"/>
      <c r="AH13" s="1059"/>
      <c r="AI13" s="1059"/>
      <c r="AJ13" s="1074">
        <v>10</v>
      </c>
      <c r="AK13" s="1063"/>
      <c r="AL13" s="1063"/>
      <c r="AM13" s="1064"/>
    </row>
    <row r="14" spans="1:55">
      <c r="A14" s="960" t="s">
        <v>427</v>
      </c>
      <c r="B14" s="961"/>
      <c r="C14" s="961"/>
      <c r="D14" s="962">
        <v>1171486</v>
      </c>
      <c r="E14" s="1146">
        <v>2386645</v>
      </c>
      <c r="F14" s="1145">
        <f>SUM(AM44:AM47)</f>
        <v>0</v>
      </c>
      <c r="G14" s="1145">
        <v>48409.67</v>
      </c>
      <c r="H14" s="1059"/>
      <c r="I14" s="1059"/>
      <c r="J14" s="1059"/>
      <c r="K14" s="1059"/>
      <c r="L14" s="1059"/>
      <c r="M14" s="1059"/>
      <c r="N14" s="1059"/>
      <c r="O14" s="1059"/>
      <c r="P14" s="1059"/>
      <c r="Q14" s="1059"/>
      <c r="R14" s="1059"/>
      <c r="S14" s="1059"/>
      <c r="T14" s="1059"/>
      <c r="U14" s="1059"/>
      <c r="V14" s="1059"/>
      <c r="W14" s="1059"/>
      <c r="X14" s="1059"/>
      <c r="Y14" s="1059"/>
      <c r="Z14" s="1059"/>
      <c r="AA14" s="1059"/>
      <c r="AB14" s="1059"/>
      <c r="AC14" s="1059"/>
      <c r="AD14" s="1059"/>
      <c r="AE14" s="1059"/>
      <c r="AF14" s="1059"/>
      <c r="AG14" s="1059"/>
      <c r="AH14" s="1059"/>
      <c r="AI14" s="1059"/>
      <c r="AJ14" s="1074">
        <v>11</v>
      </c>
      <c r="AK14" s="1063"/>
      <c r="AL14" s="1063"/>
      <c r="AM14" s="1064"/>
      <c r="AN14" s="1059"/>
      <c r="AO14" s="1059"/>
      <c r="AP14" s="1059"/>
      <c r="AQ14" s="1059"/>
      <c r="AR14" s="1059"/>
      <c r="AS14" s="1059"/>
      <c r="AT14" s="1059"/>
      <c r="AU14" s="1059"/>
      <c r="AV14" s="1059"/>
      <c r="AW14" s="1059"/>
      <c r="AX14" s="1059"/>
      <c r="AY14" s="1059"/>
      <c r="AZ14" s="1059"/>
      <c r="BA14" s="1059"/>
      <c r="BB14" s="1059"/>
      <c r="BC14" s="1059"/>
    </row>
    <row r="15" spans="1:55">
      <c r="A15" s="960" t="s">
        <v>428</v>
      </c>
      <c r="B15" s="961"/>
      <c r="C15" s="961"/>
      <c r="D15" s="962">
        <v>1355141</v>
      </c>
      <c r="E15" s="1146">
        <v>1394129</v>
      </c>
      <c r="F15" s="1145">
        <f>SUM(AM48:AM51)</f>
        <v>0</v>
      </c>
      <c r="G15" s="1145">
        <v>29703.91</v>
      </c>
      <c r="H15" s="1059"/>
      <c r="I15" s="1059"/>
      <c r="J15" s="1059"/>
      <c r="K15" s="1059"/>
      <c r="L15" s="1059"/>
      <c r="M15" s="1059"/>
      <c r="N15" s="1059"/>
      <c r="O15" s="1059"/>
      <c r="P15" s="1059"/>
      <c r="Q15" s="1059"/>
      <c r="R15" s="1059"/>
      <c r="S15" s="1059"/>
      <c r="T15" s="1059"/>
      <c r="U15" s="1059"/>
      <c r="V15" s="1059"/>
      <c r="W15" s="1059"/>
      <c r="X15" s="1059"/>
      <c r="Y15" s="1059"/>
      <c r="Z15" s="1059"/>
      <c r="AA15" s="1059"/>
      <c r="AB15" s="1059"/>
      <c r="AC15" s="1059"/>
      <c r="AD15" s="1059"/>
      <c r="AE15" s="1059"/>
      <c r="AF15" s="1059"/>
      <c r="AG15" s="1059"/>
      <c r="AH15" s="1059"/>
      <c r="AI15" s="1059"/>
      <c r="AJ15" s="1074">
        <v>12</v>
      </c>
      <c r="AK15" s="1063"/>
      <c r="AL15" s="1063"/>
      <c r="AM15" s="1064"/>
      <c r="AN15" s="1059"/>
      <c r="AO15" s="1059"/>
      <c r="AP15" s="1059"/>
      <c r="AQ15" s="1059"/>
      <c r="AR15" s="1059"/>
      <c r="AS15" s="1059"/>
      <c r="AT15" s="1059"/>
      <c r="AU15" s="1059"/>
      <c r="AV15" s="1059"/>
      <c r="AW15" s="1059"/>
      <c r="AX15" s="1059"/>
      <c r="AY15" s="1059"/>
      <c r="AZ15" s="1059"/>
      <c r="BA15" s="1059"/>
      <c r="BB15" s="1059"/>
      <c r="BC15" s="1059"/>
    </row>
    <row r="16" spans="1:55">
      <c r="A16" s="963" t="s">
        <v>0</v>
      </c>
      <c r="B16" s="964"/>
      <c r="C16" s="964"/>
      <c r="D16" s="1147">
        <f>SUM(D4:D15)</f>
        <v>15175001</v>
      </c>
      <c r="E16" s="1147">
        <f>SUM(E4:E15)</f>
        <v>22285742</v>
      </c>
      <c r="F16" s="1147">
        <f>SUM(F4:F15)</f>
        <v>0</v>
      </c>
      <c r="G16" s="1147">
        <f>SUM(G4:G15)</f>
        <v>476545.93999999994</v>
      </c>
      <c r="H16" s="1059"/>
      <c r="I16" s="1059"/>
      <c r="J16" s="1059"/>
      <c r="K16" s="1059"/>
      <c r="L16" s="1059"/>
      <c r="M16" s="1059"/>
      <c r="N16" s="1059"/>
      <c r="O16" s="1059"/>
      <c r="P16" s="1059"/>
      <c r="Q16" s="1059"/>
      <c r="R16" s="1059"/>
      <c r="S16" s="1059"/>
      <c r="T16" s="1059"/>
      <c r="U16" s="1059"/>
      <c r="V16" s="1059"/>
      <c r="W16" s="1059"/>
      <c r="X16" s="1059"/>
      <c r="Y16" s="1059"/>
      <c r="Z16" s="1059"/>
      <c r="AA16" s="1059"/>
      <c r="AB16" s="1059"/>
      <c r="AC16" s="1059"/>
      <c r="AD16" s="1059"/>
      <c r="AE16" s="1059"/>
      <c r="AF16" s="1059"/>
      <c r="AG16" s="1059"/>
      <c r="AH16" s="1059"/>
      <c r="AI16" s="1059"/>
      <c r="AJ16" s="1074">
        <v>13</v>
      </c>
      <c r="AK16" s="1063"/>
      <c r="AL16" s="1063"/>
      <c r="AM16" s="1064"/>
      <c r="AN16" s="1059"/>
      <c r="AO16" s="1059"/>
      <c r="AP16" s="1059"/>
      <c r="AQ16" s="1059"/>
      <c r="AR16" s="1059"/>
      <c r="AS16" s="1059"/>
      <c r="AT16" s="1059"/>
      <c r="AU16" s="1059"/>
      <c r="AV16" s="1059"/>
      <c r="AW16" s="1059"/>
      <c r="AX16" s="1059"/>
      <c r="AY16" s="1059"/>
      <c r="AZ16" s="1059"/>
      <c r="BA16" s="1059"/>
      <c r="BB16" s="1059"/>
      <c r="BC16" s="1059"/>
    </row>
    <row r="17" spans="2:55" ht="15.75" thickBot="1">
      <c r="H17" s="1059"/>
      <c r="I17" s="1059"/>
      <c r="J17" s="1059"/>
      <c r="K17" s="1059"/>
      <c r="L17" s="1059"/>
      <c r="M17" s="1059"/>
      <c r="N17" s="1059"/>
      <c r="O17" s="1059"/>
      <c r="P17" s="1059"/>
      <c r="Q17" s="1059"/>
      <c r="R17" s="1059"/>
      <c r="S17" s="1059"/>
      <c r="T17" s="1059"/>
      <c r="U17" s="1059"/>
      <c r="V17" s="1059"/>
      <c r="W17" s="1059"/>
      <c r="X17" s="1059"/>
      <c r="Y17" s="1059"/>
      <c r="Z17" s="1059"/>
      <c r="AA17" s="1059"/>
      <c r="AB17" s="1059"/>
      <c r="AC17" s="1059"/>
      <c r="AD17" s="1059"/>
      <c r="AE17" s="1059"/>
      <c r="AF17" s="1059"/>
      <c r="AG17" s="1059"/>
      <c r="AH17" s="1059"/>
      <c r="AI17" s="1059"/>
      <c r="AJ17" s="1074">
        <v>14</v>
      </c>
      <c r="AK17" s="1063"/>
      <c r="AL17" s="1063"/>
      <c r="AM17" s="1064"/>
      <c r="AN17" s="1059"/>
      <c r="AO17" s="1059"/>
      <c r="AP17" s="1059"/>
      <c r="AQ17" s="1059"/>
      <c r="AR17" s="1059"/>
      <c r="AS17" s="1059"/>
      <c r="AT17" s="1059"/>
      <c r="AU17" s="1059"/>
      <c r="AV17" s="1059"/>
      <c r="AW17" s="1059"/>
      <c r="AX17" s="1059"/>
      <c r="AY17" s="1059"/>
      <c r="AZ17" s="1059"/>
      <c r="BA17" s="1059"/>
      <c r="BB17" s="1059"/>
      <c r="BC17" s="1059"/>
    </row>
    <row r="18" spans="2:55" ht="21.75" customHeight="1" thickBot="1">
      <c r="D18" s="965" t="s">
        <v>145</v>
      </c>
      <c r="E18" s="966">
        <f>G16/E16</f>
        <v>2.1383445074433686E-2</v>
      </c>
      <c r="H18" s="1059"/>
      <c r="I18" s="1059"/>
      <c r="J18" s="1059"/>
      <c r="K18" s="1059"/>
      <c r="L18" s="1059"/>
      <c r="M18" s="1059"/>
      <c r="N18" s="1059"/>
      <c r="O18" s="1059"/>
      <c r="P18" s="1059"/>
      <c r="Q18" s="1059"/>
      <c r="R18" s="1059"/>
      <c r="S18" s="1059"/>
      <c r="T18" s="1059"/>
      <c r="U18" s="1059"/>
      <c r="V18" s="1059"/>
      <c r="W18" s="1059"/>
      <c r="X18" s="1059"/>
      <c r="Y18" s="1059"/>
      <c r="Z18" s="1059"/>
      <c r="AA18" s="1059"/>
      <c r="AB18" s="1059"/>
      <c r="AC18" s="1059"/>
      <c r="AD18" s="1059"/>
      <c r="AE18" s="1059"/>
      <c r="AF18" s="1059"/>
      <c r="AG18" s="1059"/>
      <c r="AH18" s="1059"/>
      <c r="AI18" s="1059"/>
      <c r="AJ18" s="1074">
        <v>15</v>
      </c>
      <c r="AK18" s="1063"/>
      <c r="AL18" s="1063"/>
      <c r="AM18" s="1064"/>
      <c r="AN18" s="1059"/>
      <c r="AO18" s="1059"/>
      <c r="AP18" s="1059"/>
      <c r="AQ18" s="1059"/>
      <c r="AR18" s="1059"/>
      <c r="AS18" s="1059"/>
      <c r="AT18" s="1059"/>
      <c r="AU18" s="1059"/>
      <c r="AV18" s="1059"/>
      <c r="AW18" s="1059"/>
      <c r="AX18" s="1059"/>
      <c r="AY18" s="1059"/>
      <c r="AZ18" s="1059"/>
      <c r="BA18" s="1059"/>
      <c r="BB18" s="1059"/>
      <c r="BC18" s="1059"/>
    </row>
    <row r="19" spans="2:55">
      <c r="H19" s="1059"/>
      <c r="I19" s="1059"/>
      <c r="J19" s="1059"/>
      <c r="K19" s="1059"/>
      <c r="L19" s="1059"/>
      <c r="M19" s="1059"/>
      <c r="N19" s="1059"/>
      <c r="O19" s="1059"/>
      <c r="P19" s="1059"/>
      <c r="Q19" s="1059"/>
      <c r="R19" s="1059"/>
      <c r="S19" s="1059"/>
      <c r="T19" s="1059"/>
      <c r="U19" s="1059"/>
      <c r="V19" s="1059"/>
      <c r="W19" s="1059"/>
      <c r="X19" s="1059"/>
      <c r="Y19" s="1059"/>
      <c r="Z19" s="1059"/>
      <c r="AA19" s="1059"/>
      <c r="AB19" s="1059"/>
      <c r="AC19" s="1059"/>
      <c r="AD19" s="1059"/>
      <c r="AE19" s="1059"/>
      <c r="AF19" s="1059"/>
      <c r="AG19" s="1059"/>
      <c r="AH19" s="1059"/>
      <c r="AI19" s="1059"/>
      <c r="AJ19" s="1074">
        <v>16</v>
      </c>
      <c r="AK19" s="1063"/>
      <c r="AL19" s="1063"/>
      <c r="AM19" s="1064"/>
      <c r="AN19" s="1059"/>
      <c r="AO19" s="1059"/>
      <c r="AP19" s="1059"/>
      <c r="AQ19" s="1059"/>
      <c r="AR19" s="1059"/>
      <c r="AS19" s="1059"/>
      <c r="AT19" s="1059"/>
      <c r="AU19" s="1059"/>
      <c r="AV19" s="1059"/>
      <c r="AW19" s="1059"/>
      <c r="AX19" s="1059"/>
      <c r="AY19" s="1059"/>
      <c r="AZ19" s="1059"/>
      <c r="BA19" s="1059"/>
      <c r="BB19" s="1059"/>
      <c r="BC19" s="1059"/>
    </row>
    <row r="20" spans="2:55">
      <c r="B20" s="956"/>
      <c r="C20" s="956"/>
      <c r="W20" s="1059"/>
      <c r="X20" s="1059"/>
      <c r="Y20" s="1059"/>
      <c r="Z20" s="1059"/>
      <c r="AA20" s="1059"/>
      <c r="AB20" s="1059"/>
      <c r="AC20" s="1059"/>
      <c r="AD20" s="1059"/>
      <c r="AE20" s="1059"/>
      <c r="AF20" s="1059"/>
      <c r="AG20" s="1059"/>
      <c r="AH20" s="1059"/>
      <c r="AI20" s="1059"/>
      <c r="AJ20" s="1074">
        <v>17</v>
      </c>
      <c r="AK20" s="1063"/>
      <c r="AL20" s="1063"/>
      <c r="AM20" s="1064"/>
      <c r="AN20" s="1059"/>
      <c r="AO20" s="1059"/>
      <c r="AP20" s="1059"/>
      <c r="AQ20" s="1059"/>
      <c r="AR20" s="1059"/>
      <c r="AS20" s="1059"/>
      <c r="AT20" s="1059"/>
      <c r="AU20" s="1059"/>
      <c r="AV20" s="1059"/>
      <c r="AW20" s="1059"/>
      <c r="AX20" s="1059"/>
      <c r="AY20" s="1059"/>
      <c r="AZ20" s="1059"/>
      <c r="BA20" s="1059"/>
      <c r="BB20" s="1059"/>
      <c r="BC20" s="1059"/>
    </row>
    <row r="21" spans="2:55" ht="20.25" customHeight="1" thickBot="1">
      <c r="C21" s="1059"/>
      <c r="H21" s="967" t="s">
        <v>442</v>
      </c>
      <c r="I21" s="967" t="s">
        <v>443</v>
      </c>
      <c r="K21" s="958" t="s">
        <v>146</v>
      </c>
      <c r="L21" s="959" t="s">
        <v>444</v>
      </c>
      <c r="M21" s="959" t="s">
        <v>445</v>
      </c>
      <c r="N21" s="968" t="s">
        <v>446</v>
      </c>
      <c r="O21" s="969" t="s">
        <v>447</v>
      </c>
      <c r="P21" s="969" t="s">
        <v>374</v>
      </c>
      <c r="T21" s="970"/>
      <c r="U21" s="970"/>
      <c r="W21" s="1059"/>
      <c r="X21" s="1059"/>
      <c r="Y21" s="1059"/>
      <c r="Z21" s="1059"/>
      <c r="AA21" s="1059"/>
      <c r="AB21" s="1059"/>
      <c r="AC21" s="1059"/>
      <c r="AD21" s="1059"/>
      <c r="AE21" s="1059"/>
      <c r="AF21" s="1059"/>
      <c r="AG21" s="1059"/>
      <c r="AH21" s="1059"/>
      <c r="AI21" s="1059"/>
      <c r="AJ21" s="1074">
        <v>18</v>
      </c>
      <c r="AK21" s="1063"/>
      <c r="AL21" s="1063"/>
      <c r="AM21" s="1064"/>
      <c r="AN21" s="1059"/>
      <c r="AO21" s="1059"/>
      <c r="AP21" s="1059"/>
      <c r="AQ21" s="1059"/>
      <c r="AR21" s="1059"/>
      <c r="AS21" s="1059"/>
      <c r="AT21" s="1059"/>
      <c r="AU21" s="1059"/>
      <c r="AV21" s="1059"/>
      <c r="AW21" s="1059"/>
      <c r="AX21" s="1059"/>
      <c r="AY21" s="1059"/>
      <c r="AZ21" s="1059"/>
      <c r="BA21" s="1059"/>
      <c r="BB21" s="1059"/>
      <c r="BC21" s="1059"/>
    </row>
    <row r="22" spans="2:55">
      <c r="C22" s="1059"/>
      <c r="D22" s="971" t="s">
        <v>627</v>
      </c>
      <c r="E22" s="971" t="s">
        <v>10</v>
      </c>
      <c r="F22" s="972" t="s">
        <v>447</v>
      </c>
      <c r="H22" s="973" t="s">
        <v>448</v>
      </c>
      <c r="I22" s="973" t="s">
        <v>449</v>
      </c>
      <c r="K22" s="974" t="s">
        <v>135</v>
      </c>
      <c r="L22" s="975">
        <v>145260</v>
      </c>
      <c r="M22" s="975">
        <v>16572</v>
      </c>
      <c r="N22" s="976">
        <f>SUM(L22:M22)</f>
        <v>161832</v>
      </c>
      <c r="O22" s="977">
        <v>6491.106667</v>
      </c>
      <c r="P22" s="978">
        <f>AVERAGE($P$24:$P$28)</f>
        <v>60830</v>
      </c>
      <c r="T22" s="979"/>
      <c r="U22" s="979"/>
      <c r="W22" s="1059"/>
      <c r="X22" s="1059"/>
      <c r="Y22" s="1059"/>
      <c r="Z22" s="1059"/>
      <c r="AA22" s="1059"/>
      <c r="AB22" s="1059"/>
      <c r="AC22" s="1059"/>
      <c r="AD22" s="1059"/>
      <c r="AE22" s="1059"/>
      <c r="AF22" s="1059"/>
      <c r="AG22" s="1059"/>
      <c r="AH22" s="1059"/>
      <c r="AI22" s="1059"/>
      <c r="AJ22" s="1074">
        <v>19</v>
      </c>
      <c r="AK22" s="1063"/>
      <c r="AL22" s="1063"/>
      <c r="AM22" s="1064"/>
      <c r="AN22" s="1059"/>
      <c r="AO22" s="1059"/>
      <c r="AP22" s="1059"/>
      <c r="AQ22" s="1059"/>
      <c r="AR22" s="1059"/>
      <c r="AS22" s="1059"/>
      <c r="AT22" s="1059"/>
      <c r="AU22" s="1059"/>
      <c r="AV22" s="1059"/>
      <c r="AW22" s="1059"/>
      <c r="AX22" s="1059"/>
      <c r="AY22" s="1059"/>
      <c r="AZ22" s="1059"/>
      <c r="BA22" s="1059"/>
      <c r="BB22" s="1059"/>
      <c r="BC22" s="1059"/>
    </row>
    <row r="23" spans="2:55" ht="15.75" thickBot="1">
      <c r="B23" s="956"/>
      <c r="C23" s="1060"/>
      <c r="D23" s="980" t="str">
        <f t="shared" ref="D23:D34" si="0">A4</f>
        <v>ENERO</v>
      </c>
      <c r="E23" s="981">
        <f t="shared" ref="E23:E34" si="1">E4</f>
        <v>1451801</v>
      </c>
      <c r="F23" s="982">
        <f t="shared" ref="F23:F34" si="2">G4</f>
        <v>30927.72</v>
      </c>
      <c r="H23" s="983">
        <v>16572</v>
      </c>
      <c r="I23" s="983">
        <v>145260</v>
      </c>
      <c r="K23" s="974" t="s">
        <v>136</v>
      </c>
      <c r="L23" s="975">
        <v>119308</v>
      </c>
      <c r="M23" s="975">
        <v>15379</v>
      </c>
      <c r="N23" s="976">
        <f t="shared" ref="N23:N33" si="3">SUM(L23:M23)</f>
        <v>134687</v>
      </c>
      <c r="O23" s="977">
        <v>5439.6021569999994</v>
      </c>
      <c r="P23" s="978">
        <f>P22</f>
        <v>60830</v>
      </c>
      <c r="T23" s="984"/>
      <c r="U23" s="984"/>
      <c r="W23" s="1059"/>
      <c r="X23" s="1059"/>
      <c r="Y23" s="1059"/>
      <c r="Z23" s="1059"/>
      <c r="AA23" s="1059"/>
      <c r="AB23" s="1059"/>
      <c r="AC23" s="1059"/>
      <c r="AD23" s="1059"/>
      <c r="AE23" s="1059"/>
      <c r="AF23" s="1059"/>
      <c r="AG23" s="1059"/>
      <c r="AH23" s="1059"/>
      <c r="AI23" s="1059"/>
      <c r="AJ23" s="1074">
        <v>20</v>
      </c>
      <c r="AK23" s="1063"/>
      <c r="AL23" s="1063"/>
      <c r="AM23" s="1064"/>
      <c r="AN23" s="1059"/>
      <c r="AO23" s="1059"/>
      <c r="AP23" s="1059"/>
      <c r="AQ23" s="1059"/>
      <c r="AR23" s="1059"/>
      <c r="AS23" s="1059"/>
      <c r="AT23" s="1059"/>
      <c r="AU23" s="1059"/>
      <c r="AV23" s="1059"/>
      <c r="AW23" s="1059"/>
      <c r="AX23" s="1059"/>
      <c r="AY23" s="1059"/>
      <c r="AZ23" s="1059"/>
      <c r="BA23" s="1059"/>
      <c r="BB23" s="1059"/>
      <c r="BC23" s="1059"/>
    </row>
    <row r="24" spans="2:55" ht="15.75" thickBot="1">
      <c r="B24" s="956"/>
      <c r="C24" s="1060"/>
      <c r="D24" s="980" t="str">
        <f t="shared" si="0"/>
        <v>FEBRERO</v>
      </c>
      <c r="E24" s="981">
        <f t="shared" si="1"/>
        <v>1264349</v>
      </c>
      <c r="F24" s="982">
        <f t="shared" si="2"/>
        <v>27351.79</v>
      </c>
      <c r="H24" s="983">
        <v>15379</v>
      </c>
      <c r="I24" s="983">
        <v>119308</v>
      </c>
      <c r="K24" s="974" t="s">
        <v>137</v>
      </c>
      <c r="L24" s="975">
        <v>82152</v>
      </c>
      <c r="M24" s="975">
        <v>15031</v>
      </c>
      <c r="N24" s="976">
        <f t="shared" si="3"/>
        <v>97183</v>
      </c>
      <c r="O24" s="977">
        <v>3990.6484179999998</v>
      </c>
      <c r="P24" s="978">
        <f t="shared" ref="P24:P28" si="4">I25</f>
        <v>82152</v>
      </c>
      <c r="T24" s="984"/>
      <c r="U24" s="984"/>
      <c r="W24" s="1059"/>
      <c r="X24" s="1059"/>
      <c r="Y24" s="1059"/>
      <c r="Z24" s="1059"/>
      <c r="AA24" s="1059"/>
      <c r="AB24" s="1059"/>
      <c r="AC24" s="1059"/>
      <c r="AD24" s="1059"/>
      <c r="AE24" s="1059"/>
      <c r="AF24" s="1059"/>
      <c r="AG24" s="1059"/>
      <c r="AH24" s="1059"/>
      <c r="AI24" s="1059"/>
      <c r="AJ24" s="1074">
        <v>21</v>
      </c>
      <c r="AK24" s="1063"/>
      <c r="AL24" s="1063"/>
      <c r="AM24" s="1064"/>
      <c r="AN24" s="1059"/>
      <c r="AO24" s="1059"/>
      <c r="AP24" s="1059"/>
      <c r="AQ24" s="1059"/>
      <c r="AR24" s="1059"/>
      <c r="AS24" s="1059"/>
      <c r="AT24" s="1059"/>
      <c r="AU24" s="1059"/>
      <c r="AV24" s="1059"/>
      <c r="AW24" s="1059"/>
      <c r="AX24" s="1059"/>
      <c r="AY24" s="1059"/>
      <c r="AZ24" s="1059"/>
      <c r="BA24" s="1059"/>
      <c r="BB24" s="1059"/>
      <c r="BC24" s="1059"/>
    </row>
    <row r="25" spans="2:55" ht="15.75" thickBot="1">
      <c r="B25" s="956"/>
      <c r="C25" s="1060"/>
      <c r="D25" s="980" t="str">
        <f t="shared" si="0"/>
        <v>MARZO</v>
      </c>
      <c r="E25" s="981">
        <f t="shared" si="1"/>
        <v>1379927</v>
      </c>
      <c r="F25" s="982">
        <f t="shared" si="2"/>
        <v>29034.02</v>
      </c>
      <c r="H25" s="983">
        <v>15031</v>
      </c>
      <c r="I25" s="983">
        <v>82152</v>
      </c>
      <c r="K25" s="974" t="s">
        <v>138</v>
      </c>
      <c r="L25" s="975">
        <v>62041</v>
      </c>
      <c r="M25" s="975">
        <v>13156</v>
      </c>
      <c r="N25" s="976">
        <f t="shared" si="3"/>
        <v>75197</v>
      </c>
      <c r="O25" s="977">
        <v>3132.046092</v>
      </c>
      <c r="P25" s="978">
        <f t="shared" si="4"/>
        <v>62041</v>
      </c>
      <c r="T25" s="984"/>
      <c r="U25" s="984"/>
      <c r="W25" s="1059"/>
      <c r="X25" s="1059"/>
      <c r="Y25" s="1059"/>
      <c r="Z25" s="1059"/>
      <c r="AA25" s="1059"/>
      <c r="AB25" s="1059"/>
      <c r="AC25" s="1059"/>
      <c r="AD25" s="1059"/>
      <c r="AE25" s="1059"/>
      <c r="AF25" s="1059"/>
      <c r="AG25" s="1059"/>
      <c r="AH25" s="1059"/>
      <c r="AI25" s="1059"/>
      <c r="AJ25" s="1074">
        <v>22</v>
      </c>
      <c r="AK25" s="1063"/>
      <c r="AL25" s="1063"/>
      <c r="AM25" s="1064"/>
      <c r="AN25" s="1059"/>
      <c r="AO25" s="1059"/>
      <c r="AP25" s="1059"/>
      <c r="AQ25" s="1059"/>
      <c r="AR25" s="1059"/>
      <c r="AS25" s="1059"/>
      <c r="AT25" s="1059"/>
      <c r="AU25" s="1059"/>
      <c r="AV25" s="1059"/>
      <c r="AW25" s="1059"/>
      <c r="AX25" s="1059"/>
      <c r="AY25" s="1059"/>
      <c r="AZ25" s="1059"/>
      <c r="BA25" s="1059"/>
      <c r="BB25" s="1059"/>
      <c r="BC25" s="1059"/>
    </row>
    <row r="26" spans="2:55" ht="15.75" thickBot="1">
      <c r="B26" s="956"/>
      <c r="C26" s="1060"/>
      <c r="D26" s="980" t="str">
        <f t="shared" si="0"/>
        <v>ABRIL</v>
      </c>
      <c r="E26" s="981">
        <f t="shared" si="1"/>
        <v>1316410</v>
      </c>
      <c r="F26" s="982">
        <f t="shared" si="2"/>
        <v>28578.42</v>
      </c>
      <c r="H26" s="983">
        <v>13156</v>
      </c>
      <c r="I26" s="983">
        <v>62041</v>
      </c>
      <c r="K26" s="974" t="s">
        <v>139</v>
      </c>
      <c r="L26" s="975">
        <v>57297</v>
      </c>
      <c r="M26" s="975">
        <v>5980</v>
      </c>
      <c r="N26" s="976">
        <f t="shared" si="3"/>
        <v>63277</v>
      </c>
      <c r="O26" s="977">
        <v>2675.28991</v>
      </c>
      <c r="P26" s="978">
        <f t="shared" si="4"/>
        <v>57297</v>
      </c>
      <c r="W26" s="1059"/>
      <c r="X26" s="1059"/>
      <c r="Y26" s="1059"/>
      <c r="Z26" s="1059"/>
      <c r="AA26" s="1059"/>
      <c r="AB26" s="1059"/>
      <c r="AC26" s="1059"/>
      <c r="AD26" s="1059"/>
      <c r="AE26" s="1059"/>
      <c r="AF26" s="1059"/>
      <c r="AG26" s="1059"/>
      <c r="AH26" s="1059"/>
      <c r="AI26" s="1059"/>
      <c r="AJ26" s="1074">
        <v>23</v>
      </c>
      <c r="AK26" s="1063"/>
      <c r="AL26" s="1063"/>
      <c r="AM26" s="1064"/>
      <c r="AN26" s="1059"/>
      <c r="AO26" s="1059"/>
      <c r="AP26" s="1059"/>
      <c r="AQ26" s="1059"/>
      <c r="AR26" s="1059"/>
      <c r="AS26" s="1059"/>
      <c r="AT26" s="1059"/>
      <c r="AU26" s="1059"/>
      <c r="AV26" s="1059"/>
      <c r="AW26" s="1059"/>
      <c r="AX26" s="1059"/>
      <c r="AY26" s="1059"/>
      <c r="AZ26" s="1059"/>
      <c r="BA26" s="1059"/>
      <c r="BB26" s="1059"/>
      <c r="BC26" s="1059"/>
    </row>
    <row r="27" spans="2:55" ht="15.75" thickBot="1">
      <c r="B27" s="956"/>
      <c r="C27" s="1060"/>
      <c r="D27" s="980" t="str">
        <f t="shared" si="0"/>
        <v>MAYO</v>
      </c>
      <c r="E27" s="981">
        <f t="shared" si="1"/>
        <v>1232264</v>
      </c>
      <c r="F27" s="982">
        <f t="shared" si="2"/>
        <v>26795.040000000001</v>
      </c>
      <c r="H27" s="983">
        <v>5980</v>
      </c>
      <c r="I27" s="983">
        <v>57297</v>
      </c>
      <c r="K27" s="974" t="s">
        <v>140</v>
      </c>
      <c r="L27" s="975">
        <v>52036</v>
      </c>
      <c r="M27" s="975">
        <v>0</v>
      </c>
      <c r="N27" s="976">
        <f t="shared" si="3"/>
        <v>52036</v>
      </c>
      <c r="O27" s="977">
        <v>2238.9267569999997</v>
      </c>
      <c r="P27" s="978">
        <f t="shared" si="4"/>
        <v>52036</v>
      </c>
      <c r="W27" s="1059"/>
      <c r="X27" s="1059"/>
      <c r="Y27" s="1059"/>
      <c r="Z27" s="1059"/>
      <c r="AA27" s="1059"/>
      <c r="AB27" s="1059"/>
      <c r="AC27" s="1059"/>
      <c r="AD27" s="1059"/>
      <c r="AE27" s="1059"/>
      <c r="AF27" s="1059"/>
      <c r="AG27" s="1059"/>
      <c r="AH27" s="1059"/>
      <c r="AI27" s="1059"/>
      <c r="AJ27" s="1074">
        <v>24</v>
      </c>
      <c r="AK27" s="1063"/>
      <c r="AL27" s="1063"/>
      <c r="AM27" s="1064"/>
      <c r="AN27" s="1059"/>
      <c r="AO27" s="1059"/>
      <c r="AP27" s="1059"/>
      <c r="AQ27" s="1059"/>
      <c r="AR27" s="1059"/>
      <c r="AS27" s="1059"/>
      <c r="AT27" s="1059"/>
      <c r="AU27" s="1059"/>
      <c r="AV27" s="1059"/>
      <c r="AW27" s="1059"/>
      <c r="AX27" s="1059"/>
      <c r="AY27" s="1059"/>
      <c r="AZ27" s="1059"/>
      <c r="BA27" s="1059"/>
      <c r="BB27" s="1059"/>
      <c r="BC27" s="1059"/>
    </row>
    <row r="28" spans="2:55" ht="15.75" thickBot="1">
      <c r="B28" s="956"/>
      <c r="C28" s="1060"/>
      <c r="D28" s="980" t="str">
        <f t="shared" si="0"/>
        <v>JUNIO</v>
      </c>
      <c r="E28" s="981">
        <f t="shared" si="1"/>
        <v>2351574</v>
      </c>
      <c r="F28" s="982">
        <f t="shared" si="2"/>
        <v>52519.12</v>
      </c>
      <c r="H28" s="983">
        <v>0</v>
      </c>
      <c r="I28" s="983">
        <v>52036</v>
      </c>
      <c r="K28" s="974" t="s">
        <v>141</v>
      </c>
      <c r="L28" s="975">
        <v>50624</v>
      </c>
      <c r="M28" s="975">
        <v>0</v>
      </c>
      <c r="N28" s="976">
        <f t="shared" si="3"/>
        <v>50624</v>
      </c>
      <c r="O28" s="977">
        <v>2179.0700000000002</v>
      </c>
      <c r="P28" s="978">
        <f t="shared" si="4"/>
        <v>50624</v>
      </c>
      <c r="W28" s="1059"/>
      <c r="X28" s="1059"/>
      <c r="Y28" s="1059"/>
      <c r="Z28" s="1059"/>
      <c r="AA28" s="1059"/>
      <c r="AB28" s="1059"/>
      <c r="AC28" s="1059"/>
      <c r="AD28" s="1059"/>
      <c r="AE28" s="1059"/>
      <c r="AF28" s="1059"/>
      <c r="AG28" s="1059"/>
      <c r="AH28" s="1059"/>
      <c r="AI28" s="1059"/>
      <c r="AJ28" s="1074">
        <v>25</v>
      </c>
      <c r="AK28" s="1063"/>
      <c r="AL28" s="1063"/>
      <c r="AM28" s="1064"/>
      <c r="AN28" s="1059"/>
      <c r="AO28" s="1059"/>
      <c r="AP28" s="1059"/>
      <c r="AQ28" s="1059"/>
      <c r="AR28" s="1059"/>
      <c r="AS28" s="1059"/>
      <c r="AT28" s="1059"/>
      <c r="AU28" s="1059"/>
      <c r="AV28" s="1059"/>
      <c r="AW28" s="1059"/>
      <c r="AX28" s="1059"/>
      <c r="AY28" s="1059"/>
      <c r="AZ28" s="1059"/>
      <c r="BA28" s="1059"/>
      <c r="BB28" s="1059"/>
      <c r="BC28" s="1059"/>
    </row>
    <row r="29" spans="2:55" ht="15.75" thickBot="1">
      <c r="B29" s="956"/>
      <c r="C29" s="1060"/>
      <c r="D29" s="980" t="str">
        <f t="shared" si="0"/>
        <v>JULIO</v>
      </c>
      <c r="E29" s="981">
        <f t="shared" si="1"/>
        <v>2675837</v>
      </c>
      <c r="F29" s="982">
        <f t="shared" si="2"/>
        <v>58275.57</v>
      </c>
      <c r="H29" s="983">
        <v>0</v>
      </c>
      <c r="I29" s="983">
        <v>50624</v>
      </c>
      <c r="K29" s="974" t="s">
        <v>142</v>
      </c>
      <c r="L29" s="975">
        <v>55378</v>
      </c>
      <c r="M29" s="975">
        <v>0</v>
      </c>
      <c r="N29" s="976">
        <f t="shared" si="3"/>
        <v>55378</v>
      </c>
      <c r="O29" s="977">
        <v>2368.73</v>
      </c>
      <c r="P29" s="978">
        <f>$P$22</f>
        <v>60830</v>
      </c>
      <c r="W29" s="1059"/>
      <c r="X29" s="1059"/>
      <c r="Y29" s="1059"/>
      <c r="Z29" s="1059"/>
      <c r="AA29" s="1059"/>
      <c r="AB29" s="1059"/>
      <c r="AC29" s="1059"/>
      <c r="AD29" s="1059"/>
      <c r="AE29" s="1059"/>
      <c r="AF29" s="1059"/>
      <c r="AG29" s="1059"/>
      <c r="AH29" s="1059"/>
      <c r="AI29" s="1059"/>
      <c r="AJ29" s="1074">
        <v>26</v>
      </c>
      <c r="AK29" s="1063"/>
      <c r="AL29" s="1063"/>
      <c r="AM29" s="1064"/>
      <c r="AN29" s="1059"/>
      <c r="AO29" s="1059"/>
      <c r="AP29" s="1059"/>
      <c r="AQ29" s="1059"/>
      <c r="AR29" s="1059"/>
      <c r="AS29" s="1059"/>
      <c r="AT29" s="1059"/>
      <c r="AU29" s="1059"/>
      <c r="AV29" s="1059"/>
      <c r="AW29" s="1059"/>
      <c r="AX29" s="1059"/>
      <c r="AY29" s="1059"/>
      <c r="AZ29" s="1059"/>
      <c r="BA29" s="1059"/>
      <c r="BB29" s="1059"/>
      <c r="BC29" s="1059"/>
    </row>
    <row r="30" spans="2:55" ht="15.75" thickBot="1">
      <c r="B30" s="956"/>
      <c r="C30" s="1060"/>
      <c r="D30" s="980" t="str">
        <f t="shared" si="0"/>
        <v>AGOSTO</v>
      </c>
      <c r="E30" s="981">
        <f t="shared" si="1"/>
        <v>2363743</v>
      </c>
      <c r="F30" s="982">
        <f t="shared" si="2"/>
        <v>53131.81</v>
      </c>
      <c r="H30" s="983">
        <v>0</v>
      </c>
      <c r="I30" s="983">
        <v>55378</v>
      </c>
      <c r="K30" s="974" t="s">
        <v>143</v>
      </c>
      <c r="L30" s="975">
        <v>133318</v>
      </c>
      <c r="M30" s="975">
        <v>0</v>
      </c>
      <c r="N30" s="976">
        <f t="shared" si="3"/>
        <v>133318</v>
      </c>
      <c r="O30" s="977">
        <v>5366.94</v>
      </c>
      <c r="P30" s="978">
        <f t="shared" ref="P30:P33" si="5">$P$22</f>
        <v>60830</v>
      </c>
      <c r="W30" s="1059"/>
      <c r="X30" s="1059"/>
      <c r="Y30" s="1059"/>
      <c r="Z30" s="1059"/>
      <c r="AA30" s="1059"/>
      <c r="AB30" s="1059"/>
      <c r="AC30" s="1059"/>
      <c r="AD30" s="1059"/>
      <c r="AE30" s="1059"/>
      <c r="AF30" s="1059"/>
      <c r="AG30" s="1059"/>
      <c r="AH30" s="1059"/>
      <c r="AI30" s="1059"/>
      <c r="AJ30" s="1074">
        <v>27</v>
      </c>
      <c r="AK30" s="1063"/>
      <c r="AL30" s="1063"/>
      <c r="AM30" s="1064"/>
      <c r="AN30" s="1059"/>
      <c r="AO30" s="1059"/>
      <c r="AP30" s="1059"/>
      <c r="AQ30" s="1059"/>
      <c r="AR30" s="1059"/>
      <c r="AS30" s="1059"/>
      <c r="AT30" s="1059"/>
      <c r="AU30" s="1059"/>
      <c r="AV30" s="1059"/>
      <c r="AW30" s="1059"/>
      <c r="AX30" s="1059"/>
      <c r="AY30" s="1059"/>
      <c r="AZ30" s="1059"/>
      <c r="BA30" s="1059"/>
      <c r="BB30" s="1059"/>
      <c r="BC30" s="1059"/>
    </row>
    <row r="31" spans="2:55" ht="15.75" thickBot="1">
      <c r="B31" s="956"/>
      <c r="C31" s="1060"/>
      <c r="D31" s="980" t="str">
        <f t="shared" si="0"/>
        <v>SETIEMBRE</v>
      </c>
      <c r="E31" s="981">
        <f t="shared" si="1"/>
        <v>2259025</v>
      </c>
      <c r="F31" s="982">
        <f t="shared" si="2"/>
        <v>47367.03</v>
      </c>
      <c r="H31" s="983">
        <v>0</v>
      </c>
      <c r="I31" s="983">
        <v>133318</v>
      </c>
      <c r="K31" s="974" t="s">
        <v>144</v>
      </c>
      <c r="L31" s="975">
        <v>174881</v>
      </c>
      <c r="M31" s="975">
        <v>0</v>
      </c>
      <c r="N31" s="976">
        <f t="shared" si="3"/>
        <v>174881</v>
      </c>
      <c r="O31" s="977">
        <v>7004.35</v>
      </c>
      <c r="P31" s="978">
        <f t="shared" si="5"/>
        <v>60830</v>
      </c>
      <c r="W31" s="1059"/>
      <c r="X31" s="1059"/>
      <c r="Y31" s="1059"/>
      <c r="Z31" s="1059"/>
      <c r="AA31" s="1059"/>
      <c r="AB31" s="1059"/>
      <c r="AC31" s="1059"/>
      <c r="AD31" s="1059"/>
      <c r="AE31" s="1059"/>
      <c r="AF31" s="1059"/>
      <c r="AG31" s="1059"/>
      <c r="AH31" s="1059"/>
      <c r="AI31" s="1059"/>
      <c r="AJ31" s="1074">
        <v>28</v>
      </c>
      <c r="AK31" s="1063"/>
      <c r="AL31" s="1063"/>
      <c r="AM31" s="1064"/>
      <c r="AN31" s="1059"/>
      <c r="AO31" s="1059"/>
      <c r="AP31" s="1059"/>
      <c r="AQ31" s="1059"/>
      <c r="AR31" s="1059"/>
      <c r="AS31" s="1059"/>
      <c r="AT31" s="1059"/>
      <c r="AU31" s="1059"/>
      <c r="AV31" s="1059"/>
      <c r="AW31" s="1059"/>
      <c r="AX31" s="1059"/>
      <c r="AY31" s="1059"/>
      <c r="AZ31" s="1059"/>
      <c r="BA31" s="1059"/>
      <c r="BB31" s="1059"/>
      <c r="BC31" s="1059"/>
    </row>
    <row r="32" spans="2:55" ht="15.75" thickBot="1">
      <c r="B32" s="956"/>
      <c r="C32" s="1060"/>
      <c r="D32" s="980" t="str">
        <f t="shared" si="0"/>
        <v>OCTUBRE</v>
      </c>
      <c r="E32" s="981">
        <f t="shared" si="1"/>
        <v>2210038</v>
      </c>
      <c r="F32" s="982">
        <f t="shared" si="2"/>
        <v>44451.839999999997</v>
      </c>
      <c r="H32" s="983">
        <v>0</v>
      </c>
      <c r="I32" s="983">
        <v>174881</v>
      </c>
      <c r="K32" s="974" t="s">
        <v>133</v>
      </c>
      <c r="L32" s="975">
        <v>197564</v>
      </c>
      <c r="M32" s="975">
        <v>0</v>
      </c>
      <c r="N32" s="976">
        <f t="shared" si="3"/>
        <v>197564</v>
      </c>
      <c r="O32" s="977">
        <v>7809.36</v>
      </c>
      <c r="P32" s="978">
        <f t="shared" si="5"/>
        <v>60830</v>
      </c>
      <c r="W32" s="1059"/>
      <c r="X32" s="1059"/>
      <c r="Y32" s="1059"/>
      <c r="Z32" s="1059"/>
      <c r="AA32" s="1059"/>
      <c r="AB32" s="1059"/>
      <c r="AC32" s="1059"/>
      <c r="AD32" s="1059"/>
      <c r="AE32" s="1059"/>
      <c r="AF32" s="1059"/>
      <c r="AG32" s="1059"/>
      <c r="AH32" s="1059"/>
      <c r="AI32" s="1059"/>
      <c r="AJ32" s="1074">
        <v>29</v>
      </c>
      <c r="AK32" s="1063"/>
      <c r="AL32" s="1063"/>
      <c r="AM32" s="1064"/>
      <c r="AN32" s="1059"/>
      <c r="AO32" s="1059"/>
      <c r="AP32" s="1059"/>
      <c r="AQ32" s="1059"/>
      <c r="AR32" s="1059"/>
      <c r="AS32" s="1059"/>
      <c r="AT32" s="1059"/>
      <c r="AU32" s="1059"/>
      <c r="AV32" s="1059"/>
      <c r="AW32" s="1059"/>
      <c r="AX32" s="1059"/>
      <c r="AY32" s="1059"/>
      <c r="AZ32" s="1059"/>
      <c r="BA32" s="1059"/>
      <c r="BB32" s="1059"/>
      <c r="BC32" s="1059"/>
    </row>
    <row r="33" spans="2:55" ht="15.75" thickBot="1">
      <c r="B33" s="956"/>
      <c r="C33" s="1060"/>
      <c r="D33" s="980" t="str">
        <f t="shared" si="0"/>
        <v>NOVIEMBRE</v>
      </c>
      <c r="E33" s="981">
        <f t="shared" si="1"/>
        <v>2386645</v>
      </c>
      <c r="F33" s="982">
        <f t="shared" si="2"/>
        <v>48409.67</v>
      </c>
      <c r="H33" s="983">
        <v>0</v>
      </c>
      <c r="I33" s="983">
        <v>197564</v>
      </c>
      <c r="K33" s="974" t="s">
        <v>134</v>
      </c>
      <c r="L33" s="975">
        <v>128221</v>
      </c>
      <c r="M33" s="975">
        <v>0</v>
      </c>
      <c r="N33" s="976">
        <f t="shared" si="3"/>
        <v>128221</v>
      </c>
      <c r="O33" s="977">
        <v>5135.1399999999994</v>
      </c>
      <c r="P33" s="978">
        <f t="shared" si="5"/>
        <v>60830</v>
      </c>
      <c r="W33" s="1059"/>
      <c r="X33" s="1059"/>
      <c r="Y33" s="1059"/>
      <c r="Z33" s="1059"/>
      <c r="AA33" s="1059"/>
      <c r="AB33" s="1059"/>
      <c r="AC33" s="1059"/>
      <c r="AD33" s="1059"/>
      <c r="AE33" s="1059"/>
      <c r="AF33" s="1059"/>
      <c r="AG33" s="1059"/>
      <c r="AH33" s="1059"/>
      <c r="AI33" s="1059"/>
      <c r="AJ33" s="1074">
        <v>30</v>
      </c>
      <c r="AK33" s="1063"/>
      <c r="AL33" s="1063"/>
      <c r="AM33" s="1064"/>
      <c r="AN33" s="1059"/>
      <c r="AO33" s="1059"/>
      <c r="AP33" s="1059"/>
      <c r="AQ33" s="1059"/>
      <c r="AR33" s="1059"/>
      <c r="AS33" s="1059"/>
      <c r="AT33" s="1059"/>
      <c r="AU33" s="1059"/>
      <c r="AV33" s="1059"/>
      <c r="AW33" s="1059"/>
      <c r="AX33" s="1059"/>
      <c r="AY33" s="1059"/>
      <c r="AZ33" s="1059"/>
      <c r="BA33" s="1059"/>
      <c r="BB33" s="1059"/>
      <c r="BC33" s="1059"/>
    </row>
    <row r="34" spans="2:55" ht="15.75" thickBot="1">
      <c r="B34" s="956"/>
      <c r="C34" s="1060"/>
      <c r="D34" s="980" t="str">
        <f t="shared" si="0"/>
        <v>DICIEMBRE</v>
      </c>
      <c r="E34" s="981">
        <f t="shared" si="1"/>
        <v>1394129</v>
      </c>
      <c r="F34" s="982">
        <f t="shared" si="2"/>
        <v>29703.91</v>
      </c>
      <c r="G34" s="985"/>
      <c r="H34" s="983">
        <v>0</v>
      </c>
      <c r="I34" s="983">
        <v>128221</v>
      </c>
      <c r="K34" s="963" t="s">
        <v>0</v>
      </c>
      <c r="L34" s="986">
        <f>SUM(L22:L33)</f>
        <v>1258080</v>
      </c>
      <c r="M34" s="986">
        <f>SUM(M22:M33)</f>
        <v>66118</v>
      </c>
      <c r="N34" s="987">
        <f>SUM(N22:N33)</f>
        <v>1324198</v>
      </c>
      <c r="O34" s="988">
        <f>SUM(O22:O33)</f>
        <v>53831.210000999999</v>
      </c>
      <c r="P34" s="989">
        <f>SUM(P22:P33)</f>
        <v>729960</v>
      </c>
      <c r="Y34" s="1059"/>
      <c r="Z34" s="1059"/>
      <c r="AA34" s="1059"/>
      <c r="AB34" s="1059"/>
      <c r="AC34" s="1059"/>
      <c r="AD34" s="1059"/>
      <c r="AE34" s="1059"/>
      <c r="AF34" s="1059"/>
      <c r="AG34" s="1059"/>
      <c r="AH34" s="1059"/>
      <c r="AI34" s="1059"/>
      <c r="AJ34" s="1074">
        <v>31</v>
      </c>
      <c r="AK34" s="1063"/>
      <c r="AL34" s="1063"/>
      <c r="AM34" s="1064"/>
      <c r="AN34" s="1059"/>
      <c r="AO34" s="1059"/>
      <c r="AP34" s="1059"/>
      <c r="AQ34" s="1059"/>
      <c r="AR34" s="1059"/>
      <c r="AS34" s="1059"/>
      <c r="AT34" s="1059"/>
      <c r="AU34" s="1059"/>
      <c r="AV34" s="1059"/>
      <c r="AW34" s="1059"/>
      <c r="AX34" s="1059"/>
      <c r="AY34" s="1059"/>
      <c r="AZ34" s="1059"/>
      <c r="BA34" s="1059"/>
      <c r="BB34" s="1059"/>
      <c r="BC34" s="1059"/>
    </row>
    <row r="35" spans="2:55" ht="15.75" thickBot="1">
      <c r="B35" s="956"/>
      <c r="C35" s="1060"/>
      <c r="D35" s="990" t="s">
        <v>0</v>
      </c>
      <c r="E35" s="991">
        <f>SUM(E23:E34)</f>
        <v>22285742</v>
      </c>
      <c r="F35" s="991">
        <f>SUM(F23:F34)</f>
        <v>476545.93999999994</v>
      </c>
      <c r="G35" s="985"/>
      <c r="H35" s="992">
        <f>SUM(H23:H34)</f>
        <v>66118</v>
      </c>
      <c r="I35" s="992">
        <f>SUM(I23:I34)</f>
        <v>1258080</v>
      </c>
      <c r="L35" s="993">
        <f>SUM(L34,-P34)</f>
        <v>528120</v>
      </c>
      <c r="Y35" s="1059"/>
      <c r="Z35" s="1059"/>
      <c r="AA35" s="1059"/>
      <c r="AB35" s="1059"/>
      <c r="AC35" s="1059"/>
      <c r="AD35" s="1059"/>
      <c r="AE35" s="1059"/>
      <c r="AF35" s="1059"/>
      <c r="AG35" s="1059"/>
      <c r="AH35" s="1059"/>
      <c r="AI35" s="1059"/>
      <c r="AJ35" s="1074">
        <v>32</v>
      </c>
      <c r="AK35" s="1063"/>
      <c r="AL35" s="1063"/>
      <c r="AM35" s="1064"/>
      <c r="AN35" s="1059"/>
      <c r="AO35" s="1059"/>
      <c r="AP35" s="1059"/>
      <c r="AQ35" s="1059"/>
      <c r="AR35" s="1059"/>
      <c r="AS35" s="1059"/>
      <c r="AT35" s="1059"/>
      <c r="AU35" s="1059"/>
      <c r="AV35" s="1059"/>
      <c r="AW35" s="1059"/>
      <c r="AX35" s="1059"/>
      <c r="AY35" s="1059"/>
      <c r="AZ35" s="1059"/>
      <c r="BA35" s="1059"/>
      <c r="BB35" s="1059"/>
      <c r="BC35" s="1059"/>
    </row>
    <row r="36" spans="2:55">
      <c r="D36" s="956"/>
      <c r="F36" s="985"/>
      <c r="G36" s="985"/>
      <c r="L36" s="957">
        <f>L35*100/N34</f>
        <v>39.882253258198546</v>
      </c>
      <c r="M36" s="957">
        <f>M34*100/N34</f>
        <v>4.9930599502491315</v>
      </c>
      <c r="P36" s="957">
        <f>P34*100/N34</f>
        <v>55.124686791552321</v>
      </c>
      <c r="Y36" s="1059"/>
      <c r="Z36" s="1059"/>
      <c r="AA36" s="1059"/>
      <c r="AB36" s="1059"/>
      <c r="AC36" s="1059"/>
      <c r="AD36" s="1059"/>
      <c r="AE36" s="1059"/>
      <c r="AF36" s="1059"/>
      <c r="AG36" s="1059"/>
      <c r="AH36" s="1059"/>
      <c r="AI36" s="1059"/>
      <c r="AJ36" s="1074">
        <v>33</v>
      </c>
      <c r="AK36" s="1063"/>
      <c r="AL36" s="1063"/>
      <c r="AM36" s="1064"/>
      <c r="AN36" s="1059"/>
      <c r="AO36" s="1059"/>
      <c r="AP36" s="1059"/>
      <c r="AQ36" s="1059"/>
      <c r="AR36" s="1059"/>
      <c r="AS36" s="1059"/>
      <c r="AT36" s="1059"/>
      <c r="AU36" s="1059"/>
      <c r="AV36" s="1059"/>
      <c r="AW36" s="1059"/>
      <c r="AX36" s="1059"/>
      <c r="AY36" s="1059"/>
      <c r="AZ36" s="1059"/>
      <c r="BA36" s="1059"/>
      <c r="BB36" s="1059"/>
      <c r="BC36" s="1059"/>
    </row>
    <row r="37" spans="2:55">
      <c r="F37" s="985"/>
      <c r="G37" s="985"/>
      <c r="H37" s="985"/>
      <c r="Y37" s="1059"/>
      <c r="Z37" s="1059"/>
      <c r="AA37" s="1059"/>
      <c r="AB37" s="1059"/>
      <c r="AC37" s="1059"/>
      <c r="AD37" s="1059"/>
      <c r="AE37" s="1059"/>
      <c r="AF37" s="1059"/>
      <c r="AG37" s="1059"/>
      <c r="AH37" s="1059"/>
      <c r="AI37" s="1059"/>
      <c r="AJ37" s="1074">
        <v>34</v>
      </c>
      <c r="AK37" s="1063"/>
      <c r="AL37" s="1063"/>
      <c r="AM37" s="1064"/>
    </row>
    <row r="38" spans="2:55">
      <c r="B38" s="956"/>
      <c r="C38" s="956"/>
      <c r="F38" s="985"/>
      <c r="G38" s="985"/>
      <c r="H38" s="985"/>
      <c r="Y38" s="1059"/>
      <c r="Z38" s="1059"/>
      <c r="AA38" s="1059"/>
      <c r="AB38" s="1059"/>
      <c r="AC38" s="1059"/>
      <c r="AD38" s="1059"/>
      <c r="AE38" s="1059"/>
      <c r="AF38" s="1059"/>
      <c r="AG38" s="1059"/>
      <c r="AH38" s="1059"/>
      <c r="AI38" s="1059"/>
      <c r="AJ38" s="1074">
        <v>35</v>
      </c>
      <c r="AK38" s="1063"/>
      <c r="AL38" s="1063"/>
      <c r="AM38" s="1064"/>
    </row>
    <row r="39" spans="2:55">
      <c r="Y39" s="1059"/>
      <c r="Z39" s="1059"/>
      <c r="AA39" s="1059"/>
      <c r="AB39" s="1059"/>
      <c r="AC39" s="1059"/>
      <c r="AD39" s="1059"/>
      <c r="AE39" s="1059"/>
      <c r="AF39" s="1059"/>
      <c r="AG39" s="1059"/>
      <c r="AH39" s="1059"/>
      <c r="AI39" s="1059"/>
      <c r="AJ39" s="1074">
        <v>36</v>
      </c>
      <c r="AK39" s="1063"/>
      <c r="AL39" s="1063"/>
      <c r="AM39" s="1064"/>
    </row>
    <row r="40" spans="2:55">
      <c r="B40" s="956"/>
      <c r="C40" s="956"/>
      <c r="D40" s="994"/>
      <c r="E40" s="995" t="s">
        <v>176</v>
      </c>
      <c r="F40" s="994"/>
      <c r="G40" s="996" t="s">
        <v>450</v>
      </c>
      <c r="H40" s="997"/>
      <c r="Y40" s="1059"/>
      <c r="Z40" s="1059"/>
      <c r="AA40" s="1059"/>
      <c r="AB40" s="1059"/>
      <c r="AC40" s="1059"/>
      <c r="AD40" s="1059"/>
      <c r="AE40" s="1059"/>
      <c r="AF40" s="1059"/>
      <c r="AG40" s="1059"/>
      <c r="AH40" s="1059"/>
      <c r="AI40" s="1059"/>
      <c r="AJ40" s="1074">
        <v>37</v>
      </c>
      <c r="AK40" s="1063"/>
      <c r="AL40" s="1063"/>
      <c r="AM40" s="1064"/>
    </row>
    <row r="41" spans="2:55">
      <c r="B41" s="956"/>
      <c r="C41" s="956"/>
      <c r="D41" s="995" t="s">
        <v>451</v>
      </c>
      <c r="E41" s="998">
        <f>E35*G41</f>
        <v>8887553.909599999</v>
      </c>
      <c r="F41" s="999">
        <f>E41/1000</f>
        <v>8887.5539095999993</v>
      </c>
      <c r="G41" s="1000">
        <v>0.39879999999999999</v>
      </c>
      <c r="H41" s="1001"/>
      <c r="Y41" s="1059"/>
      <c r="Z41" s="1059"/>
      <c r="AA41" s="1059"/>
      <c r="AB41" s="1059"/>
      <c r="AC41" s="1059"/>
      <c r="AD41" s="1059"/>
      <c r="AE41" s="1059"/>
      <c r="AF41" s="1059"/>
      <c r="AG41" s="1059"/>
      <c r="AH41" s="1059"/>
      <c r="AI41" s="1059"/>
      <c r="AJ41" s="1074">
        <v>38</v>
      </c>
      <c r="AK41" s="1063"/>
      <c r="AL41" s="1063"/>
      <c r="AM41" s="1064"/>
    </row>
    <row r="42" spans="2:55">
      <c r="B42" s="956"/>
      <c r="C42" s="956"/>
      <c r="D42" s="995" t="s">
        <v>374</v>
      </c>
      <c r="E42" s="1002">
        <f>E35*G42</f>
        <v>12283900.990400001</v>
      </c>
      <c r="F42" s="999">
        <f>E42/1000</f>
        <v>12283.900990400001</v>
      </c>
      <c r="G42" s="1003">
        <v>0.55120000000000002</v>
      </c>
      <c r="H42" s="1004"/>
      <c r="Y42" s="1059"/>
      <c r="Z42" s="1059"/>
      <c r="AA42" s="1059"/>
      <c r="AB42" s="1059"/>
      <c r="AC42" s="1059"/>
      <c r="AD42" s="1059"/>
      <c r="AE42" s="1059"/>
      <c r="AF42" s="1059"/>
      <c r="AG42" s="1059"/>
      <c r="AH42" s="1059"/>
      <c r="AI42" s="1059"/>
      <c r="AJ42" s="1074">
        <v>39</v>
      </c>
      <c r="AK42" s="1063"/>
      <c r="AL42" s="1063"/>
      <c r="AM42" s="1064"/>
    </row>
    <row r="43" spans="2:55">
      <c r="B43" s="956"/>
      <c r="C43" s="956"/>
      <c r="D43" s="995" t="s">
        <v>452</v>
      </c>
      <c r="E43" s="1002">
        <f>E35*G43</f>
        <v>1112058.5257999999</v>
      </c>
      <c r="F43" s="999">
        <f>E43/1000</f>
        <v>1112.0585257999999</v>
      </c>
      <c r="G43" s="1005">
        <v>4.99E-2</v>
      </c>
      <c r="H43" s="1006" t="s">
        <v>453</v>
      </c>
      <c r="Y43" s="1059"/>
      <c r="Z43" s="1059"/>
      <c r="AA43" s="1059"/>
      <c r="AB43" s="1059"/>
      <c r="AC43" s="1059"/>
      <c r="AD43" s="1059"/>
      <c r="AE43" s="1059"/>
      <c r="AF43" s="1059"/>
      <c r="AG43" s="1059"/>
      <c r="AH43" s="1059"/>
      <c r="AI43" s="1059"/>
      <c r="AJ43" s="1074">
        <v>40</v>
      </c>
      <c r="AK43" s="1063"/>
      <c r="AL43" s="1063"/>
      <c r="AM43" s="1064"/>
    </row>
    <row r="44" spans="2:55">
      <c r="B44" s="956"/>
      <c r="C44" s="956"/>
      <c r="F44" s="1002">
        <f>SUM(F41:F43)</f>
        <v>22283.5134258</v>
      </c>
      <c r="G44" s="1007">
        <f>SUM(G41:G43)</f>
        <v>0.99990000000000001</v>
      </c>
      <c r="Y44" s="1059"/>
      <c r="Z44" s="1059"/>
      <c r="AA44" s="1059"/>
      <c r="AB44" s="1059"/>
      <c r="AC44" s="1059"/>
      <c r="AD44" s="1059"/>
      <c r="AE44" s="1059"/>
      <c r="AF44" s="1059"/>
      <c r="AG44" s="1059"/>
      <c r="AH44" s="1059"/>
      <c r="AI44" s="1059"/>
      <c r="AJ44" s="1074">
        <v>41</v>
      </c>
      <c r="AK44" s="1063"/>
      <c r="AL44" s="1063"/>
      <c r="AM44" s="1064"/>
    </row>
    <row r="45" spans="2:55">
      <c r="B45" s="956"/>
      <c r="C45" s="956"/>
      <c r="Y45" s="1059"/>
      <c r="Z45" s="1059"/>
      <c r="AA45" s="1059"/>
      <c r="AB45" s="1059"/>
      <c r="AC45" s="1059"/>
      <c r="AD45" s="1059"/>
      <c r="AE45" s="1059"/>
      <c r="AF45" s="1059"/>
      <c r="AG45" s="1059"/>
      <c r="AH45" s="1059"/>
      <c r="AI45" s="1059"/>
      <c r="AJ45" s="1074">
        <v>42</v>
      </c>
      <c r="AK45" s="1063"/>
      <c r="AL45" s="1063"/>
      <c r="AM45" s="1064"/>
    </row>
    <row r="46" spans="2:55" ht="18" customHeight="1" thickBot="1">
      <c r="D46" s="1008" t="s">
        <v>454</v>
      </c>
      <c r="E46" s="1009" t="s">
        <v>455</v>
      </c>
      <c r="F46" s="1010" t="s">
        <v>4</v>
      </c>
      <c r="Y46" s="1059"/>
      <c r="Z46" s="1059"/>
      <c r="AA46" s="1059"/>
      <c r="AB46" s="1059"/>
      <c r="AC46" s="1059"/>
      <c r="AD46" s="1059"/>
      <c r="AE46" s="1059"/>
      <c r="AF46" s="1059"/>
      <c r="AG46" s="1059"/>
      <c r="AH46" s="1059"/>
      <c r="AI46" s="1059"/>
      <c r="AJ46" s="1074">
        <v>43</v>
      </c>
      <c r="AK46" s="1063"/>
      <c r="AL46" s="1063"/>
      <c r="AM46" s="1064"/>
    </row>
    <row r="47" spans="2:55" ht="15.75" thickBot="1">
      <c r="D47" s="1011" t="s">
        <v>330</v>
      </c>
      <c r="E47" s="1012">
        <f>E41</f>
        <v>8887553.909599999</v>
      </c>
      <c r="F47" s="1013">
        <f>G41</f>
        <v>0.39879999999999999</v>
      </c>
      <c r="Y47" s="1059"/>
      <c r="Z47" s="1059"/>
      <c r="AA47" s="1059"/>
      <c r="AB47" s="1059"/>
      <c r="AC47" s="1059"/>
      <c r="AD47" s="1059"/>
      <c r="AE47" s="1059"/>
      <c r="AF47" s="1059"/>
      <c r="AG47" s="1059"/>
      <c r="AH47" s="1059"/>
      <c r="AI47" s="1059"/>
      <c r="AJ47" s="1074">
        <v>44</v>
      </c>
      <c r="AK47" s="1063"/>
      <c r="AL47" s="1063"/>
      <c r="AM47" s="1064"/>
    </row>
    <row r="48" spans="2:55" ht="15.75" thickBot="1">
      <c r="D48" s="1011" t="s">
        <v>374</v>
      </c>
      <c r="E48" s="1012">
        <f>E42</f>
        <v>12283900.990400001</v>
      </c>
      <c r="F48" s="1013">
        <f>G42</f>
        <v>0.55120000000000002</v>
      </c>
      <c r="Y48" s="1059"/>
      <c r="Z48" s="1059"/>
      <c r="AA48" s="1059"/>
      <c r="AB48" s="1059"/>
      <c r="AC48" s="1059"/>
      <c r="AD48" s="1059"/>
      <c r="AE48" s="1059"/>
      <c r="AF48" s="1059"/>
      <c r="AG48" s="1059"/>
      <c r="AH48" s="1059"/>
      <c r="AI48" s="1059"/>
      <c r="AJ48" s="1074">
        <v>45</v>
      </c>
      <c r="AK48" s="1063"/>
      <c r="AL48" s="1063"/>
      <c r="AM48" s="1064"/>
    </row>
    <row r="49" spans="1:41" ht="15.75" thickBot="1">
      <c r="D49" s="1011" t="s">
        <v>456</v>
      </c>
      <c r="E49" s="1012">
        <f>E43</f>
        <v>1112058.5257999999</v>
      </c>
      <c r="F49" s="1013">
        <f>G43</f>
        <v>4.99E-2</v>
      </c>
      <c r="Y49" s="1059"/>
      <c r="Z49" s="1059"/>
      <c r="AA49" s="1059"/>
      <c r="AB49" s="1059"/>
      <c r="AC49" s="1059"/>
      <c r="AD49" s="1059"/>
      <c r="AE49" s="1059"/>
      <c r="AF49" s="1059"/>
      <c r="AG49" s="1059"/>
      <c r="AH49" s="1059"/>
      <c r="AI49" s="1059"/>
      <c r="AJ49" s="1074">
        <v>46</v>
      </c>
      <c r="AK49" s="1063"/>
      <c r="AL49" s="1063"/>
      <c r="AM49" s="1064"/>
    </row>
    <row r="50" spans="1:41" ht="15.75" thickBot="1">
      <c r="D50" s="1014" t="s">
        <v>0</v>
      </c>
      <c r="E50" s="1015">
        <f>SUM(E47:E49)</f>
        <v>22283513.425799999</v>
      </c>
      <c r="F50" s="1016">
        <f>G44</f>
        <v>0.99990000000000001</v>
      </c>
      <c r="Y50" s="1059"/>
      <c r="Z50" s="1059"/>
      <c r="AA50" s="1059"/>
      <c r="AB50" s="1059"/>
      <c r="AC50" s="1059"/>
      <c r="AD50" s="1059"/>
      <c r="AE50" s="1059"/>
      <c r="AF50" s="1059"/>
      <c r="AG50" s="1059"/>
      <c r="AH50" s="1059"/>
      <c r="AI50" s="1059"/>
      <c r="AJ50" s="1074">
        <v>47</v>
      </c>
      <c r="AK50" s="1063"/>
      <c r="AL50" s="1063"/>
      <c r="AM50" s="1064"/>
    </row>
    <row r="51" spans="1:41" ht="15.75" thickBot="1">
      <c r="Y51" s="1059"/>
      <c r="Z51" s="1059"/>
      <c r="AA51" s="1059"/>
      <c r="AB51" s="1059"/>
      <c r="AC51" s="1059"/>
      <c r="AD51" s="1059"/>
      <c r="AE51" s="1059"/>
      <c r="AF51" s="1059"/>
      <c r="AG51" s="1059"/>
      <c r="AH51" s="1059"/>
      <c r="AI51" s="1059"/>
      <c r="AJ51" s="1074">
        <v>48</v>
      </c>
      <c r="AK51" s="1063"/>
      <c r="AL51" s="1063"/>
      <c r="AM51" s="1064"/>
    </row>
    <row r="52" spans="1:41" ht="35.25" customHeight="1" thickBot="1">
      <c r="C52" s="1017" t="s">
        <v>354</v>
      </c>
      <c r="D52" s="1018" t="s">
        <v>628</v>
      </c>
      <c r="Y52" s="1059"/>
      <c r="Z52" s="1059"/>
      <c r="AA52" s="1059"/>
      <c r="AB52" s="1059"/>
      <c r="AC52" s="1059"/>
      <c r="AD52" s="1059"/>
      <c r="AE52" s="1059"/>
      <c r="AF52" s="1059"/>
      <c r="AG52" s="1059"/>
      <c r="AH52" s="1059"/>
      <c r="AI52" s="1059"/>
      <c r="AJ52" s="1076" t="s">
        <v>588</v>
      </c>
      <c r="AK52" s="1067"/>
      <c r="AL52" s="1067"/>
      <c r="AM52" s="1068"/>
    </row>
    <row r="53" spans="1:41" ht="26.25" thickBot="1">
      <c r="C53" s="1019" t="s">
        <v>355</v>
      </c>
      <c r="D53" s="1020">
        <f>E35</f>
        <v>22285742</v>
      </c>
      <c r="Y53" s="1059"/>
      <c r="Z53" s="1059"/>
      <c r="AA53" s="1059"/>
      <c r="AB53" s="1059"/>
      <c r="AC53" s="1059"/>
      <c r="AD53" s="1059"/>
      <c r="AE53" s="1059"/>
      <c r="AF53" s="1059"/>
      <c r="AG53" s="1059"/>
      <c r="AH53" s="1059"/>
      <c r="AI53" s="1059"/>
    </row>
    <row r="54" spans="1:41" ht="26.25" thickBot="1">
      <c r="C54" s="1019" t="s">
        <v>357</v>
      </c>
      <c r="D54" s="1021">
        <f>F35</f>
        <v>476545.93999999994</v>
      </c>
      <c r="Y54" s="1059"/>
      <c r="Z54" s="1059"/>
      <c r="AA54" s="1059"/>
      <c r="AB54" s="1059"/>
      <c r="AC54" s="1059"/>
      <c r="AD54" s="1059"/>
      <c r="AE54" s="1059"/>
      <c r="AF54" s="1059"/>
      <c r="AG54" s="1059"/>
      <c r="AH54" s="1059"/>
      <c r="AI54" s="1059"/>
    </row>
    <row r="55" spans="1:41" ht="39" thickBot="1">
      <c r="C55" s="1019" t="s">
        <v>360</v>
      </c>
      <c r="D55" s="1022">
        <f>E18</f>
        <v>2.1383445074433686E-2</v>
      </c>
      <c r="Y55" s="1059"/>
      <c r="Z55" s="1059"/>
      <c r="AA55" s="1059"/>
      <c r="AB55" s="1059"/>
      <c r="AC55" s="1059"/>
      <c r="AD55" s="1059"/>
      <c r="AE55" s="1059"/>
      <c r="AF55" s="1059"/>
      <c r="AG55" s="1059"/>
      <c r="AH55" s="1059"/>
      <c r="AI55" s="1059"/>
    </row>
    <row r="56" spans="1:41" ht="39" thickBot="1">
      <c r="C56" s="1019" t="s">
        <v>361</v>
      </c>
      <c r="D56" s="1020">
        <f>SUM(E23:E34)/12</f>
        <v>1857145.1666666667</v>
      </c>
      <c r="Y56" s="1059"/>
      <c r="Z56" s="1059"/>
      <c r="AA56" s="1059"/>
      <c r="AB56" s="1059"/>
      <c r="AC56" s="1059"/>
      <c r="AD56" s="1059"/>
      <c r="AE56" s="1059"/>
      <c r="AF56" s="1059"/>
      <c r="AG56" s="1059"/>
      <c r="AH56" s="1059"/>
      <c r="AI56" s="1059"/>
      <c r="AO56" s="1201"/>
    </row>
    <row r="57" spans="1:41" ht="39" thickBot="1">
      <c r="C57" s="1019" t="s">
        <v>362</v>
      </c>
      <c r="D57" s="1020">
        <f>SUM(F23:F34)/12</f>
        <v>39712.16166666666</v>
      </c>
      <c r="Y57" s="1059"/>
      <c r="Z57" s="1059"/>
      <c r="AA57" s="1059"/>
      <c r="AB57" s="1059"/>
      <c r="AC57" s="1059"/>
      <c r="AD57" s="1059"/>
      <c r="AE57" s="1059"/>
      <c r="AF57" s="1059"/>
      <c r="AG57" s="1059"/>
      <c r="AH57" s="1059"/>
      <c r="AI57" s="1059"/>
    </row>
    <row r="58" spans="1:41" ht="15.75" thickBot="1">
      <c r="Y58" s="1059"/>
      <c r="Z58" s="1059"/>
      <c r="AA58" s="1059"/>
      <c r="AB58" s="1059"/>
      <c r="AC58" s="1059"/>
      <c r="AD58" s="1059"/>
      <c r="AE58" s="1059"/>
      <c r="AF58" s="1059"/>
      <c r="AG58" s="1059"/>
      <c r="AH58" s="1059"/>
      <c r="AI58" s="1059"/>
    </row>
    <row r="59" spans="1:41" ht="18.75" thickBot="1">
      <c r="E59" s="1023" t="s">
        <v>631</v>
      </c>
      <c r="F59" s="1024" t="s">
        <v>457</v>
      </c>
      <c r="G59" s="1024" t="s">
        <v>458</v>
      </c>
      <c r="H59" s="1024" t="s">
        <v>459</v>
      </c>
      <c r="I59" s="1024" t="s">
        <v>460</v>
      </c>
      <c r="J59" s="1024" t="s">
        <v>461</v>
      </c>
      <c r="K59" s="1024" t="s">
        <v>462</v>
      </c>
      <c r="L59" s="1024" t="s">
        <v>463</v>
      </c>
      <c r="M59" s="1024" t="s">
        <v>464</v>
      </c>
      <c r="N59" s="1024" t="s">
        <v>465</v>
      </c>
      <c r="O59" s="1025" t="s">
        <v>466</v>
      </c>
      <c r="P59" s="1025" t="s">
        <v>467</v>
      </c>
      <c r="Y59" s="1059"/>
      <c r="Z59" s="1059"/>
      <c r="AA59" s="1059"/>
      <c r="AB59" s="1059"/>
      <c r="AC59" s="1059"/>
      <c r="AD59" s="1059"/>
      <c r="AE59" s="1059"/>
      <c r="AF59" s="1059"/>
      <c r="AG59" s="1059"/>
      <c r="AH59" s="1059"/>
      <c r="AI59" s="1059"/>
    </row>
    <row r="60" spans="1:41" ht="15.75">
      <c r="A60" s="1026">
        <f>A62*D60/D62</f>
        <v>4.9930599502491315</v>
      </c>
      <c r="B60" s="1027" t="s">
        <v>468</v>
      </c>
      <c r="C60" s="1028" t="s">
        <v>469</v>
      </c>
      <c r="D60" s="955">
        <v>66118</v>
      </c>
      <c r="E60" s="1029">
        <v>16572</v>
      </c>
      <c r="F60" s="1029">
        <v>15379</v>
      </c>
      <c r="G60" s="1029">
        <v>15031</v>
      </c>
      <c r="H60" s="1029">
        <v>13156</v>
      </c>
      <c r="I60" s="1029">
        <v>5980</v>
      </c>
      <c r="J60" s="1029">
        <v>0</v>
      </c>
      <c r="K60" s="1029">
        <v>0</v>
      </c>
      <c r="L60" s="1029">
        <v>0</v>
      </c>
      <c r="M60" s="1029">
        <v>0</v>
      </c>
      <c r="N60" s="1029">
        <v>0</v>
      </c>
      <c r="O60" s="1029">
        <v>0</v>
      </c>
      <c r="P60" s="1029">
        <v>0</v>
      </c>
      <c r="Y60" s="1059"/>
      <c r="Z60" s="1059"/>
      <c r="AA60" s="1137" t="s">
        <v>598</v>
      </c>
      <c r="AB60" s="1059"/>
      <c r="AC60" s="1059"/>
      <c r="AD60" s="1059"/>
      <c r="AE60" s="1059"/>
      <c r="AF60" s="1059"/>
      <c r="AG60" s="1059"/>
      <c r="AH60" s="1059"/>
      <c r="AI60" s="1059"/>
    </row>
    <row r="61" spans="1:41">
      <c r="A61" s="1026">
        <f>A62*D61/D62</f>
        <v>95.006940049750867</v>
      </c>
      <c r="B61" s="1030" t="s">
        <v>470</v>
      </c>
      <c r="C61" s="1031" t="s">
        <v>471</v>
      </c>
      <c r="D61" s="955">
        <v>1258080</v>
      </c>
      <c r="E61" s="1032">
        <v>145260</v>
      </c>
      <c r="F61" s="1032">
        <v>119308</v>
      </c>
      <c r="G61" s="1032">
        <v>82152</v>
      </c>
      <c r="H61" s="1032">
        <v>62041</v>
      </c>
      <c r="I61" s="1032">
        <v>57297</v>
      </c>
      <c r="J61" s="1032">
        <v>52036</v>
      </c>
      <c r="K61" s="1032">
        <v>50624</v>
      </c>
      <c r="L61" s="1032">
        <v>55378</v>
      </c>
      <c r="M61" s="1032">
        <v>133318</v>
      </c>
      <c r="N61" s="1032">
        <v>174881</v>
      </c>
      <c r="O61" s="1032">
        <v>197564</v>
      </c>
      <c r="P61" s="1032">
        <v>128221</v>
      </c>
      <c r="Y61" s="1059"/>
      <c r="Z61" s="1059"/>
      <c r="AA61" s="1059"/>
      <c r="AB61" s="1059"/>
      <c r="AC61" s="1059"/>
      <c r="AD61" s="1059"/>
      <c r="AE61" s="1059"/>
      <c r="AF61" s="1059"/>
      <c r="AG61" s="1059"/>
      <c r="AH61" s="1059"/>
      <c r="AI61" s="1059"/>
    </row>
    <row r="62" spans="1:41">
      <c r="A62" s="955">
        <v>100</v>
      </c>
      <c r="D62" s="1033">
        <f>SUM(D60:D61)</f>
        <v>1324198</v>
      </c>
      <c r="E62" s="955" t="s">
        <v>469</v>
      </c>
      <c r="F62" s="955" t="s">
        <v>471</v>
      </c>
    </row>
    <row r="63" spans="1:41">
      <c r="E63" s="1029">
        <v>16572</v>
      </c>
      <c r="F63" s="1032">
        <v>145260</v>
      </c>
    </row>
    <row r="64" spans="1:41">
      <c r="E64" s="1029">
        <v>15379</v>
      </c>
      <c r="F64" s="1032">
        <v>119308</v>
      </c>
    </row>
    <row r="65" spans="2:25">
      <c r="E65" s="1029">
        <v>15031</v>
      </c>
      <c r="F65" s="1032">
        <v>82152</v>
      </c>
    </row>
    <row r="66" spans="2:25">
      <c r="E66" s="1029">
        <v>13156</v>
      </c>
      <c r="F66" s="1032">
        <v>62041</v>
      </c>
    </row>
    <row r="67" spans="2:25">
      <c r="E67" s="1029">
        <v>5980</v>
      </c>
      <c r="F67" s="1032">
        <v>57297</v>
      </c>
    </row>
    <row r="68" spans="2:25">
      <c r="E68" s="1029">
        <v>0</v>
      </c>
      <c r="F68" s="1032">
        <v>52036</v>
      </c>
    </row>
    <row r="69" spans="2:25">
      <c r="E69" s="1029">
        <v>0</v>
      </c>
      <c r="F69" s="1032">
        <v>50624</v>
      </c>
    </row>
    <row r="70" spans="2:25">
      <c r="E70" s="1029">
        <v>0</v>
      </c>
      <c r="F70" s="1032">
        <v>55378</v>
      </c>
    </row>
    <row r="71" spans="2:25">
      <c r="E71" s="1029">
        <v>0</v>
      </c>
      <c r="F71" s="1032">
        <v>133318</v>
      </c>
    </row>
    <row r="72" spans="2:25">
      <c r="E72" s="1029">
        <v>0</v>
      </c>
      <c r="F72" s="1032">
        <v>174881</v>
      </c>
    </row>
    <row r="73" spans="2:25">
      <c r="E73" s="1029">
        <v>0</v>
      </c>
      <c r="F73" s="1032">
        <v>197564</v>
      </c>
    </row>
    <row r="74" spans="2:25">
      <c r="E74" s="1029">
        <v>0</v>
      </c>
      <c r="F74" s="1032">
        <v>128221</v>
      </c>
    </row>
    <row r="75" spans="2:25">
      <c r="B75" s="1136" t="s">
        <v>77</v>
      </c>
      <c r="C75" s="1059"/>
      <c r="D75" s="1059"/>
      <c r="E75" s="1059"/>
      <c r="F75" s="1059"/>
      <c r="G75" s="1059"/>
      <c r="H75" s="1059"/>
      <c r="I75" s="1059"/>
      <c r="J75" s="1059"/>
      <c r="K75" s="1059"/>
      <c r="L75" s="1059"/>
      <c r="M75" s="1059"/>
      <c r="N75" s="1059"/>
      <c r="O75" s="1059"/>
      <c r="P75" s="1059"/>
      <c r="Q75" s="1059"/>
      <c r="R75" s="1059"/>
      <c r="S75" s="1059"/>
      <c r="T75" s="1059"/>
      <c r="U75" s="1059"/>
      <c r="V75" s="1059"/>
      <c r="W75" s="1059"/>
      <c r="X75" s="1059"/>
      <c r="Y75" s="1059"/>
    </row>
    <row r="76" spans="2:25">
      <c r="B76" s="1319" t="s">
        <v>291</v>
      </c>
      <c r="C76" s="1320"/>
      <c r="D76" s="1320"/>
      <c r="E76" s="1320"/>
      <c r="F76" s="1320"/>
      <c r="G76" s="1320"/>
      <c r="H76" s="1320"/>
      <c r="I76" s="1320"/>
      <c r="J76" s="1320"/>
      <c r="K76" s="1320"/>
      <c r="Y76" s="1059"/>
    </row>
    <row r="77" spans="2:25" ht="25.5">
      <c r="B77" s="1139" t="s">
        <v>101</v>
      </c>
      <c r="C77" s="1139" t="s">
        <v>102</v>
      </c>
      <c r="D77" s="1139" t="s">
        <v>599</v>
      </c>
      <c r="E77" s="1139" t="s">
        <v>314</v>
      </c>
      <c r="F77" s="1139" t="s">
        <v>315</v>
      </c>
      <c r="G77" s="1139" t="s">
        <v>113</v>
      </c>
      <c r="H77" s="1139" t="s">
        <v>100</v>
      </c>
      <c r="I77" s="1139" t="s">
        <v>98</v>
      </c>
      <c r="J77" s="1139" t="s">
        <v>316</v>
      </c>
      <c r="K77" s="1139" t="s">
        <v>47</v>
      </c>
      <c r="Y77" s="1059"/>
    </row>
    <row r="78" spans="2:25">
      <c r="B78" s="512" t="s">
        <v>524</v>
      </c>
      <c r="C78" s="481">
        <v>1</v>
      </c>
      <c r="D78" s="481">
        <f>E78*F78</f>
        <v>297600</v>
      </c>
      <c r="E78" s="481">
        <v>320000</v>
      </c>
      <c r="F78" s="482">
        <v>0.93</v>
      </c>
      <c r="G78" s="459">
        <v>17</v>
      </c>
      <c r="H78" s="481">
        <v>60</v>
      </c>
      <c r="I78" s="483">
        <v>0.5</v>
      </c>
      <c r="J78" s="482">
        <f t="shared" ref="J78:J79" si="6">E78*C78</f>
        <v>320000</v>
      </c>
      <c r="K78" s="494">
        <f t="shared" ref="K78:K79" si="7">D78*C78</f>
        <v>297600</v>
      </c>
      <c r="L78" s="1138">
        <v>450432</v>
      </c>
      <c r="Y78" s="1059"/>
    </row>
    <row r="79" spans="2:25">
      <c r="B79" s="512" t="s">
        <v>524</v>
      </c>
      <c r="C79" s="481">
        <v>1</v>
      </c>
      <c r="D79" s="481">
        <f>E79*F79</f>
        <v>227850</v>
      </c>
      <c r="E79" s="481">
        <v>245000</v>
      </c>
      <c r="F79" s="482">
        <v>0.93</v>
      </c>
      <c r="G79" s="481">
        <v>17</v>
      </c>
      <c r="H79" s="481">
        <v>60</v>
      </c>
      <c r="I79" s="483">
        <v>0.5</v>
      </c>
      <c r="J79" s="482">
        <f t="shared" si="6"/>
        <v>245000</v>
      </c>
      <c r="K79" s="494">
        <f t="shared" si="7"/>
        <v>227850</v>
      </c>
      <c r="L79" s="1138">
        <v>114954</v>
      </c>
      <c r="Y79" s="1059"/>
    </row>
    <row r="80" spans="2:25">
      <c r="K80" s="1143"/>
      <c r="L80" s="1044">
        <f>SUM(L78:L79)</f>
        <v>565386</v>
      </c>
      <c r="Y80" s="1059"/>
    </row>
    <row r="81" spans="2:25">
      <c r="K81" s="1144"/>
      <c r="Y81" s="1059"/>
    </row>
    <row r="82" spans="2:25">
      <c r="K82" s="1144"/>
      <c r="L82" s="1044">
        <f>INVENTARIO!K447*INVENTARIO!M447*INVENTARIO!N447*INVENTARIO!O447*INVENTARIO!P447</f>
        <v>95760000</v>
      </c>
      <c r="Y82" s="1059"/>
    </row>
    <row r="83" spans="2:25">
      <c r="B83" s="956"/>
      <c r="C83" s="956"/>
      <c r="Y83" s="1059"/>
    </row>
    <row r="84" spans="2:25">
      <c r="B84" s="956"/>
      <c r="C84" s="956"/>
    </row>
  </sheetData>
  <mergeCells count="3">
    <mergeCell ref="D2:E2"/>
    <mergeCell ref="B76:K76"/>
    <mergeCell ref="AK2:AL2"/>
  </mergeCells>
  <conditionalFormatting sqref="L78:L79">
    <cfRule type="colorScale" priority="11">
      <colorScale>
        <cfvo type="min"/>
        <cfvo type="percentile" val="50"/>
        <cfvo type="max"/>
        <color rgb="FFF8696B"/>
        <color rgb="FFFFEB84"/>
        <color rgb="FF63BE7B"/>
      </colorScale>
    </cfRule>
  </conditionalFormatting>
  <conditionalFormatting sqref="L78:L79">
    <cfRule type="colorScale" priority="10">
      <colorScale>
        <cfvo type="min"/>
        <cfvo type="percentile" val="50"/>
        <cfvo type="max"/>
        <color rgb="FFF8696B"/>
        <color rgb="FFFFEB84"/>
        <color rgb="FF63BE7B"/>
      </colorScale>
    </cfRule>
  </conditionalFormatting>
  <conditionalFormatting sqref="L78:L79">
    <cfRule type="colorScale" priority="9">
      <colorScale>
        <cfvo type="min"/>
        <cfvo type="percentile" val="50"/>
        <cfvo type="max"/>
        <color rgb="FF63BE7B"/>
        <color rgb="FFFFEB84"/>
        <color rgb="FFF8696B"/>
      </colorScale>
    </cfRule>
  </conditionalFormatting>
  <conditionalFormatting sqref="L78:L79">
    <cfRule type="colorScale" priority="8">
      <colorScale>
        <cfvo type="min"/>
        <cfvo type="percentile" val="50"/>
        <cfvo type="max"/>
        <color rgb="FF63BE7B"/>
        <color rgb="FFFFEB84"/>
        <color rgb="FFF8696B"/>
      </colorScale>
    </cfRule>
  </conditionalFormatting>
  <conditionalFormatting sqref="L78:L79">
    <cfRule type="colorScale" priority="7">
      <colorScale>
        <cfvo type="min"/>
        <cfvo type="percentile" val="50"/>
        <cfvo type="max"/>
        <color rgb="FF63BE7B"/>
        <color rgb="FFFFEB84"/>
        <color rgb="FFF8696B"/>
      </colorScale>
    </cfRule>
  </conditionalFormatting>
  <conditionalFormatting sqref="L78:L79">
    <cfRule type="colorScale" priority="6">
      <colorScale>
        <cfvo type="min"/>
        <cfvo type="percentile" val="50"/>
        <cfvo type="max"/>
        <color rgb="FF63BE7B"/>
        <color rgb="FFFFEB84"/>
        <color rgb="FFF8696B"/>
      </colorScale>
    </cfRule>
  </conditionalFormatting>
  <conditionalFormatting sqref="L78:L79">
    <cfRule type="colorScale" priority="5">
      <colorScale>
        <cfvo type="min"/>
        <cfvo type="percentile" val="50"/>
        <cfvo type="max"/>
        <color rgb="FFF8696B"/>
        <color rgb="FFFFEB84"/>
        <color rgb="FF63BE7B"/>
      </colorScale>
    </cfRule>
  </conditionalFormatting>
  <conditionalFormatting sqref="L78:L79">
    <cfRule type="colorScale" priority="12">
      <colorScale>
        <cfvo type="min"/>
        <cfvo type="percentile" val="50"/>
        <cfvo type="max"/>
        <color rgb="FF63BE7B"/>
        <color rgb="FFFFEB84"/>
        <color rgb="FFF8696B"/>
      </colorScale>
    </cfRule>
  </conditionalFormatting>
  <conditionalFormatting sqref="L78:L79">
    <cfRule type="colorScale" priority="4">
      <colorScale>
        <cfvo type="min"/>
        <cfvo type="percentile" val="50"/>
        <cfvo type="max"/>
        <color rgb="FFF8696B"/>
        <color rgb="FFFFEB84"/>
        <color rgb="FF63BE7B"/>
      </colorScale>
    </cfRule>
  </conditionalFormatting>
  <conditionalFormatting sqref="L78:L79">
    <cfRule type="colorScale" priority="3">
      <colorScale>
        <cfvo type="min"/>
        <cfvo type="percentile" val="50"/>
        <cfvo type="max"/>
        <color rgb="FFF8696B"/>
        <color rgb="FFFFEB84"/>
        <color rgb="FF63BE7B"/>
      </colorScale>
    </cfRule>
  </conditionalFormatting>
  <conditionalFormatting sqref="L78:L79">
    <cfRule type="colorScale" priority="2">
      <colorScale>
        <cfvo type="min"/>
        <cfvo type="percentile" val="50"/>
        <cfvo type="max"/>
        <color rgb="FF63BE7B"/>
        <color rgb="FFFFEB84"/>
        <color rgb="FFF8696B"/>
      </colorScale>
    </cfRule>
  </conditionalFormatting>
  <conditionalFormatting sqref="L78:L7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FF"/>
    <pageSetUpPr fitToPage="1"/>
  </sheetPr>
  <dimension ref="A1:HF447"/>
  <sheetViews>
    <sheetView topLeftCell="A345" zoomScale="50" zoomScaleNormal="50" zoomScaleSheetLayoutView="70" zoomScalePageLayoutView="70" workbookViewId="0">
      <selection activeCell="B54" sqref="B54"/>
    </sheetView>
  </sheetViews>
  <sheetFormatPr baseColWidth="10" defaultRowHeight="12.75"/>
  <cols>
    <col min="1" max="1" width="9.28515625" customWidth="1"/>
    <col min="2" max="2" width="13.42578125" customWidth="1"/>
    <col min="3" max="3" width="3" customWidth="1"/>
    <col min="4" max="4" width="34.85546875" style="6" customWidth="1"/>
    <col min="5" max="5" width="15.42578125" customWidth="1"/>
    <col min="6" max="6" width="19.28515625" customWidth="1"/>
    <col min="7" max="7" width="10.42578125" style="42" hidden="1" customWidth="1"/>
    <col min="8" max="8" width="9.5703125" hidden="1" customWidth="1"/>
    <col min="9" max="9" width="27" customWidth="1"/>
    <col min="10" max="10" width="19.140625" customWidth="1"/>
    <col min="11" max="11" width="22" customWidth="1"/>
    <col min="12" max="12" width="19.28515625" bestFit="1" customWidth="1"/>
    <col min="13" max="14" width="20.42578125" customWidth="1"/>
    <col min="15" max="16" width="13.140625" customWidth="1"/>
    <col min="17" max="17" width="12.7109375" customWidth="1"/>
    <col min="18" max="18" width="11.7109375" customWidth="1"/>
    <col min="19" max="19" width="16.5703125" hidden="1" customWidth="1"/>
    <col min="20" max="20" width="10.28515625" hidden="1" customWidth="1"/>
    <col min="21" max="21" width="12.5703125" hidden="1" customWidth="1"/>
    <col min="22" max="22" width="17.140625" style="42" customWidth="1"/>
    <col min="23" max="23" width="9.28515625" style="7" customWidth="1"/>
    <col min="24" max="25" width="18" customWidth="1"/>
    <col min="26" max="27" width="27.85546875" style="256" customWidth="1"/>
    <col min="28" max="28" width="12.5703125" style="256" customWidth="1"/>
    <col min="29" max="29" width="11.140625" style="256" customWidth="1"/>
    <col min="30" max="30" width="12.42578125" style="256" customWidth="1"/>
    <col min="31" max="31" width="8" style="256" customWidth="1"/>
    <col min="32" max="32" width="15.5703125" style="256" customWidth="1"/>
    <col min="33" max="33" width="15.42578125" style="256" bestFit="1" customWidth="1"/>
    <col min="34" max="41" width="15.5703125" style="256" customWidth="1"/>
    <col min="42" max="42" width="15.42578125" style="701" bestFit="1" customWidth="1"/>
    <col min="43" max="43" width="18.140625" style="701" customWidth="1"/>
    <col min="44" max="44" width="12.28515625" style="701" customWidth="1"/>
    <col min="45" max="45" width="16.85546875" style="701" bestFit="1" customWidth="1"/>
    <col min="46" max="46" width="12.5703125" style="701" customWidth="1"/>
    <col min="47" max="47" width="11.140625" style="256" customWidth="1"/>
    <col min="48" max="48" width="12.42578125" style="256" customWidth="1"/>
    <col min="49" max="49" width="8" style="256" customWidth="1"/>
    <col min="50" max="50" width="15.5703125" style="256" customWidth="1"/>
    <col min="51" max="51" width="15.42578125" style="256" bestFit="1" customWidth="1"/>
    <col min="52" max="52" width="22.85546875" style="256" customWidth="1"/>
    <col min="53" max="54" width="12.28515625" style="256" customWidth="1"/>
    <col min="55" max="56" width="10.85546875" style="256" customWidth="1"/>
    <col min="57" max="57" width="15.140625" style="256" customWidth="1"/>
    <col min="58" max="58" width="9" style="256" customWidth="1"/>
    <col min="59" max="59" width="15.85546875" style="256" customWidth="1"/>
    <col min="60" max="60" width="29.5703125" style="256" customWidth="1"/>
    <col min="61" max="61" width="6.7109375" style="256" customWidth="1"/>
    <col min="62" max="62" width="11.140625" style="256" customWidth="1"/>
    <col min="63" max="63" width="11.5703125" style="256" customWidth="1"/>
    <col min="64" max="64" width="8.140625" style="256" customWidth="1"/>
    <col min="65" max="65" width="13.7109375" style="256" customWidth="1"/>
    <col min="66" max="67" width="12.85546875" style="256" customWidth="1"/>
    <col min="68" max="68" width="15" style="256" customWidth="1"/>
    <col min="69" max="69" width="17.42578125" style="256" customWidth="1"/>
    <col min="70" max="70" width="24.28515625" style="256" customWidth="1"/>
    <col min="71" max="71" width="7.7109375" style="256" customWidth="1"/>
    <col min="72" max="72" width="13.85546875" style="256" customWidth="1"/>
    <col min="73" max="73" width="12.28515625" style="256" customWidth="1"/>
    <col min="74" max="74" width="7.7109375" style="256" customWidth="1"/>
    <col min="75" max="75" width="12.28515625" style="256" customWidth="1"/>
    <col min="76" max="76" width="7.5703125" style="256" customWidth="1"/>
    <col min="77" max="77" width="18.28515625" style="256" customWidth="1"/>
    <col min="78" max="78" width="10.85546875" style="256" customWidth="1"/>
    <col min="79" max="79" width="18.5703125" style="256" customWidth="1"/>
    <col min="80" max="80" width="15.42578125" style="256" bestFit="1" customWidth="1"/>
    <col min="81" max="81" width="13" style="256" bestFit="1" customWidth="1"/>
    <col min="82" max="83" width="12.28515625" style="256" customWidth="1"/>
    <col min="84" max="85" width="10.85546875" style="256" customWidth="1"/>
    <col min="86" max="86" width="15.140625" style="256" customWidth="1"/>
    <col min="87" max="87" width="9" style="256" customWidth="1"/>
    <col min="88" max="88" width="16.28515625" style="256" customWidth="1"/>
    <col min="89" max="90" width="29.5703125" style="256" customWidth="1"/>
    <col min="91" max="91" width="22.140625" style="256" bestFit="1" customWidth="1"/>
    <col min="92" max="92" width="12.5703125" style="256" customWidth="1"/>
    <col min="93" max="93" width="11.140625" style="256" customWidth="1"/>
    <col min="94" max="94" width="12.42578125" style="256" customWidth="1"/>
    <col min="95" max="96" width="8" style="256" customWidth="1"/>
    <col min="97" max="97" width="17" style="256" customWidth="1"/>
    <col min="98" max="98" width="10.7109375" style="256" customWidth="1"/>
    <col min="99" max="99" width="14.140625" style="256" customWidth="1"/>
    <col min="100" max="100" width="11.28515625" style="256" customWidth="1"/>
    <col min="101" max="101" width="11.140625" style="256" customWidth="1"/>
    <col min="102" max="102" width="13" style="256" customWidth="1"/>
    <col min="103" max="103" width="3.28515625" style="42" customWidth="1"/>
    <col min="104" max="104" width="22.42578125" style="702" customWidth="1"/>
    <col min="105" max="105" width="13.7109375" style="702" customWidth="1"/>
    <col min="106" max="106" width="15" style="702" customWidth="1"/>
    <col min="107" max="107" width="17.42578125" style="702" customWidth="1"/>
    <col min="108" max="108" width="18.140625" style="703" customWidth="1"/>
    <col min="109" max="109" width="15.5703125" style="703" customWidth="1"/>
    <col min="110" max="110" width="15.140625" style="703" customWidth="1"/>
    <col min="111" max="111" width="15.5703125" style="703" customWidth="1"/>
    <col min="112" max="113" width="22.5703125" style="703" customWidth="1"/>
    <col min="114" max="114" width="16.42578125" style="703" customWidth="1"/>
    <col min="115" max="115" width="19.5703125" style="703" customWidth="1"/>
    <col min="116" max="116" width="18.7109375" style="703" customWidth="1"/>
  </cols>
  <sheetData>
    <row r="1" spans="1:214" ht="13.5" thickBot="1">
      <c r="C1" s="14">
        <v>1</v>
      </c>
      <c r="D1" s="14">
        <f>+C1+1</f>
        <v>2</v>
      </c>
      <c r="E1" s="14">
        <f>+D1+1</f>
        <v>3</v>
      </c>
      <c r="F1" s="14">
        <f t="shared" ref="F1:BQ1" si="0">+E1+1</f>
        <v>4</v>
      </c>
      <c r="G1" s="14">
        <f t="shared" si="0"/>
        <v>5</v>
      </c>
      <c r="H1" s="14">
        <f t="shared" si="0"/>
        <v>6</v>
      </c>
      <c r="I1" s="14">
        <f t="shared" si="0"/>
        <v>7</v>
      </c>
      <c r="J1" s="14">
        <f t="shared" si="0"/>
        <v>8</v>
      </c>
      <c r="K1" s="14">
        <f t="shared" si="0"/>
        <v>9</v>
      </c>
      <c r="L1" s="14">
        <f t="shared" si="0"/>
        <v>10</v>
      </c>
      <c r="M1" s="14">
        <f t="shared" si="0"/>
        <v>11</v>
      </c>
      <c r="N1" s="14"/>
      <c r="O1" s="14">
        <f>+M1+1</f>
        <v>12</v>
      </c>
      <c r="P1" s="14">
        <f t="shared" si="0"/>
        <v>13</v>
      </c>
      <c r="Q1" s="14"/>
      <c r="R1" s="14">
        <f>+P1+1</f>
        <v>14</v>
      </c>
      <c r="S1" s="14">
        <f t="shared" si="0"/>
        <v>15</v>
      </c>
      <c r="T1" s="14">
        <f t="shared" si="0"/>
        <v>16</v>
      </c>
      <c r="U1" s="14">
        <f t="shared" si="0"/>
        <v>17</v>
      </c>
      <c r="V1" s="14">
        <f t="shared" si="0"/>
        <v>18</v>
      </c>
      <c r="W1" s="14">
        <f t="shared" si="0"/>
        <v>19</v>
      </c>
      <c r="X1" s="14">
        <f t="shared" si="0"/>
        <v>20</v>
      </c>
      <c r="Y1" s="14"/>
      <c r="Z1" s="14">
        <f>+X1+1</f>
        <v>21</v>
      </c>
      <c r="AA1" s="14">
        <f t="shared" si="0"/>
        <v>22</v>
      </c>
      <c r="AB1" s="14">
        <f t="shared" si="0"/>
        <v>23</v>
      </c>
      <c r="AC1" s="14">
        <f t="shared" si="0"/>
        <v>24</v>
      </c>
      <c r="AD1" s="14">
        <f t="shared" si="0"/>
        <v>25</v>
      </c>
      <c r="AE1" s="14">
        <f t="shared" si="0"/>
        <v>26</v>
      </c>
      <c r="AF1" s="14">
        <f t="shared" si="0"/>
        <v>27</v>
      </c>
      <c r="AG1" s="14">
        <f t="shared" si="0"/>
        <v>28</v>
      </c>
      <c r="AH1" s="14">
        <f t="shared" si="0"/>
        <v>29</v>
      </c>
      <c r="AI1" s="14">
        <f t="shared" si="0"/>
        <v>30</v>
      </c>
      <c r="AJ1" s="14">
        <f t="shared" si="0"/>
        <v>31</v>
      </c>
      <c r="AK1" s="14">
        <f t="shared" si="0"/>
        <v>32</v>
      </c>
      <c r="AL1" s="14">
        <f t="shared" si="0"/>
        <v>33</v>
      </c>
      <c r="AM1" s="14">
        <f t="shared" si="0"/>
        <v>34</v>
      </c>
      <c r="AN1" s="14">
        <f t="shared" si="0"/>
        <v>35</v>
      </c>
      <c r="AO1" s="14">
        <f t="shared" si="0"/>
        <v>36</v>
      </c>
      <c r="AP1" s="14">
        <f t="shared" si="0"/>
        <v>37</v>
      </c>
      <c r="AQ1" s="14">
        <f>+AP1+1</f>
        <v>38</v>
      </c>
      <c r="AR1" s="14">
        <f t="shared" si="0"/>
        <v>39</v>
      </c>
      <c r="AS1" s="14">
        <f t="shared" si="0"/>
        <v>40</v>
      </c>
      <c r="AT1" s="14">
        <f t="shared" si="0"/>
        <v>41</v>
      </c>
      <c r="AU1" s="14">
        <f t="shared" si="0"/>
        <v>42</v>
      </c>
      <c r="AV1" s="14">
        <f t="shared" si="0"/>
        <v>43</v>
      </c>
      <c r="AW1" s="14">
        <f t="shared" si="0"/>
        <v>44</v>
      </c>
      <c r="AX1" s="14">
        <f t="shared" si="0"/>
        <v>45</v>
      </c>
      <c r="AY1" s="14">
        <f t="shared" si="0"/>
        <v>46</v>
      </c>
      <c r="AZ1" s="14">
        <f t="shared" si="0"/>
        <v>47</v>
      </c>
      <c r="BA1" s="14">
        <f t="shared" si="0"/>
        <v>48</v>
      </c>
      <c r="BB1" s="14">
        <f t="shared" si="0"/>
        <v>49</v>
      </c>
      <c r="BC1" s="14">
        <f t="shared" si="0"/>
        <v>50</v>
      </c>
      <c r="BD1" s="14">
        <f t="shared" si="0"/>
        <v>51</v>
      </c>
      <c r="BE1" s="14">
        <f t="shared" si="0"/>
        <v>52</v>
      </c>
      <c r="BF1" s="14">
        <f t="shared" si="0"/>
        <v>53</v>
      </c>
      <c r="BG1" s="14">
        <f t="shared" si="0"/>
        <v>54</v>
      </c>
      <c r="BH1" s="14">
        <f t="shared" si="0"/>
        <v>55</v>
      </c>
      <c r="BI1" s="14">
        <f t="shared" si="0"/>
        <v>56</v>
      </c>
      <c r="BJ1" s="14">
        <f t="shared" si="0"/>
        <v>57</v>
      </c>
      <c r="BK1" s="14">
        <f t="shared" si="0"/>
        <v>58</v>
      </c>
      <c r="BL1" s="14">
        <f t="shared" si="0"/>
        <v>59</v>
      </c>
      <c r="BM1" s="14">
        <f t="shared" si="0"/>
        <v>60</v>
      </c>
      <c r="BN1" s="14">
        <f t="shared" si="0"/>
        <v>61</v>
      </c>
      <c r="BO1" s="14"/>
      <c r="BP1" s="14">
        <f>+BN1+1</f>
        <v>62</v>
      </c>
      <c r="BQ1" s="14">
        <f t="shared" si="0"/>
        <v>63</v>
      </c>
      <c r="BR1" s="14">
        <f t="shared" ref="BR1:CM1" si="1">+BQ1+1</f>
        <v>64</v>
      </c>
      <c r="BS1" s="14">
        <f t="shared" si="1"/>
        <v>65</v>
      </c>
      <c r="BT1" s="14">
        <f t="shared" si="1"/>
        <v>66</v>
      </c>
      <c r="BU1" s="14">
        <f t="shared" si="1"/>
        <v>67</v>
      </c>
      <c r="BV1" s="14">
        <f t="shared" si="1"/>
        <v>68</v>
      </c>
      <c r="BW1" s="14">
        <f t="shared" si="1"/>
        <v>69</v>
      </c>
      <c r="BX1" s="14">
        <f t="shared" si="1"/>
        <v>70</v>
      </c>
      <c r="BY1" s="14">
        <f t="shared" si="1"/>
        <v>71</v>
      </c>
      <c r="BZ1" s="14">
        <f t="shared" si="1"/>
        <v>72</v>
      </c>
      <c r="CA1" s="14">
        <f t="shared" si="1"/>
        <v>73</v>
      </c>
      <c r="CB1" s="14">
        <f t="shared" si="1"/>
        <v>74</v>
      </c>
      <c r="CC1" s="14">
        <f t="shared" si="1"/>
        <v>75</v>
      </c>
      <c r="CD1" s="14">
        <f t="shared" si="1"/>
        <v>76</v>
      </c>
      <c r="CE1" s="14">
        <f t="shared" si="1"/>
        <v>77</v>
      </c>
      <c r="CF1" s="14">
        <f t="shared" si="1"/>
        <v>78</v>
      </c>
      <c r="CG1" s="14">
        <f t="shared" si="1"/>
        <v>79</v>
      </c>
      <c r="CH1" s="14">
        <f t="shared" si="1"/>
        <v>80</v>
      </c>
      <c r="CI1" s="14">
        <f t="shared" si="1"/>
        <v>81</v>
      </c>
      <c r="CJ1" s="14">
        <f t="shared" si="1"/>
        <v>82</v>
      </c>
      <c r="CK1" s="14">
        <f t="shared" si="1"/>
        <v>83</v>
      </c>
      <c r="CL1" s="14">
        <f t="shared" si="1"/>
        <v>84</v>
      </c>
      <c r="CM1" s="14">
        <f t="shared" si="1"/>
        <v>85</v>
      </c>
      <c r="CN1" s="14">
        <f>+CM1+1</f>
        <v>86</v>
      </c>
      <c r="CO1" s="14">
        <f>+CN1+1</f>
        <v>87</v>
      </c>
      <c r="CP1" s="14">
        <f>+CO1+1</f>
        <v>88</v>
      </c>
      <c r="CQ1" s="14">
        <f>+CP1+1</f>
        <v>89</v>
      </c>
      <c r="CR1" s="14"/>
      <c r="CS1" s="14">
        <f>+CQ1+1</f>
        <v>90</v>
      </c>
      <c r="CT1" s="14">
        <f t="shared" ref="CT1:DL1" si="2">+CS1+1</f>
        <v>91</v>
      </c>
      <c r="CU1" s="14">
        <f t="shared" si="2"/>
        <v>92</v>
      </c>
      <c r="CV1" s="14">
        <f t="shared" si="2"/>
        <v>93</v>
      </c>
      <c r="CW1" s="14">
        <f t="shared" si="2"/>
        <v>94</v>
      </c>
      <c r="CX1" s="14">
        <f t="shared" si="2"/>
        <v>95</v>
      </c>
      <c r="CY1" s="14">
        <f t="shared" si="2"/>
        <v>96</v>
      </c>
      <c r="CZ1" s="14">
        <f t="shared" si="2"/>
        <v>97</v>
      </c>
      <c r="DA1" s="14">
        <f t="shared" si="2"/>
        <v>98</v>
      </c>
      <c r="DB1" s="14">
        <f t="shared" si="2"/>
        <v>99</v>
      </c>
      <c r="DC1" s="14">
        <f t="shared" si="2"/>
        <v>100</v>
      </c>
      <c r="DD1" s="14">
        <f t="shared" si="2"/>
        <v>101</v>
      </c>
      <c r="DE1" s="14">
        <f t="shared" si="2"/>
        <v>102</v>
      </c>
      <c r="DF1" s="14">
        <f t="shared" si="2"/>
        <v>103</v>
      </c>
      <c r="DG1" s="14">
        <f t="shared" si="2"/>
        <v>104</v>
      </c>
      <c r="DH1" s="14">
        <f t="shared" si="2"/>
        <v>105</v>
      </c>
      <c r="DI1" s="14">
        <f t="shared" si="2"/>
        <v>106</v>
      </c>
      <c r="DJ1" s="14">
        <f t="shared" si="2"/>
        <v>107</v>
      </c>
      <c r="DK1" s="14">
        <f t="shared" si="2"/>
        <v>108</v>
      </c>
      <c r="DL1" s="14">
        <f t="shared" si="2"/>
        <v>109</v>
      </c>
      <c r="DM1" s="14"/>
      <c r="DN1" s="14"/>
      <c r="DO1" s="14"/>
      <c r="DP1" s="14"/>
      <c r="DQ1" s="14"/>
      <c r="DR1" s="14"/>
      <c r="DS1" s="14"/>
      <c r="DT1" s="14"/>
      <c r="DU1" s="14"/>
      <c r="DV1" s="14"/>
      <c r="DW1" s="14"/>
      <c r="DX1" s="14"/>
      <c r="EP1" s="14"/>
      <c r="EQ1" s="14"/>
      <c r="ER1" s="14"/>
      <c r="ES1" s="14"/>
      <c r="ET1" s="14"/>
      <c r="EU1" s="14"/>
      <c r="EV1" s="14"/>
      <c r="EW1" s="14"/>
      <c r="FO1" s="14"/>
      <c r="FP1" s="14"/>
      <c r="FQ1" s="14"/>
      <c r="FR1" s="14"/>
      <c r="FS1" s="14"/>
      <c r="FT1" s="14"/>
      <c r="FU1" s="14"/>
      <c r="FV1" s="14"/>
    </row>
    <row r="2" spans="1:214" ht="40.5" customHeight="1" thickBot="1">
      <c r="D2" s="388"/>
      <c r="E2" s="2"/>
      <c r="F2" s="2"/>
      <c r="G2" s="389"/>
      <c r="H2" s="257"/>
      <c r="I2" s="1327" t="s">
        <v>41</v>
      </c>
      <c r="J2" s="1327"/>
      <c r="K2" s="1327"/>
      <c r="L2" s="1327"/>
      <c r="M2" s="1327"/>
      <c r="N2" s="1327"/>
      <c r="O2" s="1327"/>
      <c r="P2" s="1327"/>
      <c r="Q2" s="1327"/>
      <c r="R2" s="1327"/>
      <c r="S2" s="1327"/>
      <c r="T2" s="1327"/>
      <c r="U2" s="1327"/>
      <c r="V2" s="1327"/>
      <c r="W2" s="1327"/>
      <c r="X2" s="1327"/>
      <c r="Y2" s="1327"/>
      <c r="Z2" s="1327"/>
      <c r="AA2" s="1327"/>
      <c r="AB2" s="1327"/>
      <c r="AC2" s="1327"/>
      <c r="AD2" s="1327"/>
      <c r="AE2" s="1327"/>
      <c r="AF2" s="1327"/>
      <c r="AG2" s="1327"/>
      <c r="AH2" s="1327"/>
      <c r="AI2" s="1327"/>
      <c r="AJ2" s="1327"/>
      <c r="AK2" s="1327"/>
      <c r="AL2" s="1327"/>
      <c r="AM2" s="1327"/>
      <c r="AN2" s="1327"/>
      <c r="AO2" s="1327"/>
      <c r="AP2" s="1327"/>
      <c r="AQ2" s="1327"/>
      <c r="AR2" s="1327"/>
      <c r="AS2" s="1327"/>
      <c r="AT2" s="1327"/>
      <c r="AU2" s="1327"/>
      <c r="AV2" s="1327"/>
      <c r="AW2" s="1327"/>
      <c r="AX2" s="1327"/>
      <c r="AY2" s="1327"/>
      <c r="AZ2" s="1327"/>
      <c r="BA2" s="1327"/>
      <c r="BB2" s="1327"/>
      <c r="BC2" s="1327"/>
      <c r="BD2" s="1327"/>
      <c r="BE2" s="1327"/>
      <c r="BF2" s="1327"/>
      <c r="BG2" s="1327"/>
      <c r="BH2" s="1327"/>
      <c r="BI2" s="1327"/>
      <c r="BJ2" s="1327"/>
      <c r="BK2" s="1327"/>
      <c r="BL2" s="1327"/>
      <c r="BM2" s="1327"/>
      <c r="BN2" s="1327"/>
      <c r="BO2" s="1327"/>
      <c r="BP2" s="1327"/>
      <c r="BQ2" s="1327"/>
      <c r="BR2" s="1327"/>
      <c r="BS2" s="1327"/>
      <c r="BT2" s="1327"/>
      <c r="BU2" s="1327"/>
      <c r="BV2" s="1327"/>
      <c r="BW2" s="1327"/>
      <c r="BX2" s="1327"/>
      <c r="BY2" s="1327"/>
      <c r="BZ2" s="1327"/>
      <c r="CA2" s="1327"/>
      <c r="CB2" s="1327"/>
      <c r="CC2" s="1327"/>
      <c r="CD2" s="1327"/>
      <c r="CE2" s="1327"/>
      <c r="CF2" s="1327"/>
      <c r="CG2" s="1327"/>
      <c r="CH2" s="1327"/>
      <c r="CI2" s="1327"/>
      <c r="CJ2" s="1327"/>
      <c r="CK2" s="830"/>
      <c r="CL2" s="830"/>
      <c r="CM2" s="830"/>
      <c r="CN2" s="830"/>
      <c r="CO2" s="830"/>
      <c r="CP2" s="830"/>
      <c r="CQ2" s="830"/>
      <c r="CR2" s="830"/>
      <c r="CS2" s="830"/>
      <c r="CT2" s="1328" t="s">
        <v>33</v>
      </c>
      <c r="CU2" s="1329"/>
      <c r="CV2" s="1329"/>
      <c r="CW2" s="1329"/>
      <c r="CX2" s="1330"/>
      <c r="CY2" s="389"/>
      <c r="CZ2" s="1334" t="s">
        <v>41</v>
      </c>
      <c r="DA2" s="1335"/>
      <c r="DB2" s="1335"/>
      <c r="DC2" s="1335"/>
      <c r="DD2" s="1335"/>
      <c r="DE2" s="1335"/>
      <c r="DF2" s="1335"/>
      <c r="DG2" s="1335"/>
      <c r="DH2" s="1335"/>
      <c r="DI2" s="1335"/>
      <c r="DJ2" s="1335"/>
      <c r="DK2" s="1336"/>
      <c r="DL2" s="246"/>
    </row>
    <row r="3" spans="1:214" ht="48" customHeight="1" thickBot="1">
      <c r="D3" s="1348" t="s">
        <v>12</v>
      </c>
      <c r="E3" s="1349"/>
      <c r="F3" s="1349"/>
      <c r="G3" s="1349"/>
      <c r="H3" s="1350"/>
      <c r="I3" s="1343" t="s">
        <v>19</v>
      </c>
      <c r="J3" s="1344"/>
      <c r="K3" s="1344"/>
      <c r="L3" s="1344"/>
      <c r="M3" s="1344"/>
      <c r="N3" s="1344"/>
      <c r="O3" s="1344"/>
      <c r="P3" s="1344"/>
      <c r="Q3" s="1344"/>
      <c r="R3" s="1344"/>
      <c r="S3" s="1344"/>
      <c r="T3" s="1344"/>
      <c r="U3" s="1344"/>
      <c r="V3" s="1344"/>
      <c r="W3" s="1344"/>
      <c r="X3" s="1344"/>
      <c r="Y3" s="1345"/>
      <c r="Z3" s="1343" t="s">
        <v>31</v>
      </c>
      <c r="AA3" s="1344"/>
      <c r="AB3" s="1344"/>
      <c r="AC3" s="1344"/>
      <c r="AD3" s="1344"/>
      <c r="AE3" s="1344"/>
      <c r="AF3" s="1345"/>
      <c r="AG3" s="1351" t="s">
        <v>374</v>
      </c>
      <c r="AH3" s="1352"/>
      <c r="AI3" s="1352"/>
      <c r="AJ3" s="1352"/>
      <c r="AK3" s="1352"/>
      <c r="AL3" s="1352"/>
      <c r="AM3" s="1352"/>
      <c r="AN3" s="1352"/>
      <c r="AO3" s="1353"/>
      <c r="AP3" s="1351" t="s">
        <v>112</v>
      </c>
      <c r="AQ3" s="1352"/>
      <c r="AR3" s="1352"/>
      <c r="AS3" s="1352"/>
      <c r="AT3" s="1352"/>
      <c r="AU3" s="1352"/>
      <c r="AV3" s="1352"/>
      <c r="AW3" s="1352"/>
      <c r="AX3" s="1353"/>
      <c r="AY3" s="1337" t="s">
        <v>163</v>
      </c>
      <c r="AZ3" s="1337"/>
      <c r="BA3" s="1337"/>
      <c r="BB3" s="1337"/>
      <c r="BC3" s="1337"/>
      <c r="BD3" s="1337"/>
      <c r="BE3" s="1337"/>
      <c r="BF3" s="1337"/>
      <c r="BG3" s="1338"/>
      <c r="BH3" s="1339" t="s">
        <v>291</v>
      </c>
      <c r="BI3" s="1340"/>
      <c r="BJ3" s="1340"/>
      <c r="BK3" s="1340"/>
      <c r="BL3" s="1340"/>
      <c r="BM3" s="1340"/>
      <c r="BN3" s="1340"/>
      <c r="BO3" s="1340"/>
      <c r="BP3" s="1340"/>
      <c r="BQ3" s="1341"/>
      <c r="BR3" s="1339" t="s">
        <v>292</v>
      </c>
      <c r="BS3" s="1340"/>
      <c r="BT3" s="1340"/>
      <c r="BU3" s="1340"/>
      <c r="BV3" s="1340"/>
      <c r="BW3" s="1340"/>
      <c r="BX3" s="1340"/>
      <c r="BY3" s="1340"/>
      <c r="BZ3" s="1340"/>
      <c r="CA3" s="1341"/>
      <c r="CB3" s="1339" t="s">
        <v>293</v>
      </c>
      <c r="CC3" s="1342"/>
      <c r="CD3" s="1342"/>
      <c r="CE3" s="1342"/>
      <c r="CF3" s="1340"/>
      <c r="CG3" s="1340"/>
      <c r="CH3" s="1340"/>
      <c r="CI3" s="1340"/>
      <c r="CJ3" s="1341"/>
      <c r="CK3" s="390" t="s">
        <v>45</v>
      </c>
      <c r="CL3" s="390" t="s">
        <v>46</v>
      </c>
      <c r="CM3" s="1343" t="s">
        <v>557</v>
      </c>
      <c r="CN3" s="1344"/>
      <c r="CO3" s="1344"/>
      <c r="CP3" s="1344"/>
      <c r="CQ3" s="1344"/>
      <c r="CR3" s="1344"/>
      <c r="CS3" s="1345"/>
      <c r="CT3" s="1331"/>
      <c r="CU3" s="1332"/>
      <c r="CV3" s="1332"/>
      <c r="CW3" s="1332"/>
      <c r="CX3" s="1333"/>
      <c r="CY3" s="391"/>
      <c r="CZ3" s="94" t="s">
        <v>15</v>
      </c>
      <c r="DA3" s="94" t="s">
        <v>16</v>
      </c>
      <c r="DB3" s="94" t="s">
        <v>376</v>
      </c>
      <c r="DC3" s="95" t="s">
        <v>108</v>
      </c>
      <c r="DD3" s="96" t="s">
        <v>106</v>
      </c>
      <c r="DE3" s="96" t="s">
        <v>107</v>
      </c>
      <c r="DF3" s="96" t="s">
        <v>374</v>
      </c>
      <c r="DG3" s="97" t="s">
        <v>17</v>
      </c>
      <c r="DH3" s="98" t="s">
        <v>18</v>
      </c>
      <c r="DI3" s="98" t="s">
        <v>294</v>
      </c>
      <c r="DJ3" s="99" t="s">
        <v>110</v>
      </c>
      <c r="DK3" s="99" t="s">
        <v>111</v>
      </c>
      <c r="DL3" s="99" t="s">
        <v>109</v>
      </c>
      <c r="DQ3" s="459" t="s">
        <v>377</v>
      </c>
      <c r="DR3" s="459" t="s">
        <v>405</v>
      </c>
      <c r="DS3" s="459" t="s">
        <v>295</v>
      </c>
      <c r="DT3" s="459" t="s">
        <v>296</v>
      </c>
      <c r="DU3" s="459" t="s">
        <v>297</v>
      </c>
      <c r="DV3" s="459" t="s">
        <v>298</v>
      </c>
      <c r="DW3" s="459" t="s">
        <v>299</v>
      </c>
      <c r="DX3" s="459" t="s">
        <v>378</v>
      </c>
      <c r="DY3" s="459" t="s">
        <v>300</v>
      </c>
      <c r="DZ3" s="459" t="s">
        <v>301</v>
      </c>
      <c r="EA3" s="459" t="s">
        <v>302</v>
      </c>
      <c r="EB3" s="459" t="s">
        <v>216</v>
      </c>
      <c r="EC3" s="831" t="s">
        <v>303</v>
      </c>
      <c r="ED3" s="450" t="s">
        <v>379</v>
      </c>
      <c r="EE3" s="459" t="s">
        <v>404</v>
      </c>
      <c r="EF3" s="450" t="s">
        <v>380</v>
      </c>
      <c r="EG3" s="459" t="s">
        <v>304</v>
      </c>
      <c r="EH3" s="459" t="s">
        <v>190</v>
      </c>
      <c r="EI3" s="459" t="s">
        <v>191</v>
      </c>
      <c r="EJ3" s="459" t="s">
        <v>305</v>
      </c>
      <c r="EK3" s="459" t="s">
        <v>306</v>
      </c>
      <c r="EL3" s="459" t="s">
        <v>307</v>
      </c>
      <c r="EM3" s="832" t="s">
        <v>402</v>
      </c>
      <c r="EN3" s="832" t="s">
        <v>308</v>
      </c>
      <c r="EO3" s="833"/>
      <c r="EP3" s="459" t="s">
        <v>377</v>
      </c>
      <c r="EQ3" s="459" t="s">
        <v>405</v>
      </c>
      <c r="ER3" s="459" t="s">
        <v>295</v>
      </c>
      <c r="ES3" s="459" t="s">
        <v>296</v>
      </c>
      <c r="ET3" s="459" t="s">
        <v>297</v>
      </c>
      <c r="EU3" s="459" t="s">
        <v>298</v>
      </c>
      <c r="EV3" s="459" t="s">
        <v>299</v>
      </c>
      <c r="EW3" s="459" t="s">
        <v>378</v>
      </c>
      <c r="EX3" s="459" t="s">
        <v>300</v>
      </c>
      <c r="EY3" s="459" t="s">
        <v>301</v>
      </c>
      <c r="EZ3" s="459" t="s">
        <v>302</v>
      </c>
      <c r="FA3" s="459" t="s">
        <v>216</v>
      </c>
      <c r="FB3" s="459" t="s">
        <v>303</v>
      </c>
      <c r="FC3" s="450" t="s">
        <v>379</v>
      </c>
      <c r="FD3" s="459" t="s">
        <v>404</v>
      </c>
      <c r="FE3" s="450" t="s">
        <v>380</v>
      </c>
      <c r="FF3" s="459" t="s">
        <v>304</v>
      </c>
      <c r="FG3" s="459" t="s">
        <v>190</v>
      </c>
      <c r="FH3" s="459" t="s">
        <v>191</v>
      </c>
      <c r="FI3" s="459" t="s">
        <v>305</v>
      </c>
      <c r="FJ3" s="459" t="s">
        <v>306</v>
      </c>
      <c r="FK3" s="459" t="s">
        <v>307</v>
      </c>
      <c r="FL3" s="832" t="s">
        <v>402</v>
      </c>
      <c r="FM3" s="832" t="s">
        <v>308</v>
      </c>
      <c r="FN3" s="833"/>
      <c r="FO3" s="459" t="s">
        <v>377</v>
      </c>
      <c r="FP3" s="459" t="s">
        <v>405</v>
      </c>
      <c r="FQ3" s="459" t="s">
        <v>295</v>
      </c>
      <c r="FR3" s="459" t="s">
        <v>296</v>
      </c>
      <c r="FS3" s="459" t="s">
        <v>297</v>
      </c>
      <c r="FT3" s="459" t="s">
        <v>298</v>
      </c>
      <c r="FU3" s="459" t="s">
        <v>299</v>
      </c>
      <c r="FV3" s="459" t="s">
        <v>378</v>
      </c>
      <c r="FW3" s="459" t="s">
        <v>300</v>
      </c>
      <c r="FX3" s="459" t="s">
        <v>301</v>
      </c>
      <c r="FY3" s="459" t="s">
        <v>302</v>
      </c>
      <c r="FZ3" s="459" t="s">
        <v>216</v>
      </c>
      <c r="GA3" s="459" t="s">
        <v>303</v>
      </c>
      <c r="GB3" s="450" t="s">
        <v>379</v>
      </c>
      <c r="GC3" s="459" t="s">
        <v>404</v>
      </c>
      <c r="GD3" s="450" t="s">
        <v>380</v>
      </c>
      <c r="GE3" s="459" t="s">
        <v>304</v>
      </c>
      <c r="GF3" s="459" t="s">
        <v>190</v>
      </c>
      <c r="GG3" s="459" t="s">
        <v>191</v>
      </c>
      <c r="GH3" s="459" t="s">
        <v>305</v>
      </c>
      <c r="GI3" s="459" t="s">
        <v>306</v>
      </c>
      <c r="GJ3" s="459" t="s">
        <v>307</v>
      </c>
      <c r="GK3" s="832" t="s">
        <v>402</v>
      </c>
      <c r="GL3" s="832" t="s">
        <v>308</v>
      </c>
      <c r="GM3" s="833"/>
      <c r="GN3" s="833"/>
      <c r="GO3" s="833"/>
      <c r="GP3" s="833"/>
      <c r="GQ3" s="833"/>
      <c r="GR3" s="833"/>
      <c r="GS3" s="833"/>
      <c r="GT3" s="833"/>
      <c r="GU3" s="833"/>
      <c r="GV3" s="833"/>
      <c r="GW3" s="833"/>
      <c r="GX3" s="833"/>
      <c r="GY3" s="833"/>
      <c r="GZ3" s="833"/>
      <c r="HA3" s="833"/>
      <c r="HB3" s="833"/>
      <c r="HC3" s="833"/>
      <c r="HD3" s="833"/>
      <c r="HE3" s="833"/>
      <c r="HF3" s="833"/>
    </row>
    <row r="4" spans="1:214" s="6" customFormat="1" ht="51.75" thickBot="1">
      <c r="D4" s="16" t="s">
        <v>41</v>
      </c>
      <c r="E4" s="16" t="s">
        <v>13</v>
      </c>
      <c r="F4" s="17" t="s">
        <v>1</v>
      </c>
      <c r="G4" s="22" t="s">
        <v>11</v>
      </c>
      <c r="H4" s="18" t="s">
        <v>14</v>
      </c>
      <c r="I4" s="171" t="s">
        <v>21</v>
      </c>
      <c r="J4" s="171" t="s">
        <v>20</v>
      </c>
      <c r="K4" s="170" t="s">
        <v>309</v>
      </c>
      <c r="L4" s="170" t="s">
        <v>84</v>
      </c>
      <c r="M4" s="170" t="s">
        <v>85</v>
      </c>
      <c r="N4" s="170" t="s">
        <v>310</v>
      </c>
      <c r="O4" s="172" t="s">
        <v>86</v>
      </c>
      <c r="P4" s="170" t="s">
        <v>87</v>
      </c>
      <c r="Q4" s="170" t="s">
        <v>311</v>
      </c>
      <c r="R4" s="172" t="s">
        <v>88</v>
      </c>
      <c r="S4" s="170" t="s">
        <v>89</v>
      </c>
      <c r="T4" s="170" t="s">
        <v>90</v>
      </c>
      <c r="U4" s="172" t="s">
        <v>91</v>
      </c>
      <c r="V4" s="170" t="s">
        <v>113</v>
      </c>
      <c r="W4" s="170" t="s">
        <v>92</v>
      </c>
      <c r="X4" s="13" t="s">
        <v>23</v>
      </c>
      <c r="Y4" s="394" t="s">
        <v>312</v>
      </c>
      <c r="Z4" s="12" t="s">
        <v>36</v>
      </c>
      <c r="AA4" s="12" t="s">
        <v>35</v>
      </c>
      <c r="AB4" s="12" t="s">
        <v>22</v>
      </c>
      <c r="AC4" s="12" t="s">
        <v>113</v>
      </c>
      <c r="AD4" s="12" t="s">
        <v>93</v>
      </c>
      <c r="AE4" s="12" t="s">
        <v>94</v>
      </c>
      <c r="AF4" s="13" t="s">
        <v>39</v>
      </c>
      <c r="AG4" s="395" t="s">
        <v>36</v>
      </c>
      <c r="AH4" s="173" t="s">
        <v>115</v>
      </c>
      <c r="AI4" s="173" t="s">
        <v>381</v>
      </c>
      <c r="AJ4" s="173" t="s">
        <v>96</v>
      </c>
      <c r="AK4" s="173" t="s">
        <v>35</v>
      </c>
      <c r="AL4" s="12" t="s">
        <v>114</v>
      </c>
      <c r="AM4" s="12" t="s">
        <v>97</v>
      </c>
      <c r="AN4" s="12" t="s">
        <v>98</v>
      </c>
      <c r="AO4" s="13" t="s">
        <v>39</v>
      </c>
      <c r="AP4" s="395" t="s">
        <v>36</v>
      </c>
      <c r="AQ4" s="173" t="s">
        <v>115</v>
      </c>
      <c r="AR4" s="173" t="s">
        <v>95</v>
      </c>
      <c r="AS4" s="173" t="s">
        <v>96</v>
      </c>
      <c r="AT4" s="173" t="s">
        <v>35</v>
      </c>
      <c r="AU4" s="12" t="s">
        <v>114</v>
      </c>
      <c r="AV4" s="12" t="s">
        <v>97</v>
      </c>
      <c r="AW4" s="12" t="s">
        <v>98</v>
      </c>
      <c r="AX4" s="13" t="s">
        <v>39</v>
      </c>
      <c r="AY4" s="12" t="s">
        <v>36</v>
      </c>
      <c r="AZ4" s="12" t="s">
        <v>37</v>
      </c>
      <c r="BA4" s="12" t="s">
        <v>38</v>
      </c>
      <c r="BB4" s="12" t="s">
        <v>35</v>
      </c>
      <c r="BC4" s="12" t="s">
        <v>22</v>
      </c>
      <c r="BD4" s="12" t="s">
        <v>113</v>
      </c>
      <c r="BE4" s="12" t="s">
        <v>99</v>
      </c>
      <c r="BF4" s="12" t="s">
        <v>98</v>
      </c>
      <c r="BG4" s="13" t="s">
        <v>39</v>
      </c>
      <c r="BH4" s="12" t="s">
        <v>101</v>
      </c>
      <c r="BI4" s="12" t="s">
        <v>102</v>
      </c>
      <c r="BJ4" s="12" t="s">
        <v>313</v>
      </c>
      <c r="BK4" s="12" t="s">
        <v>314</v>
      </c>
      <c r="BL4" s="12" t="s">
        <v>315</v>
      </c>
      <c r="BM4" s="12" t="s">
        <v>113</v>
      </c>
      <c r="BN4" s="12" t="s">
        <v>100</v>
      </c>
      <c r="BO4" s="12" t="s">
        <v>98</v>
      </c>
      <c r="BP4" s="12" t="s">
        <v>316</v>
      </c>
      <c r="BQ4" s="13" t="s">
        <v>47</v>
      </c>
      <c r="BR4" s="12" t="s">
        <v>101</v>
      </c>
      <c r="BS4" s="12" t="s">
        <v>102</v>
      </c>
      <c r="BT4" s="12" t="s">
        <v>313</v>
      </c>
      <c r="BU4" s="12" t="s">
        <v>103</v>
      </c>
      <c r="BV4" s="12" t="s">
        <v>104</v>
      </c>
      <c r="BW4" s="12" t="s">
        <v>113</v>
      </c>
      <c r="BX4" s="12" t="s">
        <v>100</v>
      </c>
      <c r="BY4" s="12" t="s">
        <v>98</v>
      </c>
      <c r="BZ4" s="12" t="s">
        <v>105</v>
      </c>
      <c r="CA4" s="13" t="s">
        <v>47</v>
      </c>
      <c r="CB4" s="12" t="s">
        <v>36</v>
      </c>
      <c r="CC4" s="12" t="s">
        <v>128</v>
      </c>
      <c r="CD4" s="12" t="s">
        <v>38</v>
      </c>
      <c r="CE4" s="12" t="s">
        <v>35</v>
      </c>
      <c r="CF4" s="12" t="s">
        <v>22</v>
      </c>
      <c r="CG4" s="12" t="s">
        <v>113</v>
      </c>
      <c r="CH4" s="12" t="s">
        <v>99</v>
      </c>
      <c r="CI4" s="12" t="s">
        <v>98</v>
      </c>
      <c r="CJ4" s="13" t="s">
        <v>39</v>
      </c>
      <c r="CK4" s="13" t="s">
        <v>47</v>
      </c>
      <c r="CL4" s="13" t="s">
        <v>47</v>
      </c>
      <c r="CM4" s="12" t="s">
        <v>36</v>
      </c>
      <c r="CN4" s="12" t="s">
        <v>35</v>
      </c>
      <c r="CO4" s="12" t="s">
        <v>22</v>
      </c>
      <c r="CP4" s="12" t="s">
        <v>113</v>
      </c>
      <c r="CQ4" s="12" t="s">
        <v>99</v>
      </c>
      <c r="CR4" s="12" t="s">
        <v>98</v>
      </c>
      <c r="CS4" s="13" t="s">
        <v>39</v>
      </c>
      <c r="CT4" s="174" t="s">
        <v>24</v>
      </c>
      <c r="CU4" s="175" t="s">
        <v>25</v>
      </c>
      <c r="CV4" s="175" t="s">
        <v>26</v>
      </c>
      <c r="CW4" s="175" t="s">
        <v>27</v>
      </c>
      <c r="CX4" s="396" t="s">
        <v>28</v>
      </c>
      <c r="CY4" s="397"/>
      <c r="CZ4" s="176" t="s">
        <v>3</v>
      </c>
      <c r="DA4" s="176" t="s">
        <v>3</v>
      </c>
      <c r="DB4" s="176" t="s">
        <v>3</v>
      </c>
      <c r="DC4" s="398" t="s">
        <v>3</v>
      </c>
      <c r="DD4" s="399" t="s">
        <v>3</v>
      </c>
      <c r="DE4" s="399" t="s">
        <v>3</v>
      </c>
      <c r="DF4" s="399" t="s">
        <v>3</v>
      </c>
      <c r="DG4" s="400" t="s">
        <v>3</v>
      </c>
      <c r="DH4" s="400" t="s">
        <v>3</v>
      </c>
      <c r="DI4" s="400" t="s">
        <v>3</v>
      </c>
      <c r="DJ4" s="401" t="s">
        <v>3</v>
      </c>
      <c r="DK4" s="401" t="s">
        <v>3</v>
      </c>
      <c r="DL4" s="401" t="s">
        <v>3</v>
      </c>
    </row>
    <row r="5" spans="1:214" s="169" customFormat="1" ht="24.95" hidden="1" customHeight="1">
      <c r="A5" s="402" t="s">
        <v>317</v>
      </c>
      <c r="B5" s="403">
        <f>J$350</f>
        <v>4639648</v>
      </c>
      <c r="D5" s="404"/>
      <c r="E5" s="405"/>
      <c r="F5" s="405"/>
      <c r="G5" s="405"/>
      <c r="H5" s="406"/>
      <c r="I5" s="407"/>
      <c r="J5" s="408"/>
      <c r="K5" s="408"/>
      <c r="L5" s="405"/>
      <c r="M5" s="405"/>
      <c r="N5" s="409"/>
      <c r="O5" s="410">
        <f>L5*M5</f>
        <v>0</v>
      </c>
      <c r="P5" s="411"/>
      <c r="Q5" s="412">
        <f>P5*IF(K5="ELECTRÓNICO",1.05,IF(K5="ELECTROMAGNÉTICO",1.25,1))</f>
        <v>0</v>
      </c>
      <c r="R5" s="412">
        <f>O5*Q5</f>
        <v>0</v>
      </c>
      <c r="S5" s="413" t="e">
        <f>#REF!</f>
        <v>#REF!</v>
      </c>
      <c r="T5" s="413">
        <v>-53</v>
      </c>
      <c r="U5" s="413" t="e">
        <f>T5*S5</f>
        <v>#REF!</v>
      </c>
      <c r="V5" s="414">
        <v>14</v>
      </c>
      <c r="W5" s="414">
        <v>300</v>
      </c>
      <c r="X5" s="415">
        <f xml:space="preserve"> Q5*O5</f>
        <v>0</v>
      </c>
      <c r="Y5" s="416">
        <f>(R5*V5*W5*N5)/1000</f>
        <v>0</v>
      </c>
      <c r="Z5" s="417"/>
      <c r="AA5" s="418"/>
      <c r="AB5" s="419"/>
      <c r="AC5" s="419"/>
      <c r="AD5" s="419"/>
      <c r="AE5" s="420"/>
      <c r="AF5" s="421">
        <f t="shared" ref="AF5:AF101" si="3">AA5*AB5</f>
        <v>0</v>
      </c>
      <c r="AG5" s="422"/>
      <c r="AH5" s="423"/>
      <c r="AI5" s="408"/>
      <c r="AJ5" s="408"/>
      <c r="AK5" s="424"/>
      <c r="AL5" s="424"/>
      <c r="AM5" s="424"/>
      <c r="AN5" s="425"/>
      <c r="AO5" s="426">
        <f>AI5*AK5</f>
        <v>0</v>
      </c>
      <c r="AP5" s="422"/>
      <c r="AQ5" s="427"/>
      <c r="AR5" s="428"/>
      <c r="AS5" s="428"/>
      <c r="AT5" s="428"/>
      <c r="AU5" s="424"/>
      <c r="AV5" s="424"/>
      <c r="AW5" s="429"/>
      <c r="AX5" s="426">
        <f>AR5*AT5</f>
        <v>0</v>
      </c>
      <c r="AY5" s="430"/>
      <c r="AZ5" s="424"/>
      <c r="BA5" s="424"/>
      <c r="BB5" s="431"/>
      <c r="BC5" s="424"/>
      <c r="BD5" s="424"/>
      <c r="BE5" s="424"/>
      <c r="BF5" s="429"/>
      <c r="BG5" s="834">
        <f>BB5*BC5</f>
        <v>0</v>
      </c>
      <c r="BH5" s="433"/>
      <c r="BI5" s="434"/>
      <c r="BJ5" s="434"/>
      <c r="BK5" s="434"/>
      <c r="BL5" s="435"/>
      <c r="BM5" s="434"/>
      <c r="BN5" s="434"/>
      <c r="BO5" s="436"/>
      <c r="BP5" s="435">
        <f t="shared" ref="BP5:BP68" si="4">BK5</f>
        <v>0</v>
      </c>
      <c r="BQ5" s="432">
        <f>BJ5*BI5</f>
        <v>0</v>
      </c>
      <c r="BR5" s="835"/>
      <c r="BS5" s="434"/>
      <c r="BT5" s="434"/>
      <c r="BU5" s="434"/>
      <c r="BV5" s="435"/>
      <c r="BW5" s="434"/>
      <c r="BX5" s="434"/>
      <c r="BY5" s="436"/>
      <c r="BZ5" s="435">
        <f t="shared" ref="BZ5:BZ99" si="5">BU5</f>
        <v>0</v>
      </c>
      <c r="CA5" s="432">
        <f>BT5*BS5</f>
        <v>0</v>
      </c>
      <c r="CB5" s="437"/>
      <c r="CC5" s="424"/>
      <c r="CD5" s="424"/>
      <c r="CE5" s="424"/>
      <c r="CF5" s="434"/>
      <c r="CG5" s="434"/>
      <c r="CH5" s="434"/>
      <c r="CI5" s="436"/>
      <c r="CJ5" s="438">
        <f>CE5*CF5</f>
        <v>0</v>
      </c>
      <c r="CK5" s="439">
        <f>CA5+BQ5</f>
        <v>0</v>
      </c>
      <c r="CL5" s="432">
        <f>+CK5+AX5</f>
        <v>0</v>
      </c>
      <c r="CM5" s="440"/>
      <c r="CN5" s="424"/>
      <c r="CO5" s="424"/>
      <c r="CP5" s="424"/>
      <c r="CQ5" s="424"/>
      <c r="CR5" s="424"/>
      <c r="CS5" s="438"/>
      <c r="CT5" s="441"/>
      <c r="CU5" s="424"/>
      <c r="CV5" s="424"/>
      <c r="CW5" s="424"/>
      <c r="CX5" s="442"/>
      <c r="CY5" s="443"/>
      <c r="CZ5" s="444">
        <f>(V5*W5*X5*N5)/1000</f>
        <v>0</v>
      </c>
      <c r="DA5" s="445">
        <f t="shared" ref="DA5:DA99" si="6">+AD5*AE5*AF5*AC5/1000</f>
        <v>0</v>
      </c>
      <c r="DB5" s="446">
        <f>+CP5*CS5*CQ5*CR5/1000</f>
        <v>0</v>
      </c>
      <c r="DC5" s="447">
        <f t="shared" ref="DC5:DC99" si="7">+AN5*AO5*AM5*AL5/1000</f>
        <v>0</v>
      </c>
      <c r="DD5" s="448">
        <f>AU5*AV5*AW5*AX5/1000</f>
        <v>0</v>
      </c>
      <c r="DE5" s="448">
        <f>+AW5*AX5*AV5*AU5/1000</f>
        <v>0</v>
      </c>
      <c r="DF5" s="448">
        <f>SUM(DC5:DE5)</f>
        <v>0</v>
      </c>
      <c r="DG5" s="448">
        <f t="shared" ref="DG5:DG99" si="8">BE5*BF5*BG5*BD5/1000</f>
        <v>0</v>
      </c>
      <c r="DH5" s="448">
        <f t="shared" ref="DH5:DH99" si="9">+CH5*CI5*CJ5*CG5/1000</f>
        <v>0</v>
      </c>
      <c r="DI5" s="448">
        <f>SUM(DG5:DH5)</f>
        <v>0</v>
      </c>
      <c r="DJ5" s="448">
        <f>BW5*BX5*BY5*CA5/1000</f>
        <v>0</v>
      </c>
      <c r="DK5" s="448">
        <f>+BO5*BQ5*BM5*BN5/1000</f>
        <v>0</v>
      </c>
      <c r="DL5" s="432">
        <f>SUM(DJ5:DK5)</f>
        <v>0</v>
      </c>
      <c r="DQ5" s="169">
        <f t="shared" ref="DQ5:EN15" si="10">IF($I5=DQ$3,$X5,0)</f>
        <v>0</v>
      </c>
      <c r="DR5" s="169">
        <f t="shared" si="10"/>
        <v>0</v>
      </c>
      <c r="DS5" s="169">
        <f t="shared" si="10"/>
        <v>0</v>
      </c>
      <c r="DT5" s="169">
        <f t="shared" si="10"/>
        <v>0</v>
      </c>
      <c r="DU5" s="169">
        <f t="shared" si="10"/>
        <v>0</v>
      </c>
      <c r="DV5" s="169">
        <f t="shared" si="10"/>
        <v>0</v>
      </c>
      <c r="DW5" s="169">
        <f>IF($I5=DW$3,$X5,0)</f>
        <v>0</v>
      </c>
      <c r="DX5" s="169">
        <f t="shared" si="10"/>
        <v>0</v>
      </c>
      <c r="DY5" s="169">
        <f t="shared" si="10"/>
        <v>0</v>
      </c>
      <c r="DZ5" s="169">
        <f t="shared" si="10"/>
        <v>0</v>
      </c>
      <c r="EA5" s="169">
        <f t="shared" si="10"/>
        <v>0</v>
      </c>
      <c r="EB5" s="169">
        <f t="shared" si="10"/>
        <v>0</v>
      </c>
      <c r="EC5" s="169">
        <f t="shared" si="10"/>
        <v>0</v>
      </c>
      <c r="ED5" s="169">
        <f t="shared" si="10"/>
        <v>0</v>
      </c>
      <c r="EE5" s="169">
        <f t="shared" si="10"/>
        <v>0</v>
      </c>
      <c r="EF5" s="169">
        <f t="shared" si="10"/>
        <v>0</v>
      </c>
      <c r="EG5" s="169">
        <f t="shared" si="10"/>
        <v>0</v>
      </c>
      <c r="EH5" s="169">
        <f t="shared" si="10"/>
        <v>0</v>
      </c>
      <c r="EI5" s="169">
        <f t="shared" si="10"/>
        <v>0</v>
      </c>
      <c r="EJ5" s="169">
        <f t="shared" si="10"/>
        <v>0</v>
      </c>
      <c r="EK5" s="169">
        <f t="shared" si="10"/>
        <v>0</v>
      </c>
      <c r="EL5" s="169">
        <f t="shared" si="10"/>
        <v>0</v>
      </c>
      <c r="EM5" s="169">
        <f t="shared" si="10"/>
        <v>0</v>
      </c>
      <c r="EN5" s="169">
        <f t="shared" si="10"/>
        <v>0</v>
      </c>
      <c r="EP5" s="169">
        <f>IF($I5=EP$3,$Y5,0)</f>
        <v>0</v>
      </c>
      <c r="EQ5" s="169">
        <f t="shared" ref="EQ5:FM21" si="11">IF($I5=EQ$3,$Y5,0)</f>
        <v>0</v>
      </c>
      <c r="ER5" s="169">
        <f t="shared" si="11"/>
        <v>0</v>
      </c>
      <c r="ES5" s="169">
        <f t="shared" si="11"/>
        <v>0</v>
      </c>
      <c r="ET5" s="169">
        <f t="shared" si="11"/>
        <v>0</v>
      </c>
      <c r="EU5" s="169">
        <f t="shared" si="11"/>
        <v>0</v>
      </c>
      <c r="EV5" s="169">
        <f t="shared" si="11"/>
        <v>0</v>
      </c>
      <c r="EW5" s="169">
        <f t="shared" si="11"/>
        <v>0</v>
      </c>
      <c r="EX5" s="169">
        <f t="shared" si="11"/>
        <v>0</v>
      </c>
      <c r="EY5" s="169">
        <f t="shared" si="11"/>
        <v>0</v>
      </c>
      <c r="EZ5" s="169">
        <f t="shared" si="11"/>
        <v>0</v>
      </c>
      <c r="FA5" s="169">
        <f t="shared" si="11"/>
        <v>0</v>
      </c>
      <c r="FB5" s="169">
        <f t="shared" si="11"/>
        <v>0</v>
      </c>
      <c r="FC5" s="169">
        <f t="shared" si="11"/>
        <v>0</v>
      </c>
      <c r="FD5" s="169">
        <f t="shared" si="11"/>
        <v>0</v>
      </c>
      <c r="FE5" s="169">
        <f t="shared" si="11"/>
        <v>0</v>
      </c>
      <c r="FF5" s="169">
        <f t="shared" si="11"/>
        <v>0</v>
      </c>
      <c r="FG5" s="169">
        <f t="shared" si="11"/>
        <v>0</v>
      </c>
      <c r="FH5" s="169">
        <f t="shared" si="11"/>
        <v>0</v>
      </c>
      <c r="FI5" s="169">
        <f t="shared" si="11"/>
        <v>0</v>
      </c>
      <c r="FJ5" s="169">
        <f t="shared" si="11"/>
        <v>0</v>
      </c>
      <c r="FK5" s="169">
        <f t="shared" si="11"/>
        <v>0</v>
      </c>
      <c r="FL5" s="169">
        <f t="shared" si="11"/>
        <v>0</v>
      </c>
      <c r="FM5" s="169">
        <f t="shared" si="11"/>
        <v>0</v>
      </c>
      <c r="FO5" s="169">
        <f>IF($I5=FO$3,$L5,0)</f>
        <v>0</v>
      </c>
      <c r="FP5" s="169">
        <f t="shared" ref="FP5:GL21" si="12">IF($I5=FP$3,$L5,0)</f>
        <v>0</v>
      </c>
      <c r="FQ5" s="169">
        <f t="shared" si="12"/>
        <v>0</v>
      </c>
      <c r="FR5" s="169">
        <f t="shared" si="12"/>
        <v>0</v>
      </c>
      <c r="FS5" s="169">
        <f t="shared" si="12"/>
        <v>0</v>
      </c>
      <c r="FT5" s="169">
        <f t="shared" si="12"/>
        <v>0</v>
      </c>
      <c r="FU5" s="169">
        <f t="shared" si="12"/>
        <v>0</v>
      </c>
      <c r="FV5" s="169">
        <f t="shared" si="12"/>
        <v>0</v>
      </c>
      <c r="FW5" s="169">
        <f t="shared" si="12"/>
        <v>0</v>
      </c>
      <c r="FX5" s="169">
        <f t="shared" si="12"/>
        <v>0</v>
      </c>
      <c r="FY5" s="169">
        <f t="shared" si="12"/>
        <v>0</v>
      </c>
      <c r="FZ5" s="169">
        <f t="shared" si="12"/>
        <v>0</v>
      </c>
      <c r="GA5" s="169">
        <f t="shared" si="12"/>
        <v>0</v>
      </c>
      <c r="GB5" s="169">
        <f t="shared" si="12"/>
        <v>0</v>
      </c>
      <c r="GC5" s="169">
        <f t="shared" si="12"/>
        <v>0</v>
      </c>
      <c r="GD5" s="169">
        <f t="shared" si="12"/>
        <v>0</v>
      </c>
      <c r="GE5" s="169">
        <f t="shared" si="12"/>
        <v>0</v>
      </c>
      <c r="GF5" s="169">
        <f t="shared" si="12"/>
        <v>0</v>
      </c>
      <c r="GG5" s="169">
        <f t="shared" si="12"/>
        <v>0</v>
      </c>
      <c r="GH5" s="169">
        <f t="shared" si="12"/>
        <v>0</v>
      </c>
      <c r="GI5" s="169">
        <f t="shared" si="12"/>
        <v>0</v>
      </c>
      <c r="GJ5" s="169">
        <f t="shared" si="12"/>
        <v>0</v>
      </c>
      <c r="GK5" s="169">
        <f t="shared" si="12"/>
        <v>0</v>
      </c>
      <c r="GL5" s="169">
        <f t="shared" si="12"/>
        <v>0</v>
      </c>
    </row>
    <row r="6" spans="1:214" s="169" customFormat="1" ht="24.95" hidden="1" customHeight="1">
      <c r="A6" s="402" t="s">
        <v>318</v>
      </c>
      <c r="B6" s="403">
        <f>L$344</f>
        <v>2377514.2425875412</v>
      </c>
      <c r="D6" s="449"/>
      <c r="E6" s="450"/>
      <c r="F6" s="450"/>
      <c r="G6" s="450"/>
      <c r="H6" s="451"/>
      <c r="I6" s="452"/>
      <c r="J6" s="453"/>
      <c r="K6" s="453"/>
      <c r="L6" s="450"/>
      <c r="M6" s="450"/>
      <c r="N6" s="454"/>
      <c r="O6" s="455">
        <f t="shared" ref="O6:O100" si="13">L6*M6</f>
        <v>0</v>
      </c>
      <c r="P6" s="456"/>
      <c r="Q6" s="457">
        <f>P6*IF(K6="ELECTRÓNICO",1.05,IF(K6="ELECTROMAGNÉTICO",1.25,1))</f>
        <v>0</v>
      </c>
      <c r="R6" s="457">
        <f>O6*Q6</f>
        <v>0</v>
      </c>
      <c r="S6" s="458" t="e">
        <f>#REF!</f>
        <v>#REF!</v>
      </c>
      <c r="T6" s="458">
        <v>-53</v>
      </c>
      <c r="U6" s="458" t="e">
        <f>T6*S6</f>
        <v>#REF!</v>
      </c>
      <c r="V6" s="459">
        <v>14</v>
      </c>
      <c r="W6" s="459">
        <v>300</v>
      </c>
      <c r="X6" s="460">
        <f xml:space="preserve"> Q6*O6</f>
        <v>0</v>
      </c>
      <c r="Y6" s="461">
        <f>(R6*V6*W6*N6)/1000</f>
        <v>0</v>
      </c>
      <c r="Z6" s="462"/>
      <c r="AA6" s="463"/>
      <c r="AB6" s="464"/>
      <c r="AC6" s="464"/>
      <c r="AD6" s="464"/>
      <c r="AE6" s="465"/>
      <c r="AF6" s="466">
        <f t="shared" si="3"/>
        <v>0</v>
      </c>
      <c r="AG6" s="467"/>
      <c r="AH6" s="453"/>
      <c r="AI6" s="453"/>
      <c r="AJ6" s="453"/>
      <c r="AK6" s="468"/>
      <c r="AL6" s="469"/>
      <c r="AM6" s="469"/>
      <c r="AN6" s="470"/>
      <c r="AO6" s="471">
        <f>AI6*AK6</f>
        <v>0</v>
      </c>
      <c r="AP6" s="472"/>
      <c r="AQ6" s="473"/>
      <c r="AR6" s="474"/>
      <c r="AS6" s="474"/>
      <c r="AT6" s="474"/>
      <c r="AU6" s="469"/>
      <c r="AV6" s="469"/>
      <c r="AW6" s="475"/>
      <c r="AX6" s="471">
        <f>AR6*AT6</f>
        <v>0</v>
      </c>
      <c r="AY6" s="476"/>
      <c r="AZ6" s="477"/>
      <c r="BA6" s="469"/>
      <c r="BB6" s="478"/>
      <c r="BC6" s="469"/>
      <c r="BD6" s="469"/>
      <c r="BE6" s="469"/>
      <c r="BF6" s="475"/>
      <c r="BG6" s="836">
        <f t="shared" ref="BG6:BG91" si="14">BB6*BC6</f>
        <v>0</v>
      </c>
      <c r="BH6" s="480"/>
      <c r="BI6" s="481"/>
      <c r="BJ6" s="481"/>
      <c r="BK6" s="481"/>
      <c r="BL6" s="482"/>
      <c r="BM6" s="481"/>
      <c r="BN6" s="481"/>
      <c r="BO6" s="483"/>
      <c r="BP6" s="482">
        <f t="shared" si="4"/>
        <v>0</v>
      </c>
      <c r="BQ6" s="479">
        <f t="shared" ref="BQ6:BQ100" si="15">BJ6*BI6</f>
        <v>0</v>
      </c>
      <c r="BR6" s="837"/>
      <c r="BS6" s="481"/>
      <c r="BT6" s="481"/>
      <c r="BU6" s="481"/>
      <c r="BV6" s="482" t="str">
        <f>IF(BT6="","",BU6/BT6)</f>
        <v/>
      </c>
      <c r="BW6" s="481"/>
      <c r="BX6" s="481"/>
      <c r="BY6" s="483"/>
      <c r="BZ6" s="482">
        <f t="shared" si="5"/>
        <v>0</v>
      </c>
      <c r="CA6" s="479">
        <f>BT6*BS6</f>
        <v>0</v>
      </c>
      <c r="CB6" s="484"/>
      <c r="CC6" s="469"/>
      <c r="CD6" s="469"/>
      <c r="CE6" s="469"/>
      <c r="CF6" s="481"/>
      <c r="CG6" s="481"/>
      <c r="CH6" s="481"/>
      <c r="CI6" s="483"/>
      <c r="CJ6" s="485">
        <f>CE6*CF6</f>
        <v>0</v>
      </c>
      <c r="CK6" s="486">
        <f t="shared" ref="CK6:CK100" si="16">CA6+BQ6</f>
        <v>0</v>
      </c>
      <c r="CL6" s="479">
        <f>+CK6+AX6</f>
        <v>0</v>
      </c>
      <c r="CM6" s="487"/>
      <c r="CN6" s="469"/>
      <c r="CO6" s="469"/>
      <c r="CP6" s="469"/>
      <c r="CQ6" s="469"/>
      <c r="CR6" s="469"/>
      <c r="CS6" s="485">
        <f>CN6*CO6</f>
        <v>0</v>
      </c>
      <c r="CT6" s="488"/>
      <c r="CU6" s="469"/>
      <c r="CV6" s="469"/>
      <c r="CW6" s="469"/>
      <c r="CX6" s="489"/>
      <c r="CY6" s="490"/>
      <c r="CZ6" s="491">
        <f>(V6*W6*X6*N6)/1000</f>
        <v>0</v>
      </c>
      <c r="DA6" s="492">
        <f t="shared" si="6"/>
        <v>0</v>
      </c>
      <c r="DB6" s="491">
        <f t="shared" ref="DB6:DB100" si="17">+CP6*CS6*CQ6*CR6/1000</f>
        <v>0</v>
      </c>
      <c r="DC6" s="493">
        <f t="shared" si="7"/>
        <v>0</v>
      </c>
      <c r="DD6" s="494">
        <f>AU6*AV6*AW6*AX6/1000</f>
        <v>0</v>
      </c>
      <c r="DE6" s="494">
        <f>+AW6*AX6*AV6*AU6/1000</f>
        <v>0</v>
      </c>
      <c r="DF6" s="494">
        <f>SUM(DC6:DE6)</f>
        <v>0</v>
      </c>
      <c r="DG6" s="494">
        <f t="shared" si="8"/>
        <v>0</v>
      </c>
      <c r="DH6" s="494">
        <f t="shared" si="9"/>
        <v>0</v>
      </c>
      <c r="DI6" s="494">
        <f>SUM(DG6:DH6)</f>
        <v>0</v>
      </c>
      <c r="DJ6" s="494">
        <f t="shared" ref="DJ6:DJ99" si="18">BW6*BX6*BY6*CA6/1000</f>
        <v>0</v>
      </c>
      <c r="DK6" s="494">
        <f t="shared" ref="DK6:DK100" si="19">+BO6*BQ6*BM6*BN6/1000</f>
        <v>0</v>
      </c>
      <c r="DL6" s="479">
        <f>SUM(DJ6:DK6)</f>
        <v>0</v>
      </c>
      <c r="DQ6" s="169">
        <f t="shared" si="10"/>
        <v>0</v>
      </c>
      <c r="DR6" s="169">
        <f t="shared" si="10"/>
        <v>0</v>
      </c>
      <c r="DS6" s="169">
        <f t="shared" si="10"/>
        <v>0</v>
      </c>
      <c r="DT6" s="169">
        <f t="shared" si="10"/>
        <v>0</v>
      </c>
      <c r="DU6" s="169">
        <f t="shared" si="10"/>
        <v>0</v>
      </c>
      <c r="DV6" s="169">
        <f t="shared" si="10"/>
        <v>0</v>
      </c>
      <c r="DW6" s="169">
        <f t="shared" si="10"/>
        <v>0</v>
      </c>
      <c r="DX6" s="169">
        <f t="shared" si="10"/>
        <v>0</v>
      </c>
      <c r="DY6" s="169">
        <f t="shared" si="10"/>
        <v>0</v>
      </c>
      <c r="DZ6" s="169">
        <f t="shared" si="10"/>
        <v>0</v>
      </c>
      <c r="EA6" s="169">
        <f t="shared" si="10"/>
        <v>0</v>
      </c>
      <c r="EB6" s="169">
        <f t="shared" si="10"/>
        <v>0</v>
      </c>
      <c r="EC6" s="169">
        <f t="shared" si="10"/>
        <v>0</v>
      </c>
      <c r="ED6" s="169">
        <f t="shared" si="10"/>
        <v>0</v>
      </c>
      <c r="EE6" s="169">
        <f t="shared" si="10"/>
        <v>0</v>
      </c>
      <c r="EF6" s="169">
        <f t="shared" si="10"/>
        <v>0</v>
      </c>
      <c r="EG6" s="169">
        <f t="shared" si="10"/>
        <v>0</v>
      </c>
      <c r="EH6" s="169">
        <f t="shared" si="10"/>
        <v>0</v>
      </c>
      <c r="EI6" s="169">
        <f t="shared" si="10"/>
        <v>0</v>
      </c>
      <c r="EJ6" s="169">
        <f t="shared" si="10"/>
        <v>0</v>
      </c>
      <c r="EK6" s="169">
        <f t="shared" si="10"/>
        <v>0</v>
      </c>
      <c r="EL6" s="169">
        <f t="shared" si="10"/>
        <v>0</v>
      </c>
      <c r="EM6" s="169">
        <f t="shared" si="10"/>
        <v>0</v>
      </c>
      <c r="EN6" s="169">
        <f t="shared" si="10"/>
        <v>0</v>
      </c>
      <c r="EP6" s="169">
        <f t="shared" ref="EP6:FE28" si="20">IF($I6=EP$3,$Y6,0)</f>
        <v>0</v>
      </c>
      <c r="EQ6" s="169">
        <f t="shared" si="11"/>
        <v>0</v>
      </c>
      <c r="ER6" s="169">
        <f t="shared" si="11"/>
        <v>0</v>
      </c>
      <c r="ES6" s="169">
        <f t="shared" si="11"/>
        <v>0</v>
      </c>
      <c r="ET6" s="169">
        <f t="shared" si="11"/>
        <v>0</v>
      </c>
      <c r="EU6" s="169">
        <f t="shared" si="11"/>
        <v>0</v>
      </c>
      <c r="EV6" s="169">
        <f t="shared" si="11"/>
        <v>0</v>
      </c>
      <c r="EW6" s="169">
        <f t="shared" si="11"/>
        <v>0</v>
      </c>
      <c r="EX6" s="169">
        <f t="shared" si="11"/>
        <v>0</v>
      </c>
      <c r="EY6" s="169">
        <f t="shared" si="11"/>
        <v>0</v>
      </c>
      <c r="EZ6" s="169">
        <f t="shared" si="11"/>
        <v>0</v>
      </c>
      <c r="FA6" s="169">
        <f t="shared" si="11"/>
        <v>0</v>
      </c>
      <c r="FB6" s="169">
        <f t="shared" si="11"/>
        <v>0</v>
      </c>
      <c r="FC6" s="169">
        <f t="shared" si="11"/>
        <v>0</v>
      </c>
      <c r="FD6" s="169">
        <f t="shared" si="11"/>
        <v>0</v>
      </c>
      <c r="FE6" s="169">
        <f t="shared" si="11"/>
        <v>0</v>
      </c>
      <c r="FF6" s="169">
        <f t="shared" si="11"/>
        <v>0</v>
      </c>
      <c r="FG6" s="169">
        <f t="shared" si="11"/>
        <v>0</v>
      </c>
      <c r="FH6" s="169">
        <f t="shared" si="11"/>
        <v>0</v>
      </c>
      <c r="FI6" s="169">
        <f t="shared" si="11"/>
        <v>0</v>
      </c>
      <c r="FJ6" s="169">
        <f t="shared" si="11"/>
        <v>0</v>
      </c>
      <c r="FK6" s="169">
        <f t="shared" si="11"/>
        <v>0</v>
      </c>
      <c r="FL6" s="169">
        <f t="shared" si="11"/>
        <v>0</v>
      </c>
      <c r="FM6" s="169">
        <f t="shared" si="11"/>
        <v>0</v>
      </c>
      <c r="FO6" s="169">
        <f t="shared" ref="FO6:GD28" si="21">IF($I6=FO$3,$L6,0)</f>
        <v>0</v>
      </c>
      <c r="FP6" s="169">
        <f t="shared" si="12"/>
        <v>0</v>
      </c>
      <c r="FQ6" s="169">
        <f t="shared" si="12"/>
        <v>0</v>
      </c>
      <c r="FR6" s="169">
        <f t="shared" si="12"/>
        <v>0</v>
      </c>
      <c r="FS6" s="169">
        <f t="shared" si="12"/>
        <v>0</v>
      </c>
      <c r="FT6" s="169">
        <f t="shared" si="12"/>
        <v>0</v>
      </c>
      <c r="FU6" s="169">
        <f t="shared" si="12"/>
        <v>0</v>
      </c>
      <c r="FV6" s="169">
        <f t="shared" si="12"/>
        <v>0</v>
      </c>
      <c r="FW6" s="169">
        <f t="shared" si="12"/>
        <v>0</v>
      </c>
      <c r="FX6" s="169">
        <f t="shared" si="12"/>
        <v>0</v>
      </c>
      <c r="FY6" s="169">
        <f t="shared" si="12"/>
        <v>0</v>
      </c>
      <c r="FZ6" s="169">
        <f t="shared" si="12"/>
        <v>0</v>
      </c>
      <c r="GA6" s="169">
        <f t="shared" si="12"/>
        <v>0</v>
      </c>
      <c r="GB6" s="169">
        <f t="shared" si="12"/>
        <v>0</v>
      </c>
      <c r="GC6" s="169">
        <f t="shared" si="12"/>
        <v>0</v>
      </c>
      <c r="GD6" s="169">
        <f t="shared" si="12"/>
        <v>0</v>
      </c>
      <c r="GE6" s="169">
        <f t="shared" si="12"/>
        <v>0</v>
      </c>
      <c r="GF6" s="169">
        <f t="shared" si="12"/>
        <v>0</v>
      </c>
      <c r="GG6" s="169">
        <f t="shared" si="12"/>
        <v>0</v>
      </c>
      <c r="GH6" s="169">
        <f t="shared" si="12"/>
        <v>0</v>
      </c>
      <c r="GI6" s="169">
        <f t="shared" si="12"/>
        <v>0</v>
      </c>
      <c r="GJ6" s="169">
        <f t="shared" si="12"/>
        <v>0</v>
      </c>
      <c r="GK6" s="169">
        <f t="shared" si="12"/>
        <v>0</v>
      </c>
      <c r="GL6" s="169">
        <f t="shared" si="12"/>
        <v>0</v>
      </c>
    </row>
    <row r="7" spans="1:214" s="169" customFormat="1" ht="24.95" hidden="1" customHeight="1">
      <c r="A7" s="402" t="s">
        <v>319</v>
      </c>
      <c r="B7" s="495">
        <f>L$350</f>
        <v>0.48756581478001321</v>
      </c>
      <c r="D7" s="449"/>
      <c r="E7" s="450"/>
      <c r="F7" s="450"/>
      <c r="G7" s="450"/>
      <c r="H7" s="451"/>
      <c r="I7" s="452"/>
      <c r="J7" s="453"/>
      <c r="K7" s="453"/>
      <c r="L7" s="450"/>
      <c r="M7" s="450"/>
      <c r="N7" s="454"/>
      <c r="O7" s="455">
        <f t="shared" si="13"/>
        <v>0</v>
      </c>
      <c r="P7" s="456"/>
      <c r="Q7" s="457">
        <f t="shared" ref="Q7:Q100" si="22">P7*IF(K7="ELECTRÓNICO",1.05,IF(K7="ELECTROMAGNÉTICO",1.25,1))</f>
        <v>0</v>
      </c>
      <c r="R7" s="457">
        <f t="shared" ref="R7:R100" si="23">O7*Q7</f>
        <v>0</v>
      </c>
      <c r="S7" s="458" t="e">
        <f>#REF!</f>
        <v>#REF!</v>
      </c>
      <c r="T7" s="458">
        <v>-51</v>
      </c>
      <c r="U7" s="458" t="e">
        <f t="shared" ref="U7:U100" si="24">T7*S7</f>
        <v>#REF!</v>
      </c>
      <c r="V7" s="459"/>
      <c r="W7" s="459"/>
      <c r="X7" s="460">
        <f t="shared" ref="X7:X100" si="25" xml:space="preserve"> Q7*O7</f>
        <v>0</v>
      </c>
      <c r="Y7" s="461">
        <f t="shared" ref="Y7:Y101" si="26">(R7*V7*W7*N7)/1000</f>
        <v>0</v>
      </c>
      <c r="Z7" s="462"/>
      <c r="AA7" s="463"/>
      <c r="AB7" s="464"/>
      <c r="AC7" s="464"/>
      <c r="AD7" s="464"/>
      <c r="AE7" s="465"/>
      <c r="AF7" s="466">
        <f t="shared" si="3"/>
        <v>0</v>
      </c>
      <c r="AG7" s="467"/>
      <c r="AH7" s="453"/>
      <c r="AI7" s="453"/>
      <c r="AJ7" s="453"/>
      <c r="AK7" s="468"/>
      <c r="AL7" s="469"/>
      <c r="AM7" s="469"/>
      <c r="AN7" s="469"/>
      <c r="AO7" s="471">
        <f t="shared" ref="AO7:AO101" si="27">AI7*AK7</f>
        <v>0</v>
      </c>
      <c r="AP7" s="472"/>
      <c r="AQ7" s="473"/>
      <c r="AR7" s="496"/>
      <c r="AS7" s="496"/>
      <c r="AT7" s="496"/>
      <c r="AU7" s="469"/>
      <c r="AV7" s="469"/>
      <c r="AW7" s="475"/>
      <c r="AX7" s="471">
        <f t="shared" ref="AX7:AX101" si="28">AR7*AT7</f>
        <v>0</v>
      </c>
      <c r="AY7" s="497"/>
      <c r="AZ7" s="469"/>
      <c r="BA7" s="469"/>
      <c r="BB7" s="478"/>
      <c r="BC7" s="469"/>
      <c r="BD7" s="469"/>
      <c r="BE7" s="469"/>
      <c r="BF7" s="475"/>
      <c r="BG7" s="836">
        <f t="shared" si="14"/>
        <v>0</v>
      </c>
      <c r="BH7" s="480"/>
      <c r="BI7" s="481"/>
      <c r="BJ7" s="481"/>
      <c r="BK7" s="481"/>
      <c r="BL7" s="482"/>
      <c r="BM7" s="481"/>
      <c r="BN7" s="481"/>
      <c r="BO7" s="483"/>
      <c r="BP7" s="482">
        <f t="shared" si="4"/>
        <v>0</v>
      </c>
      <c r="BQ7" s="479">
        <f t="shared" si="15"/>
        <v>0</v>
      </c>
      <c r="BR7" s="837"/>
      <c r="BS7" s="481"/>
      <c r="BT7" s="481"/>
      <c r="BU7" s="481"/>
      <c r="BV7" s="482" t="str">
        <f>IF(BT7="","",BU7/BT7)</f>
        <v/>
      </c>
      <c r="BW7" s="481"/>
      <c r="BX7" s="481"/>
      <c r="BY7" s="483"/>
      <c r="BZ7" s="482">
        <f t="shared" si="5"/>
        <v>0</v>
      </c>
      <c r="CA7" s="479">
        <f t="shared" ref="CA7:CA101" si="29">BT7*BS7</f>
        <v>0</v>
      </c>
      <c r="CB7" s="498"/>
      <c r="CC7" s="469"/>
      <c r="CD7" s="469"/>
      <c r="CE7" s="469"/>
      <c r="CF7" s="481"/>
      <c r="CG7" s="481"/>
      <c r="CH7" s="481"/>
      <c r="CI7" s="483"/>
      <c r="CJ7" s="485">
        <f t="shared" ref="CJ7:CJ101" si="30">CE7*CF7</f>
        <v>0</v>
      </c>
      <c r="CK7" s="486">
        <f t="shared" si="16"/>
        <v>0</v>
      </c>
      <c r="CL7" s="479">
        <f t="shared" ref="CL7:CL101" si="31">+CK7+AX7</f>
        <v>0</v>
      </c>
      <c r="CM7" s="487"/>
      <c r="CN7" s="469"/>
      <c r="CO7" s="469"/>
      <c r="CP7" s="469"/>
      <c r="CQ7" s="469"/>
      <c r="CR7" s="469"/>
      <c r="CS7" s="485">
        <f t="shared" ref="CS7:CS101" si="32">CN7*CO7</f>
        <v>0</v>
      </c>
      <c r="CT7" s="488"/>
      <c r="CU7" s="469"/>
      <c r="CV7" s="469"/>
      <c r="CW7" s="469"/>
      <c r="CX7" s="489"/>
      <c r="CY7" s="490"/>
      <c r="CZ7" s="491">
        <f t="shared" ref="CZ7:CZ101" si="33">(V7*W7*X7*N7)/1000</f>
        <v>0</v>
      </c>
      <c r="DA7" s="491">
        <f t="shared" si="6"/>
        <v>0</v>
      </c>
      <c r="DB7" s="491">
        <f t="shared" si="17"/>
        <v>0</v>
      </c>
      <c r="DC7" s="493">
        <f t="shared" si="7"/>
        <v>0</v>
      </c>
      <c r="DD7" s="494">
        <f>AU7*AV7*AW7*AX7/1000</f>
        <v>0</v>
      </c>
      <c r="DE7" s="494">
        <f>+AW7*AX7*AV7*AU7/1000</f>
        <v>0</v>
      </c>
      <c r="DF7" s="494">
        <f>SUM(DC7:DE7)</f>
        <v>0</v>
      </c>
      <c r="DG7" s="494">
        <f t="shared" si="8"/>
        <v>0</v>
      </c>
      <c r="DH7" s="494">
        <f t="shared" si="9"/>
        <v>0</v>
      </c>
      <c r="DI7" s="494">
        <f>SUM(DG7:DH7)</f>
        <v>0</v>
      </c>
      <c r="DJ7" s="494">
        <f t="shared" si="18"/>
        <v>0</v>
      </c>
      <c r="DK7" s="494">
        <f t="shared" si="19"/>
        <v>0</v>
      </c>
      <c r="DL7" s="479">
        <f>SUM(DJ7:DK7)</f>
        <v>0</v>
      </c>
      <c r="DQ7" s="169">
        <f t="shared" si="10"/>
        <v>0</v>
      </c>
      <c r="DR7" s="169">
        <f t="shared" si="10"/>
        <v>0</v>
      </c>
      <c r="DS7" s="169">
        <f t="shared" si="10"/>
        <v>0</v>
      </c>
      <c r="DT7" s="169">
        <f t="shared" si="10"/>
        <v>0</v>
      </c>
      <c r="DU7" s="169">
        <f t="shared" si="10"/>
        <v>0</v>
      </c>
      <c r="DV7" s="169">
        <f t="shared" si="10"/>
        <v>0</v>
      </c>
      <c r="DW7" s="169">
        <f t="shared" si="10"/>
        <v>0</v>
      </c>
      <c r="DX7" s="169">
        <f t="shared" si="10"/>
        <v>0</v>
      </c>
      <c r="DY7" s="169">
        <f t="shared" si="10"/>
        <v>0</v>
      </c>
      <c r="DZ7" s="169">
        <f t="shared" si="10"/>
        <v>0</v>
      </c>
      <c r="EA7" s="169">
        <f t="shared" si="10"/>
        <v>0</v>
      </c>
      <c r="EB7" s="169">
        <f t="shared" si="10"/>
        <v>0</v>
      </c>
      <c r="EC7" s="169">
        <f t="shared" si="10"/>
        <v>0</v>
      </c>
      <c r="ED7" s="169">
        <f t="shared" si="10"/>
        <v>0</v>
      </c>
      <c r="EE7" s="169">
        <f t="shared" si="10"/>
        <v>0</v>
      </c>
      <c r="EF7" s="169">
        <f t="shared" si="10"/>
        <v>0</v>
      </c>
      <c r="EG7" s="169">
        <f t="shared" si="10"/>
        <v>0</v>
      </c>
      <c r="EH7" s="169">
        <f t="shared" si="10"/>
        <v>0</v>
      </c>
      <c r="EI7" s="169">
        <f t="shared" si="10"/>
        <v>0</v>
      </c>
      <c r="EJ7" s="169">
        <f t="shared" si="10"/>
        <v>0</v>
      </c>
      <c r="EK7" s="169">
        <f t="shared" si="10"/>
        <v>0</v>
      </c>
      <c r="EL7" s="169">
        <f t="shared" si="10"/>
        <v>0</v>
      </c>
      <c r="EM7" s="169">
        <f t="shared" si="10"/>
        <v>0</v>
      </c>
      <c r="EN7" s="169">
        <f t="shared" si="10"/>
        <v>0</v>
      </c>
      <c r="EP7" s="169">
        <f t="shared" si="20"/>
        <v>0</v>
      </c>
      <c r="EQ7" s="169">
        <f t="shared" si="11"/>
        <v>0</v>
      </c>
      <c r="ER7" s="169">
        <f t="shared" si="11"/>
        <v>0</v>
      </c>
      <c r="ES7" s="169">
        <f t="shared" si="11"/>
        <v>0</v>
      </c>
      <c r="ET7" s="169">
        <f t="shared" si="11"/>
        <v>0</v>
      </c>
      <c r="EU7" s="169">
        <f t="shared" si="11"/>
        <v>0</v>
      </c>
      <c r="EV7" s="169">
        <f t="shared" si="11"/>
        <v>0</v>
      </c>
      <c r="EW7" s="169">
        <f t="shared" si="11"/>
        <v>0</v>
      </c>
      <c r="EX7" s="169">
        <f t="shared" si="11"/>
        <v>0</v>
      </c>
      <c r="EY7" s="169">
        <f t="shared" si="11"/>
        <v>0</v>
      </c>
      <c r="EZ7" s="169">
        <f t="shared" si="11"/>
        <v>0</v>
      </c>
      <c r="FA7" s="169">
        <f t="shared" si="11"/>
        <v>0</v>
      </c>
      <c r="FB7" s="169">
        <f t="shared" si="11"/>
        <v>0</v>
      </c>
      <c r="FC7" s="169">
        <f t="shared" si="11"/>
        <v>0</v>
      </c>
      <c r="FD7" s="169">
        <f t="shared" si="11"/>
        <v>0</v>
      </c>
      <c r="FE7" s="169">
        <f t="shared" si="11"/>
        <v>0</v>
      </c>
      <c r="FF7" s="169">
        <f t="shared" si="11"/>
        <v>0</v>
      </c>
      <c r="FG7" s="169">
        <f t="shared" si="11"/>
        <v>0</v>
      </c>
      <c r="FH7" s="169">
        <f t="shared" si="11"/>
        <v>0</v>
      </c>
      <c r="FI7" s="169">
        <f t="shared" si="11"/>
        <v>0</v>
      </c>
      <c r="FJ7" s="169">
        <f t="shared" si="11"/>
        <v>0</v>
      </c>
      <c r="FK7" s="169">
        <f t="shared" si="11"/>
        <v>0</v>
      </c>
      <c r="FL7" s="169">
        <f t="shared" si="11"/>
        <v>0</v>
      </c>
      <c r="FM7" s="169">
        <f t="shared" si="11"/>
        <v>0</v>
      </c>
      <c r="FO7" s="169">
        <f t="shared" si="21"/>
        <v>0</v>
      </c>
      <c r="FP7" s="169">
        <f t="shared" si="12"/>
        <v>0</v>
      </c>
      <c r="FQ7" s="169">
        <f t="shared" si="12"/>
        <v>0</v>
      </c>
      <c r="FR7" s="169">
        <f t="shared" si="12"/>
        <v>0</v>
      </c>
      <c r="FS7" s="169">
        <f t="shared" si="12"/>
        <v>0</v>
      </c>
      <c r="FT7" s="169">
        <f t="shared" si="12"/>
        <v>0</v>
      </c>
      <c r="FU7" s="169">
        <f t="shared" si="12"/>
        <v>0</v>
      </c>
      <c r="FV7" s="169">
        <f t="shared" si="12"/>
        <v>0</v>
      </c>
      <c r="FW7" s="169">
        <f t="shared" si="12"/>
        <v>0</v>
      </c>
      <c r="FX7" s="169">
        <f t="shared" si="12"/>
        <v>0</v>
      </c>
      <c r="FY7" s="169">
        <f t="shared" si="12"/>
        <v>0</v>
      </c>
      <c r="FZ7" s="169">
        <f t="shared" si="12"/>
        <v>0</v>
      </c>
      <c r="GA7" s="169">
        <f t="shared" si="12"/>
        <v>0</v>
      </c>
      <c r="GB7" s="169">
        <f t="shared" si="12"/>
        <v>0</v>
      </c>
      <c r="GC7" s="169">
        <f t="shared" si="12"/>
        <v>0</v>
      </c>
      <c r="GD7" s="169">
        <f t="shared" si="12"/>
        <v>0</v>
      </c>
      <c r="GE7" s="169">
        <f t="shared" si="12"/>
        <v>0</v>
      </c>
      <c r="GF7" s="169">
        <f t="shared" si="12"/>
        <v>0</v>
      </c>
      <c r="GG7" s="169">
        <f t="shared" si="12"/>
        <v>0</v>
      </c>
      <c r="GH7" s="169">
        <f t="shared" si="12"/>
        <v>0</v>
      </c>
      <c r="GI7" s="169">
        <f t="shared" si="12"/>
        <v>0</v>
      </c>
      <c r="GJ7" s="169">
        <f t="shared" si="12"/>
        <v>0</v>
      </c>
      <c r="GK7" s="169">
        <f t="shared" si="12"/>
        <v>0</v>
      </c>
      <c r="GL7" s="169">
        <f t="shared" si="12"/>
        <v>0</v>
      </c>
    </row>
    <row r="8" spans="1:214" s="169" customFormat="1" ht="24.95" hidden="1" customHeight="1">
      <c r="A8" s="499"/>
      <c r="B8" s="499"/>
      <c r="D8" s="449"/>
      <c r="E8" s="450"/>
      <c r="F8" s="450"/>
      <c r="G8" s="450"/>
      <c r="H8" s="500"/>
      <c r="I8" s="452"/>
      <c r="J8" s="453"/>
      <c r="K8" s="453"/>
      <c r="L8" s="450"/>
      <c r="M8" s="450"/>
      <c r="N8" s="454"/>
      <c r="O8" s="455">
        <f t="shared" si="13"/>
        <v>0</v>
      </c>
      <c r="P8" s="456"/>
      <c r="Q8" s="457">
        <f>P8*IF(K8="ELECTRÓNICO",1.05,IF(K8="ELECTROMAGNÉTICO",1.25,1))</f>
        <v>0</v>
      </c>
      <c r="R8" s="457">
        <f>O8*Q8</f>
        <v>0</v>
      </c>
      <c r="S8" s="458" t="e">
        <f>#REF!</f>
        <v>#REF!</v>
      </c>
      <c r="T8" s="458">
        <v>-53</v>
      </c>
      <c r="U8" s="458" t="e">
        <f>T8*S8</f>
        <v>#REF!</v>
      </c>
      <c r="V8" s="459">
        <v>14</v>
      </c>
      <c r="W8" s="459">
        <v>300</v>
      </c>
      <c r="X8" s="460">
        <f t="shared" si="25"/>
        <v>0</v>
      </c>
      <c r="Y8" s="461">
        <f t="shared" si="26"/>
        <v>0</v>
      </c>
      <c r="Z8" s="462"/>
      <c r="AA8" s="463"/>
      <c r="AB8" s="464"/>
      <c r="AC8" s="464"/>
      <c r="AD8" s="464"/>
      <c r="AE8" s="465"/>
      <c r="AF8" s="466">
        <f t="shared" si="3"/>
        <v>0</v>
      </c>
      <c r="AG8" s="501"/>
      <c r="AH8" s="469"/>
      <c r="AI8" s="490"/>
      <c r="AJ8" s="469"/>
      <c r="AK8" s="469"/>
      <c r="AL8" s="469"/>
      <c r="AM8" s="469"/>
      <c r="AN8" s="469"/>
      <c r="AO8" s="471">
        <f t="shared" si="27"/>
        <v>0</v>
      </c>
      <c r="AP8" s="472"/>
      <c r="AQ8" s="473"/>
      <c r="AR8" s="502"/>
      <c r="AS8" s="502"/>
      <c r="AT8" s="503"/>
      <c r="AU8" s="469"/>
      <c r="AV8" s="469"/>
      <c r="AW8" s="475"/>
      <c r="AX8" s="471">
        <f t="shared" si="28"/>
        <v>0</v>
      </c>
      <c r="AY8" s="497"/>
      <c r="AZ8" s="469"/>
      <c r="BA8" s="469"/>
      <c r="BB8" s="478"/>
      <c r="BC8" s="469"/>
      <c r="BD8" s="469"/>
      <c r="BE8" s="469"/>
      <c r="BF8" s="475"/>
      <c r="BG8" s="836">
        <f t="shared" si="14"/>
        <v>0</v>
      </c>
      <c r="BH8" s="480"/>
      <c r="BI8" s="481"/>
      <c r="BJ8" s="481"/>
      <c r="BK8" s="481"/>
      <c r="BL8" s="482"/>
      <c r="BM8" s="481"/>
      <c r="BN8" s="481"/>
      <c r="BO8" s="483"/>
      <c r="BP8" s="482">
        <f t="shared" si="4"/>
        <v>0</v>
      </c>
      <c r="BQ8" s="479">
        <f t="shared" si="15"/>
        <v>0</v>
      </c>
      <c r="BR8" s="837"/>
      <c r="BS8" s="481"/>
      <c r="BT8" s="481"/>
      <c r="BU8" s="481"/>
      <c r="BV8" s="482"/>
      <c r="BW8" s="481"/>
      <c r="BX8" s="481"/>
      <c r="BY8" s="483"/>
      <c r="BZ8" s="482">
        <f t="shared" si="5"/>
        <v>0</v>
      </c>
      <c r="CA8" s="479">
        <f t="shared" si="29"/>
        <v>0</v>
      </c>
      <c r="CB8" s="504"/>
      <c r="CC8" s="469"/>
      <c r="CD8" s="503"/>
      <c r="CE8" s="469"/>
      <c r="CF8" s="481"/>
      <c r="CG8" s="481"/>
      <c r="CH8" s="481"/>
      <c r="CI8" s="483"/>
      <c r="CJ8" s="485">
        <f t="shared" si="30"/>
        <v>0</v>
      </c>
      <c r="CK8" s="486">
        <f t="shared" si="16"/>
        <v>0</v>
      </c>
      <c r="CL8" s="479">
        <f t="shared" si="31"/>
        <v>0</v>
      </c>
      <c r="CM8" s="505"/>
      <c r="CN8" s="469"/>
      <c r="CO8" s="469"/>
      <c r="CP8" s="469"/>
      <c r="CQ8" s="469"/>
      <c r="CR8" s="469"/>
      <c r="CS8" s="485">
        <f t="shared" si="32"/>
        <v>0</v>
      </c>
      <c r="CT8" s="488"/>
      <c r="CU8" s="469"/>
      <c r="CV8" s="469"/>
      <c r="CW8" s="469"/>
      <c r="CX8" s="489"/>
      <c r="CY8" s="490"/>
      <c r="CZ8" s="491">
        <f t="shared" si="33"/>
        <v>0</v>
      </c>
      <c r="DA8" s="491">
        <f t="shared" si="6"/>
        <v>0</v>
      </c>
      <c r="DB8" s="491">
        <f t="shared" si="17"/>
        <v>0</v>
      </c>
      <c r="DC8" s="493">
        <f t="shared" si="7"/>
        <v>0</v>
      </c>
      <c r="DD8" s="494">
        <f>AU8*AV8*AW8*AX8/1000</f>
        <v>0</v>
      </c>
      <c r="DE8" s="494">
        <f t="shared" ref="DE8:DE102" si="34">+AW8*AX8*AV8*AU8/1000</f>
        <v>0</v>
      </c>
      <c r="DF8" s="494">
        <f>SUM(DC8:DE8)</f>
        <v>0</v>
      </c>
      <c r="DG8" s="494">
        <f t="shared" si="8"/>
        <v>0</v>
      </c>
      <c r="DH8" s="494">
        <f t="shared" si="9"/>
        <v>0</v>
      </c>
      <c r="DI8" s="494">
        <f>SUM(DG8:DH8)</f>
        <v>0</v>
      </c>
      <c r="DJ8" s="494">
        <f t="shared" si="18"/>
        <v>0</v>
      </c>
      <c r="DK8" s="494">
        <f t="shared" si="19"/>
        <v>0</v>
      </c>
      <c r="DL8" s="479">
        <f>SUM(DJ8:DK8)</f>
        <v>0</v>
      </c>
      <c r="DQ8" s="169">
        <f t="shared" si="10"/>
        <v>0</v>
      </c>
      <c r="DR8" s="169">
        <f t="shared" si="10"/>
        <v>0</v>
      </c>
      <c r="DS8" s="169">
        <f t="shared" si="10"/>
        <v>0</v>
      </c>
      <c r="DT8" s="169">
        <f t="shared" si="10"/>
        <v>0</v>
      </c>
      <c r="DU8" s="169">
        <f t="shared" si="10"/>
        <v>0</v>
      </c>
      <c r="DV8" s="169">
        <f t="shared" si="10"/>
        <v>0</v>
      </c>
      <c r="DW8" s="169">
        <f t="shared" si="10"/>
        <v>0</v>
      </c>
      <c r="DX8" s="169">
        <f t="shared" si="10"/>
        <v>0</v>
      </c>
      <c r="DY8" s="169">
        <f t="shared" si="10"/>
        <v>0</v>
      </c>
      <c r="DZ8" s="169">
        <f t="shared" si="10"/>
        <v>0</v>
      </c>
      <c r="EA8" s="169">
        <f t="shared" si="10"/>
        <v>0</v>
      </c>
      <c r="EB8" s="169">
        <f t="shared" si="10"/>
        <v>0</v>
      </c>
      <c r="EC8" s="169">
        <f t="shared" si="10"/>
        <v>0</v>
      </c>
      <c r="ED8" s="169">
        <f t="shared" si="10"/>
        <v>0</v>
      </c>
      <c r="EE8" s="169">
        <f t="shared" si="10"/>
        <v>0</v>
      </c>
      <c r="EF8" s="169">
        <f t="shared" si="10"/>
        <v>0</v>
      </c>
      <c r="EG8" s="169">
        <f t="shared" si="10"/>
        <v>0</v>
      </c>
      <c r="EH8" s="169">
        <f t="shared" si="10"/>
        <v>0</v>
      </c>
      <c r="EI8" s="169">
        <f t="shared" si="10"/>
        <v>0</v>
      </c>
      <c r="EJ8" s="169">
        <f t="shared" si="10"/>
        <v>0</v>
      </c>
      <c r="EK8" s="169">
        <f t="shared" si="10"/>
        <v>0</v>
      </c>
      <c r="EL8" s="169">
        <f t="shared" si="10"/>
        <v>0</v>
      </c>
      <c r="EM8" s="169">
        <f t="shared" si="10"/>
        <v>0</v>
      </c>
      <c r="EN8" s="169">
        <f t="shared" si="10"/>
        <v>0</v>
      </c>
      <c r="EP8" s="169">
        <f t="shared" si="20"/>
        <v>0</v>
      </c>
      <c r="EQ8" s="169">
        <f t="shared" si="11"/>
        <v>0</v>
      </c>
      <c r="ER8" s="169">
        <f t="shared" si="11"/>
        <v>0</v>
      </c>
      <c r="ES8" s="169">
        <f t="shared" si="11"/>
        <v>0</v>
      </c>
      <c r="ET8" s="169">
        <f t="shared" si="11"/>
        <v>0</v>
      </c>
      <c r="EU8" s="169">
        <f t="shared" si="11"/>
        <v>0</v>
      </c>
      <c r="EV8" s="169">
        <f t="shared" si="11"/>
        <v>0</v>
      </c>
      <c r="EW8" s="169">
        <f t="shared" si="11"/>
        <v>0</v>
      </c>
      <c r="EX8" s="169">
        <f t="shared" si="11"/>
        <v>0</v>
      </c>
      <c r="EY8" s="169">
        <f t="shared" si="11"/>
        <v>0</v>
      </c>
      <c r="EZ8" s="169">
        <f t="shared" si="11"/>
        <v>0</v>
      </c>
      <c r="FA8" s="169">
        <f t="shared" si="11"/>
        <v>0</v>
      </c>
      <c r="FB8" s="169">
        <f t="shared" si="11"/>
        <v>0</v>
      </c>
      <c r="FC8" s="169">
        <f t="shared" si="11"/>
        <v>0</v>
      </c>
      <c r="FD8" s="169">
        <f t="shared" si="11"/>
        <v>0</v>
      </c>
      <c r="FE8" s="169">
        <f t="shared" si="11"/>
        <v>0</v>
      </c>
      <c r="FF8" s="169">
        <f t="shared" si="11"/>
        <v>0</v>
      </c>
      <c r="FG8" s="169">
        <f t="shared" si="11"/>
        <v>0</v>
      </c>
      <c r="FH8" s="169">
        <f t="shared" si="11"/>
        <v>0</v>
      </c>
      <c r="FI8" s="169">
        <f t="shared" si="11"/>
        <v>0</v>
      </c>
      <c r="FJ8" s="169">
        <f t="shared" si="11"/>
        <v>0</v>
      </c>
      <c r="FK8" s="169">
        <f t="shared" si="11"/>
        <v>0</v>
      </c>
      <c r="FL8" s="169">
        <f t="shared" si="11"/>
        <v>0</v>
      </c>
      <c r="FM8" s="169">
        <f t="shared" si="11"/>
        <v>0</v>
      </c>
      <c r="FO8" s="169">
        <f t="shared" si="21"/>
        <v>0</v>
      </c>
      <c r="FP8" s="169">
        <f t="shared" si="12"/>
        <v>0</v>
      </c>
      <c r="FQ8" s="169">
        <f t="shared" si="12"/>
        <v>0</v>
      </c>
      <c r="FR8" s="169">
        <f t="shared" si="12"/>
        <v>0</v>
      </c>
      <c r="FS8" s="169">
        <f t="shared" si="12"/>
        <v>0</v>
      </c>
      <c r="FT8" s="169">
        <f t="shared" si="12"/>
        <v>0</v>
      </c>
      <c r="FU8" s="169">
        <f t="shared" si="12"/>
        <v>0</v>
      </c>
      <c r="FV8" s="169">
        <f t="shared" si="12"/>
        <v>0</v>
      </c>
      <c r="FW8" s="169">
        <f t="shared" si="12"/>
        <v>0</v>
      </c>
      <c r="FX8" s="169">
        <f t="shared" si="12"/>
        <v>0</v>
      </c>
      <c r="FY8" s="169">
        <f t="shared" si="12"/>
        <v>0</v>
      </c>
      <c r="FZ8" s="169">
        <f t="shared" si="12"/>
        <v>0</v>
      </c>
      <c r="GA8" s="169">
        <f t="shared" si="12"/>
        <v>0</v>
      </c>
      <c r="GB8" s="169">
        <f t="shared" si="12"/>
        <v>0</v>
      </c>
      <c r="GC8" s="169">
        <f t="shared" si="12"/>
        <v>0</v>
      </c>
      <c r="GD8" s="169">
        <f t="shared" si="12"/>
        <v>0</v>
      </c>
      <c r="GE8" s="169">
        <f t="shared" si="12"/>
        <v>0</v>
      </c>
      <c r="GF8" s="169">
        <f t="shared" si="12"/>
        <v>0</v>
      </c>
      <c r="GG8" s="169">
        <f t="shared" si="12"/>
        <v>0</v>
      </c>
      <c r="GH8" s="169">
        <f t="shared" si="12"/>
        <v>0</v>
      </c>
      <c r="GI8" s="169">
        <f t="shared" si="12"/>
        <v>0</v>
      </c>
      <c r="GJ8" s="169">
        <f t="shared" si="12"/>
        <v>0</v>
      </c>
      <c r="GK8" s="169">
        <f t="shared" si="12"/>
        <v>0</v>
      </c>
      <c r="GL8" s="169">
        <f t="shared" si="12"/>
        <v>0</v>
      </c>
    </row>
    <row r="9" spans="1:214" s="169" customFormat="1" ht="24.95" hidden="1" customHeight="1">
      <c r="A9" s="499"/>
      <c r="B9" s="499"/>
      <c r="D9" s="449"/>
      <c r="E9" s="450"/>
      <c r="F9" s="450"/>
      <c r="G9" s="450"/>
      <c r="H9" s="500"/>
      <c r="I9" s="452"/>
      <c r="J9" s="453"/>
      <c r="K9" s="453"/>
      <c r="L9" s="450"/>
      <c r="M9" s="450"/>
      <c r="N9" s="454"/>
      <c r="O9" s="455">
        <f t="shared" si="13"/>
        <v>0</v>
      </c>
      <c r="P9" s="456"/>
      <c r="Q9" s="457">
        <f t="shared" si="22"/>
        <v>0</v>
      </c>
      <c r="R9" s="457">
        <f t="shared" si="23"/>
        <v>0</v>
      </c>
      <c r="S9" s="458" t="e">
        <f>#REF!</f>
        <v>#REF!</v>
      </c>
      <c r="T9" s="458">
        <v>-49</v>
      </c>
      <c r="U9" s="458" t="e">
        <f t="shared" si="24"/>
        <v>#REF!</v>
      </c>
      <c r="V9" s="459">
        <v>14</v>
      </c>
      <c r="W9" s="459">
        <v>300</v>
      </c>
      <c r="X9" s="460">
        <f t="shared" si="25"/>
        <v>0</v>
      </c>
      <c r="Y9" s="461">
        <f t="shared" si="26"/>
        <v>0</v>
      </c>
      <c r="Z9" s="462"/>
      <c r="AA9" s="463"/>
      <c r="AB9" s="464"/>
      <c r="AC9" s="464"/>
      <c r="AD9" s="464"/>
      <c r="AE9" s="465"/>
      <c r="AF9" s="466">
        <f t="shared" si="3"/>
        <v>0</v>
      </c>
      <c r="AG9" s="501"/>
      <c r="AH9" s="469"/>
      <c r="AI9" s="490"/>
      <c r="AJ9" s="469"/>
      <c r="AK9" s="469"/>
      <c r="AL9" s="469"/>
      <c r="AM9" s="469"/>
      <c r="AN9" s="469"/>
      <c r="AO9" s="471">
        <f t="shared" si="27"/>
        <v>0</v>
      </c>
      <c r="AP9" s="472"/>
      <c r="AQ9" s="473"/>
      <c r="AR9" s="502"/>
      <c r="AS9" s="502"/>
      <c r="AT9" s="503"/>
      <c r="AU9" s="469"/>
      <c r="AV9" s="469"/>
      <c r="AW9" s="475"/>
      <c r="AX9" s="471">
        <f t="shared" si="28"/>
        <v>0</v>
      </c>
      <c r="AY9" s="497"/>
      <c r="AZ9" s="469"/>
      <c r="BA9" s="469"/>
      <c r="BB9" s="478"/>
      <c r="BC9" s="469"/>
      <c r="BD9" s="469"/>
      <c r="BE9" s="469"/>
      <c r="BF9" s="475"/>
      <c r="BG9" s="836">
        <f t="shared" si="14"/>
        <v>0</v>
      </c>
      <c r="BH9" s="480"/>
      <c r="BI9" s="481"/>
      <c r="BJ9" s="481"/>
      <c r="BK9" s="481"/>
      <c r="BL9" s="482"/>
      <c r="BM9" s="481"/>
      <c r="BN9" s="481"/>
      <c r="BO9" s="483"/>
      <c r="BP9" s="482">
        <f t="shared" si="4"/>
        <v>0</v>
      </c>
      <c r="BQ9" s="479">
        <f t="shared" si="15"/>
        <v>0</v>
      </c>
      <c r="BR9" s="837"/>
      <c r="BS9" s="481"/>
      <c r="BT9" s="481"/>
      <c r="BU9" s="481"/>
      <c r="BV9" s="482"/>
      <c r="BW9" s="481"/>
      <c r="BX9" s="481"/>
      <c r="BY9" s="483"/>
      <c r="BZ9" s="482">
        <f t="shared" si="5"/>
        <v>0</v>
      </c>
      <c r="CA9" s="479">
        <f t="shared" si="29"/>
        <v>0</v>
      </c>
      <c r="CB9" s="504"/>
      <c r="CC9" s="469"/>
      <c r="CD9" s="503"/>
      <c r="CE9" s="469"/>
      <c r="CF9" s="481"/>
      <c r="CG9" s="481"/>
      <c r="CH9" s="481"/>
      <c r="CI9" s="483"/>
      <c r="CJ9" s="485">
        <f t="shared" si="30"/>
        <v>0</v>
      </c>
      <c r="CK9" s="486">
        <f t="shared" si="16"/>
        <v>0</v>
      </c>
      <c r="CL9" s="479">
        <f t="shared" si="31"/>
        <v>0</v>
      </c>
      <c r="CM9" s="505"/>
      <c r="CN9" s="469"/>
      <c r="CO9" s="469"/>
      <c r="CP9" s="469"/>
      <c r="CQ9" s="469"/>
      <c r="CR9" s="469"/>
      <c r="CS9" s="485">
        <f t="shared" si="32"/>
        <v>0</v>
      </c>
      <c r="CT9" s="488"/>
      <c r="CU9" s="469"/>
      <c r="CV9" s="469"/>
      <c r="CW9" s="469"/>
      <c r="CX9" s="489"/>
      <c r="CY9" s="490"/>
      <c r="CZ9" s="491">
        <f t="shared" si="33"/>
        <v>0</v>
      </c>
      <c r="DA9" s="491">
        <f t="shared" si="6"/>
        <v>0</v>
      </c>
      <c r="DB9" s="491">
        <f t="shared" si="17"/>
        <v>0</v>
      </c>
      <c r="DC9" s="493">
        <f t="shared" si="7"/>
        <v>0</v>
      </c>
      <c r="DD9" s="494">
        <f t="shared" ref="DD9:DD103" si="35">AU9*AV9*AW9*AX9/1000</f>
        <v>0</v>
      </c>
      <c r="DE9" s="494">
        <f t="shared" si="34"/>
        <v>0</v>
      </c>
      <c r="DF9" s="494">
        <f>SUM(DC9:DE9)</f>
        <v>0</v>
      </c>
      <c r="DG9" s="494">
        <f t="shared" si="8"/>
        <v>0</v>
      </c>
      <c r="DH9" s="494">
        <f t="shared" si="9"/>
        <v>0</v>
      </c>
      <c r="DI9" s="494">
        <f>SUM(DG9:DH9)</f>
        <v>0</v>
      </c>
      <c r="DJ9" s="494">
        <f t="shared" si="18"/>
        <v>0</v>
      </c>
      <c r="DK9" s="494">
        <f t="shared" si="19"/>
        <v>0</v>
      </c>
      <c r="DL9" s="479">
        <f>SUM(DJ9:DK9)</f>
        <v>0</v>
      </c>
      <c r="DQ9" s="169">
        <f t="shared" si="10"/>
        <v>0</v>
      </c>
      <c r="DR9" s="169">
        <f t="shared" si="10"/>
        <v>0</v>
      </c>
      <c r="DS9" s="169">
        <f t="shared" si="10"/>
        <v>0</v>
      </c>
      <c r="DT9" s="169">
        <f t="shared" si="10"/>
        <v>0</v>
      </c>
      <c r="DU9" s="169">
        <f t="shared" si="10"/>
        <v>0</v>
      </c>
      <c r="DV9" s="169">
        <f t="shared" si="10"/>
        <v>0</v>
      </c>
      <c r="DW9" s="169">
        <f t="shared" si="10"/>
        <v>0</v>
      </c>
      <c r="DX9" s="169">
        <f t="shared" si="10"/>
        <v>0</v>
      </c>
      <c r="DY9" s="169">
        <f t="shared" si="10"/>
        <v>0</v>
      </c>
      <c r="DZ9" s="169">
        <f t="shared" si="10"/>
        <v>0</v>
      </c>
      <c r="EA9" s="169">
        <f t="shared" si="10"/>
        <v>0</v>
      </c>
      <c r="EB9" s="169">
        <f t="shared" si="10"/>
        <v>0</v>
      </c>
      <c r="EC9" s="169">
        <f t="shared" si="10"/>
        <v>0</v>
      </c>
      <c r="ED9" s="169">
        <f t="shared" si="10"/>
        <v>0</v>
      </c>
      <c r="EE9" s="169">
        <f t="shared" si="10"/>
        <v>0</v>
      </c>
      <c r="EF9" s="169">
        <f t="shared" si="10"/>
        <v>0</v>
      </c>
      <c r="EG9" s="169">
        <f t="shared" si="10"/>
        <v>0</v>
      </c>
      <c r="EH9" s="169">
        <f t="shared" si="10"/>
        <v>0</v>
      </c>
      <c r="EI9" s="169">
        <f t="shared" si="10"/>
        <v>0</v>
      </c>
      <c r="EJ9" s="169">
        <f t="shared" si="10"/>
        <v>0</v>
      </c>
      <c r="EK9" s="169">
        <f t="shared" si="10"/>
        <v>0</v>
      </c>
      <c r="EL9" s="169">
        <f t="shared" si="10"/>
        <v>0</v>
      </c>
      <c r="EM9" s="169">
        <f t="shared" si="10"/>
        <v>0</v>
      </c>
      <c r="EN9" s="169">
        <f t="shared" si="10"/>
        <v>0</v>
      </c>
      <c r="EP9" s="169">
        <f t="shared" si="20"/>
        <v>0</v>
      </c>
      <c r="EQ9" s="169">
        <f t="shared" si="11"/>
        <v>0</v>
      </c>
      <c r="ER9" s="169">
        <f t="shared" si="11"/>
        <v>0</v>
      </c>
      <c r="ES9" s="169">
        <f t="shared" si="11"/>
        <v>0</v>
      </c>
      <c r="ET9" s="169">
        <f t="shared" si="11"/>
        <v>0</v>
      </c>
      <c r="EU9" s="169">
        <f t="shared" si="11"/>
        <v>0</v>
      </c>
      <c r="EV9" s="169">
        <f t="shared" si="11"/>
        <v>0</v>
      </c>
      <c r="EW9" s="169">
        <f t="shared" si="11"/>
        <v>0</v>
      </c>
      <c r="EX9" s="169">
        <f t="shared" si="11"/>
        <v>0</v>
      </c>
      <c r="EY9" s="169">
        <f t="shared" si="11"/>
        <v>0</v>
      </c>
      <c r="EZ9" s="169">
        <f t="shared" si="11"/>
        <v>0</v>
      </c>
      <c r="FA9" s="169">
        <f t="shared" si="11"/>
        <v>0</v>
      </c>
      <c r="FB9" s="169">
        <f t="shared" si="11"/>
        <v>0</v>
      </c>
      <c r="FC9" s="169">
        <f t="shared" si="11"/>
        <v>0</v>
      </c>
      <c r="FD9" s="169">
        <f t="shared" si="11"/>
        <v>0</v>
      </c>
      <c r="FE9" s="169">
        <f t="shared" si="11"/>
        <v>0</v>
      </c>
      <c r="FF9" s="169">
        <f t="shared" si="11"/>
        <v>0</v>
      </c>
      <c r="FG9" s="169">
        <f t="shared" si="11"/>
        <v>0</v>
      </c>
      <c r="FH9" s="169">
        <f t="shared" si="11"/>
        <v>0</v>
      </c>
      <c r="FI9" s="169">
        <f t="shared" si="11"/>
        <v>0</v>
      </c>
      <c r="FJ9" s="169">
        <f t="shared" si="11"/>
        <v>0</v>
      </c>
      <c r="FK9" s="169">
        <f t="shared" si="11"/>
        <v>0</v>
      </c>
      <c r="FL9" s="169">
        <f t="shared" si="11"/>
        <v>0</v>
      </c>
      <c r="FM9" s="169">
        <f t="shared" si="11"/>
        <v>0</v>
      </c>
      <c r="FO9" s="169">
        <f t="shared" si="21"/>
        <v>0</v>
      </c>
      <c r="FP9" s="169">
        <f t="shared" si="12"/>
        <v>0</v>
      </c>
      <c r="FQ9" s="169">
        <f t="shared" si="12"/>
        <v>0</v>
      </c>
      <c r="FR9" s="169">
        <f t="shared" si="12"/>
        <v>0</v>
      </c>
      <c r="FS9" s="169">
        <f t="shared" si="12"/>
        <v>0</v>
      </c>
      <c r="FT9" s="169">
        <f t="shared" si="12"/>
        <v>0</v>
      </c>
      <c r="FU9" s="169">
        <f t="shared" si="12"/>
        <v>0</v>
      </c>
      <c r="FV9" s="169">
        <f t="shared" si="12"/>
        <v>0</v>
      </c>
      <c r="FW9" s="169">
        <f t="shared" si="12"/>
        <v>0</v>
      </c>
      <c r="FX9" s="169">
        <f t="shared" si="12"/>
        <v>0</v>
      </c>
      <c r="FY9" s="169">
        <f t="shared" si="12"/>
        <v>0</v>
      </c>
      <c r="FZ9" s="169">
        <f t="shared" si="12"/>
        <v>0</v>
      </c>
      <c r="GA9" s="169">
        <f t="shared" si="12"/>
        <v>0</v>
      </c>
      <c r="GB9" s="169">
        <f t="shared" si="12"/>
        <v>0</v>
      </c>
      <c r="GC9" s="169">
        <f t="shared" si="12"/>
        <v>0</v>
      </c>
      <c r="GD9" s="169">
        <f t="shared" si="12"/>
        <v>0</v>
      </c>
      <c r="GE9" s="169">
        <f t="shared" si="12"/>
        <v>0</v>
      </c>
      <c r="GF9" s="169">
        <f t="shared" si="12"/>
        <v>0</v>
      </c>
      <c r="GG9" s="169">
        <f t="shared" si="12"/>
        <v>0</v>
      </c>
      <c r="GH9" s="169">
        <f t="shared" si="12"/>
        <v>0</v>
      </c>
      <c r="GI9" s="169">
        <f t="shared" si="12"/>
        <v>0</v>
      </c>
      <c r="GJ9" s="169">
        <f t="shared" si="12"/>
        <v>0</v>
      </c>
      <c r="GK9" s="169">
        <f t="shared" si="12"/>
        <v>0</v>
      </c>
      <c r="GL9" s="169">
        <f t="shared" si="12"/>
        <v>0</v>
      </c>
    </row>
    <row r="10" spans="1:214" s="169" customFormat="1" ht="24.95" hidden="1" customHeight="1">
      <c r="A10" s="499"/>
      <c r="B10" s="499"/>
      <c r="D10" s="449"/>
      <c r="E10" s="450"/>
      <c r="F10" s="450"/>
      <c r="G10" s="450"/>
      <c r="H10" s="500"/>
      <c r="I10" s="452"/>
      <c r="J10" s="453"/>
      <c r="K10" s="453"/>
      <c r="L10" s="450"/>
      <c r="M10" s="450"/>
      <c r="N10" s="454"/>
      <c r="O10" s="455">
        <f t="shared" si="13"/>
        <v>0</v>
      </c>
      <c r="P10" s="456"/>
      <c r="Q10" s="457">
        <f t="shared" si="22"/>
        <v>0</v>
      </c>
      <c r="R10" s="457">
        <f t="shared" si="23"/>
        <v>0</v>
      </c>
      <c r="S10" s="458" t="e">
        <f>#REF!</f>
        <v>#REF!</v>
      </c>
      <c r="T10" s="458">
        <v>-48</v>
      </c>
      <c r="U10" s="458" t="e">
        <f t="shared" si="24"/>
        <v>#REF!</v>
      </c>
      <c r="V10" s="459">
        <v>14</v>
      </c>
      <c r="W10" s="459">
        <v>300</v>
      </c>
      <c r="X10" s="460">
        <f t="shared" si="25"/>
        <v>0</v>
      </c>
      <c r="Y10" s="461">
        <f>(R10*V10*W10*N10)/1000</f>
        <v>0</v>
      </c>
      <c r="Z10" s="462"/>
      <c r="AA10" s="463"/>
      <c r="AB10" s="464"/>
      <c r="AC10" s="464"/>
      <c r="AD10" s="464"/>
      <c r="AE10" s="465"/>
      <c r="AF10" s="466">
        <f t="shared" si="3"/>
        <v>0</v>
      </c>
      <c r="AG10" s="501"/>
      <c r="AH10" s="469"/>
      <c r="AI10" s="490"/>
      <c r="AJ10" s="469"/>
      <c r="AK10" s="469"/>
      <c r="AL10" s="469"/>
      <c r="AM10" s="469"/>
      <c r="AN10" s="469"/>
      <c r="AO10" s="471">
        <f t="shared" si="27"/>
        <v>0</v>
      </c>
      <c r="AP10" s="472"/>
      <c r="AQ10" s="473"/>
      <c r="AR10" s="502"/>
      <c r="AS10" s="502"/>
      <c r="AT10" s="503"/>
      <c r="AU10" s="469"/>
      <c r="AV10" s="469"/>
      <c r="AW10" s="475"/>
      <c r="AX10" s="471">
        <f t="shared" si="28"/>
        <v>0</v>
      </c>
      <c r="AY10" s="497"/>
      <c r="AZ10" s="469"/>
      <c r="BA10" s="469"/>
      <c r="BB10" s="478"/>
      <c r="BC10" s="469"/>
      <c r="BD10" s="469"/>
      <c r="BE10" s="469"/>
      <c r="BF10" s="475"/>
      <c r="BG10" s="836">
        <f t="shared" si="14"/>
        <v>0</v>
      </c>
      <c r="BH10" s="480"/>
      <c r="BI10" s="481"/>
      <c r="BJ10" s="481"/>
      <c r="BK10" s="481"/>
      <c r="BL10" s="482"/>
      <c r="BM10" s="481"/>
      <c r="BN10" s="481"/>
      <c r="BO10" s="483"/>
      <c r="BP10" s="482">
        <f t="shared" si="4"/>
        <v>0</v>
      </c>
      <c r="BQ10" s="479">
        <f t="shared" si="15"/>
        <v>0</v>
      </c>
      <c r="BR10" s="837"/>
      <c r="BS10" s="481"/>
      <c r="BT10" s="481"/>
      <c r="BU10" s="481"/>
      <c r="BV10" s="482"/>
      <c r="BW10" s="481"/>
      <c r="BX10" s="481"/>
      <c r="BY10" s="483"/>
      <c r="BZ10" s="482">
        <f t="shared" si="5"/>
        <v>0</v>
      </c>
      <c r="CA10" s="479">
        <f t="shared" si="29"/>
        <v>0</v>
      </c>
      <c r="CB10" s="504"/>
      <c r="CC10" s="469"/>
      <c r="CD10" s="503"/>
      <c r="CE10" s="469"/>
      <c r="CF10" s="481"/>
      <c r="CG10" s="481"/>
      <c r="CH10" s="481"/>
      <c r="CI10" s="483"/>
      <c r="CJ10" s="485">
        <f t="shared" si="30"/>
        <v>0</v>
      </c>
      <c r="CK10" s="486">
        <f t="shared" si="16"/>
        <v>0</v>
      </c>
      <c r="CL10" s="479">
        <f t="shared" si="31"/>
        <v>0</v>
      </c>
      <c r="CM10" s="505"/>
      <c r="CN10" s="469"/>
      <c r="CO10" s="469"/>
      <c r="CP10" s="469"/>
      <c r="CQ10" s="469"/>
      <c r="CR10" s="469"/>
      <c r="CS10" s="485">
        <f t="shared" si="32"/>
        <v>0</v>
      </c>
      <c r="CT10" s="488"/>
      <c r="CU10" s="469"/>
      <c r="CV10" s="469"/>
      <c r="CW10" s="469"/>
      <c r="CX10" s="489"/>
      <c r="CY10" s="490"/>
      <c r="CZ10" s="491">
        <f t="shared" si="33"/>
        <v>0</v>
      </c>
      <c r="DA10" s="491">
        <f t="shared" si="6"/>
        <v>0</v>
      </c>
      <c r="DB10" s="491">
        <f t="shared" si="17"/>
        <v>0</v>
      </c>
      <c r="DC10" s="493">
        <f t="shared" si="7"/>
        <v>0</v>
      </c>
      <c r="DD10" s="494">
        <f t="shared" si="35"/>
        <v>0</v>
      </c>
      <c r="DE10" s="494">
        <f t="shared" si="34"/>
        <v>0</v>
      </c>
      <c r="DF10" s="494">
        <f t="shared" ref="DF10:DF42" si="36">SUM(DC10:DE10)</f>
        <v>0</v>
      </c>
      <c r="DG10" s="494">
        <f t="shared" si="8"/>
        <v>0</v>
      </c>
      <c r="DH10" s="494">
        <f t="shared" si="9"/>
        <v>0</v>
      </c>
      <c r="DI10" s="494">
        <f t="shared" ref="DI10:DI42" si="37">SUM(DG10:DH10)</f>
        <v>0</v>
      </c>
      <c r="DJ10" s="494">
        <f t="shared" si="18"/>
        <v>0</v>
      </c>
      <c r="DK10" s="494">
        <f t="shared" si="19"/>
        <v>0</v>
      </c>
      <c r="DL10" s="479">
        <f t="shared" ref="DL10:DL42" si="38">SUM(DJ10:DK10)</f>
        <v>0</v>
      </c>
      <c r="DQ10" s="169">
        <f t="shared" si="10"/>
        <v>0</v>
      </c>
      <c r="DR10" s="169">
        <f t="shared" si="10"/>
        <v>0</v>
      </c>
      <c r="DS10" s="169">
        <f t="shared" si="10"/>
        <v>0</v>
      </c>
      <c r="DT10" s="169">
        <f t="shared" si="10"/>
        <v>0</v>
      </c>
      <c r="DU10" s="169">
        <f t="shared" si="10"/>
        <v>0</v>
      </c>
      <c r="DV10" s="169">
        <f t="shared" si="10"/>
        <v>0</v>
      </c>
      <c r="DW10" s="169">
        <f t="shared" si="10"/>
        <v>0</v>
      </c>
      <c r="DX10" s="169">
        <f t="shared" si="10"/>
        <v>0</v>
      </c>
      <c r="DY10" s="169">
        <f t="shared" si="10"/>
        <v>0</v>
      </c>
      <c r="DZ10" s="169">
        <f t="shared" si="10"/>
        <v>0</v>
      </c>
      <c r="EA10" s="169">
        <f t="shared" si="10"/>
        <v>0</v>
      </c>
      <c r="EB10" s="169">
        <f t="shared" si="10"/>
        <v>0</v>
      </c>
      <c r="EC10" s="169">
        <f t="shared" si="10"/>
        <v>0</v>
      </c>
      <c r="ED10" s="169">
        <f t="shared" si="10"/>
        <v>0</v>
      </c>
      <c r="EE10" s="169">
        <f t="shared" si="10"/>
        <v>0</v>
      </c>
      <c r="EF10" s="169">
        <f t="shared" si="10"/>
        <v>0</v>
      </c>
      <c r="EG10" s="169">
        <f t="shared" si="10"/>
        <v>0</v>
      </c>
      <c r="EH10" s="169">
        <f t="shared" si="10"/>
        <v>0</v>
      </c>
      <c r="EI10" s="169">
        <f t="shared" si="10"/>
        <v>0</v>
      </c>
      <c r="EJ10" s="169">
        <f t="shared" si="10"/>
        <v>0</v>
      </c>
      <c r="EK10" s="169">
        <f t="shared" si="10"/>
        <v>0</v>
      </c>
      <c r="EL10" s="169">
        <f t="shared" si="10"/>
        <v>0</v>
      </c>
      <c r="EM10" s="169">
        <f t="shared" si="10"/>
        <v>0</v>
      </c>
      <c r="EN10" s="169">
        <f t="shared" si="10"/>
        <v>0</v>
      </c>
      <c r="EP10" s="169">
        <f t="shared" si="20"/>
        <v>0</v>
      </c>
      <c r="EQ10" s="169">
        <f t="shared" si="11"/>
        <v>0</v>
      </c>
      <c r="ER10" s="169">
        <f t="shared" si="11"/>
        <v>0</v>
      </c>
      <c r="ES10" s="169">
        <f t="shared" si="11"/>
        <v>0</v>
      </c>
      <c r="ET10" s="169">
        <f t="shared" si="11"/>
        <v>0</v>
      </c>
      <c r="EU10" s="169">
        <f t="shared" si="11"/>
        <v>0</v>
      </c>
      <c r="EV10" s="169">
        <f t="shared" si="11"/>
        <v>0</v>
      </c>
      <c r="EW10" s="169">
        <f t="shared" si="11"/>
        <v>0</v>
      </c>
      <c r="EX10" s="169">
        <f t="shared" si="11"/>
        <v>0</v>
      </c>
      <c r="EY10" s="169">
        <f t="shared" si="11"/>
        <v>0</v>
      </c>
      <c r="EZ10" s="169">
        <f t="shared" si="11"/>
        <v>0</v>
      </c>
      <c r="FA10" s="169">
        <f t="shared" si="11"/>
        <v>0</v>
      </c>
      <c r="FB10" s="169">
        <f t="shared" si="11"/>
        <v>0</v>
      </c>
      <c r="FC10" s="169">
        <f t="shared" si="11"/>
        <v>0</v>
      </c>
      <c r="FD10" s="169">
        <f t="shared" si="11"/>
        <v>0</v>
      </c>
      <c r="FE10" s="169">
        <f t="shared" si="11"/>
        <v>0</v>
      </c>
      <c r="FF10" s="169">
        <f t="shared" si="11"/>
        <v>0</v>
      </c>
      <c r="FG10" s="169">
        <f t="shared" si="11"/>
        <v>0</v>
      </c>
      <c r="FH10" s="169">
        <f t="shared" si="11"/>
        <v>0</v>
      </c>
      <c r="FI10" s="169">
        <f t="shared" si="11"/>
        <v>0</v>
      </c>
      <c r="FJ10" s="169">
        <f t="shared" si="11"/>
        <v>0</v>
      </c>
      <c r="FK10" s="169">
        <f t="shared" si="11"/>
        <v>0</v>
      </c>
      <c r="FL10" s="169">
        <f t="shared" si="11"/>
        <v>0</v>
      </c>
      <c r="FM10" s="169">
        <f t="shared" si="11"/>
        <v>0</v>
      </c>
      <c r="FO10" s="169">
        <f t="shared" si="21"/>
        <v>0</v>
      </c>
      <c r="FP10" s="169">
        <f t="shared" si="12"/>
        <v>0</v>
      </c>
      <c r="FQ10" s="169">
        <f t="shared" si="12"/>
        <v>0</v>
      </c>
      <c r="FR10" s="169">
        <f t="shared" si="12"/>
        <v>0</v>
      </c>
      <c r="FS10" s="169">
        <f t="shared" si="12"/>
        <v>0</v>
      </c>
      <c r="FT10" s="169">
        <f t="shared" si="12"/>
        <v>0</v>
      </c>
      <c r="FU10" s="169">
        <f t="shared" si="12"/>
        <v>0</v>
      </c>
      <c r="FV10" s="169">
        <f t="shared" si="12"/>
        <v>0</v>
      </c>
      <c r="FW10" s="169">
        <f t="shared" si="12"/>
        <v>0</v>
      </c>
      <c r="FX10" s="169">
        <f t="shared" si="12"/>
        <v>0</v>
      </c>
      <c r="FY10" s="169">
        <f t="shared" si="12"/>
        <v>0</v>
      </c>
      <c r="FZ10" s="169">
        <f t="shared" si="12"/>
        <v>0</v>
      </c>
      <c r="GA10" s="169">
        <f t="shared" si="12"/>
        <v>0</v>
      </c>
      <c r="GB10" s="169">
        <f t="shared" si="12"/>
        <v>0</v>
      </c>
      <c r="GC10" s="169">
        <f t="shared" si="12"/>
        <v>0</v>
      </c>
      <c r="GD10" s="169">
        <f t="shared" si="12"/>
        <v>0</v>
      </c>
      <c r="GE10" s="169">
        <f t="shared" si="12"/>
        <v>0</v>
      </c>
      <c r="GF10" s="169">
        <f t="shared" si="12"/>
        <v>0</v>
      </c>
      <c r="GG10" s="169">
        <f t="shared" si="12"/>
        <v>0</v>
      </c>
      <c r="GH10" s="169">
        <f t="shared" si="12"/>
        <v>0</v>
      </c>
      <c r="GI10" s="169">
        <f t="shared" si="12"/>
        <v>0</v>
      </c>
      <c r="GJ10" s="169">
        <f t="shared" si="12"/>
        <v>0</v>
      </c>
      <c r="GK10" s="169">
        <f t="shared" si="12"/>
        <v>0</v>
      </c>
      <c r="GL10" s="169">
        <f t="shared" si="12"/>
        <v>0</v>
      </c>
    </row>
    <row r="11" spans="1:214" s="169" customFormat="1" ht="24.95" hidden="1" customHeight="1">
      <c r="A11" s="499"/>
      <c r="B11" s="499"/>
      <c r="D11" s="449"/>
      <c r="E11" s="450"/>
      <c r="F11" s="450"/>
      <c r="G11" s="450"/>
      <c r="H11" s="500"/>
      <c r="I11" s="452"/>
      <c r="J11" s="453"/>
      <c r="K11" s="453"/>
      <c r="L11" s="450"/>
      <c r="M11" s="450"/>
      <c r="N11" s="454"/>
      <c r="O11" s="455">
        <f t="shared" si="13"/>
        <v>0</v>
      </c>
      <c r="P11" s="456"/>
      <c r="Q11" s="457">
        <f t="shared" si="22"/>
        <v>0</v>
      </c>
      <c r="R11" s="457">
        <f t="shared" si="23"/>
        <v>0</v>
      </c>
      <c r="S11" s="458" t="e">
        <f>#REF!</f>
        <v>#REF!</v>
      </c>
      <c r="T11" s="458">
        <v>-47</v>
      </c>
      <c r="U11" s="458" t="e">
        <f t="shared" si="24"/>
        <v>#REF!</v>
      </c>
      <c r="V11" s="459"/>
      <c r="W11" s="459"/>
      <c r="X11" s="460">
        <f t="shared" si="25"/>
        <v>0</v>
      </c>
      <c r="Y11" s="461">
        <f t="shared" si="26"/>
        <v>0</v>
      </c>
      <c r="Z11" s="462"/>
      <c r="AA11" s="463"/>
      <c r="AB11" s="464"/>
      <c r="AC11" s="464"/>
      <c r="AD11" s="464"/>
      <c r="AE11" s="465"/>
      <c r="AF11" s="466">
        <f t="shared" si="3"/>
        <v>0</v>
      </c>
      <c r="AG11" s="501"/>
      <c r="AH11" s="469"/>
      <c r="AI11" s="490"/>
      <c r="AJ11" s="469"/>
      <c r="AK11" s="469"/>
      <c r="AL11" s="469"/>
      <c r="AM11" s="469"/>
      <c r="AN11" s="469"/>
      <c r="AO11" s="471">
        <f t="shared" si="27"/>
        <v>0</v>
      </c>
      <c r="AP11" s="472"/>
      <c r="AQ11" s="473"/>
      <c r="AR11" s="502"/>
      <c r="AS11" s="502"/>
      <c r="AT11" s="503"/>
      <c r="AU11" s="469"/>
      <c r="AV11" s="469"/>
      <c r="AW11" s="475"/>
      <c r="AX11" s="471">
        <f t="shared" si="28"/>
        <v>0</v>
      </c>
      <c r="AY11" s="497"/>
      <c r="AZ11" s="469"/>
      <c r="BA11" s="469"/>
      <c r="BB11" s="478"/>
      <c r="BC11" s="469"/>
      <c r="BD11" s="469"/>
      <c r="BE11" s="469"/>
      <c r="BF11" s="475"/>
      <c r="BG11" s="836">
        <f t="shared" si="14"/>
        <v>0</v>
      </c>
      <c r="BH11" s="480"/>
      <c r="BI11" s="481"/>
      <c r="BJ11" s="481"/>
      <c r="BK11" s="481"/>
      <c r="BL11" s="482"/>
      <c r="BM11" s="481"/>
      <c r="BN11" s="481"/>
      <c r="BO11" s="483"/>
      <c r="BP11" s="482">
        <f t="shared" si="4"/>
        <v>0</v>
      </c>
      <c r="BQ11" s="479">
        <f t="shared" si="15"/>
        <v>0</v>
      </c>
      <c r="BR11" s="837"/>
      <c r="BS11" s="481"/>
      <c r="BT11" s="481"/>
      <c r="BU11" s="481"/>
      <c r="BV11" s="482"/>
      <c r="BW11" s="481"/>
      <c r="BX11" s="481"/>
      <c r="BY11" s="483"/>
      <c r="BZ11" s="482">
        <f t="shared" si="5"/>
        <v>0</v>
      </c>
      <c r="CA11" s="479">
        <f t="shared" si="29"/>
        <v>0</v>
      </c>
      <c r="CB11" s="504"/>
      <c r="CC11" s="469"/>
      <c r="CD11" s="503"/>
      <c r="CE11" s="469"/>
      <c r="CF11" s="481"/>
      <c r="CG11" s="481"/>
      <c r="CH11" s="481"/>
      <c r="CI11" s="483"/>
      <c r="CJ11" s="485">
        <f t="shared" si="30"/>
        <v>0</v>
      </c>
      <c r="CK11" s="486">
        <f t="shared" si="16"/>
        <v>0</v>
      </c>
      <c r="CL11" s="479">
        <f t="shared" si="31"/>
        <v>0</v>
      </c>
      <c r="CM11" s="505"/>
      <c r="CN11" s="469"/>
      <c r="CO11" s="469"/>
      <c r="CP11" s="469"/>
      <c r="CQ11" s="469"/>
      <c r="CR11" s="469"/>
      <c r="CS11" s="485">
        <f t="shared" si="32"/>
        <v>0</v>
      </c>
      <c r="CT11" s="488"/>
      <c r="CU11" s="469"/>
      <c r="CV11" s="469"/>
      <c r="CW11" s="469"/>
      <c r="CX11" s="489"/>
      <c r="CY11" s="490"/>
      <c r="CZ11" s="491">
        <f t="shared" si="33"/>
        <v>0</v>
      </c>
      <c r="DA11" s="491">
        <f t="shared" si="6"/>
        <v>0</v>
      </c>
      <c r="DB11" s="491">
        <f t="shared" si="17"/>
        <v>0</v>
      </c>
      <c r="DC11" s="493">
        <f t="shared" si="7"/>
        <v>0</v>
      </c>
      <c r="DD11" s="494">
        <f t="shared" si="35"/>
        <v>0</v>
      </c>
      <c r="DE11" s="494">
        <f t="shared" si="34"/>
        <v>0</v>
      </c>
      <c r="DF11" s="494">
        <f t="shared" si="36"/>
        <v>0</v>
      </c>
      <c r="DG11" s="494">
        <f t="shared" si="8"/>
        <v>0</v>
      </c>
      <c r="DH11" s="494">
        <f t="shared" si="9"/>
        <v>0</v>
      </c>
      <c r="DI11" s="494">
        <f t="shared" si="37"/>
        <v>0</v>
      </c>
      <c r="DJ11" s="494">
        <f t="shared" si="18"/>
        <v>0</v>
      </c>
      <c r="DK11" s="494">
        <f t="shared" si="19"/>
        <v>0</v>
      </c>
      <c r="DL11" s="479">
        <f t="shared" si="38"/>
        <v>0</v>
      </c>
      <c r="DQ11" s="169">
        <f t="shared" si="10"/>
        <v>0</v>
      </c>
      <c r="DR11" s="169">
        <f t="shared" si="10"/>
        <v>0</v>
      </c>
      <c r="DS11" s="169">
        <f t="shared" si="10"/>
        <v>0</v>
      </c>
      <c r="DT11" s="169">
        <f t="shared" si="10"/>
        <v>0</v>
      </c>
      <c r="DU11" s="169">
        <f t="shared" si="10"/>
        <v>0</v>
      </c>
      <c r="DV11" s="169">
        <f t="shared" si="10"/>
        <v>0</v>
      </c>
      <c r="DW11" s="169">
        <f t="shared" si="10"/>
        <v>0</v>
      </c>
      <c r="DX11" s="169">
        <f t="shared" si="10"/>
        <v>0</v>
      </c>
      <c r="DY11" s="169">
        <f t="shared" si="10"/>
        <v>0</v>
      </c>
      <c r="DZ11" s="169">
        <f t="shared" si="10"/>
        <v>0</v>
      </c>
      <c r="EA11" s="169">
        <f t="shared" si="10"/>
        <v>0</v>
      </c>
      <c r="EB11" s="169">
        <f t="shared" si="10"/>
        <v>0</v>
      </c>
      <c r="EC11" s="169">
        <f t="shared" si="10"/>
        <v>0</v>
      </c>
      <c r="ED11" s="169">
        <f t="shared" si="10"/>
        <v>0</v>
      </c>
      <c r="EE11" s="169">
        <f t="shared" si="10"/>
        <v>0</v>
      </c>
      <c r="EF11" s="169">
        <f t="shared" si="10"/>
        <v>0</v>
      </c>
      <c r="EG11" s="169">
        <f t="shared" si="10"/>
        <v>0</v>
      </c>
      <c r="EH11" s="169">
        <f t="shared" si="10"/>
        <v>0</v>
      </c>
      <c r="EI11" s="169">
        <f t="shared" si="10"/>
        <v>0</v>
      </c>
      <c r="EJ11" s="169">
        <f t="shared" si="10"/>
        <v>0</v>
      </c>
      <c r="EK11" s="169">
        <f t="shared" si="10"/>
        <v>0</v>
      </c>
      <c r="EL11" s="169">
        <f t="shared" si="10"/>
        <v>0</v>
      </c>
      <c r="EM11" s="169">
        <f t="shared" si="10"/>
        <v>0</v>
      </c>
      <c r="EN11" s="169">
        <f t="shared" si="10"/>
        <v>0</v>
      </c>
      <c r="EP11" s="169">
        <f t="shared" si="20"/>
        <v>0</v>
      </c>
      <c r="EQ11" s="169">
        <f t="shared" si="11"/>
        <v>0</v>
      </c>
      <c r="ER11" s="169">
        <f t="shared" si="11"/>
        <v>0</v>
      </c>
      <c r="ES11" s="169">
        <f t="shared" si="11"/>
        <v>0</v>
      </c>
      <c r="ET11" s="169">
        <f t="shared" si="11"/>
        <v>0</v>
      </c>
      <c r="EU11" s="169">
        <f t="shared" si="11"/>
        <v>0</v>
      </c>
      <c r="EV11" s="169">
        <f t="shared" si="11"/>
        <v>0</v>
      </c>
      <c r="EW11" s="169">
        <f t="shared" si="11"/>
        <v>0</v>
      </c>
      <c r="EX11" s="169">
        <f t="shared" si="11"/>
        <v>0</v>
      </c>
      <c r="EY11" s="169">
        <f t="shared" si="11"/>
        <v>0</v>
      </c>
      <c r="EZ11" s="169">
        <f t="shared" si="11"/>
        <v>0</v>
      </c>
      <c r="FA11" s="169">
        <f t="shared" si="11"/>
        <v>0</v>
      </c>
      <c r="FB11" s="169">
        <f t="shared" si="11"/>
        <v>0</v>
      </c>
      <c r="FC11" s="169">
        <f t="shared" si="11"/>
        <v>0</v>
      </c>
      <c r="FD11" s="169">
        <f t="shared" si="11"/>
        <v>0</v>
      </c>
      <c r="FE11" s="169">
        <f t="shared" si="11"/>
        <v>0</v>
      </c>
      <c r="FF11" s="169">
        <f t="shared" si="11"/>
        <v>0</v>
      </c>
      <c r="FG11" s="169">
        <f t="shared" si="11"/>
        <v>0</v>
      </c>
      <c r="FH11" s="169">
        <f t="shared" si="11"/>
        <v>0</v>
      </c>
      <c r="FI11" s="169">
        <f t="shared" si="11"/>
        <v>0</v>
      </c>
      <c r="FJ11" s="169">
        <f t="shared" si="11"/>
        <v>0</v>
      </c>
      <c r="FK11" s="169">
        <f t="shared" si="11"/>
        <v>0</v>
      </c>
      <c r="FL11" s="169">
        <f t="shared" si="11"/>
        <v>0</v>
      </c>
      <c r="FM11" s="169">
        <f t="shared" si="11"/>
        <v>0</v>
      </c>
      <c r="FO11" s="169">
        <f t="shared" si="21"/>
        <v>0</v>
      </c>
      <c r="FP11" s="169">
        <f t="shared" si="12"/>
        <v>0</v>
      </c>
      <c r="FQ11" s="169">
        <f t="shared" si="12"/>
        <v>0</v>
      </c>
      <c r="FR11" s="169">
        <f t="shared" si="12"/>
        <v>0</v>
      </c>
      <c r="FS11" s="169">
        <f t="shared" si="12"/>
        <v>0</v>
      </c>
      <c r="FT11" s="169">
        <f t="shared" si="12"/>
        <v>0</v>
      </c>
      <c r="FU11" s="169">
        <f t="shared" si="12"/>
        <v>0</v>
      </c>
      <c r="FV11" s="169">
        <f t="shared" si="12"/>
        <v>0</v>
      </c>
      <c r="FW11" s="169">
        <f t="shared" si="12"/>
        <v>0</v>
      </c>
      <c r="FX11" s="169">
        <f t="shared" si="12"/>
        <v>0</v>
      </c>
      <c r="FY11" s="169">
        <f t="shared" si="12"/>
        <v>0</v>
      </c>
      <c r="FZ11" s="169">
        <f t="shared" si="12"/>
        <v>0</v>
      </c>
      <c r="GA11" s="169">
        <f t="shared" si="12"/>
        <v>0</v>
      </c>
      <c r="GB11" s="169">
        <f t="shared" si="12"/>
        <v>0</v>
      </c>
      <c r="GC11" s="169">
        <f t="shared" si="12"/>
        <v>0</v>
      </c>
      <c r="GD11" s="169">
        <f t="shared" si="12"/>
        <v>0</v>
      </c>
      <c r="GE11" s="169">
        <f t="shared" si="12"/>
        <v>0</v>
      </c>
      <c r="GF11" s="169">
        <f t="shared" si="12"/>
        <v>0</v>
      </c>
      <c r="GG11" s="169">
        <f t="shared" si="12"/>
        <v>0</v>
      </c>
      <c r="GH11" s="169">
        <f t="shared" si="12"/>
        <v>0</v>
      </c>
      <c r="GI11" s="169">
        <f t="shared" si="12"/>
        <v>0</v>
      </c>
      <c r="GJ11" s="169">
        <f t="shared" si="12"/>
        <v>0</v>
      </c>
      <c r="GK11" s="169">
        <f t="shared" si="12"/>
        <v>0</v>
      </c>
      <c r="GL11" s="169">
        <f t="shared" si="12"/>
        <v>0</v>
      </c>
    </row>
    <row r="12" spans="1:214" s="169" customFormat="1" ht="24.95" hidden="1" customHeight="1">
      <c r="A12" s="499"/>
      <c r="B12" s="499"/>
      <c r="D12" s="449"/>
      <c r="E12" s="450"/>
      <c r="F12" s="450"/>
      <c r="G12" s="450"/>
      <c r="H12" s="500"/>
      <c r="I12" s="452"/>
      <c r="J12" s="453"/>
      <c r="K12" s="453"/>
      <c r="L12" s="450"/>
      <c r="M12" s="450"/>
      <c r="N12" s="454"/>
      <c r="O12" s="455">
        <f t="shared" si="13"/>
        <v>0</v>
      </c>
      <c r="P12" s="456"/>
      <c r="Q12" s="457">
        <f t="shared" si="22"/>
        <v>0</v>
      </c>
      <c r="R12" s="457">
        <f t="shared" si="23"/>
        <v>0</v>
      </c>
      <c r="S12" s="458" t="e">
        <f>#REF!</f>
        <v>#REF!</v>
      </c>
      <c r="T12" s="458">
        <v>-46</v>
      </c>
      <c r="U12" s="458" t="e">
        <f t="shared" si="24"/>
        <v>#REF!</v>
      </c>
      <c r="V12" s="459">
        <v>14</v>
      </c>
      <c r="W12" s="459">
        <v>300</v>
      </c>
      <c r="X12" s="460">
        <f t="shared" si="25"/>
        <v>0</v>
      </c>
      <c r="Y12" s="461">
        <f t="shared" si="26"/>
        <v>0</v>
      </c>
      <c r="Z12" s="462"/>
      <c r="AA12" s="463"/>
      <c r="AB12" s="464"/>
      <c r="AC12" s="464"/>
      <c r="AD12" s="464"/>
      <c r="AE12" s="465"/>
      <c r="AF12" s="466">
        <f t="shared" si="3"/>
        <v>0</v>
      </c>
      <c r="AG12" s="501"/>
      <c r="AH12" s="469"/>
      <c r="AI12" s="490"/>
      <c r="AJ12" s="469"/>
      <c r="AK12" s="469"/>
      <c r="AL12" s="469"/>
      <c r="AM12" s="469"/>
      <c r="AN12" s="469"/>
      <c r="AO12" s="471">
        <f t="shared" si="27"/>
        <v>0</v>
      </c>
      <c r="AP12" s="472"/>
      <c r="AQ12" s="473"/>
      <c r="AR12" s="502"/>
      <c r="AS12" s="502"/>
      <c r="AT12" s="503"/>
      <c r="AU12" s="469"/>
      <c r="AV12" s="469"/>
      <c r="AW12" s="475"/>
      <c r="AX12" s="471">
        <f t="shared" si="28"/>
        <v>0</v>
      </c>
      <c r="AY12" s="497"/>
      <c r="AZ12" s="469"/>
      <c r="BA12" s="469"/>
      <c r="BB12" s="478"/>
      <c r="BC12" s="469"/>
      <c r="BD12" s="469"/>
      <c r="BE12" s="469"/>
      <c r="BF12" s="475"/>
      <c r="BG12" s="836">
        <f t="shared" si="14"/>
        <v>0</v>
      </c>
      <c r="BH12" s="480"/>
      <c r="BI12" s="481"/>
      <c r="BJ12" s="481"/>
      <c r="BK12" s="481"/>
      <c r="BL12" s="482"/>
      <c r="BM12" s="481"/>
      <c r="BN12" s="481"/>
      <c r="BO12" s="483"/>
      <c r="BP12" s="482">
        <f t="shared" si="4"/>
        <v>0</v>
      </c>
      <c r="BQ12" s="479">
        <f t="shared" si="15"/>
        <v>0</v>
      </c>
      <c r="BR12" s="837"/>
      <c r="BS12" s="481"/>
      <c r="BT12" s="481"/>
      <c r="BU12" s="481"/>
      <c r="BV12" s="482"/>
      <c r="BW12" s="481"/>
      <c r="BX12" s="481"/>
      <c r="BY12" s="483"/>
      <c r="BZ12" s="482">
        <f t="shared" si="5"/>
        <v>0</v>
      </c>
      <c r="CA12" s="479">
        <f t="shared" si="29"/>
        <v>0</v>
      </c>
      <c r="CB12" s="504"/>
      <c r="CC12" s="469"/>
      <c r="CD12" s="503"/>
      <c r="CE12" s="469"/>
      <c r="CF12" s="481"/>
      <c r="CG12" s="481"/>
      <c r="CH12" s="481"/>
      <c r="CI12" s="483"/>
      <c r="CJ12" s="485">
        <f t="shared" si="30"/>
        <v>0</v>
      </c>
      <c r="CK12" s="486">
        <f t="shared" si="16"/>
        <v>0</v>
      </c>
      <c r="CL12" s="479">
        <f t="shared" si="31"/>
        <v>0</v>
      </c>
      <c r="CM12" s="505"/>
      <c r="CN12" s="469"/>
      <c r="CO12" s="469"/>
      <c r="CP12" s="469"/>
      <c r="CQ12" s="469"/>
      <c r="CR12" s="469"/>
      <c r="CS12" s="485">
        <f t="shared" si="32"/>
        <v>0</v>
      </c>
      <c r="CT12" s="488"/>
      <c r="CU12" s="469"/>
      <c r="CV12" s="469"/>
      <c r="CW12" s="469"/>
      <c r="CX12" s="489"/>
      <c r="CY12" s="490"/>
      <c r="CZ12" s="491">
        <f t="shared" si="33"/>
        <v>0</v>
      </c>
      <c r="DA12" s="491">
        <f t="shared" si="6"/>
        <v>0</v>
      </c>
      <c r="DB12" s="491">
        <f t="shared" si="17"/>
        <v>0</v>
      </c>
      <c r="DC12" s="493">
        <f t="shared" si="7"/>
        <v>0</v>
      </c>
      <c r="DD12" s="494">
        <f t="shared" si="35"/>
        <v>0</v>
      </c>
      <c r="DE12" s="494">
        <f t="shared" si="34"/>
        <v>0</v>
      </c>
      <c r="DF12" s="494">
        <f t="shared" si="36"/>
        <v>0</v>
      </c>
      <c r="DG12" s="494">
        <f t="shared" si="8"/>
        <v>0</v>
      </c>
      <c r="DH12" s="494">
        <f t="shared" si="9"/>
        <v>0</v>
      </c>
      <c r="DI12" s="494">
        <f t="shared" si="37"/>
        <v>0</v>
      </c>
      <c r="DJ12" s="494">
        <f t="shared" si="18"/>
        <v>0</v>
      </c>
      <c r="DK12" s="494">
        <f t="shared" si="19"/>
        <v>0</v>
      </c>
      <c r="DL12" s="479">
        <f t="shared" si="38"/>
        <v>0</v>
      </c>
      <c r="DQ12" s="169">
        <f t="shared" si="10"/>
        <v>0</v>
      </c>
      <c r="DR12" s="169">
        <f t="shared" si="10"/>
        <v>0</v>
      </c>
      <c r="DS12" s="169">
        <f t="shared" si="10"/>
        <v>0</v>
      </c>
      <c r="DT12" s="169">
        <f t="shared" si="10"/>
        <v>0</v>
      </c>
      <c r="DU12" s="169">
        <f t="shared" si="10"/>
        <v>0</v>
      </c>
      <c r="DV12" s="169">
        <f t="shared" si="10"/>
        <v>0</v>
      </c>
      <c r="DW12" s="169">
        <f t="shared" si="10"/>
        <v>0</v>
      </c>
      <c r="DX12" s="169">
        <f t="shared" si="10"/>
        <v>0</v>
      </c>
      <c r="DY12" s="169">
        <f t="shared" si="10"/>
        <v>0</v>
      </c>
      <c r="DZ12" s="169">
        <f t="shared" si="10"/>
        <v>0</v>
      </c>
      <c r="EA12" s="169">
        <f t="shared" si="10"/>
        <v>0</v>
      </c>
      <c r="EB12" s="169">
        <f t="shared" si="10"/>
        <v>0</v>
      </c>
      <c r="EC12" s="169">
        <f t="shared" si="10"/>
        <v>0</v>
      </c>
      <c r="ED12" s="169">
        <f t="shared" si="10"/>
        <v>0</v>
      </c>
      <c r="EE12" s="169">
        <f t="shared" si="10"/>
        <v>0</v>
      </c>
      <c r="EF12" s="169">
        <f t="shared" si="10"/>
        <v>0</v>
      </c>
      <c r="EG12" s="169">
        <f t="shared" si="10"/>
        <v>0</v>
      </c>
      <c r="EH12" s="169">
        <f t="shared" si="10"/>
        <v>0</v>
      </c>
      <c r="EI12" s="169">
        <f t="shared" si="10"/>
        <v>0</v>
      </c>
      <c r="EJ12" s="169">
        <f t="shared" si="10"/>
        <v>0</v>
      </c>
      <c r="EK12" s="169">
        <f t="shared" si="10"/>
        <v>0</v>
      </c>
      <c r="EL12" s="169">
        <f t="shared" si="10"/>
        <v>0</v>
      </c>
      <c r="EM12" s="169">
        <f t="shared" si="10"/>
        <v>0</v>
      </c>
      <c r="EN12" s="169">
        <f t="shared" si="10"/>
        <v>0</v>
      </c>
      <c r="EP12" s="169">
        <f t="shared" si="20"/>
        <v>0</v>
      </c>
      <c r="EQ12" s="169">
        <f t="shared" si="11"/>
        <v>0</v>
      </c>
      <c r="ER12" s="169">
        <f t="shared" si="11"/>
        <v>0</v>
      </c>
      <c r="ES12" s="169">
        <f t="shared" si="11"/>
        <v>0</v>
      </c>
      <c r="ET12" s="169">
        <f t="shared" si="11"/>
        <v>0</v>
      </c>
      <c r="EU12" s="169">
        <f t="shared" si="11"/>
        <v>0</v>
      </c>
      <c r="EV12" s="169">
        <f t="shared" si="11"/>
        <v>0</v>
      </c>
      <c r="EW12" s="169">
        <f t="shared" si="11"/>
        <v>0</v>
      </c>
      <c r="EX12" s="169">
        <f t="shared" si="11"/>
        <v>0</v>
      </c>
      <c r="EY12" s="169">
        <f t="shared" si="11"/>
        <v>0</v>
      </c>
      <c r="EZ12" s="169">
        <f t="shared" si="11"/>
        <v>0</v>
      </c>
      <c r="FA12" s="169">
        <f t="shared" si="11"/>
        <v>0</v>
      </c>
      <c r="FB12" s="169">
        <f t="shared" si="11"/>
        <v>0</v>
      </c>
      <c r="FC12" s="169">
        <f t="shared" si="11"/>
        <v>0</v>
      </c>
      <c r="FD12" s="169">
        <f t="shared" si="11"/>
        <v>0</v>
      </c>
      <c r="FE12" s="169">
        <f t="shared" si="11"/>
        <v>0</v>
      </c>
      <c r="FF12" s="169">
        <f t="shared" si="11"/>
        <v>0</v>
      </c>
      <c r="FG12" s="169">
        <f t="shared" si="11"/>
        <v>0</v>
      </c>
      <c r="FH12" s="169">
        <f t="shared" si="11"/>
        <v>0</v>
      </c>
      <c r="FI12" s="169">
        <f t="shared" si="11"/>
        <v>0</v>
      </c>
      <c r="FJ12" s="169">
        <f t="shared" si="11"/>
        <v>0</v>
      </c>
      <c r="FK12" s="169">
        <f t="shared" si="11"/>
        <v>0</v>
      </c>
      <c r="FL12" s="169">
        <f t="shared" si="11"/>
        <v>0</v>
      </c>
      <c r="FM12" s="169">
        <f t="shared" si="11"/>
        <v>0</v>
      </c>
      <c r="FO12" s="169">
        <f t="shared" si="21"/>
        <v>0</v>
      </c>
      <c r="FP12" s="169">
        <f t="shared" si="12"/>
        <v>0</v>
      </c>
      <c r="FQ12" s="169">
        <f t="shared" si="12"/>
        <v>0</v>
      </c>
      <c r="FR12" s="169">
        <f t="shared" si="12"/>
        <v>0</v>
      </c>
      <c r="FS12" s="169">
        <f t="shared" si="12"/>
        <v>0</v>
      </c>
      <c r="FT12" s="169">
        <f t="shared" si="12"/>
        <v>0</v>
      </c>
      <c r="FU12" s="169">
        <f t="shared" si="12"/>
        <v>0</v>
      </c>
      <c r="FV12" s="169">
        <f t="shared" si="12"/>
        <v>0</v>
      </c>
      <c r="FW12" s="169">
        <f t="shared" si="12"/>
        <v>0</v>
      </c>
      <c r="FX12" s="169">
        <f t="shared" si="12"/>
        <v>0</v>
      </c>
      <c r="FY12" s="169">
        <f t="shared" si="12"/>
        <v>0</v>
      </c>
      <c r="FZ12" s="169">
        <f t="shared" si="12"/>
        <v>0</v>
      </c>
      <c r="GA12" s="169">
        <f t="shared" si="12"/>
        <v>0</v>
      </c>
      <c r="GB12" s="169">
        <f t="shared" si="12"/>
        <v>0</v>
      </c>
      <c r="GC12" s="169">
        <f t="shared" si="12"/>
        <v>0</v>
      </c>
      <c r="GD12" s="169">
        <f t="shared" si="12"/>
        <v>0</v>
      </c>
      <c r="GE12" s="169">
        <f t="shared" si="12"/>
        <v>0</v>
      </c>
      <c r="GF12" s="169">
        <f t="shared" si="12"/>
        <v>0</v>
      </c>
      <c r="GG12" s="169">
        <f t="shared" si="12"/>
        <v>0</v>
      </c>
      <c r="GH12" s="169">
        <f t="shared" si="12"/>
        <v>0</v>
      </c>
      <c r="GI12" s="169">
        <f t="shared" si="12"/>
        <v>0</v>
      </c>
      <c r="GJ12" s="169">
        <f t="shared" si="12"/>
        <v>0</v>
      </c>
      <c r="GK12" s="169">
        <f t="shared" si="12"/>
        <v>0</v>
      </c>
      <c r="GL12" s="169">
        <f t="shared" si="12"/>
        <v>0</v>
      </c>
    </row>
    <row r="13" spans="1:214" s="169" customFormat="1" ht="24.95" hidden="1" customHeight="1">
      <c r="A13" s="499"/>
      <c r="B13" s="499"/>
      <c r="D13" s="449"/>
      <c r="E13" s="450"/>
      <c r="F13" s="450"/>
      <c r="G13" s="450"/>
      <c r="H13" s="500"/>
      <c r="I13" s="452"/>
      <c r="J13" s="453"/>
      <c r="K13" s="453"/>
      <c r="L13" s="450"/>
      <c r="M13" s="450"/>
      <c r="N13" s="454"/>
      <c r="O13" s="455">
        <f t="shared" si="13"/>
        <v>0</v>
      </c>
      <c r="P13" s="456"/>
      <c r="Q13" s="457">
        <f t="shared" si="22"/>
        <v>0</v>
      </c>
      <c r="R13" s="457">
        <f t="shared" si="23"/>
        <v>0</v>
      </c>
      <c r="S13" s="458" t="e">
        <f>#REF!</f>
        <v>#REF!</v>
      </c>
      <c r="T13" s="458">
        <v>-44</v>
      </c>
      <c r="U13" s="458" t="e">
        <f t="shared" si="24"/>
        <v>#REF!</v>
      </c>
      <c r="V13" s="459">
        <v>14</v>
      </c>
      <c r="W13" s="459">
        <v>300</v>
      </c>
      <c r="X13" s="460">
        <f t="shared" si="25"/>
        <v>0</v>
      </c>
      <c r="Y13" s="461">
        <f t="shared" si="26"/>
        <v>0</v>
      </c>
      <c r="Z13" s="462"/>
      <c r="AA13" s="463"/>
      <c r="AB13" s="464"/>
      <c r="AC13" s="464"/>
      <c r="AD13" s="464"/>
      <c r="AE13" s="465"/>
      <c r="AF13" s="466">
        <f t="shared" si="3"/>
        <v>0</v>
      </c>
      <c r="AG13" s="501"/>
      <c r="AH13" s="469"/>
      <c r="AI13" s="490"/>
      <c r="AJ13" s="469"/>
      <c r="AK13" s="469"/>
      <c r="AL13" s="469"/>
      <c r="AM13" s="469"/>
      <c r="AN13" s="469"/>
      <c r="AO13" s="471">
        <f t="shared" si="27"/>
        <v>0</v>
      </c>
      <c r="AP13" s="472"/>
      <c r="AQ13" s="473"/>
      <c r="AR13" s="502"/>
      <c r="AS13" s="502"/>
      <c r="AT13" s="503"/>
      <c r="AU13" s="469"/>
      <c r="AV13" s="469"/>
      <c r="AW13" s="475"/>
      <c r="AX13" s="471">
        <f t="shared" si="28"/>
        <v>0</v>
      </c>
      <c r="AY13" s="497"/>
      <c r="AZ13" s="469"/>
      <c r="BA13" s="469"/>
      <c r="BB13" s="478"/>
      <c r="BC13" s="469"/>
      <c r="BD13" s="469"/>
      <c r="BE13" s="469"/>
      <c r="BF13" s="475"/>
      <c r="BG13" s="836">
        <f t="shared" si="14"/>
        <v>0</v>
      </c>
      <c r="BH13" s="480"/>
      <c r="BI13" s="481"/>
      <c r="BJ13" s="481"/>
      <c r="BK13" s="481"/>
      <c r="BL13" s="482"/>
      <c r="BM13" s="481"/>
      <c r="BN13" s="481"/>
      <c r="BO13" s="483"/>
      <c r="BP13" s="482">
        <f t="shared" si="4"/>
        <v>0</v>
      </c>
      <c r="BQ13" s="479">
        <f t="shared" si="15"/>
        <v>0</v>
      </c>
      <c r="BR13" s="837"/>
      <c r="BS13" s="481"/>
      <c r="BT13" s="481"/>
      <c r="BU13" s="481"/>
      <c r="BV13" s="482"/>
      <c r="BW13" s="481"/>
      <c r="BX13" s="481"/>
      <c r="BY13" s="483"/>
      <c r="BZ13" s="482">
        <f t="shared" si="5"/>
        <v>0</v>
      </c>
      <c r="CA13" s="479">
        <f t="shared" si="29"/>
        <v>0</v>
      </c>
      <c r="CB13" s="504"/>
      <c r="CC13" s="469"/>
      <c r="CD13" s="503"/>
      <c r="CE13" s="469"/>
      <c r="CF13" s="481"/>
      <c r="CG13" s="481"/>
      <c r="CH13" s="481"/>
      <c r="CI13" s="483"/>
      <c r="CJ13" s="485">
        <f t="shared" si="30"/>
        <v>0</v>
      </c>
      <c r="CK13" s="486">
        <f t="shared" si="16"/>
        <v>0</v>
      </c>
      <c r="CL13" s="479">
        <f t="shared" si="31"/>
        <v>0</v>
      </c>
      <c r="CM13" s="505"/>
      <c r="CN13" s="469"/>
      <c r="CO13" s="469"/>
      <c r="CP13" s="469"/>
      <c r="CQ13" s="469"/>
      <c r="CR13" s="469"/>
      <c r="CS13" s="485">
        <f t="shared" si="32"/>
        <v>0</v>
      </c>
      <c r="CT13" s="488"/>
      <c r="CU13" s="469"/>
      <c r="CV13" s="469"/>
      <c r="CW13" s="469"/>
      <c r="CX13" s="489"/>
      <c r="CY13" s="490"/>
      <c r="CZ13" s="491">
        <f t="shared" si="33"/>
        <v>0</v>
      </c>
      <c r="DA13" s="491">
        <f t="shared" si="6"/>
        <v>0</v>
      </c>
      <c r="DB13" s="491">
        <f t="shared" si="17"/>
        <v>0</v>
      </c>
      <c r="DC13" s="493">
        <f t="shared" si="7"/>
        <v>0</v>
      </c>
      <c r="DD13" s="494">
        <f t="shared" si="35"/>
        <v>0</v>
      </c>
      <c r="DE13" s="494">
        <f t="shared" si="34"/>
        <v>0</v>
      </c>
      <c r="DF13" s="494">
        <f t="shared" ref="DF13:DF23" si="39">SUM(DC13:DE13)</f>
        <v>0</v>
      </c>
      <c r="DG13" s="494">
        <f t="shared" si="8"/>
        <v>0</v>
      </c>
      <c r="DH13" s="494">
        <f t="shared" si="9"/>
        <v>0</v>
      </c>
      <c r="DI13" s="494">
        <f t="shared" si="37"/>
        <v>0</v>
      </c>
      <c r="DJ13" s="494">
        <f t="shared" si="18"/>
        <v>0</v>
      </c>
      <c r="DK13" s="494">
        <f t="shared" si="19"/>
        <v>0</v>
      </c>
      <c r="DL13" s="479">
        <f t="shared" si="38"/>
        <v>0</v>
      </c>
      <c r="DQ13" s="169">
        <f t="shared" si="10"/>
        <v>0</v>
      </c>
      <c r="DR13" s="169">
        <f t="shared" si="10"/>
        <v>0</v>
      </c>
      <c r="DS13" s="169">
        <f t="shared" si="10"/>
        <v>0</v>
      </c>
      <c r="DT13" s="169">
        <f t="shared" si="10"/>
        <v>0</v>
      </c>
      <c r="DU13" s="169">
        <f t="shared" si="10"/>
        <v>0</v>
      </c>
      <c r="DV13" s="169">
        <f t="shared" si="10"/>
        <v>0</v>
      </c>
      <c r="DW13" s="169">
        <f t="shared" si="10"/>
        <v>0</v>
      </c>
      <c r="DX13" s="169">
        <f t="shared" si="10"/>
        <v>0</v>
      </c>
      <c r="DY13" s="169">
        <f t="shared" si="10"/>
        <v>0</v>
      </c>
      <c r="DZ13" s="169">
        <f t="shared" si="10"/>
        <v>0</v>
      </c>
      <c r="EA13" s="169">
        <f t="shared" si="10"/>
        <v>0</v>
      </c>
      <c r="EB13" s="169">
        <f t="shared" si="10"/>
        <v>0</v>
      </c>
      <c r="EC13" s="169">
        <f t="shared" si="10"/>
        <v>0</v>
      </c>
      <c r="ED13" s="169">
        <f t="shared" si="10"/>
        <v>0</v>
      </c>
      <c r="EE13" s="169">
        <f t="shared" si="10"/>
        <v>0</v>
      </c>
      <c r="EF13" s="169">
        <f t="shared" si="10"/>
        <v>0</v>
      </c>
      <c r="EG13" s="169">
        <f t="shared" si="10"/>
        <v>0</v>
      </c>
      <c r="EH13" s="169">
        <f t="shared" si="10"/>
        <v>0</v>
      </c>
      <c r="EI13" s="169">
        <f t="shared" si="10"/>
        <v>0</v>
      </c>
      <c r="EJ13" s="169">
        <f t="shared" si="10"/>
        <v>0</v>
      </c>
      <c r="EK13" s="169">
        <f t="shared" si="10"/>
        <v>0</v>
      </c>
      <c r="EL13" s="169">
        <f t="shared" si="10"/>
        <v>0</v>
      </c>
      <c r="EM13" s="169">
        <f t="shared" si="10"/>
        <v>0</v>
      </c>
      <c r="EN13" s="169">
        <f t="shared" si="10"/>
        <v>0</v>
      </c>
      <c r="EP13" s="169">
        <f t="shared" si="20"/>
        <v>0</v>
      </c>
      <c r="EQ13" s="169">
        <f t="shared" si="20"/>
        <v>0</v>
      </c>
      <c r="ER13" s="169">
        <f t="shared" si="20"/>
        <v>0</v>
      </c>
      <c r="ES13" s="169">
        <f t="shared" si="20"/>
        <v>0</v>
      </c>
      <c r="ET13" s="169">
        <f t="shared" si="20"/>
        <v>0</v>
      </c>
      <c r="EU13" s="169">
        <f t="shared" si="20"/>
        <v>0</v>
      </c>
      <c r="EV13" s="169">
        <f t="shared" si="20"/>
        <v>0</v>
      </c>
      <c r="EW13" s="169">
        <f t="shared" si="20"/>
        <v>0</v>
      </c>
      <c r="EX13" s="169">
        <f t="shared" si="20"/>
        <v>0</v>
      </c>
      <c r="EY13" s="169">
        <f t="shared" si="20"/>
        <v>0</v>
      </c>
      <c r="EZ13" s="169">
        <f t="shared" si="20"/>
        <v>0</v>
      </c>
      <c r="FA13" s="169">
        <f t="shared" si="20"/>
        <v>0</v>
      </c>
      <c r="FB13" s="169">
        <f t="shared" si="20"/>
        <v>0</v>
      </c>
      <c r="FC13" s="169">
        <f t="shared" si="20"/>
        <v>0</v>
      </c>
      <c r="FD13" s="169">
        <f t="shared" si="20"/>
        <v>0</v>
      </c>
      <c r="FE13" s="169">
        <f t="shared" si="20"/>
        <v>0</v>
      </c>
      <c r="FF13" s="169">
        <f t="shared" si="11"/>
        <v>0</v>
      </c>
      <c r="FG13" s="169">
        <f t="shared" si="11"/>
        <v>0</v>
      </c>
      <c r="FH13" s="169">
        <f t="shared" si="11"/>
        <v>0</v>
      </c>
      <c r="FI13" s="169">
        <f t="shared" si="11"/>
        <v>0</v>
      </c>
      <c r="FJ13" s="169">
        <f t="shared" si="11"/>
        <v>0</v>
      </c>
      <c r="FK13" s="169">
        <f t="shared" si="11"/>
        <v>0</v>
      </c>
      <c r="FL13" s="169">
        <f t="shared" si="11"/>
        <v>0</v>
      </c>
      <c r="FM13" s="169">
        <f t="shared" si="11"/>
        <v>0</v>
      </c>
      <c r="FO13" s="169">
        <f t="shared" si="21"/>
        <v>0</v>
      </c>
      <c r="FP13" s="169">
        <f t="shared" si="21"/>
        <v>0</v>
      </c>
      <c r="FQ13" s="169">
        <f t="shared" si="21"/>
        <v>0</v>
      </c>
      <c r="FR13" s="169">
        <f t="shared" si="21"/>
        <v>0</v>
      </c>
      <c r="FS13" s="169">
        <f t="shared" si="21"/>
        <v>0</v>
      </c>
      <c r="FT13" s="169">
        <f t="shared" si="21"/>
        <v>0</v>
      </c>
      <c r="FU13" s="169">
        <f t="shared" si="21"/>
        <v>0</v>
      </c>
      <c r="FV13" s="169">
        <f t="shared" si="21"/>
        <v>0</v>
      </c>
      <c r="FW13" s="169">
        <f t="shared" si="21"/>
        <v>0</v>
      </c>
      <c r="FX13" s="169">
        <f t="shared" si="21"/>
        <v>0</v>
      </c>
      <c r="FY13" s="169">
        <f t="shared" si="21"/>
        <v>0</v>
      </c>
      <c r="FZ13" s="169">
        <f t="shared" si="21"/>
        <v>0</v>
      </c>
      <c r="GA13" s="169">
        <f t="shared" si="21"/>
        <v>0</v>
      </c>
      <c r="GB13" s="169">
        <f t="shared" si="21"/>
        <v>0</v>
      </c>
      <c r="GC13" s="169">
        <f t="shared" si="21"/>
        <v>0</v>
      </c>
      <c r="GD13" s="169">
        <f t="shared" si="21"/>
        <v>0</v>
      </c>
      <c r="GE13" s="169">
        <f t="shared" si="12"/>
        <v>0</v>
      </c>
      <c r="GF13" s="169">
        <f t="shared" si="12"/>
        <v>0</v>
      </c>
      <c r="GG13" s="169">
        <f t="shared" si="12"/>
        <v>0</v>
      </c>
      <c r="GH13" s="169">
        <f t="shared" si="12"/>
        <v>0</v>
      </c>
      <c r="GI13" s="169">
        <f t="shared" si="12"/>
        <v>0</v>
      </c>
      <c r="GJ13" s="169">
        <f t="shared" si="12"/>
        <v>0</v>
      </c>
      <c r="GK13" s="169">
        <f t="shared" si="12"/>
        <v>0</v>
      </c>
      <c r="GL13" s="169">
        <f t="shared" si="12"/>
        <v>0</v>
      </c>
    </row>
    <row r="14" spans="1:214" s="169" customFormat="1" ht="24.95" hidden="1" customHeight="1">
      <c r="A14" s="499"/>
      <c r="B14" s="499"/>
      <c r="D14" s="449"/>
      <c r="E14" s="450"/>
      <c r="F14" s="450"/>
      <c r="G14" s="450"/>
      <c r="H14" s="500"/>
      <c r="I14" s="452"/>
      <c r="J14" s="453"/>
      <c r="K14" s="453"/>
      <c r="L14" s="450"/>
      <c r="M14" s="450"/>
      <c r="N14" s="454"/>
      <c r="O14" s="455">
        <f t="shared" si="13"/>
        <v>0</v>
      </c>
      <c r="P14" s="456"/>
      <c r="Q14" s="457">
        <f t="shared" si="22"/>
        <v>0</v>
      </c>
      <c r="R14" s="457">
        <f t="shared" si="23"/>
        <v>0</v>
      </c>
      <c r="S14" s="458" t="e">
        <f>#REF!</f>
        <v>#REF!</v>
      </c>
      <c r="T14" s="458">
        <v>-44</v>
      </c>
      <c r="U14" s="458" t="e">
        <f t="shared" si="24"/>
        <v>#REF!</v>
      </c>
      <c r="V14" s="459"/>
      <c r="W14" s="459"/>
      <c r="X14" s="460">
        <f t="shared" si="25"/>
        <v>0</v>
      </c>
      <c r="Y14" s="461">
        <f t="shared" si="26"/>
        <v>0</v>
      </c>
      <c r="Z14" s="462"/>
      <c r="AA14" s="463"/>
      <c r="AB14" s="464"/>
      <c r="AC14" s="464"/>
      <c r="AD14" s="464"/>
      <c r="AE14" s="465"/>
      <c r="AF14" s="466">
        <f t="shared" si="3"/>
        <v>0</v>
      </c>
      <c r="AG14" s="501"/>
      <c r="AH14" s="469"/>
      <c r="AI14" s="490"/>
      <c r="AJ14" s="469"/>
      <c r="AK14" s="469"/>
      <c r="AL14" s="469"/>
      <c r="AM14" s="469"/>
      <c r="AN14" s="469"/>
      <c r="AO14" s="471">
        <f t="shared" si="27"/>
        <v>0</v>
      </c>
      <c r="AP14" s="472"/>
      <c r="AQ14" s="473"/>
      <c r="AR14" s="502"/>
      <c r="AS14" s="502"/>
      <c r="AT14" s="503"/>
      <c r="AU14" s="469"/>
      <c r="AV14" s="469"/>
      <c r="AW14" s="475"/>
      <c r="AX14" s="471">
        <f t="shared" si="28"/>
        <v>0</v>
      </c>
      <c r="AY14" s="497"/>
      <c r="AZ14" s="469"/>
      <c r="BA14" s="469"/>
      <c r="BB14" s="478"/>
      <c r="BC14" s="469"/>
      <c r="BD14" s="469"/>
      <c r="BE14" s="469"/>
      <c r="BF14" s="475"/>
      <c r="BG14" s="836">
        <f t="shared" si="14"/>
        <v>0</v>
      </c>
      <c r="BH14" s="480"/>
      <c r="BI14" s="481"/>
      <c r="BJ14" s="481"/>
      <c r="BK14" s="481"/>
      <c r="BL14" s="482"/>
      <c r="BM14" s="481"/>
      <c r="BN14" s="481"/>
      <c r="BO14" s="483"/>
      <c r="BP14" s="482">
        <f t="shared" si="4"/>
        <v>0</v>
      </c>
      <c r="BQ14" s="479">
        <f t="shared" si="15"/>
        <v>0</v>
      </c>
      <c r="BR14" s="837"/>
      <c r="BS14" s="481"/>
      <c r="BT14" s="481"/>
      <c r="BU14" s="481"/>
      <c r="BV14" s="482"/>
      <c r="BW14" s="481"/>
      <c r="BX14" s="481"/>
      <c r="BY14" s="483"/>
      <c r="BZ14" s="482">
        <f t="shared" si="5"/>
        <v>0</v>
      </c>
      <c r="CA14" s="479">
        <f t="shared" si="29"/>
        <v>0</v>
      </c>
      <c r="CB14" s="504"/>
      <c r="CC14" s="469"/>
      <c r="CD14" s="503"/>
      <c r="CE14" s="469"/>
      <c r="CF14" s="481"/>
      <c r="CG14" s="481"/>
      <c r="CH14" s="481"/>
      <c r="CI14" s="483"/>
      <c r="CJ14" s="485">
        <f t="shared" si="30"/>
        <v>0</v>
      </c>
      <c r="CK14" s="486">
        <f t="shared" si="16"/>
        <v>0</v>
      </c>
      <c r="CL14" s="479">
        <f t="shared" si="31"/>
        <v>0</v>
      </c>
      <c r="CM14" s="462"/>
      <c r="CN14" s="463"/>
      <c r="CO14" s="464"/>
      <c r="CP14" s="464"/>
      <c r="CQ14" s="464"/>
      <c r="CR14" s="465"/>
      <c r="CS14" s="485">
        <f t="shared" si="32"/>
        <v>0</v>
      </c>
      <c r="CT14" s="488"/>
      <c r="CU14" s="469"/>
      <c r="CV14" s="469"/>
      <c r="CW14" s="469"/>
      <c r="CX14" s="489"/>
      <c r="CY14" s="490"/>
      <c r="CZ14" s="491">
        <f t="shared" si="33"/>
        <v>0</v>
      </c>
      <c r="DA14" s="491">
        <f t="shared" si="6"/>
        <v>0</v>
      </c>
      <c r="DB14" s="491">
        <f t="shared" si="17"/>
        <v>0</v>
      </c>
      <c r="DC14" s="493">
        <f t="shared" si="7"/>
        <v>0</v>
      </c>
      <c r="DD14" s="494">
        <f t="shared" si="35"/>
        <v>0</v>
      </c>
      <c r="DE14" s="494">
        <f t="shared" si="34"/>
        <v>0</v>
      </c>
      <c r="DF14" s="494">
        <f>SUM(DC14:DE14)</f>
        <v>0</v>
      </c>
      <c r="DG14" s="494">
        <f t="shared" si="8"/>
        <v>0</v>
      </c>
      <c r="DH14" s="494">
        <f t="shared" si="9"/>
        <v>0</v>
      </c>
      <c r="DI14" s="494">
        <f>SUM(DG14:DH14)</f>
        <v>0</v>
      </c>
      <c r="DJ14" s="494">
        <f t="shared" si="18"/>
        <v>0</v>
      </c>
      <c r="DK14" s="494">
        <f t="shared" si="19"/>
        <v>0</v>
      </c>
      <c r="DL14" s="479">
        <f>SUM(DJ14:DK14)</f>
        <v>0</v>
      </c>
      <c r="DQ14" s="169">
        <f t="shared" si="10"/>
        <v>0</v>
      </c>
      <c r="DR14" s="169">
        <f t="shared" si="10"/>
        <v>0</v>
      </c>
      <c r="DS14" s="169">
        <f t="shared" si="10"/>
        <v>0</v>
      </c>
      <c r="DT14" s="169">
        <f t="shared" si="10"/>
        <v>0</v>
      </c>
      <c r="DU14" s="169">
        <f t="shared" si="10"/>
        <v>0</v>
      </c>
      <c r="DV14" s="169">
        <f t="shared" si="10"/>
        <v>0</v>
      </c>
      <c r="DW14" s="169">
        <f t="shared" si="10"/>
        <v>0</v>
      </c>
      <c r="DX14" s="169">
        <f t="shared" si="10"/>
        <v>0</v>
      </c>
      <c r="DY14" s="169">
        <f t="shared" si="10"/>
        <v>0</v>
      </c>
      <c r="DZ14" s="169">
        <f t="shared" si="10"/>
        <v>0</v>
      </c>
      <c r="EA14" s="169">
        <f t="shared" si="10"/>
        <v>0</v>
      </c>
      <c r="EB14" s="169">
        <f t="shared" si="10"/>
        <v>0</v>
      </c>
      <c r="EC14" s="169">
        <f t="shared" si="10"/>
        <v>0</v>
      </c>
      <c r="ED14" s="169">
        <f t="shared" si="10"/>
        <v>0</v>
      </c>
      <c r="EE14" s="169">
        <f t="shared" si="10"/>
        <v>0</v>
      </c>
      <c r="EF14" s="169">
        <f t="shared" si="10"/>
        <v>0</v>
      </c>
      <c r="EG14" s="169">
        <f t="shared" si="10"/>
        <v>0</v>
      </c>
      <c r="EH14" s="169">
        <f t="shared" si="10"/>
        <v>0</v>
      </c>
      <c r="EI14" s="169">
        <f t="shared" si="10"/>
        <v>0</v>
      </c>
      <c r="EJ14" s="169">
        <f t="shared" si="10"/>
        <v>0</v>
      </c>
      <c r="EK14" s="169">
        <f t="shared" si="10"/>
        <v>0</v>
      </c>
      <c r="EL14" s="169">
        <f t="shared" si="10"/>
        <v>0</v>
      </c>
      <c r="EM14" s="169">
        <f t="shared" si="10"/>
        <v>0</v>
      </c>
      <c r="EN14" s="169">
        <f t="shared" si="10"/>
        <v>0</v>
      </c>
      <c r="EP14" s="169">
        <f t="shared" si="20"/>
        <v>0</v>
      </c>
      <c r="EQ14" s="169">
        <f t="shared" si="20"/>
        <v>0</v>
      </c>
      <c r="ER14" s="169">
        <f t="shared" si="20"/>
        <v>0</v>
      </c>
      <c r="ES14" s="169">
        <f t="shared" si="20"/>
        <v>0</v>
      </c>
      <c r="ET14" s="169">
        <f t="shared" si="20"/>
        <v>0</v>
      </c>
      <c r="EU14" s="169">
        <f t="shared" si="20"/>
        <v>0</v>
      </c>
      <c r="EV14" s="169">
        <f t="shared" si="20"/>
        <v>0</v>
      </c>
      <c r="EW14" s="169">
        <f t="shared" si="20"/>
        <v>0</v>
      </c>
      <c r="EX14" s="169">
        <f t="shared" si="20"/>
        <v>0</v>
      </c>
      <c r="EY14" s="169">
        <f t="shared" si="20"/>
        <v>0</v>
      </c>
      <c r="EZ14" s="169">
        <f t="shared" si="20"/>
        <v>0</v>
      </c>
      <c r="FA14" s="169">
        <f t="shared" si="20"/>
        <v>0</v>
      </c>
      <c r="FB14" s="169">
        <f t="shared" si="20"/>
        <v>0</v>
      </c>
      <c r="FC14" s="169">
        <f t="shared" si="20"/>
        <v>0</v>
      </c>
      <c r="FD14" s="169">
        <f t="shared" si="20"/>
        <v>0</v>
      </c>
      <c r="FE14" s="169">
        <f t="shared" si="20"/>
        <v>0</v>
      </c>
      <c r="FF14" s="169">
        <f t="shared" si="11"/>
        <v>0</v>
      </c>
      <c r="FG14" s="169">
        <f t="shared" si="11"/>
        <v>0</v>
      </c>
      <c r="FH14" s="169">
        <f t="shared" si="11"/>
        <v>0</v>
      </c>
      <c r="FI14" s="169">
        <f t="shared" si="11"/>
        <v>0</v>
      </c>
      <c r="FJ14" s="169">
        <f t="shared" si="11"/>
        <v>0</v>
      </c>
      <c r="FK14" s="169">
        <f t="shared" si="11"/>
        <v>0</v>
      </c>
      <c r="FL14" s="169">
        <f t="shared" si="11"/>
        <v>0</v>
      </c>
      <c r="FM14" s="169">
        <f t="shared" si="11"/>
        <v>0</v>
      </c>
      <c r="FO14" s="169">
        <f t="shared" si="21"/>
        <v>0</v>
      </c>
      <c r="FP14" s="169">
        <f t="shared" si="21"/>
        <v>0</v>
      </c>
      <c r="FQ14" s="169">
        <f t="shared" si="21"/>
        <v>0</v>
      </c>
      <c r="FR14" s="169">
        <f t="shared" si="21"/>
        <v>0</v>
      </c>
      <c r="FS14" s="169">
        <f t="shared" si="21"/>
        <v>0</v>
      </c>
      <c r="FT14" s="169">
        <f t="shared" si="21"/>
        <v>0</v>
      </c>
      <c r="FU14" s="169">
        <f t="shared" si="21"/>
        <v>0</v>
      </c>
      <c r="FV14" s="169">
        <f t="shared" si="21"/>
        <v>0</v>
      </c>
      <c r="FW14" s="169">
        <f t="shared" si="21"/>
        <v>0</v>
      </c>
      <c r="FX14" s="169">
        <f t="shared" si="21"/>
        <v>0</v>
      </c>
      <c r="FY14" s="169">
        <f t="shared" si="21"/>
        <v>0</v>
      </c>
      <c r="FZ14" s="169">
        <f t="shared" si="21"/>
        <v>0</v>
      </c>
      <c r="GA14" s="169">
        <f t="shared" si="21"/>
        <v>0</v>
      </c>
      <c r="GB14" s="169">
        <f t="shared" si="21"/>
        <v>0</v>
      </c>
      <c r="GC14" s="169">
        <f t="shared" si="21"/>
        <v>0</v>
      </c>
      <c r="GD14" s="169">
        <f t="shared" si="21"/>
        <v>0</v>
      </c>
      <c r="GE14" s="169">
        <f t="shared" si="12"/>
        <v>0</v>
      </c>
      <c r="GF14" s="169">
        <f t="shared" si="12"/>
        <v>0</v>
      </c>
      <c r="GG14" s="169">
        <f t="shared" si="12"/>
        <v>0</v>
      </c>
      <c r="GH14" s="169">
        <f t="shared" si="12"/>
        <v>0</v>
      </c>
      <c r="GI14" s="169">
        <f t="shared" si="12"/>
        <v>0</v>
      </c>
      <c r="GJ14" s="169">
        <f t="shared" si="12"/>
        <v>0</v>
      </c>
      <c r="GK14" s="169">
        <f t="shared" si="12"/>
        <v>0</v>
      </c>
      <c r="GL14" s="169">
        <f t="shared" si="12"/>
        <v>0</v>
      </c>
    </row>
    <row r="15" spans="1:214" s="169" customFormat="1" ht="24.95" hidden="1" customHeight="1">
      <c r="A15" s="499"/>
      <c r="B15" s="499"/>
      <c r="D15" s="449"/>
      <c r="E15" s="450"/>
      <c r="F15" s="450"/>
      <c r="G15" s="450"/>
      <c r="H15" s="500"/>
      <c r="I15" s="452"/>
      <c r="J15" s="453"/>
      <c r="K15" s="453"/>
      <c r="L15" s="450"/>
      <c r="M15" s="450"/>
      <c r="N15" s="454"/>
      <c r="O15" s="455">
        <f t="shared" si="13"/>
        <v>0</v>
      </c>
      <c r="P15" s="456"/>
      <c r="Q15" s="457">
        <f t="shared" si="22"/>
        <v>0</v>
      </c>
      <c r="R15" s="457">
        <f t="shared" si="23"/>
        <v>0</v>
      </c>
      <c r="S15" s="458" t="e">
        <f>#REF!</f>
        <v>#REF!</v>
      </c>
      <c r="T15" s="458">
        <v>-44</v>
      </c>
      <c r="U15" s="458" t="e">
        <f t="shared" si="24"/>
        <v>#REF!</v>
      </c>
      <c r="V15" s="459"/>
      <c r="W15" s="459"/>
      <c r="X15" s="460">
        <f t="shared" si="25"/>
        <v>0</v>
      </c>
      <c r="Y15" s="461">
        <f t="shared" si="26"/>
        <v>0</v>
      </c>
      <c r="Z15" s="462"/>
      <c r="AA15" s="463"/>
      <c r="AB15" s="464"/>
      <c r="AC15" s="464"/>
      <c r="AD15" s="464"/>
      <c r="AE15" s="465"/>
      <c r="AF15" s="466">
        <f t="shared" si="3"/>
        <v>0</v>
      </c>
      <c r="AG15" s="501"/>
      <c r="AH15" s="469"/>
      <c r="AI15" s="490"/>
      <c r="AJ15" s="469"/>
      <c r="AK15" s="469"/>
      <c r="AL15" s="469"/>
      <c r="AM15" s="469"/>
      <c r="AN15" s="469"/>
      <c r="AO15" s="471">
        <f t="shared" si="27"/>
        <v>0</v>
      </c>
      <c r="AP15" s="472"/>
      <c r="AQ15" s="473"/>
      <c r="AR15" s="502"/>
      <c r="AS15" s="502"/>
      <c r="AT15" s="503"/>
      <c r="AU15" s="469"/>
      <c r="AV15" s="469"/>
      <c r="AW15" s="475"/>
      <c r="AX15" s="471">
        <f t="shared" si="28"/>
        <v>0</v>
      </c>
      <c r="AY15" s="497"/>
      <c r="AZ15" s="469"/>
      <c r="BA15" s="469"/>
      <c r="BB15" s="478"/>
      <c r="BC15" s="469"/>
      <c r="BD15" s="469"/>
      <c r="BE15" s="469"/>
      <c r="BF15" s="475"/>
      <c r="BG15" s="836">
        <f t="shared" si="14"/>
        <v>0</v>
      </c>
      <c r="BH15" s="480"/>
      <c r="BI15" s="481"/>
      <c r="BJ15" s="481"/>
      <c r="BK15" s="481"/>
      <c r="BL15" s="482"/>
      <c r="BM15" s="481"/>
      <c r="BN15" s="481"/>
      <c r="BO15" s="483"/>
      <c r="BP15" s="482">
        <f t="shared" si="4"/>
        <v>0</v>
      </c>
      <c r="BQ15" s="479">
        <f t="shared" si="15"/>
        <v>0</v>
      </c>
      <c r="BR15" s="837"/>
      <c r="BS15" s="481"/>
      <c r="BT15" s="481"/>
      <c r="BU15" s="481"/>
      <c r="BV15" s="482"/>
      <c r="BW15" s="481"/>
      <c r="BX15" s="481"/>
      <c r="BY15" s="483"/>
      <c r="BZ15" s="482">
        <f t="shared" si="5"/>
        <v>0</v>
      </c>
      <c r="CA15" s="479">
        <f t="shared" si="29"/>
        <v>0</v>
      </c>
      <c r="CB15" s="504"/>
      <c r="CC15" s="469"/>
      <c r="CD15" s="503"/>
      <c r="CE15" s="469"/>
      <c r="CF15" s="481"/>
      <c r="CG15" s="481"/>
      <c r="CH15" s="481"/>
      <c r="CI15" s="483"/>
      <c r="CJ15" s="485">
        <f t="shared" si="30"/>
        <v>0</v>
      </c>
      <c r="CK15" s="486">
        <f t="shared" si="16"/>
        <v>0</v>
      </c>
      <c r="CL15" s="479">
        <f t="shared" si="31"/>
        <v>0</v>
      </c>
      <c r="CM15" s="462"/>
      <c r="CN15" s="463"/>
      <c r="CO15" s="464"/>
      <c r="CP15" s="464"/>
      <c r="CQ15" s="464"/>
      <c r="CR15" s="465"/>
      <c r="CS15" s="485">
        <f t="shared" si="32"/>
        <v>0</v>
      </c>
      <c r="CT15" s="488"/>
      <c r="CU15" s="469"/>
      <c r="CV15" s="469"/>
      <c r="CW15" s="469"/>
      <c r="CX15" s="489"/>
      <c r="CY15" s="490"/>
      <c r="CZ15" s="491">
        <f t="shared" si="33"/>
        <v>0</v>
      </c>
      <c r="DA15" s="491">
        <f t="shared" si="6"/>
        <v>0</v>
      </c>
      <c r="DB15" s="491">
        <f t="shared" si="17"/>
        <v>0</v>
      </c>
      <c r="DC15" s="493">
        <f t="shared" si="7"/>
        <v>0</v>
      </c>
      <c r="DD15" s="494">
        <f t="shared" si="35"/>
        <v>0</v>
      </c>
      <c r="DE15" s="494">
        <f t="shared" si="34"/>
        <v>0</v>
      </c>
      <c r="DF15" s="494">
        <f t="shared" si="39"/>
        <v>0</v>
      </c>
      <c r="DG15" s="494">
        <f t="shared" si="8"/>
        <v>0</v>
      </c>
      <c r="DH15" s="494">
        <f t="shared" si="9"/>
        <v>0</v>
      </c>
      <c r="DI15" s="494">
        <f t="shared" si="37"/>
        <v>0</v>
      </c>
      <c r="DJ15" s="494">
        <f t="shared" si="18"/>
        <v>0</v>
      </c>
      <c r="DK15" s="494">
        <f t="shared" si="19"/>
        <v>0</v>
      </c>
      <c r="DL15" s="479">
        <f t="shared" si="38"/>
        <v>0</v>
      </c>
      <c r="DQ15" s="169">
        <f t="shared" si="10"/>
        <v>0</v>
      </c>
      <c r="DR15" s="169">
        <f t="shared" si="10"/>
        <v>0</v>
      </c>
      <c r="DS15" s="169">
        <f t="shared" si="10"/>
        <v>0</v>
      </c>
      <c r="DT15" s="169">
        <f t="shared" si="10"/>
        <v>0</v>
      </c>
      <c r="DU15" s="169">
        <f t="shared" si="10"/>
        <v>0</v>
      </c>
      <c r="DV15" s="169">
        <f t="shared" si="10"/>
        <v>0</v>
      </c>
      <c r="DW15" s="169">
        <f t="shared" si="10"/>
        <v>0</v>
      </c>
      <c r="DX15" s="169">
        <f t="shared" si="10"/>
        <v>0</v>
      </c>
      <c r="DY15" s="169">
        <f t="shared" si="10"/>
        <v>0</v>
      </c>
      <c r="DZ15" s="169">
        <f t="shared" si="10"/>
        <v>0</v>
      </c>
      <c r="EA15" s="169">
        <f t="shared" si="10"/>
        <v>0</v>
      </c>
      <c r="EB15" s="169">
        <f t="shared" si="10"/>
        <v>0</v>
      </c>
      <c r="EC15" s="169">
        <f t="shared" si="10"/>
        <v>0</v>
      </c>
      <c r="ED15" s="169">
        <f t="shared" si="10"/>
        <v>0</v>
      </c>
      <c r="EE15" s="169">
        <f t="shared" si="10"/>
        <v>0</v>
      </c>
      <c r="EF15" s="169">
        <f t="shared" si="10"/>
        <v>0</v>
      </c>
      <c r="EG15" s="169">
        <f t="shared" ref="EG15:EN15" si="40">IF($I15=EG$3,$X15,0)</f>
        <v>0</v>
      </c>
      <c r="EH15" s="169">
        <f t="shared" si="40"/>
        <v>0</v>
      </c>
      <c r="EI15" s="169">
        <f t="shared" si="40"/>
        <v>0</v>
      </c>
      <c r="EJ15" s="169">
        <f t="shared" si="40"/>
        <v>0</v>
      </c>
      <c r="EK15" s="169">
        <f t="shared" si="40"/>
        <v>0</v>
      </c>
      <c r="EL15" s="169">
        <f t="shared" si="40"/>
        <v>0</v>
      </c>
      <c r="EM15" s="169">
        <f t="shared" si="40"/>
        <v>0</v>
      </c>
      <c r="EN15" s="169">
        <f t="shared" si="40"/>
        <v>0</v>
      </c>
      <c r="EP15" s="169">
        <f t="shared" si="20"/>
        <v>0</v>
      </c>
      <c r="EQ15" s="169">
        <f t="shared" si="20"/>
        <v>0</v>
      </c>
      <c r="ER15" s="169">
        <f t="shared" si="20"/>
        <v>0</v>
      </c>
      <c r="ES15" s="169">
        <f t="shared" si="20"/>
        <v>0</v>
      </c>
      <c r="ET15" s="169">
        <f t="shared" si="20"/>
        <v>0</v>
      </c>
      <c r="EU15" s="169">
        <f t="shared" si="20"/>
        <v>0</v>
      </c>
      <c r="EV15" s="169">
        <f t="shared" si="20"/>
        <v>0</v>
      </c>
      <c r="EW15" s="169">
        <f t="shared" si="20"/>
        <v>0</v>
      </c>
      <c r="EX15" s="169">
        <f t="shared" si="20"/>
        <v>0</v>
      </c>
      <c r="EY15" s="169">
        <f t="shared" si="20"/>
        <v>0</v>
      </c>
      <c r="EZ15" s="169">
        <f t="shared" si="20"/>
        <v>0</v>
      </c>
      <c r="FA15" s="169">
        <f t="shared" si="20"/>
        <v>0</v>
      </c>
      <c r="FB15" s="169">
        <f t="shared" si="20"/>
        <v>0</v>
      </c>
      <c r="FC15" s="169">
        <f t="shared" si="20"/>
        <v>0</v>
      </c>
      <c r="FD15" s="169">
        <f t="shared" si="20"/>
        <v>0</v>
      </c>
      <c r="FE15" s="169">
        <f t="shared" si="20"/>
        <v>0</v>
      </c>
      <c r="FF15" s="169">
        <f t="shared" si="11"/>
        <v>0</v>
      </c>
      <c r="FG15" s="169">
        <f t="shared" si="11"/>
        <v>0</v>
      </c>
      <c r="FH15" s="169">
        <f t="shared" si="11"/>
        <v>0</v>
      </c>
      <c r="FI15" s="169">
        <f t="shared" si="11"/>
        <v>0</v>
      </c>
      <c r="FJ15" s="169">
        <f t="shared" si="11"/>
        <v>0</v>
      </c>
      <c r="FK15" s="169">
        <f t="shared" si="11"/>
        <v>0</v>
      </c>
      <c r="FL15" s="169">
        <f t="shared" si="11"/>
        <v>0</v>
      </c>
      <c r="FM15" s="169">
        <f t="shared" si="11"/>
        <v>0</v>
      </c>
      <c r="FO15" s="169">
        <f t="shared" si="21"/>
        <v>0</v>
      </c>
      <c r="FP15" s="169">
        <f t="shared" si="21"/>
        <v>0</v>
      </c>
      <c r="FQ15" s="169">
        <f t="shared" si="21"/>
        <v>0</v>
      </c>
      <c r="FR15" s="169">
        <f t="shared" si="21"/>
        <v>0</v>
      </c>
      <c r="FS15" s="169">
        <f t="shared" si="21"/>
        <v>0</v>
      </c>
      <c r="FT15" s="169">
        <f t="shared" si="21"/>
        <v>0</v>
      </c>
      <c r="FU15" s="169">
        <f t="shared" si="21"/>
        <v>0</v>
      </c>
      <c r="FV15" s="169">
        <f t="shared" si="21"/>
        <v>0</v>
      </c>
      <c r="FW15" s="169">
        <f t="shared" si="21"/>
        <v>0</v>
      </c>
      <c r="FX15" s="169">
        <f t="shared" si="21"/>
        <v>0</v>
      </c>
      <c r="FY15" s="169">
        <f t="shared" si="21"/>
        <v>0</v>
      </c>
      <c r="FZ15" s="169">
        <f t="shared" si="21"/>
        <v>0</v>
      </c>
      <c r="GA15" s="169">
        <f t="shared" si="21"/>
        <v>0</v>
      </c>
      <c r="GB15" s="169">
        <f t="shared" si="21"/>
        <v>0</v>
      </c>
      <c r="GC15" s="169">
        <f t="shared" si="21"/>
        <v>0</v>
      </c>
      <c r="GD15" s="169">
        <f t="shared" si="21"/>
        <v>0</v>
      </c>
      <c r="GE15" s="169">
        <f t="shared" si="12"/>
        <v>0</v>
      </c>
      <c r="GF15" s="169">
        <f t="shared" si="12"/>
        <v>0</v>
      </c>
      <c r="GG15" s="169">
        <f t="shared" si="12"/>
        <v>0</v>
      </c>
      <c r="GH15" s="169">
        <f t="shared" si="12"/>
        <v>0</v>
      </c>
      <c r="GI15" s="169">
        <f t="shared" si="12"/>
        <v>0</v>
      </c>
      <c r="GJ15" s="169">
        <f t="shared" si="12"/>
        <v>0</v>
      </c>
      <c r="GK15" s="169">
        <f t="shared" si="12"/>
        <v>0</v>
      </c>
      <c r="GL15" s="169">
        <f t="shared" si="12"/>
        <v>0</v>
      </c>
    </row>
    <row r="16" spans="1:214" s="169" customFormat="1" ht="24.95" hidden="1" customHeight="1">
      <c r="A16" s="499"/>
      <c r="B16" s="499"/>
      <c r="D16" s="449"/>
      <c r="E16" s="450"/>
      <c r="F16" s="450"/>
      <c r="G16" s="450"/>
      <c r="H16" s="500"/>
      <c r="I16" s="452"/>
      <c r="J16" s="453"/>
      <c r="K16" s="453"/>
      <c r="L16" s="450"/>
      <c r="M16" s="450"/>
      <c r="N16" s="454"/>
      <c r="O16" s="455">
        <f t="shared" si="13"/>
        <v>0</v>
      </c>
      <c r="P16" s="456"/>
      <c r="Q16" s="457">
        <f t="shared" si="22"/>
        <v>0</v>
      </c>
      <c r="R16" s="457">
        <f t="shared" si="23"/>
        <v>0</v>
      </c>
      <c r="S16" s="458" t="e">
        <f>#REF!</f>
        <v>#REF!</v>
      </c>
      <c r="T16" s="458">
        <v>-44</v>
      </c>
      <c r="U16" s="458" t="e">
        <f t="shared" si="24"/>
        <v>#REF!</v>
      </c>
      <c r="V16" s="459"/>
      <c r="W16" s="459"/>
      <c r="X16" s="460">
        <f t="shared" si="25"/>
        <v>0</v>
      </c>
      <c r="Y16" s="461">
        <f t="shared" si="26"/>
        <v>0</v>
      </c>
      <c r="Z16" s="462"/>
      <c r="AA16" s="463"/>
      <c r="AB16" s="464"/>
      <c r="AC16" s="464"/>
      <c r="AD16" s="464"/>
      <c r="AE16" s="465"/>
      <c r="AF16" s="466">
        <f t="shared" si="3"/>
        <v>0</v>
      </c>
      <c r="AG16" s="501"/>
      <c r="AH16" s="469"/>
      <c r="AI16" s="490"/>
      <c r="AJ16" s="469"/>
      <c r="AK16" s="469"/>
      <c r="AL16" s="469"/>
      <c r="AM16" s="469"/>
      <c r="AN16" s="469"/>
      <c r="AO16" s="471">
        <f t="shared" si="27"/>
        <v>0</v>
      </c>
      <c r="AP16" s="472"/>
      <c r="AQ16" s="473"/>
      <c r="AR16" s="502"/>
      <c r="AS16" s="502"/>
      <c r="AT16" s="503"/>
      <c r="AU16" s="469"/>
      <c r="AV16" s="469"/>
      <c r="AW16" s="475"/>
      <c r="AX16" s="471">
        <f t="shared" si="28"/>
        <v>0</v>
      </c>
      <c r="AY16" s="497"/>
      <c r="AZ16" s="469"/>
      <c r="BA16" s="469"/>
      <c r="BB16" s="478"/>
      <c r="BC16" s="469"/>
      <c r="BD16" s="469"/>
      <c r="BE16" s="469"/>
      <c r="BF16" s="475"/>
      <c r="BG16" s="836">
        <f t="shared" si="14"/>
        <v>0</v>
      </c>
      <c r="BH16" s="480"/>
      <c r="BI16" s="481"/>
      <c r="BJ16" s="481"/>
      <c r="BK16" s="481"/>
      <c r="BL16" s="482"/>
      <c r="BM16" s="481"/>
      <c r="BN16" s="481"/>
      <c r="BO16" s="483"/>
      <c r="BP16" s="482">
        <f t="shared" si="4"/>
        <v>0</v>
      </c>
      <c r="BQ16" s="479">
        <f t="shared" si="15"/>
        <v>0</v>
      </c>
      <c r="BR16" s="837"/>
      <c r="BS16" s="481"/>
      <c r="BT16" s="481"/>
      <c r="BU16" s="481"/>
      <c r="BV16" s="482"/>
      <c r="BW16" s="481"/>
      <c r="BX16" s="481"/>
      <c r="BY16" s="483"/>
      <c r="BZ16" s="482">
        <f t="shared" si="5"/>
        <v>0</v>
      </c>
      <c r="CA16" s="479">
        <f t="shared" si="29"/>
        <v>0</v>
      </c>
      <c r="CB16" s="504"/>
      <c r="CC16" s="469"/>
      <c r="CD16" s="503"/>
      <c r="CE16" s="469"/>
      <c r="CF16" s="481"/>
      <c r="CG16" s="481"/>
      <c r="CH16" s="481"/>
      <c r="CI16" s="483"/>
      <c r="CJ16" s="485">
        <f t="shared" si="30"/>
        <v>0</v>
      </c>
      <c r="CK16" s="486">
        <f t="shared" si="16"/>
        <v>0</v>
      </c>
      <c r="CL16" s="479">
        <f t="shared" si="31"/>
        <v>0</v>
      </c>
      <c r="CM16" s="505"/>
      <c r="CN16" s="469"/>
      <c r="CO16" s="469"/>
      <c r="CP16" s="469"/>
      <c r="CQ16" s="469"/>
      <c r="CR16" s="469"/>
      <c r="CS16" s="485">
        <f t="shared" si="32"/>
        <v>0</v>
      </c>
      <c r="CT16" s="488"/>
      <c r="CU16" s="469"/>
      <c r="CV16" s="469"/>
      <c r="CW16" s="469"/>
      <c r="CX16" s="489"/>
      <c r="CY16" s="490"/>
      <c r="CZ16" s="491">
        <f t="shared" si="33"/>
        <v>0</v>
      </c>
      <c r="DA16" s="491">
        <f t="shared" si="6"/>
        <v>0</v>
      </c>
      <c r="DB16" s="491">
        <f t="shared" si="17"/>
        <v>0</v>
      </c>
      <c r="DC16" s="493">
        <f t="shared" si="7"/>
        <v>0</v>
      </c>
      <c r="DD16" s="494">
        <f t="shared" si="35"/>
        <v>0</v>
      </c>
      <c r="DE16" s="494">
        <f t="shared" si="34"/>
        <v>0</v>
      </c>
      <c r="DF16" s="494">
        <f>SUM(DC16:DE16)</f>
        <v>0</v>
      </c>
      <c r="DG16" s="494">
        <f t="shared" si="8"/>
        <v>0</v>
      </c>
      <c r="DH16" s="494">
        <f t="shared" si="9"/>
        <v>0</v>
      </c>
      <c r="DI16" s="494">
        <f>SUM(DG16:DH16)</f>
        <v>0</v>
      </c>
      <c r="DJ16" s="494">
        <f t="shared" si="18"/>
        <v>0</v>
      </c>
      <c r="DK16" s="494">
        <f t="shared" si="19"/>
        <v>0</v>
      </c>
      <c r="DL16" s="479">
        <f>SUM(DJ16:DK16)</f>
        <v>0</v>
      </c>
      <c r="DQ16" s="169">
        <f t="shared" ref="DQ16:EN26" si="41">IF($I16=DQ$3,$X16,0)</f>
        <v>0</v>
      </c>
      <c r="DR16" s="169">
        <f t="shared" si="41"/>
        <v>0</v>
      </c>
      <c r="DS16" s="169">
        <f t="shared" si="41"/>
        <v>0</v>
      </c>
      <c r="DT16" s="169">
        <f t="shared" si="41"/>
        <v>0</v>
      </c>
      <c r="DU16" s="169">
        <f t="shared" si="41"/>
        <v>0</v>
      </c>
      <c r="DV16" s="169">
        <f t="shared" si="41"/>
        <v>0</v>
      </c>
      <c r="DW16" s="169">
        <f t="shared" si="41"/>
        <v>0</v>
      </c>
      <c r="DX16" s="169">
        <f t="shared" si="41"/>
        <v>0</v>
      </c>
      <c r="DY16" s="169">
        <f t="shared" si="41"/>
        <v>0</v>
      </c>
      <c r="DZ16" s="169">
        <f t="shared" si="41"/>
        <v>0</v>
      </c>
      <c r="EA16" s="169">
        <f t="shared" si="41"/>
        <v>0</v>
      </c>
      <c r="EB16" s="169">
        <f t="shared" si="41"/>
        <v>0</v>
      </c>
      <c r="EC16" s="169">
        <f t="shared" si="41"/>
        <v>0</v>
      </c>
      <c r="ED16" s="169">
        <f t="shared" si="41"/>
        <v>0</v>
      </c>
      <c r="EE16" s="169">
        <f t="shared" si="41"/>
        <v>0</v>
      </c>
      <c r="EF16" s="169">
        <f t="shared" si="41"/>
        <v>0</v>
      </c>
      <c r="EG16" s="169">
        <f t="shared" si="41"/>
        <v>0</v>
      </c>
      <c r="EH16" s="169">
        <f t="shared" si="41"/>
        <v>0</v>
      </c>
      <c r="EI16" s="169">
        <f t="shared" si="41"/>
        <v>0</v>
      </c>
      <c r="EJ16" s="169">
        <f t="shared" si="41"/>
        <v>0</v>
      </c>
      <c r="EK16" s="169">
        <f t="shared" si="41"/>
        <v>0</v>
      </c>
      <c r="EL16" s="169">
        <f t="shared" si="41"/>
        <v>0</v>
      </c>
      <c r="EM16" s="169">
        <f t="shared" si="41"/>
        <v>0</v>
      </c>
      <c r="EN16" s="169">
        <f t="shared" si="41"/>
        <v>0</v>
      </c>
      <c r="EP16" s="169">
        <f t="shared" si="20"/>
        <v>0</v>
      </c>
      <c r="EQ16" s="169">
        <f t="shared" si="20"/>
        <v>0</v>
      </c>
      <c r="ER16" s="169">
        <f t="shared" si="20"/>
        <v>0</v>
      </c>
      <c r="ES16" s="169">
        <f t="shared" si="20"/>
        <v>0</v>
      </c>
      <c r="ET16" s="169">
        <f t="shared" si="20"/>
        <v>0</v>
      </c>
      <c r="EU16" s="169">
        <f t="shared" si="20"/>
        <v>0</v>
      </c>
      <c r="EV16" s="169">
        <f t="shared" si="20"/>
        <v>0</v>
      </c>
      <c r="EW16" s="169">
        <f t="shared" si="20"/>
        <v>0</v>
      </c>
      <c r="EX16" s="169">
        <f t="shared" si="20"/>
        <v>0</v>
      </c>
      <c r="EY16" s="169">
        <f t="shared" si="20"/>
        <v>0</v>
      </c>
      <c r="EZ16" s="169">
        <f t="shared" si="20"/>
        <v>0</v>
      </c>
      <c r="FA16" s="169">
        <f t="shared" si="20"/>
        <v>0</v>
      </c>
      <c r="FB16" s="169">
        <f t="shared" si="20"/>
        <v>0</v>
      </c>
      <c r="FC16" s="169">
        <f t="shared" si="20"/>
        <v>0</v>
      </c>
      <c r="FD16" s="169">
        <f t="shared" si="20"/>
        <v>0</v>
      </c>
      <c r="FE16" s="169">
        <f t="shared" si="20"/>
        <v>0</v>
      </c>
      <c r="FF16" s="169">
        <f t="shared" si="11"/>
        <v>0</v>
      </c>
      <c r="FG16" s="169">
        <f t="shared" si="11"/>
        <v>0</v>
      </c>
      <c r="FH16" s="169">
        <f t="shared" si="11"/>
        <v>0</v>
      </c>
      <c r="FI16" s="169">
        <f t="shared" si="11"/>
        <v>0</v>
      </c>
      <c r="FJ16" s="169">
        <f t="shared" si="11"/>
        <v>0</v>
      </c>
      <c r="FK16" s="169">
        <f t="shared" si="11"/>
        <v>0</v>
      </c>
      <c r="FL16" s="169">
        <f t="shared" si="11"/>
        <v>0</v>
      </c>
      <c r="FM16" s="169">
        <f t="shared" si="11"/>
        <v>0</v>
      </c>
      <c r="FO16" s="169">
        <f t="shared" si="21"/>
        <v>0</v>
      </c>
      <c r="FP16" s="169">
        <f t="shared" si="21"/>
        <v>0</v>
      </c>
      <c r="FQ16" s="169">
        <f t="shared" si="21"/>
        <v>0</v>
      </c>
      <c r="FR16" s="169">
        <f t="shared" si="21"/>
        <v>0</v>
      </c>
      <c r="FS16" s="169">
        <f t="shared" si="21"/>
        <v>0</v>
      </c>
      <c r="FT16" s="169">
        <f t="shared" si="21"/>
        <v>0</v>
      </c>
      <c r="FU16" s="169">
        <f t="shared" si="21"/>
        <v>0</v>
      </c>
      <c r="FV16" s="169">
        <f t="shared" si="21"/>
        <v>0</v>
      </c>
      <c r="FW16" s="169">
        <f t="shared" si="21"/>
        <v>0</v>
      </c>
      <c r="FX16" s="169">
        <f t="shared" si="21"/>
        <v>0</v>
      </c>
      <c r="FY16" s="169">
        <f t="shared" si="21"/>
        <v>0</v>
      </c>
      <c r="FZ16" s="169">
        <f t="shared" si="21"/>
        <v>0</v>
      </c>
      <c r="GA16" s="169">
        <f t="shared" si="21"/>
        <v>0</v>
      </c>
      <c r="GB16" s="169">
        <f t="shared" si="21"/>
        <v>0</v>
      </c>
      <c r="GC16" s="169">
        <f t="shared" si="21"/>
        <v>0</v>
      </c>
      <c r="GD16" s="169">
        <f t="shared" si="21"/>
        <v>0</v>
      </c>
      <c r="GE16" s="169">
        <f t="shared" si="12"/>
        <v>0</v>
      </c>
      <c r="GF16" s="169">
        <f t="shared" si="12"/>
        <v>0</v>
      </c>
      <c r="GG16" s="169">
        <f t="shared" si="12"/>
        <v>0</v>
      </c>
      <c r="GH16" s="169">
        <f t="shared" si="12"/>
        <v>0</v>
      </c>
      <c r="GI16" s="169">
        <f t="shared" si="12"/>
        <v>0</v>
      </c>
      <c r="GJ16" s="169">
        <f t="shared" si="12"/>
        <v>0</v>
      </c>
      <c r="GK16" s="169">
        <f t="shared" si="12"/>
        <v>0</v>
      </c>
      <c r="GL16" s="169">
        <f t="shared" si="12"/>
        <v>0</v>
      </c>
    </row>
    <row r="17" spans="1:194" s="169" customFormat="1" ht="24.95" hidden="1" customHeight="1">
      <c r="A17" s="499"/>
      <c r="B17" s="499"/>
      <c r="D17" s="449"/>
      <c r="E17" s="450"/>
      <c r="F17" s="450"/>
      <c r="G17" s="450"/>
      <c r="H17" s="500"/>
      <c r="I17" s="452"/>
      <c r="J17" s="453"/>
      <c r="K17" s="453"/>
      <c r="L17" s="450"/>
      <c r="M17" s="450"/>
      <c r="N17" s="454"/>
      <c r="O17" s="455">
        <f t="shared" si="13"/>
        <v>0</v>
      </c>
      <c r="P17" s="456"/>
      <c r="Q17" s="457">
        <f t="shared" si="22"/>
        <v>0</v>
      </c>
      <c r="R17" s="457">
        <f t="shared" si="23"/>
        <v>0</v>
      </c>
      <c r="S17" s="458" t="e">
        <f>#REF!</f>
        <v>#REF!</v>
      </c>
      <c r="T17" s="458">
        <v>-44</v>
      </c>
      <c r="U17" s="458" t="e">
        <f t="shared" si="24"/>
        <v>#REF!</v>
      </c>
      <c r="V17" s="459"/>
      <c r="W17" s="459"/>
      <c r="X17" s="460">
        <f t="shared" si="25"/>
        <v>0</v>
      </c>
      <c r="Y17" s="461">
        <f t="shared" si="26"/>
        <v>0</v>
      </c>
      <c r="Z17" s="462"/>
      <c r="AA17" s="463"/>
      <c r="AB17" s="464"/>
      <c r="AC17" s="464"/>
      <c r="AD17" s="464"/>
      <c r="AE17" s="465"/>
      <c r="AF17" s="466">
        <f t="shared" si="3"/>
        <v>0</v>
      </c>
      <c r="AG17" s="501"/>
      <c r="AH17" s="469"/>
      <c r="AI17" s="490"/>
      <c r="AJ17" s="469"/>
      <c r="AK17" s="469"/>
      <c r="AL17" s="469"/>
      <c r="AM17" s="469"/>
      <c r="AN17" s="469"/>
      <c r="AO17" s="471">
        <f t="shared" si="27"/>
        <v>0</v>
      </c>
      <c r="AP17" s="472"/>
      <c r="AQ17" s="473"/>
      <c r="AR17" s="502"/>
      <c r="AS17" s="502"/>
      <c r="AT17" s="503"/>
      <c r="AU17" s="469"/>
      <c r="AV17" s="469"/>
      <c r="AW17" s="475"/>
      <c r="AX17" s="471">
        <f t="shared" si="28"/>
        <v>0</v>
      </c>
      <c r="AY17" s="497"/>
      <c r="AZ17" s="469"/>
      <c r="BA17" s="469"/>
      <c r="BB17" s="478"/>
      <c r="BC17" s="469"/>
      <c r="BD17" s="469"/>
      <c r="BE17" s="469"/>
      <c r="BF17" s="475"/>
      <c r="BG17" s="836">
        <f t="shared" si="14"/>
        <v>0</v>
      </c>
      <c r="BH17" s="480"/>
      <c r="BI17" s="481"/>
      <c r="BJ17" s="481"/>
      <c r="BK17" s="481"/>
      <c r="BL17" s="482"/>
      <c r="BM17" s="481"/>
      <c r="BN17" s="481"/>
      <c r="BO17" s="483"/>
      <c r="BP17" s="482">
        <f t="shared" si="4"/>
        <v>0</v>
      </c>
      <c r="BQ17" s="479">
        <f t="shared" si="15"/>
        <v>0</v>
      </c>
      <c r="BR17" s="837"/>
      <c r="BS17" s="481"/>
      <c r="BT17" s="481"/>
      <c r="BU17" s="481"/>
      <c r="BV17" s="482"/>
      <c r="BW17" s="481"/>
      <c r="BX17" s="481"/>
      <c r="BY17" s="483"/>
      <c r="BZ17" s="482">
        <f t="shared" si="5"/>
        <v>0</v>
      </c>
      <c r="CA17" s="479">
        <f t="shared" si="29"/>
        <v>0</v>
      </c>
      <c r="CB17" s="504"/>
      <c r="CC17" s="469"/>
      <c r="CD17" s="503"/>
      <c r="CE17" s="469"/>
      <c r="CF17" s="481"/>
      <c r="CG17" s="481"/>
      <c r="CH17" s="481"/>
      <c r="CI17" s="483"/>
      <c r="CJ17" s="485">
        <f t="shared" si="30"/>
        <v>0</v>
      </c>
      <c r="CK17" s="486">
        <f t="shared" si="16"/>
        <v>0</v>
      </c>
      <c r="CL17" s="479">
        <f t="shared" si="31"/>
        <v>0</v>
      </c>
      <c r="CM17" s="505"/>
      <c r="CN17" s="469"/>
      <c r="CO17" s="469"/>
      <c r="CP17" s="469"/>
      <c r="CQ17" s="469"/>
      <c r="CR17" s="469"/>
      <c r="CS17" s="485">
        <f t="shared" si="32"/>
        <v>0</v>
      </c>
      <c r="CT17" s="488"/>
      <c r="CU17" s="469"/>
      <c r="CV17" s="469"/>
      <c r="CW17" s="469"/>
      <c r="CX17" s="489"/>
      <c r="CY17" s="490"/>
      <c r="CZ17" s="491">
        <f t="shared" si="33"/>
        <v>0</v>
      </c>
      <c r="DA17" s="491">
        <f t="shared" si="6"/>
        <v>0</v>
      </c>
      <c r="DB17" s="491">
        <f t="shared" si="17"/>
        <v>0</v>
      </c>
      <c r="DC17" s="493">
        <f t="shared" si="7"/>
        <v>0</v>
      </c>
      <c r="DD17" s="494">
        <f t="shared" si="35"/>
        <v>0</v>
      </c>
      <c r="DE17" s="494">
        <f t="shared" si="34"/>
        <v>0</v>
      </c>
      <c r="DF17" s="494">
        <f>SUM(DC17:DE17)</f>
        <v>0</v>
      </c>
      <c r="DG17" s="494">
        <f t="shared" si="8"/>
        <v>0</v>
      </c>
      <c r="DH17" s="494">
        <f t="shared" si="9"/>
        <v>0</v>
      </c>
      <c r="DI17" s="494">
        <f>SUM(DG17:DH17)</f>
        <v>0</v>
      </c>
      <c r="DJ17" s="494">
        <f t="shared" si="18"/>
        <v>0</v>
      </c>
      <c r="DK17" s="494">
        <f t="shared" si="19"/>
        <v>0</v>
      </c>
      <c r="DL17" s="479">
        <f>SUM(DJ17:DK17)</f>
        <v>0</v>
      </c>
      <c r="DQ17" s="169">
        <f t="shared" si="41"/>
        <v>0</v>
      </c>
      <c r="DR17" s="169">
        <f t="shared" si="41"/>
        <v>0</v>
      </c>
      <c r="DS17" s="169">
        <f t="shared" si="41"/>
        <v>0</v>
      </c>
      <c r="DT17" s="169">
        <f t="shared" si="41"/>
        <v>0</v>
      </c>
      <c r="DU17" s="169">
        <f t="shared" si="41"/>
        <v>0</v>
      </c>
      <c r="DV17" s="169">
        <f t="shared" si="41"/>
        <v>0</v>
      </c>
      <c r="DW17" s="169">
        <f t="shared" si="41"/>
        <v>0</v>
      </c>
      <c r="DX17" s="169">
        <f t="shared" si="41"/>
        <v>0</v>
      </c>
      <c r="DY17" s="169">
        <f t="shared" si="41"/>
        <v>0</v>
      </c>
      <c r="DZ17" s="169">
        <f t="shared" si="41"/>
        <v>0</v>
      </c>
      <c r="EA17" s="169">
        <f t="shared" si="41"/>
        <v>0</v>
      </c>
      <c r="EB17" s="169">
        <f t="shared" si="41"/>
        <v>0</v>
      </c>
      <c r="EC17" s="169">
        <f t="shared" si="41"/>
        <v>0</v>
      </c>
      <c r="ED17" s="169">
        <f t="shared" si="41"/>
        <v>0</v>
      </c>
      <c r="EE17" s="169">
        <f t="shared" si="41"/>
        <v>0</v>
      </c>
      <c r="EF17" s="169">
        <f t="shared" si="41"/>
        <v>0</v>
      </c>
      <c r="EG17" s="169">
        <f t="shared" si="41"/>
        <v>0</v>
      </c>
      <c r="EH17" s="169">
        <f t="shared" si="41"/>
        <v>0</v>
      </c>
      <c r="EI17" s="169">
        <f t="shared" si="41"/>
        <v>0</v>
      </c>
      <c r="EJ17" s="169">
        <f t="shared" si="41"/>
        <v>0</v>
      </c>
      <c r="EK17" s="169">
        <f t="shared" si="41"/>
        <v>0</v>
      </c>
      <c r="EL17" s="169">
        <f t="shared" si="41"/>
        <v>0</v>
      </c>
      <c r="EM17" s="169">
        <f t="shared" si="41"/>
        <v>0</v>
      </c>
      <c r="EN17" s="169">
        <f t="shared" si="41"/>
        <v>0</v>
      </c>
      <c r="EP17" s="169">
        <f t="shared" si="20"/>
        <v>0</v>
      </c>
      <c r="EQ17" s="169">
        <f t="shared" si="20"/>
        <v>0</v>
      </c>
      <c r="ER17" s="169">
        <f t="shared" si="20"/>
        <v>0</v>
      </c>
      <c r="ES17" s="169">
        <f t="shared" si="20"/>
        <v>0</v>
      </c>
      <c r="ET17" s="169">
        <f t="shared" si="20"/>
        <v>0</v>
      </c>
      <c r="EU17" s="169">
        <f t="shared" si="20"/>
        <v>0</v>
      </c>
      <c r="EV17" s="169">
        <f t="shared" si="20"/>
        <v>0</v>
      </c>
      <c r="EW17" s="169">
        <f t="shared" si="20"/>
        <v>0</v>
      </c>
      <c r="EX17" s="169">
        <f t="shared" si="20"/>
        <v>0</v>
      </c>
      <c r="EY17" s="169">
        <f t="shared" si="20"/>
        <v>0</v>
      </c>
      <c r="EZ17" s="169">
        <f t="shared" si="20"/>
        <v>0</v>
      </c>
      <c r="FA17" s="169">
        <f t="shared" si="20"/>
        <v>0</v>
      </c>
      <c r="FB17" s="169">
        <f t="shared" si="20"/>
        <v>0</v>
      </c>
      <c r="FC17" s="169">
        <f t="shared" si="20"/>
        <v>0</v>
      </c>
      <c r="FD17" s="169">
        <f t="shared" si="20"/>
        <v>0</v>
      </c>
      <c r="FE17" s="169">
        <f t="shared" si="20"/>
        <v>0</v>
      </c>
      <c r="FF17" s="169">
        <f t="shared" si="11"/>
        <v>0</v>
      </c>
      <c r="FG17" s="169">
        <f t="shared" si="11"/>
        <v>0</v>
      </c>
      <c r="FH17" s="169">
        <f t="shared" si="11"/>
        <v>0</v>
      </c>
      <c r="FI17" s="169">
        <f t="shared" si="11"/>
        <v>0</v>
      </c>
      <c r="FJ17" s="169">
        <f t="shared" si="11"/>
        <v>0</v>
      </c>
      <c r="FK17" s="169">
        <f t="shared" si="11"/>
        <v>0</v>
      </c>
      <c r="FL17" s="169">
        <f t="shared" si="11"/>
        <v>0</v>
      </c>
      <c r="FM17" s="169">
        <f t="shared" si="11"/>
        <v>0</v>
      </c>
      <c r="FO17" s="169">
        <f t="shared" si="21"/>
        <v>0</v>
      </c>
      <c r="FP17" s="169">
        <f t="shared" si="21"/>
        <v>0</v>
      </c>
      <c r="FQ17" s="169">
        <f t="shared" si="21"/>
        <v>0</v>
      </c>
      <c r="FR17" s="169">
        <f t="shared" si="21"/>
        <v>0</v>
      </c>
      <c r="FS17" s="169">
        <f t="shared" si="21"/>
        <v>0</v>
      </c>
      <c r="FT17" s="169">
        <f t="shared" si="21"/>
        <v>0</v>
      </c>
      <c r="FU17" s="169">
        <f t="shared" si="21"/>
        <v>0</v>
      </c>
      <c r="FV17" s="169">
        <f t="shared" si="21"/>
        <v>0</v>
      </c>
      <c r="FW17" s="169">
        <f t="shared" si="21"/>
        <v>0</v>
      </c>
      <c r="FX17" s="169">
        <f t="shared" si="21"/>
        <v>0</v>
      </c>
      <c r="FY17" s="169">
        <f t="shared" si="21"/>
        <v>0</v>
      </c>
      <c r="FZ17" s="169">
        <f t="shared" si="21"/>
        <v>0</v>
      </c>
      <c r="GA17" s="169">
        <f t="shared" si="21"/>
        <v>0</v>
      </c>
      <c r="GB17" s="169">
        <f t="shared" si="21"/>
        <v>0</v>
      </c>
      <c r="GC17" s="169">
        <f t="shared" si="21"/>
        <v>0</v>
      </c>
      <c r="GD17" s="169">
        <f t="shared" si="21"/>
        <v>0</v>
      </c>
      <c r="GE17" s="169">
        <f t="shared" si="12"/>
        <v>0</v>
      </c>
      <c r="GF17" s="169">
        <f t="shared" si="12"/>
        <v>0</v>
      </c>
      <c r="GG17" s="169">
        <f t="shared" si="12"/>
        <v>0</v>
      </c>
      <c r="GH17" s="169">
        <f t="shared" si="12"/>
        <v>0</v>
      </c>
      <c r="GI17" s="169">
        <f t="shared" si="12"/>
        <v>0</v>
      </c>
      <c r="GJ17" s="169">
        <f t="shared" si="12"/>
        <v>0</v>
      </c>
      <c r="GK17" s="169">
        <f t="shared" si="12"/>
        <v>0</v>
      </c>
      <c r="GL17" s="169">
        <f t="shared" si="12"/>
        <v>0</v>
      </c>
    </row>
    <row r="18" spans="1:194" s="169" customFormat="1" ht="24.95" hidden="1" customHeight="1">
      <c r="A18" s="499"/>
      <c r="B18" s="499"/>
      <c r="D18" s="449"/>
      <c r="E18" s="450"/>
      <c r="F18" s="450"/>
      <c r="G18" s="450"/>
      <c r="H18" s="500"/>
      <c r="I18" s="452"/>
      <c r="J18" s="453"/>
      <c r="K18" s="453"/>
      <c r="L18" s="450"/>
      <c r="M18" s="450"/>
      <c r="N18" s="454"/>
      <c r="O18" s="455">
        <f t="shared" si="13"/>
        <v>0</v>
      </c>
      <c r="P18" s="456"/>
      <c r="Q18" s="457">
        <f t="shared" si="22"/>
        <v>0</v>
      </c>
      <c r="R18" s="457">
        <f t="shared" si="23"/>
        <v>0</v>
      </c>
      <c r="S18" s="458" t="e">
        <f>#REF!</f>
        <v>#REF!</v>
      </c>
      <c r="T18" s="458">
        <v>-44</v>
      </c>
      <c r="U18" s="458" t="e">
        <f t="shared" si="24"/>
        <v>#REF!</v>
      </c>
      <c r="V18" s="459"/>
      <c r="W18" s="459"/>
      <c r="X18" s="460">
        <f t="shared" si="25"/>
        <v>0</v>
      </c>
      <c r="Y18" s="461">
        <f t="shared" si="26"/>
        <v>0</v>
      </c>
      <c r="Z18" s="462"/>
      <c r="AA18" s="463"/>
      <c r="AB18" s="464"/>
      <c r="AC18" s="464"/>
      <c r="AD18" s="464"/>
      <c r="AE18" s="465"/>
      <c r="AF18" s="466">
        <f t="shared" si="3"/>
        <v>0</v>
      </c>
      <c r="AG18" s="501"/>
      <c r="AH18" s="469"/>
      <c r="AI18" s="490"/>
      <c r="AJ18" s="469"/>
      <c r="AK18" s="469"/>
      <c r="AL18" s="469"/>
      <c r="AM18" s="469"/>
      <c r="AN18" s="469"/>
      <c r="AO18" s="471">
        <f t="shared" si="27"/>
        <v>0</v>
      </c>
      <c r="AP18" s="472"/>
      <c r="AQ18" s="473"/>
      <c r="AR18" s="502"/>
      <c r="AS18" s="502"/>
      <c r="AT18" s="503"/>
      <c r="AU18" s="469"/>
      <c r="AV18" s="469"/>
      <c r="AW18" s="475"/>
      <c r="AX18" s="471">
        <f t="shared" si="28"/>
        <v>0</v>
      </c>
      <c r="AY18" s="497"/>
      <c r="AZ18" s="469"/>
      <c r="BA18" s="469"/>
      <c r="BB18" s="478"/>
      <c r="BC18" s="469"/>
      <c r="BD18" s="469"/>
      <c r="BE18" s="469"/>
      <c r="BF18" s="475"/>
      <c r="BG18" s="836">
        <f t="shared" si="14"/>
        <v>0</v>
      </c>
      <c r="BH18" s="480"/>
      <c r="BI18" s="481"/>
      <c r="BJ18" s="481"/>
      <c r="BK18" s="481"/>
      <c r="BL18" s="482"/>
      <c r="BM18" s="481"/>
      <c r="BN18" s="481"/>
      <c r="BO18" s="483"/>
      <c r="BP18" s="482">
        <f t="shared" si="4"/>
        <v>0</v>
      </c>
      <c r="BQ18" s="479">
        <f t="shared" si="15"/>
        <v>0</v>
      </c>
      <c r="BR18" s="837"/>
      <c r="BS18" s="481"/>
      <c r="BT18" s="481"/>
      <c r="BU18" s="481"/>
      <c r="BV18" s="482"/>
      <c r="BW18" s="481"/>
      <c r="BX18" s="481"/>
      <c r="BY18" s="483"/>
      <c r="BZ18" s="482">
        <f t="shared" si="5"/>
        <v>0</v>
      </c>
      <c r="CA18" s="479">
        <f t="shared" si="29"/>
        <v>0</v>
      </c>
      <c r="CB18" s="504"/>
      <c r="CC18" s="469"/>
      <c r="CD18" s="503"/>
      <c r="CE18" s="469"/>
      <c r="CF18" s="481"/>
      <c r="CG18" s="481"/>
      <c r="CH18" s="481"/>
      <c r="CI18" s="483"/>
      <c r="CJ18" s="485">
        <f t="shared" si="30"/>
        <v>0</v>
      </c>
      <c r="CK18" s="486">
        <f t="shared" si="16"/>
        <v>0</v>
      </c>
      <c r="CL18" s="479">
        <f t="shared" si="31"/>
        <v>0</v>
      </c>
      <c r="CM18" s="505"/>
      <c r="CN18" s="469"/>
      <c r="CO18" s="469"/>
      <c r="CP18" s="469"/>
      <c r="CQ18" s="469"/>
      <c r="CR18" s="469"/>
      <c r="CS18" s="485">
        <f t="shared" si="32"/>
        <v>0</v>
      </c>
      <c r="CT18" s="488"/>
      <c r="CU18" s="469"/>
      <c r="CV18" s="469"/>
      <c r="CW18" s="469"/>
      <c r="CX18" s="489"/>
      <c r="CY18" s="490"/>
      <c r="CZ18" s="491">
        <f t="shared" si="33"/>
        <v>0</v>
      </c>
      <c r="DA18" s="491">
        <f t="shared" si="6"/>
        <v>0</v>
      </c>
      <c r="DB18" s="491">
        <f t="shared" si="17"/>
        <v>0</v>
      </c>
      <c r="DC18" s="493">
        <f t="shared" si="7"/>
        <v>0</v>
      </c>
      <c r="DD18" s="494">
        <f t="shared" si="35"/>
        <v>0</v>
      </c>
      <c r="DE18" s="494">
        <f t="shared" si="34"/>
        <v>0</v>
      </c>
      <c r="DF18" s="494">
        <f t="shared" si="39"/>
        <v>0</v>
      </c>
      <c r="DG18" s="494">
        <f t="shared" si="8"/>
        <v>0</v>
      </c>
      <c r="DH18" s="494">
        <f t="shared" si="9"/>
        <v>0</v>
      </c>
      <c r="DI18" s="494">
        <f t="shared" si="37"/>
        <v>0</v>
      </c>
      <c r="DJ18" s="494">
        <f t="shared" si="18"/>
        <v>0</v>
      </c>
      <c r="DK18" s="494">
        <f t="shared" si="19"/>
        <v>0</v>
      </c>
      <c r="DL18" s="479">
        <f t="shared" si="38"/>
        <v>0</v>
      </c>
      <c r="DQ18" s="169">
        <f t="shared" si="41"/>
        <v>0</v>
      </c>
      <c r="DR18" s="169">
        <f t="shared" si="41"/>
        <v>0</v>
      </c>
      <c r="DS18" s="169">
        <f t="shared" si="41"/>
        <v>0</v>
      </c>
      <c r="DT18" s="169">
        <f t="shared" si="41"/>
        <v>0</v>
      </c>
      <c r="DU18" s="169">
        <f t="shared" si="41"/>
        <v>0</v>
      </c>
      <c r="DV18" s="169">
        <f t="shared" si="41"/>
        <v>0</v>
      </c>
      <c r="DW18" s="169">
        <f t="shared" si="41"/>
        <v>0</v>
      </c>
      <c r="DX18" s="169">
        <f t="shared" si="41"/>
        <v>0</v>
      </c>
      <c r="DY18" s="169">
        <f t="shared" si="41"/>
        <v>0</v>
      </c>
      <c r="DZ18" s="169">
        <f t="shared" si="41"/>
        <v>0</v>
      </c>
      <c r="EA18" s="169">
        <f t="shared" si="41"/>
        <v>0</v>
      </c>
      <c r="EB18" s="169">
        <f t="shared" si="41"/>
        <v>0</v>
      </c>
      <c r="EC18" s="169">
        <f t="shared" si="41"/>
        <v>0</v>
      </c>
      <c r="ED18" s="169">
        <f t="shared" si="41"/>
        <v>0</v>
      </c>
      <c r="EE18" s="169">
        <f t="shared" si="41"/>
        <v>0</v>
      </c>
      <c r="EF18" s="169">
        <f t="shared" si="41"/>
        <v>0</v>
      </c>
      <c r="EG18" s="169">
        <f t="shared" si="41"/>
        <v>0</v>
      </c>
      <c r="EH18" s="169">
        <f t="shared" si="41"/>
        <v>0</v>
      </c>
      <c r="EI18" s="169">
        <f t="shared" si="41"/>
        <v>0</v>
      </c>
      <c r="EJ18" s="169">
        <f t="shared" si="41"/>
        <v>0</v>
      </c>
      <c r="EK18" s="169">
        <f t="shared" si="41"/>
        <v>0</v>
      </c>
      <c r="EL18" s="169">
        <f t="shared" si="41"/>
        <v>0</v>
      </c>
      <c r="EM18" s="169">
        <f t="shared" si="41"/>
        <v>0</v>
      </c>
      <c r="EN18" s="169">
        <f t="shared" si="41"/>
        <v>0</v>
      </c>
      <c r="EP18" s="169">
        <f t="shared" si="20"/>
        <v>0</v>
      </c>
      <c r="EQ18" s="169">
        <f t="shared" si="20"/>
        <v>0</v>
      </c>
      <c r="ER18" s="169">
        <f t="shared" si="20"/>
        <v>0</v>
      </c>
      <c r="ES18" s="169">
        <f t="shared" si="20"/>
        <v>0</v>
      </c>
      <c r="ET18" s="169">
        <f t="shared" si="20"/>
        <v>0</v>
      </c>
      <c r="EU18" s="169">
        <f t="shared" si="20"/>
        <v>0</v>
      </c>
      <c r="EV18" s="169">
        <f t="shared" si="20"/>
        <v>0</v>
      </c>
      <c r="EW18" s="169">
        <f t="shared" si="20"/>
        <v>0</v>
      </c>
      <c r="EX18" s="169">
        <f t="shared" si="20"/>
        <v>0</v>
      </c>
      <c r="EY18" s="169">
        <f t="shared" si="20"/>
        <v>0</v>
      </c>
      <c r="EZ18" s="169">
        <f t="shared" si="20"/>
        <v>0</v>
      </c>
      <c r="FA18" s="169">
        <f t="shared" si="20"/>
        <v>0</v>
      </c>
      <c r="FB18" s="169">
        <f t="shared" si="20"/>
        <v>0</v>
      </c>
      <c r="FC18" s="169">
        <f t="shared" si="20"/>
        <v>0</v>
      </c>
      <c r="FD18" s="169">
        <f t="shared" si="20"/>
        <v>0</v>
      </c>
      <c r="FE18" s="169">
        <f t="shared" si="20"/>
        <v>0</v>
      </c>
      <c r="FF18" s="169">
        <f t="shared" si="11"/>
        <v>0</v>
      </c>
      <c r="FG18" s="169">
        <f t="shared" si="11"/>
        <v>0</v>
      </c>
      <c r="FH18" s="169">
        <f t="shared" si="11"/>
        <v>0</v>
      </c>
      <c r="FI18" s="169">
        <f t="shared" si="11"/>
        <v>0</v>
      </c>
      <c r="FJ18" s="169">
        <f t="shared" si="11"/>
        <v>0</v>
      </c>
      <c r="FK18" s="169">
        <f t="shared" si="11"/>
        <v>0</v>
      </c>
      <c r="FL18" s="169">
        <f t="shared" si="11"/>
        <v>0</v>
      </c>
      <c r="FM18" s="169">
        <f t="shared" si="11"/>
        <v>0</v>
      </c>
      <c r="FO18" s="169">
        <f t="shared" si="21"/>
        <v>0</v>
      </c>
      <c r="FP18" s="169">
        <f t="shared" si="21"/>
        <v>0</v>
      </c>
      <c r="FQ18" s="169">
        <f t="shared" si="21"/>
        <v>0</v>
      </c>
      <c r="FR18" s="169">
        <f t="shared" si="21"/>
        <v>0</v>
      </c>
      <c r="FS18" s="169">
        <f t="shared" si="21"/>
        <v>0</v>
      </c>
      <c r="FT18" s="169">
        <f t="shared" si="21"/>
        <v>0</v>
      </c>
      <c r="FU18" s="169">
        <f t="shared" si="21"/>
        <v>0</v>
      </c>
      <c r="FV18" s="169">
        <f t="shared" si="21"/>
        <v>0</v>
      </c>
      <c r="FW18" s="169">
        <f t="shared" si="21"/>
        <v>0</v>
      </c>
      <c r="FX18" s="169">
        <f t="shared" si="21"/>
        <v>0</v>
      </c>
      <c r="FY18" s="169">
        <f t="shared" si="21"/>
        <v>0</v>
      </c>
      <c r="FZ18" s="169">
        <f t="shared" si="21"/>
        <v>0</v>
      </c>
      <c r="GA18" s="169">
        <f t="shared" si="21"/>
        <v>0</v>
      </c>
      <c r="GB18" s="169">
        <f t="shared" si="21"/>
        <v>0</v>
      </c>
      <c r="GC18" s="169">
        <f t="shared" si="21"/>
        <v>0</v>
      </c>
      <c r="GD18" s="169">
        <f t="shared" si="21"/>
        <v>0</v>
      </c>
      <c r="GE18" s="169">
        <f t="shared" si="12"/>
        <v>0</v>
      </c>
      <c r="GF18" s="169">
        <f t="shared" si="12"/>
        <v>0</v>
      </c>
      <c r="GG18" s="169">
        <f t="shared" si="12"/>
        <v>0</v>
      </c>
      <c r="GH18" s="169">
        <f t="shared" si="12"/>
        <v>0</v>
      </c>
      <c r="GI18" s="169">
        <f t="shared" si="12"/>
        <v>0</v>
      </c>
      <c r="GJ18" s="169">
        <f t="shared" si="12"/>
        <v>0</v>
      </c>
      <c r="GK18" s="169">
        <f t="shared" si="12"/>
        <v>0</v>
      </c>
      <c r="GL18" s="169">
        <f t="shared" si="12"/>
        <v>0</v>
      </c>
    </row>
    <row r="19" spans="1:194" s="169" customFormat="1" ht="24.95" hidden="1" customHeight="1">
      <c r="A19" s="499"/>
      <c r="B19" s="499"/>
      <c r="D19" s="449"/>
      <c r="E19" s="450"/>
      <c r="F19" s="450"/>
      <c r="G19" s="450"/>
      <c r="H19" s="500"/>
      <c r="I19" s="452"/>
      <c r="J19" s="453"/>
      <c r="K19" s="453"/>
      <c r="L19" s="450"/>
      <c r="M19" s="450"/>
      <c r="N19" s="454"/>
      <c r="O19" s="455">
        <f t="shared" si="13"/>
        <v>0</v>
      </c>
      <c r="P19" s="456"/>
      <c r="Q19" s="457">
        <f t="shared" si="22"/>
        <v>0</v>
      </c>
      <c r="R19" s="457">
        <f t="shared" si="23"/>
        <v>0</v>
      </c>
      <c r="S19" s="458" t="e">
        <f>#REF!</f>
        <v>#REF!</v>
      </c>
      <c r="T19" s="458">
        <v>-44</v>
      </c>
      <c r="U19" s="458" t="e">
        <f t="shared" si="24"/>
        <v>#REF!</v>
      </c>
      <c r="V19" s="459"/>
      <c r="W19" s="459"/>
      <c r="X19" s="460">
        <f t="shared" si="25"/>
        <v>0</v>
      </c>
      <c r="Y19" s="461">
        <f t="shared" si="26"/>
        <v>0</v>
      </c>
      <c r="Z19" s="462"/>
      <c r="AA19" s="463"/>
      <c r="AB19" s="464"/>
      <c r="AC19" s="464"/>
      <c r="AD19" s="464"/>
      <c r="AE19" s="465"/>
      <c r="AF19" s="466">
        <f t="shared" si="3"/>
        <v>0</v>
      </c>
      <c r="AG19" s="501"/>
      <c r="AH19" s="469"/>
      <c r="AI19" s="490"/>
      <c r="AJ19" s="469"/>
      <c r="AK19" s="469"/>
      <c r="AL19" s="469"/>
      <c r="AM19" s="469"/>
      <c r="AN19" s="469"/>
      <c r="AO19" s="471">
        <f t="shared" si="27"/>
        <v>0</v>
      </c>
      <c r="AP19" s="472"/>
      <c r="AQ19" s="473"/>
      <c r="AR19" s="502"/>
      <c r="AS19" s="502"/>
      <c r="AT19" s="503"/>
      <c r="AU19" s="469"/>
      <c r="AV19" s="469"/>
      <c r="AW19" s="475"/>
      <c r="AX19" s="471">
        <f t="shared" si="28"/>
        <v>0</v>
      </c>
      <c r="AY19" s="497"/>
      <c r="AZ19" s="469"/>
      <c r="BA19" s="469"/>
      <c r="BB19" s="478"/>
      <c r="BC19" s="469"/>
      <c r="BD19" s="469"/>
      <c r="BE19" s="469"/>
      <c r="BF19" s="475"/>
      <c r="BG19" s="836">
        <f t="shared" si="14"/>
        <v>0</v>
      </c>
      <c r="BH19" s="480"/>
      <c r="BI19" s="481"/>
      <c r="BJ19" s="481"/>
      <c r="BK19" s="481"/>
      <c r="BL19" s="482"/>
      <c r="BM19" s="481"/>
      <c r="BN19" s="481"/>
      <c r="BO19" s="483"/>
      <c r="BP19" s="482">
        <f t="shared" si="4"/>
        <v>0</v>
      </c>
      <c r="BQ19" s="479">
        <f t="shared" si="15"/>
        <v>0</v>
      </c>
      <c r="BR19" s="837"/>
      <c r="BS19" s="481"/>
      <c r="BT19" s="481"/>
      <c r="BU19" s="481"/>
      <c r="BV19" s="482"/>
      <c r="BW19" s="481"/>
      <c r="BX19" s="481"/>
      <c r="BY19" s="483"/>
      <c r="BZ19" s="482">
        <f t="shared" si="5"/>
        <v>0</v>
      </c>
      <c r="CA19" s="479">
        <f t="shared" si="29"/>
        <v>0</v>
      </c>
      <c r="CB19" s="504"/>
      <c r="CC19" s="469"/>
      <c r="CD19" s="503"/>
      <c r="CE19" s="469"/>
      <c r="CF19" s="481"/>
      <c r="CG19" s="481"/>
      <c r="CH19" s="481"/>
      <c r="CI19" s="483"/>
      <c r="CJ19" s="485">
        <f t="shared" si="30"/>
        <v>0</v>
      </c>
      <c r="CK19" s="486">
        <f t="shared" si="16"/>
        <v>0</v>
      </c>
      <c r="CL19" s="479">
        <f t="shared" si="31"/>
        <v>0</v>
      </c>
      <c r="CM19" s="505"/>
      <c r="CN19" s="469"/>
      <c r="CO19" s="469"/>
      <c r="CP19" s="469"/>
      <c r="CQ19" s="469"/>
      <c r="CR19" s="469"/>
      <c r="CS19" s="485">
        <f t="shared" si="32"/>
        <v>0</v>
      </c>
      <c r="CT19" s="488"/>
      <c r="CU19" s="469"/>
      <c r="CV19" s="469"/>
      <c r="CW19" s="469"/>
      <c r="CX19" s="489"/>
      <c r="CY19" s="490"/>
      <c r="CZ19" s="491">
        <f t="shared" si="33"/>
        <v>0</v>
      </c>
      <c r="DA19" s="491">
        <f t="shared" si="6"/>
        <v>0</v>
      </c>
      <c r="DB19" s="491">
        <f t="shared" si="17"/>
        <v>0</v>
      </c>
      <c r="DC19" s="493">
        <f t="shared" si="7"/>
        <v>0</v>
      </c>
      <c r="DD19" s="494">
        <f t="shared" si="35"/>
        <v>0</v>
      </c>
      <c r="DE19" s="494">
        <f t="shared" si="34"/>
        <v>0</v>
      </c>
      <c r="DF19" s="494">
        <f t="shared" si="39"/>
        <v>0</v>
      </c>
      <c r="DG19" s="494">
        <f t="shared" si="8"/>
        <v>0</v>
      </c>
      <c r="DH19" s="494">
        <f t="shared" si="9"/>
        <v>0</v>
      </c>
      <c r="DI19" s="494">
        <f t="shared" si="37"/>
        <v>0</v>
      </c>
      <c r="DJ19" s="494">
        <f t="shared" si="18"/>
        <v>0</v>
      </c>
      <c r="DK19" s="494">
        <f t="shared" si="19"/>
        <v>0</v>
      </c>
      <c r="DL19" s="479">
        <f t="shared" si="38"/>
        <v>0</v>
      </c>
      <c r="DQ19" s="169">
        <f t="shared" si="41"/>
        <v>0</v>
      </c>
      <c r="DR19" s="169">
        <f t="shared" si="41"/>
        <v>0</v>
      </c>
      <c r="DS19" s="169">
        <f t="shared" si="41"/>
        <v>0</v>
      </c>
      <c r="DT19" s="169">
        <f t="shared" si="41"/>
        <v>0</v>
      </c>
      <c r="DU19" s="169">
        <f t="shared" si="41"/>
        <v>0</v>
      </c>
      <c r="DV19" s="169">
        <f t="shared" si="41"/>
        <v>0</v>
      </c>
      <c r="DW19" s="169">
        <f t="shared" si="41"/>
        <v>0</v>
      </c>
      <c r="DX19" s="169">
        <f t="shared" si="41"/>
        <v>0</v>
      </c>
      <c r="DY19" s="169">
        <f t="shared" si="41"/>
        <v>0</v>
      </c>
      <c r="DZ19" s="169">
        <f t="shared" si="41"/>
        <v>0</v>
      </c>
      <c r="EA19" s="169">
        <f t="shared" si="41"/>
        <v>0</v>
      </c>
      <c r="EB19" s="169">
        <f t="shared" si="41"/>
        <v>0</v>
      </c>
      <c r="EC19" s="169">
        <f t="shared" si="41"/>
        <v>0</v>
      </c>
      <c r="ED19" s="169">
        <f t="shared" si="41"/>
        <v>0</v>
      </c>
      <c r="EE19" s="169">
        <f t="shared" si="41"/>
        <v>0</v>
      </c>
      <c r="EF19" s="169">
        <f t="shared" si="41"/>
        <v>0</v>
      </c>
      <c r="EG19" s="169">
        <f t="shared" si="41"/>
        <v>0</v>
      </c>
      <c r="EH19" s="169">
        <f t="shared" si="41"/>
        <v>0</v>
      </c>
      <c r="EI19" s="169">
        <f t="shared" si="41"/>
        <v>0</v>
      </c>
      <c r="EJ19" s="169">
        <f t="shared" si="41"/>
        <v>0</v>
      </c>
      <c r="EK19" s="169">
        <f t="shared" si="41"/>
        <v>0</v>
      </c>
      <c r="EL19" s="169">
        <f t="shared" si="41"/>
        <v>0</v>
      </c>
      <c r="EM19" s="169">
        <f t="shared" si="41"/>
        <v>0</v>
      </c>
      <c r="EN19" s="169">
        <f t="shared" si="41"/>
        <v>0</v>
      </c>
      <c r="EP19" s="169">
        <f t="shared" si="20"/>
        <v>0</v>
      </c>
      <c r="EQ19" s="169">
        <f t="shared" si="20"/>
        <v>0</v>
      </c>
      <c r="ER19" s="169">
        <f t="shared" si="20"/>
        <v>0</v>
      </c>
      <c r="ES19" s="169">
        <f t="shared" si="20"/>
        <v>0</v>
      </c>
      <c r="ET19" s="169">
        <f t="shared" si="20"/>
        <v>0</v>
      </c>
      <c r="EU19" s="169">
        <f t="shared" si="20"/>
        <v>0</v>
      </c>
      <c r="EV19" s="169">
        <f t="shared" si="20"/>
        <v>0</v>
      </c>
      <c r="EW19" s="169">
        <f t="shared" si="20"/>
        <v>0</v>
      </c>
      <c r="EX19" s="169">
        <f t="shared" si="20"/>
        <v>0</v>
      </c>
      <c r="EY19" s="169">
        <f t="shared" si="20"/>
        <v>0</v>
      </c>
      <c r="EZ19" s="169">
        <f t="shared" si="20"/>
        <v>0</v>
      </c>
      <c r="FA19" s="169">
        <f t="shared" si="20"/>
        <v>0</v>
      </c>
      <c r="FB19" s="169">
        <f t="shared" si="20"/>
        <v>0</v>
      </c>
      <c r="FC19" s="169">
        <f t="shared" si="20"/>
        <v>0</v>
      </c>
      <c r="FD19" s="169">
        <f t="shared" si="20"/>
        <v>0</v>
      </c>
      <c r="FE19" s="169">
        <f t="shared" si="20"/>
        <v>0</v>
      </c>
      <c r="FF19" s="169">
        <f t="shared" si="11"/>
        <v>0</v>
      </c>
      <c r="FG19" s="169">
        <f t="shared" si="11"/>
        <v>0</v>
      </c>
      <c r="FH19" s="169">
        <f t="shared" si="11"/>
        <v>0</v>
      </c>
      <c r="FI19" s="169">
        <f t="shared" si="11"/>
        <v>0</v>
      </c>
      <c r="FJ19" s="169">
        <f t="shared" si="11"/>
        <v>0</v>
      </c>
      <c r="FK19" s="169">
        <f t="shared" si="11"/>
        <v>0</v>
      </c>
      <c r="FL19" s="169">
        <f t="shared" si="11"/>
        <v>0</v>
      </c>
      <c r="FM19" s="169">
        <f t="shared" si="11"/>
        <v>0</v>
      </c>
      <c r="FO19" s="169">
        <f t="shared" si="21"/>
        <v>0</v>
      </c>
      <c r="FP19" s="169">
        <f t="shared" si="21"/>
        <v>0</v>
      </c>
      <c r="FQ19" s="169">
        <f t="shared" si="21"/>
        <v>0</v>
      </c>
      <c r="FR19" s="169">
        <f t="shared" si="21"/>
        <v>0</v>
      </c>
      <c r="FS19" s="169">
        <f t="shared" si="21"/>
        <v>0</v>
      </c>
      <c r="FT19" s="169">
        <f t="shared" si="21"/>
        <v>0</v>
      </c>
      <c r="FU19" s="169">
        <f t="shared" si="21"/>
        <v>0</v>
      </c>
      <c r="FV19" s="169">
        <f t="shared" si="21"/>
        <v>0</v>
      </c>
      <c r="FW19" s="169">
        <f t="shared" si="21"/>
        <v>0</v>
      </c>
      <c r="FX19" s="169">
        <f t="shared" si="21"/>
        <v>0</v>
      </c>
      <c r="FY19" s="169">
        <f t="shared" si="21"/>
        <v>0</v>
      </c>
      <c r="FZ19" s="169">
        <f t="shared" si="21"/>
        <v>0</v>
      </c>
      <c r="GA19" s="169">
        <f t="shared" si="21"/>
        <v>0</v>
      </c>
      <c r="GB19" s="169">
        <f t="shared" si="21"/>
        <v>0</v>
      </c>
      <c r="GC19" s="169">
        <f t="shared" si="21"/>
        <v>0</v>
      </c>
      <c r="GD19" s="169">
        <f t="shared" si="21"/>
        <v>0</v>
      </c>
      <c r="GE19" s="169">
        <f t="shared" si="12"/>
        <v>0</v>
      </c>
      <c r="GF19" s="169">
        <f t="shared" si="12"/>
        <v>0</v>
      </c>
      <c r="GG19" s="169">
        <f t="shared" si="12"/>
        <v>0</v>
      </c>
      <c r="GH19" s="169">
        <f t="shared" si="12"/>
        <v>0</v>
      </c>
      <c r="GI19" s="169">
        <f t="shared" si="12"/>
        <v>0</v>
      </c>
      <c r="GJ19" s="169">
        <f t="shared" si="12"/>
        <v>0</v>
      </c>
      <c r="GK19" s="169">
        <f t="shared" si="12"/>
        <v>0</v>
      </c>
      <c r="GL19" s="169">
        <f t="shared" si="12"/>
        <v>0</v>
      </c>
    </row>
    <row r="20" spans="1:194" s="169" customFormat="1" ht="24.95" hidden="1" customHeight="1">
      <c r="A20" s="499"/>
      <c r="B20" s="499"/>
      <c r="D20" s="449"/>
      <c r="E20" s="450"/>
      <c r="F20" s="450"/>
      <c r="G20" s="450"/>
      <c r="H20" s="500"/>
      <c r="I20" s="452"/>
      <c r="J20" s="453"/>
      <c r="K20" s="453"/>
      <c r="L20" s="450"/>
      <c r="M20" s="450"/>
      <c r="N20" s="454"/>
      <c r="O20" s="455">
        <f t="shared" si="13"/>
        <v>0</v>
      </c>
      <c r="P20" s="456"/>
      <c r="Q20" s="457">
        <f t="shared" si="22"/>
        <v>0</v>
      </c>
      <c r="R20" s="457">
        <f t="shared" si="23"/>
        <v>0</v>
      </c>
      <c r="S20" s="458" t="e">
        <f>#REF!</f>
        <v>#REF!</v>
      </c>
      <c r="T20" s="458">
        <v>-44</v>
      </c>
      <c r="U20" s="458" t="e">
        <f t="shared" si="24"/>
        <v>#REF!</v>
      </c>
      <c r="V20" s="459"/>
      <c r="W20" s="459"/>
      <c r="X20" s="460">
        <f t="shared" si="25"/>
        <v>0</v>
      </c>
      <c r="Y20" s="461">
        <f t="shared" si="26"/>
        <v>0</v>
      </c>
      <c r="Z20" s="462"/>
      <c r="AA20" s="463"/>
      <c r="AB20" s="464"/>
      <c r="AC20" s="464"/>
      <c r="AD20" s="464"/>
      <c r="AE20" s="465"/>
      <c r="AF20" s="466">
        <f t="shared" si="3"/>
        <v>0</v>
      </c>
      <c r="AG20" s="501"/>
      <c r="AH20" s="469"/>
      <c r="AI20" s="490"/>
      <c r="AJ20" s="469"/>
      <c r="AK20" s="469"/>
      <c r="AL20" s="469"/>
      <c r="AM20" s="469"/>
      <c r="AN20" s="469"/>
      <c r="AO20" s="471">
        <f t="shared" si="27"/>
        <v>0</v>
      </c>
      <c r="AP20" s="472"/>
      <c r="AQ20" s="473"/>
      <c r="AR20" s="502"/>
      <c r="AS20" s="502"/>
      <c r="AT20" s="503"/>
      <c r="AU20" s="469"/>
      <c r="AV20" s="469"/>
      <c r="AW20" s="475"/>
      <c r="AX20" s="471">
        <f t="shared" si="28"/>
        <v>0</v>
      </c>
      <c r="AY20" s="497"/>
      <c r="AZ20" s="469"/>
      <c r="BA20" s="469"/>
      <c r="BB20" s="478"/>
      <c r="BC20" s="469"/>
      <c r="BD20" s="469"/>
      <c r="BE20" s="469"/>
      <c r="BF20" s="475"/>
      <c r="BG20" s="836">
        <f t="shared" si="14"/>
        <v>0</v>
      </c>
      <c r="BH20" s="480"/>
      <c r="BI20" s="481"/>
      <c r="BJ20" s="481"/>
      <c r="BK20" s="481"/>
      <c r="BL20" s="482"/>
      <c r="BM20" s="481"/>
      <c r="BN20" s="481"/>
      <c r="BO20" s="483"/>
      <c r="BP20" s="482">
        <f t="shared" si="4"/>
        <v>0</v>
      </c>
      <c r="BQ20" s="479">
        <f t="shared" si="15"/>
        <v>0</v>
      </c>
      <c r="BR20" s="837"/>
      <c r="BS20" s="481"/>
      <c r="BT20" s="481"/>
      <c r="BU20" s="481"/>
      <c r="BV20" s="482"/>
      <c r="BW20" s="481"/>
      <c r="BX20" s="481"/>
      <c r="BY20" s="483"/>
      <c r="BZ20" s="482">
        <f t="shared" si="5"/>
        <v>0</v>
      </c>
      <c r="CA20" s="479">
        <f t="shared" si="29"/>
        <v>0</v>
      </c>
      <c r="CB20" s="504"/>
      <c r="CC20" s="469"/>
      <c r="CD20" s="503"/>
      <c r="CE20" s="469"/>
      <c r="CF20" s="481"/>
      <c r="CG20" s="481"/>
      <c r="CH20" s="481"/>
      <c r="CI20" s="483"/>
      <c r="CJ20" s="485">
        <f t="shared" si="30"/>
        <v>0</v>
      </c>
      <c r="CK20" s="486">
        <f t="shared" si="16"/>
        <v>0</v>
      </c>
      <c r="CL20" s="479">
        <f t="shared" si="31"/>
        <v>0</v>
      </c>
      <c r="CM20" s="505"/>
      <c r="CN20" s="469"/>
      <c r="CO20" s="469"/>
      <c r="CP20" s="469"/>
      <c r="CQ20" s="469"/>
      <c r="CR20" s="469"/>
      <c r="CS20" s="485">
        <f t="shared" si="32"/>
        <v>0</v>
      </c>
      <c r="CT20" s="488"/>
      <c r="CU20" s="469"/>
      <c r="CV20" s="469"/>
      <c r="CW20" s="469"/>
      <c r="CX20" s="489"/>
      <c r="CY20" s="490"/>
      <c r="CZ20" s="491">
        <f t="shared" si="33"/>
        <v>0</v>
      </c>
      <c r="DA20" s="491">
        <f t="shared" si="6"/>
        <v>0</v>
      </c>
      <c r="DB20" s="491">
        <f t="shared" si="17"/>
        <v>0</v>
      </c>
      <c r="DC20" s="493">
        <f t="shared" si="7"/>
        <v>0</v>
      </c>
      <c r="DD20" s="494">
        <f t="shared" si="35"/>
        <v>0</v>
      </c>
      <c r="DE20" s="494">
        <f t="shared" si="34"/>
        <v>0</v>
      </c>
      <c r="DF20" s="494">
        <f t="shared" si="39"/>
        <v>0</v>
      </c>
      <c r="DG20" s="494">
        <f t="shared" si="8"/>
        <v>0</v>
      </c>
      <c r="DH20" s="494">
        <f t="shared" si="9"/>
        <v>0</v>
      </c>
      <c r="DI20" s="494">
        <f t="shared" si="37"/>
        <v>0</v>
      </c>
      <c r="DJ20" s="494">
        <f t="shared" si="18"/>
        <v>0</v>
      </c>
      <c r="DK20" s="494">
        <f t="shared" si="19"/>
        <v>0</v>
      </c>
      <c r="DL20" s="479">
        <f t="shared" si="38"/>
        <v>0</v>
      </c>
      <c r="DQ20" s="169">
        <f t="shared" si="41"/>
        <v>0</v>
      </c>
      <c r="DR20" s="169">
        <f t="shared" si="41"/>
        <v>0</v>
      </c>
      <c r="DS20" s="169">
        <f t="shared" si="41"/>
        <v>0</v>
      </c>
      <c r="DT20" s="169">
        <f t="shared" si="41"/>
        <v>0</v>
      </c>
      <c r="DU20" s="169">
        <f t="shared" si="41"/>
        <v>0</v>
      </c>
      <c r="DV20" s="169">
        <f t="shared" si="41"/>
        <v>0</v>
      </c>
      <c r="DW20" s="169">
        <f t="shared" si="41"/>
        <v>0</v>
      </c>
      <c r="DX20" s="169">
        <f t="shared" si="41"/>
        <v>0</v>
      </c>
      <c r="DY20" s="169">
        <f t="shared" si="41"/>
        <v>0</v>
      </c>
      <c r="DZ20" s="169">
        <f t="shared" si="41"/>
        <v>0</v>
      </c>
      <c r="EA20" s="169">
        <f t="shared" si="41"/>
        <v>0</v>
      </c>
      <c r="EB20" s="169">
        <f t="shared" si="41"/>
        <v>0</v>
      </c>
      <c r="EC20" s="169">
        <f t="shared" si="41"/>
        <v>0</v>
      </c>
      <c r="ED20" s="169">
        <f t="shared" si="41"/>
        <v>0</v>
      </c>
      <c r="EE20" s="169">
        <f t="shared" si="41"/>
        <v>0</v>
      </c>
      <c r="EF20" s="169">
        <f t="shared" si="41"/>
        <v>0</v>
      </c>
      <c r="EG20" s="169">
        <f t="shared" si="41"/>
        <v>0</v>
      </c>
      <c r="EH20" s="169">
        <f t="shared" si="41"/>
        <v>0</v>
      </c>
      <c r="EI20" s="169">
        <f t="shared" si="41"/>
        <v>0</v>
      </c>
      <c r="EJ20" s="169">
        <f t="shared" si="41"/>
        <v>0</v>
      </c>
      <c r="EK20" s="169">
        <f t="shared" si="41"/>
        <v>0</v>
      </c>
      <c r="EL20" s="169">
        <f t="shared" si="41"/>
        <v>0</v>
      </c>
      <c r="EM20" s="169">
        <f t="shared" si="41"/>
        <v>0</v>
      </c>
      <c r="EN20" s="169">
        <f t="shared" si="41"/>
        <v>0</v>
      </c>
      <c r="EP20" s="169">
        <f t="shared" si="20"/>
        <v>0</v>
      </c>
      <c r="EQ20" s="169">
        <f t="shared" si="20"/>
        <v>0</v>
      </c>
      <c r="ER20" s="169">
        <f t="shared" si="20"/>
        <v>0</v>
      </c>
      <c r="ES20" s="169">
        <f t="shared" si="20"/>
        <v>0</v>
      </c>
      <c r="ET20" s="169">
        <f t="shared" si="20"/>
        <v>0</v>
      </c>
      <c r="EU20" s="169">
        <f t="shared" si="20"/>
        <v>0</v>
      </c>
      <c r="EV20" s="169">
        <f t="shared" si="20"/>
        <v>0</v>
      </c>
      <c r="EW20" s="169">
        <f t="shared" si="20"/>
        <v>0</v>
      </c>
      <c r="EX20" s="169">
        <f t="shared" si="20"/>
        <v>0</v>
      </c>
      <c r="EY20" s="169">
        <f t="shared" si="20"/>
        <v>0</v>
      </c>
      <c r="EZ20" s="169">
        <f t="shared" si="20"/>
        <v>0</v>
      </c>
      <c r="FA20" s="169">
        <f t="shared" si="20"/>
        <v>0</v>
      </c>
      <c r="FB20" s="169">
        <f t="shared" si="20"/>
        <v>0</v>
      </c>
      <c r="FC20" s="169">
        <f t="shared" si="20"/>
        <v>0</v>
      </c>
      <c r="FD20" s="169">
        <f t="shared" si="20"/>
        <v>0</v>
      </c>
      <c r="FE20" s="169">
        <f t="shared" si="20"/>
        <v>0</v>
      </c>
      <c r="FF20" s="169">
        <f t="shared" si="11"/>
        <v>0</v>
      </c>
      <c r="FG20" s="169">
        <f t="shared" si="11"/>
        <v>0</v>
      </c>
      <c r="FH20" s="169">
        <f t="shared" si="11"/>
        <v>0</v>
      </c>
      <c r="FI20" s="169">
        <f t="shared" si="11"/>
        <v>0</v>
      </c>
      <c r="FJ20" s="169">
        <f t="shared" si="11"/>
        <v>0</v>
      </c>
      <c r="FK20" s="169">
        <f t="shared" si="11"/>
        <v>0</v>
      </c>
      <c r="FL20" s="169">
        <f t="shared" si="11"/>
        <v>0</v>
      </c>
      <c r="FM20" s="169">
        <f t="shared" si="11"/>
        <v>0</v>
      </c>
      <c r="FO20" s="169">
        <f t="shared" si="21"/>
        <v>0</v>
      </c>
      <c r="FP20" s="169">
        <f t="shared" si="21"/>
        <v>0</v>
      </c>
      <c r="FQ20" s="169">
        <f t="shared" si="21"/>
        <v>0</v>
      </c>
      <c r="FR20" s="169">
        <f t="shared" si="21"/>
        <v>0</v>
      </c>
      <c r="FS20" s="169">
        <f t="shared" si="21"/>
        <v>0</v>
      </c>
      <c r="FT20" s="169">
        <f t="shared" si="21"/>
        <v>0</v>
      </c>
      <c r="FU20" s="169">
        <f t="shared" si="21"/>
        <v>0</v>
      </c>
      <c r="FV20" s="169">
        <f t="shared" si="21"/>
        <v>0</v>
      </c>
      <c r="FW20" s="169">
        <f t="shared" si="21"/>
        <v>0</v>
      </c>
      <c r="FX20" s="169">
        <f t="shared" si="21"/>
        <v>0</v>
      </c>
      <c r="FY20" s="169">
        <f t="shared" si="21"/>
        <v>0</v>
      </c>
      <c r="FZ20" s="169">
        <f t="shared" si="21"/>
        <v>0</v>
      </c>
      <c r="GA20" s="169">
        <f t="shared" si="21"/>
        <v>0</v>
      </c>
      <c r="GB20" s="169">
        <f t="shared" si="21"/>
        <v>0</v>
      </c>
      <c r="GC20" s="169">
        <f t="shared" si="21"/>
        <v>0</v>
      </c>
      <c r="GD20" s="169">
        <f t="shared" si="21"/>
        <v>0</v>
      </c>
      <c r="GE20" s="169">
        <f t="shared" si="12"/>
        <v>0</v>
      </c>
      <c r="GF20" s="169">
        <f t="shared" si="12"/>
        <v>0</v>
      </c>
      <c r="GG20" s="169">
        <f t="shared" si="12"/>
        <v>0</v>
      </c>
      <c r="GH20" s="169">
        <f t="shared" si="12"/>
        <v>0</v>
      </c>
      <c r="GI20" s="169">
        <f t="shared" si="12"/>
        <v>0</v>
      </c>
      <c r="GJ20" s="169">
        <f t="shared" si="12"/>
        <v>0</v>
      </c>
      <c r="GK20" s="169">
        <f t="shared" si="12"/>
        <v>0</v>
      </c>
      <c r="GL20" s="169">
        <f t="shared" si="12"/>
        <v>0</v>
      </c>
    </row>
    <row r="21" spans="1:194" s="169" customFormat="1" ht="24.95" hidden="1" customHeight="1">
      <c r="A21" s="499"/>
      <c r="B21" s="499"/>
      <c r="D21" s="449"/>
      <c r="E21" s="450"/>
      <c r="F21" s="450"/>
      <c r="G21" s="450"/>
      <c r="H21" s="500"/>
      <c r="I21" s="452"/>
      <c r="J21" s="453"/>
      <c r="K21" s="453"/>
      <c r="L21" s="450"/>
      <c r="M21" s="450"/>
      <c r="N21" s="454"/>
      <c r="O21" s="455">
        <f t="shared" si="13"/>
        <v>0</v>
      </c>
      <c r="P21" s="456"/>
      <c r="Q21" s="457">
        <f t="shared" si="22"/>
        <v>0</v>
      </c>
      <c r="R21" s="457">
        <f t="shared" si="23"/>
        <v>0</v>
      </c>
      <c r="S21" s="458" t="e">
        <f>#REF!</f>
        <v>#REF!</v>
      </c>
      <c r="T21" s="458">
        <v>-44</v>
      </c>
      <c r="U21" s="458" t="e">
        <f t="shared" si="24"/>
        <v>#REF!</v>
      </c>
      <c r="V21" s="459"/>
      <c r="W21" s="459"/>
      <c r="X21" s="460">
        <f t="shared" si="25"/>
        <v>0</v>
      </c>
      <c r="Y21" s="461">
        <f t="shared" si="26"/>
        <v>0</v>
      </c>
      <c r="Z21" s="462"/>
      <c r="AA21" s="463"/>
      <c r="AB21" s="464"/>
      <c r="AC21" s="464"/>
      <c r="AD21" s="464"/>
      <c r="AE21" s="465"/>
      <c r="AF21" s="466">
        <f t="shared" si="3"/>
        <v>0</v>
      </c>
      <c r="AG21" s="501"/>
      <c r="AH21" s="469"/>
      <c r="AI21" s="490"/>
      <c r="AJ21" s="469"/>
      <c r="AK21" s="469"/>
      <c r="AL21" s="469"/>
      <c r="AM21" s="469"/>
      <c r="AN21" s="469"/>
      <c r="AO21" s="471">
        <f t="shared" si="27"/>
        <v>0</v>
      </c>
      <c r="AP21" s="472"/>
      <c r="AQ21" s="473"/>
      <c r="AR21" s="502"/>
      <c r="AS21" s="502"/>
      <c r="AT21" s="503"/>
      <c r="AU21" s="469"/>
      <c r="AV21" s="469"/>
      <c r="AW21" s="475"/>
      <c r="AX21" s="471">
        <f t="shared" si="28"/>
        <v>0</v>
      </c>
      <c r="AY21" s="497"/>
      <c r="AZ21" s="469"/>
      <c r="BA21" s="469"/>
      <c r="BB21" s="478"/>
      <c r="BC21" s="469"/>
      <c r="BD21" s="469"/>
      <c r="BE21" s="469"/>
      <c r="BF21" s="475"/>
      <c r="BG21" s="836">
        <f t="shared" si="14"/>
        <v>0</v>
      </c>
      <c r="BH21" s="480"/>
      <c r="BI21" s="481"/>
      <c r="BJ21" s="481"/>
      <c r="BK21" s="481"/>
      <c r="BL21" s="482"/>
      <c r="BM21" s="481"/>
      <c r="BN21" s="481"/>
      <c r="BO21" s="483"/>
      <c r="BP21" s="482">
        <f t="shared" si="4"/>
        <v>0</v>
      </c>
      <c r="BQ21" s="479">
        <f t="shared" si="15"/>
        <v>0</v>
      </c>
      <c r="BR21" s="837"/>
      <c r="BS21" s="481"/>
      <c r="BT21" s="481"/>
      <c r="BU21" s="481"/>
      <c r="BV21" s="482"/>
      <c r="BW21" s="481"/>
      <c r="BX21" s="481"/>
      <c r="BY21" s="483"/>
      <c r="BZ21" s="482">
        <f t="shared" si="5"/>
        <v>0</v>
      </c>
      <c r="CA21" s="479">
        <f t="shared" si="29"/>
        <v>0</v>
      </c>
      <c r="CB21" s="504"/>
      <c r="CC21" s="469"/>
      <c r="CD21" s="503"/>
      <c r="CE21" s="469"/>
      <c r="CF21" s="481"/>
      <c r="CG21" s="481"/>
      <c r="CH21" s="481"/>
      <c r="CI21" s="483"/>
      <c r="CJ21" s="485">
        <f t="shared" si="30"/>
        <v>0</v>
      </c>
      <c r="CK21" s="486">
        <f t="shared" si="16"/>
        <v>0</v>
      </c>
      <c r="CL21" s="479">
        <f t="shared" si="31"/>
        <v>0</v>
      </c>
      <c r="CM21" s="505"/>
      <c r="CN21" s="469"/>
      <c r="CO21" s="469"/>
      <c r="CP21" s="469"/>
      <c r="CQ21" s="469"/>
      <c r="CR21" s="469"/>
      <c r="CS21" s="485">
        <f t="shared" si="32"/>
        <v>0</v>
      </c>
      <c r="CT21" s="488"/>
      <c r="CU21" s="469"/>
      <c r="CV21" s="469"/>
      <c r="CW21" s="469"/>
      <c r="CX21" s="489"/>
      <c r="CY21" s="490"/>
      <c r="CZ21" s="491">
        <f t="shared" si="33"/>
        <v>0</v>
      </c>
      <c r="DA21" s="491">
        <f t="shared" si="6"/>
        <v>0</v>
      </c>
      <c r="DB21" s="491">
        <f t="shared" si="17"/>
        <v>0</v>
      </c>
      <c r="DC21" s="493">
        <f t="shared" si="7"/>
        <v>0</v>
      </c>
      <c r="DD21" s="494">
        <f t="shared" si="35"/>
        <v>0</v>
      </c>
      <c r="DE21" s="494">
        <f t="shared" si="34"/>
        <v>0</v>
      </c>
      <c r="DF21" s="494">
        <f t="shared" si="39"/>
        <v>0</v>
      </c>
      <c r="DG21" s="494">
        <f t="shared" si="8"/>
        <v>0</v>
      </c>
      <c r="DH21" s="494">
        <f t="shared" si="9"/>
        <v>0</v>
      </c>
      <c r="DI21" s="494">
        <f t="shared" si="37"/>
        <v>0</v>
      </c>
      <c r="DJ21" s="494">
        <f t="shared" si="18"/>
        <v>0</v>
      </c>
      <c r="DK21" s="494">
        <f t="shared" si="19"/>
        <v>0</v>
      </c>
      <c r="DL21" s="479">
        <f t="shared" si="38"/>
        <v>0</v>
      </c>
      <c r="DQ21" s="169">
        <f t="shared" si="41"/>
        <v>0</v>
      </c>
      <c r="DR21" s="169">
        <f t="shared" si="41"/>
        <v>0</v>
      </c>
      <c r="DS21" s="169">
        <f t="shared" si="41"/>
        <v>0</v>
      </c>
      <c r="DT21" s="169">
        <f t="shared" si="41"/>
        <v>0</v>
      </c>
      <c r="DU21" s="169">
        <f t="shared" si="41"/>
        <v>0</v>
      </c>
      <c r="DV21" s="169">
        <f t="shared" si="41"/>
        <v>0</v>
      </c>
      <c r="DW21" s="169">
        <f t="shared" si="41"/>
        <v>0</v>
      </c>
      <c r="DX21" s="169">
        <f t="shared" si="41"/>
        <v>0</v>
      </c>
      <c r="DY21" s="169">
        <f t="shared" si="41"/>
        <v>0</v>
      </c>
      <c r="DZ21" s="169">
        <f t="shared" si="41"/>
        <v>0</v>
      </c>
      <c r="EA21" s="169">
        <f t="shared" si="41"/>
        <v>0</v>
      </c>
      <c r="EB21" s="169">
        <f t="shared" si="41"/>
        <v>0</v>
      </c>
      <c r="EC21" s="169">
        <f t="shared" si="41"/>
        <v>0</v>
      </c>
      <c r="ED21" s="169">
        <f t="shared" si="41"/>
        <v>0</v>
      </c>
      <c r="EE21" s="169">
        <f t="shared" si="41"/>
        <v>0</v>
      </c>
      <c r="EF21" s="169">
        <f t="shared" si="41"/>
        <v>0</v>
      </c>
      <c r="EG21" s="169">
        <f t="shared" si="41"/>
        <v>0</v>
      </c>
      <c r="EH21" s="169">
        <f t="shared" si="41"/>
        <v>0</v>
      </c>
      <c r="EI21" s="169">
        <f t="shared" si="41"/>
        <v>0</v>
      </c>
      <c r="EJ21" s="169">
        <f t="shared" si="41"/>
        <v>0</v>
      </c>
      <c r="EK21" s="169">
        <f t="shared" si="41"/>
        <v>0</v>
      </c>
      <c r="EL21" s="169">
        <f t="shared" si="41"/>
        <v>0</v>
      </c>
      <c r="EM21" s="169">
        <f t="shared" si="41"/>
        <v>0</v>
      </c>
      <c r="EN21" s="169">
        <f t="shared" si="41"/>
        <v>0</v>
      </c>
      <c r="EP21" s="169">
        <f t="shared" si="20"/>
        <v>0</v>
      </c>
      <c r="EQ21" s="169">
        <f t="shared" si="20"/>
        <v>0</v>
      </c>
      <c r="ER21" s="169">
        <f t="shared" si="20"/>
        <v>0</v>
      </c>
      <c r="ES21" s="169">
        <f t="shared" si="20"/>
        <v>0</v>
      </c>
      <c r="ET21" s="169">
        <f t="shared" si="20"/>
        <v>0</v>
      </c>
      <c r="EU21" s="169">
        <f t="shared" si="20"/>
        <v>0</v>
      </c>
      <c r="EV21" s="169">
        <f t="shared" si="20"/>
        <v>0</v>
      </c>
      <c r="EW21" s="169">
        <f t="shared" si="20"/>
        <v>0</v>
      </c>
      <c r="EX21" s="169">
        <f t="shared" si="20"/>
        <v>0</v>
      </c>
      <c r="EY21" s="169">
        <f t="shared" si="20"/>
        <v>0</v>
      </c>
      <c r="EZ21" s="169">
        <f t="shared" si="20"/>
        <v>0</v>
      </c>
      <c r="FA21" s="169">
        <f t="shared" si="20"/>
        <v>0</v>
      </c>
      <c r="FB21" s="169">
        <f t="shared" si="20"/>
        <v>0</v>
      </c>
      <c r="FC21" s="169">
        <f t="shared" si="20"/>
        <v>0</v>
      </c>
      <c r="FD21" s="169">
        <f t="shared" si="20"/>
        <v>0</v>
      </c>
      <c r="FE21" s="169">
        <f t="shared" si="20"/>
        <v>0</v>
      </c>
      <c r="FF21" s="169">
        <f t="shared" si="11"/>
        <v>0</v>
      </c>
      <c r="FG21" s="169">
        <f t="shared" si="11"/>
        <v>0</v>
      </c>
      <c r="FH21" s="169">
        <f t="shared" si="11"/>
        <v>0</v>
      </c>
      <c r="FI21" s="169">
        <f t="shared" si="11"/>
        <v>0</v>
      </c>
      <c r="FJ21" s="169">
        <f t="shared" si="11"/>
        <v>0</v>
      </c>
      <c r="FK21" s="169">
        <f t="shared" si="11"/>
        <v>0</v>
      </c>
      <c r="FL21" s="169">
        <f t="shared" si="11"/>
        <v>0</v>
      </c>
      <c r="FM21" s="169">
        <f>IF($I21=FM$3,$Y21,0)</f>
        <v>0</v>
      </c>
      <c r="FO21" s="169">
        <f t="shared" si="21"/>
        <v>0</v>
      </c>
      <c r="FP21" s="169">
        <f t="shared" si="21"/>
        <v>0</v>
      </c>
      <c r="FQ21" s="169">
        <f t="shared" si="21"/>
        <v>0</v>
      </c>
      <c r="FR21" s="169">
        <f t="shared" si="21"/>
        <v>0</v>
      </c>
      <c r="FS21" s="169">
        <f t="shared" si="21"/>
        <v>0</v>
      </c>
      <c r="FT21" s="169">
        <f t="shared" si="21"/>
        <v>0</v>
      </c>
      <c r="FU21" s="169">
        <f t="shared" si="21"/>
        <v>0</v>
      </c>
      <c r="FV21" s="169">
        <f t="shared" si="21"/>
        <v>0</v>
      </c>
      <c r="FW21" s="169">
        <f t="shared" si="21"/>
        <v>0</v>
      </c>
      <c r="FX21" s="169">
        <f t="shared" si="21"/>
        <v>0</v>
      </c>
      <c r="FY21" s="169">
        <f t="shared" si="21"/>
        <v>0</v>
      </c>
      <c r="FZ21" s="169">
        <f t="shared" si="21"/>
        <v>0</v>
      </c>
      <c r="GA21" s="169">
        <f t="shared" si="21"/>
        <v>0</v>
      </c>
      <c r="GB21" s="169">
        <f t="shared" si="21"/>
        <v>0</v>
      </c>
      <c r="GC21" s="169">
        <f t="shared" si="21"/>
        <v>0</v>
      </c>
      <c r="GD21" s="169">
        <f t="shared" si="21"/>
        <v>0</v>
      </c>
      <c r="GE21" s="169">
        <f t="shared" si="12"/>
        <v>0</v>
      </c>
      <c r="GF21" s="169">
        <f t="shared" si="12"/>
        <v>0</v>
      </c>
      <c r="GG21" s="169">
        <f t="shared" si="12"/>
        <v>0</v>
      </c>
      <c r="GH21" s="169">
        <f t="shared" si="12"/>
        <v>0</v>
      </c>
      <c r="GI21" s="169">
        <f t="shared" si="12"/>
        <v>0</v>
      </c>
      <c r="GJ21" s="169">
        <f t="shared" si="12"/>
        <v>0</v>
      </c>
      <c r="GK21" s="169">
        <f t="shared" si="12"/>
        <v>0</v>
      </c>
      <c r="GL21" s="169">
        <f>IF($I21=GL$3,$L21,0)</f>
        <v>0</v>
      </c>
    </row>
    <row r="22" spans="1:194" s="169" customFormat="1" ht="24.95" hidden="1" customHeight="1">
      <c r="A22" s="402" t="s">
        <v>317</v>
      </c>
      <c r="B22" s="403">
        <f>J$350</f>
        <v>4639648</v>
      </c>
      <c r="D22" s="449"/>
      <c r="E22" s="450"/>
      <c r="F22" s="450"/>
      <c r="G22" s="450"/>
      <c r="H22" s="500"/>
      <c r="I22" s="452"/>
      <c r="J22" s="453"/>
      <c r="K22" s="453"/>
      <c r="L22" s="450"/>
      <c r="M22" s="450"/>
      <c r="N22" s="454"/>
      <c r="O22" s="455">
        <f t="shared" si="13"/>
        <v>0</v>
      </c>
      <c r="P22" s="456"/>
      <c r="Q22" s="457">
        <f t="shared" si="22"/>
        <v>0</v>
      </c>
      <c r="R22" s="457">
        <f t="shared" si="23"/>
        <v>0</v>
      </c>
      <c r="S22" s="458" t="e">
        <f>#REF!</f>
        <v>#REF!</v>
      </c>
      <c r="T22" s="458">
        <v>-44</v>
      </c>
      <c r="U22" s="458" t="e">
        <f t="shared" si="24"/>
        <v>#REF!</v>
      </c>
      <c r="V22" s="459"/>
      <c r="W22" s="459"/>
      <c r="X22" s="460">
        <f t="shared" si="25"/>
        <v>0</v>
      </c>
      <c r="Y22" s="461">
        <f t="shared" si="26"/>
        <v>0</v>
      </c>
      <c r="Z22" s="462"/>
      <c r="AA22" s="463"/>
      <c r="AB22" s="464"/>
      <c r="AC22" s="464"/>
      <c r="AD22" s="464"/>
      <c r="AE22" s="465"/>
      <c r="AF22" s="466">
        <f t="shared" si="3"/>
        <v>0</v>
      </c>
      <c r="AG22" s="501"/>
      <c r="AH22" s="469"/>
      <c r="AI22" s="490"/>
      <c r="AJ22" s="469"/>
      <c r="AK22" s="469"/>
      <c r="AL22" s="469"/>
      <c r="AM22" s="469"/>
      <c r="AN22" s="469"/>
      <c r="AO22" s="471">
        <f t="shared" si="27"/>
        <v>0</v>
      </c>
      <c r="AP22" s="472"/>
      <c r="AQ22" s="473"/>
      <c r="AR22" s="502"/>
      <c r="AS22" s="502"/>
      <c r="AT22" s="503"/>
      <c r="AU22" s="469"/>
      <c r="AV22" s="469"/>
      <c r="AW22" s="475"/>
      <c r="AX22" s="471">
        <f t="shared" si="28"/>
        <v>0</v>
      </c>
      <c r="AY22" s="497"/>
      <c r="AZ22" s="469"/>
      <c r="BA22" s="469"/>
      <c r="BB22" s="478"/>
      <c r="BC22" s="469"/>
      <c r="BD22" s="469"/>
      <c r="BE22" s="469"/>
      <c r="BF22" s="475"/>
      <c r="BG22" s="836">
        <f t="shared" si="14"/>
        <v>0</v>
      </c>
      <c r="BH22" s="480"/>
      <c r="BI22" s="481"/>
      <c r="BJ22" s="481"/>
      <c r="BK22" s="481"/>
      <c r="BL22" s="482"/>
      <c r="BM22" s="481"/>
      <c r="BN22" s="481"/>
      <c r="BO22" s="483"/>
      <c r="BP22" s="482">
        <f t="shared" si="4"/>
        <v>0</v>
      </c>
      <c r="BQ22" s="479">
        <f t="shared" si="15"/>
        <v>0</v>
      </c>
      <c r="BR22" s="837"/>
      <c r="BS22" s="481"/>
      <c r="BT22" s="481"/>
      <c r="BU22" s="481"/>
      <c r="BV22" s="482"/>
      <c r="BW22" s="481"/>
      <c r="BX22" s="481"/>
      <c r="BY22" s="483"/>
      <c r="BZ22" s="482">
        <f t="shared" si="5"/>
        <v>0</v>
      </c>
      <c r="CA22" s="479">
        <f t="shared" si="29"/>
        <v>0</v>
      </c>
      <c r="CB22" s="504"/>
      <c r="CC22" s="469"/>
      <c r="CD22" s="503"/>
      <c r="CE22" s="469"/>
      <c r="CF22" s="481"/>
      <c r="CG22" s="481"/>
      <c r="CH22" s="481"/>
      <c r="CI22" s="483"/>
      <c r="CJ22" s="485">
        <f t="shared" si="30"/>
        <v>0</v>
      </c>
      <c r="CK22" s="486">
        <f t="shared" si="16"/>
        <v>0</v>
      </c>
      <c r="CL22" s="479">
        <f t="shared" si="31"/>
        <v>0</v>
      </c>
      <c r="CM22" s="505"/>
      <c r="CN22" s="469"/>
      <c r="CO22" s="469"/>
      <c r="CP22" s="469"/>
      <c r="CQ22" s="469"/>
      <c r="CR22" s="469"/>
      <c r="CS22" s="485">
        <f t="shared" si="32"/>
        <v>0</v>
      </c>
      <c r="CT22" s="488"/>
      <c r="CU22" s="469"/>
      <c r="CV22" s="469"/>
      <c r="CW22" s="469"/>
      <c r="CX22" s="489"/>
      <c r="CY22" s="490"/>
      <c r="CZ22" s="491">
        <f t="shared" si="33"/>
        <v>0</v>
      </c>
      <c r="DA22" s="491">
        <f t="shared" si="6"/>
        <v>0</v>
      </c>
      <c r="DB22" s="491">
        <f t="shared" si="17"/>
        <v>0</v>
      </c>
      <c r="DC22" s="493">
        <f t="shared" si="7"/>
        <v>0</v>
      </c>
      <c r="DD22" s="494">
        <f t="shared" si="35"/>
        <v>0</v>
      </c>
      <c r="DE22" s="494">
        <f t="shared" si="34"/>
        <v>0</v>
      </c>
      <c r="DF22" s="494">
        <f t="shared" si="39"/>
        <v>0</v>
      </c>
      <c r="DG22" s="494">
        <f t="shared" si="8"/>
        <v>0</v>
      </c>
      <c r="DH22" s="494">
        <f t="shared" si="9"/>
        <v>0</v>
      </c>
      <c r="DI22" s="494">
        <f t="shared" si="37"/>
        <v>0</v>
      </c>
      <c r="DJ22" s="494">
        <f t="shared" si="18"/>
        <v>0</v>
      </c>
      <c r="DK22" s="494">
        <f t="shared" si="19"/>
        <v>0</v>
      </c>
      <c r="DL22" s="479">
        <f t="shared" si="38"/>
        <v>0</v>
      </c>
      <c r="DQ22" s="169">
        <f t="shared" si="41"/>
        <v>0</v>
      </c>
      <c r="DR22" s="169">
        <f t="shared" si="41"/>
        <v>0</v>
      </c>
      <c r="DS22" s="169">
        <f t="shared" si="41"/>
        <v>0</v>
      </c>
      <c r="DT22" s="169">
        <f t="shared" si="41"/>
        <v>0</v>
      </c>
      <c r="DU22" s="169">
        <f t="shared" si="41"/>
        <v>0</v>
      </c>
      <c r="DV22" s="169">
        <f t="shared" si="41"/>
        <v>0</v>
      </c>
      <c r="DW22" s="169">
        <f t="shared" si="41"/>
        <v>0</v>
      </c>
      <c r="DX22" s="169">
        <f t="shared" si="41"/>
        <v>0</v>
      </c>
      <c r="DY22" s="169">
        <f t="shared" si="41"/>
        <v>0</v>
      </c>
      <c r="DZ22" s="169">
        <f t="shared" si="41"/>
        <v>0</v>
      </c>
      <c r="EA22" s="169">
        <f t="shared" si="41"/>
        <v>0</v>
      </c>
      <c r="EB22" s="169">
        <f t="shared" si="41"/>
        <v>0</v>
      </c>
      <c r="EC22" s="169">
        <f t="shared" si="41"/>
        <v>0</v>
      </c>
      <c r="ED22" s="169">
        <f t="shared" si="41"/>
        <v>0</v>
      </c>
      <c r="EE22" s="169">
        <f t="shared" si="41"/>
        <v>0</v>
      </c>
      <c r="EF22" s="169">
        <f t="shared" si="41"/>
        <v>0</v>
      </c>
      <c r="EG22" s="169">
        <f t="shared" si="41"/>
        <v>0</v>
      </c>
      <c r="EH22" s="169">
        <f t="shared" si="41"/>
        <v>0</v>
      </c>
      <c r="EI22" s="169">
        <f t="shared" si="41"/>
        <v>0</v>
      </c>
      <c r="EJ22" s="169">
        <f t="shared" si="41"/>
        <v>0</v>
      </c>
      <c r="EK22" s="169">
        <f t="shared" si="41"/>
        <v>0</v>
      </c>
      <c r="EL22" s="169">
        <f t="shared" si="41"/>
        <v>0</v>
      </c>
      <c r="EM22" s="169">
        <f t="shared" si="41"/>
        <v>0</v>
      </c>
      <c r="EN22" s="169">
        <f t="shared" si="41"/>
        <v>0</v>
      </c>
      <c r="EP22" s="169">
        <f t="shared" si="20"/>
        <v>0</v>
      </c>
      <c r="EQ22" s="169">
        <f t="shared" si="20"/>
        <v>0</v>
      </c>
      <c r="ER22" s="169">
        <f t="shared" si="20"/>
        <v>0</v>
      </c>
      <c r="ES22" s="169">
        <f t="shared" si="20"/>
        <v>0</v>
      </c>
      <c r="ET22" s="169">
        <f t="shared" si="20"/>
        <v>0</v>
      </c>
      <c r="EU22" s="169">
        <f t="shared" si="20"/>
        <v>0</v>
      </c>
      <c r="EV22" s="169">
        <f t="shared" si="20"/>
        <v>0</v>
      </c>
      <c r="EW22" s="169">
        <f t="shared" si="20"/>
        <v>0</v>
      </c>
      <c r="EX22" s="169">
        <f t="shared" si="20"/>
        <v>0</v>
      </c>
      <c r="EY22" s="169">
        <f t="shared" si="20"/>
        <v>0</v>
      </c>
      <c r="EZ22" s="169">
        <f t="shared" si="20"/>
        <v>0</v>
      </c>
      <c r="FA22" s="169">
        <f t="shared" si="20"/>
        <v>0</v>
      </c>
      <c r="FB22" s="169">
        <f t="shared" si="20"/>
        <v>0</v>
      </c>
      <c r="FC22" s="169">
        <f t="shared" si="20"/>
        <v>0</v>
      </c>
      <c r="FD22" s="169">
        <f t="shared" si="20"/>
        <v>0</v>
      </c>
      <c r="FE22" s="169">
        <f t="shared" si="20"/>
        <v>0</v>
      </c>
      <c r="FF22" s="169">
        <f t="shared" ref="FF22:FM27" si="42">IF($I22=FF$3,$Y22,0)</f>
        <v>0</v>
      </c>
      <c r="FG22" s="169">
        <f t="shared" si="42"/>
        <v>0</v>
      </c>
      <c r="FH22" s="169">
        <f t="shared" si="42"/>
        <v>0</v>
      </c>
      <c r="FI22" s="169">
        <f t="shared" si="42"/>
        <v>0</v>
      </c>
      <c r="FJ22" s="169">
        <f t="shared" si="42"/>
        <v>0</v>
      </c>
      <c r="FK22" s="169">
        <f t="shared" si="42"/>
        <v>0</v>
      </c>
      <c r="FL22" s="169">
        <f t="shared" si="42"/>
        <v>0</v>
      </c>
      <c r="FM22" s="169">
        <f t="shared" si="42"/>
        <v>0</v>
      </c>
      <c r="FO22" s="169">
        <f t="shared" si="21"/>
        <v>0</v>
      </c>
      <c r="FP22" s="169">
        <f t="shared" si="21"/>
        <v>0</v>
      </c>
      <c r="FQ22" s="169">
        <f t="shared" si="21"/>
        <v>0</v>
      </c>
      <c r="FR22" s="169">
        <f t="shared" si="21"/>
        <v>0</v>
      </c>
      <c r="FS22" s="169">
        <f t="shared" si="21"/>
        <v>0</v>
      </c>
      <c r="FT22" s="169">
        <f t="shared" si="21"/>
        <v>0</v>
      </c>
      <c r="FU22" s="169">
        <f t="shared" si="21"/>
        <v>0</v>
      </c>
      <c r="FV22" s="169">
        <f t="shared" si="21"/>
        <v>0</v>
      </c>
      <c r="FW22" s="169">
        <f t="shared" si="21"/>
        <v>0</v>
      </c>
      <c r="FX22" s="169">
        <f t="shared" si="21"/>
        <v>0</v>
      </c>
      <c r="FY22" s="169">
        <f t="shared" si="21"/>
        <v>0</v>
      </c>
      <c r="FZ22" s="169">
        <f t="shared" si="21"/>
        <v>0</v>
      </c>
      <c r="GA22" s="169">
        <f t="shared" si="21"/>
        <v>0</v>
      </c>
      <c r="GB22" s="169">
        <f t="shared" si="21"/>
        <v>0</v>
      </c>
      <c r="GC22" s="169">
        <f t="shared" si="21"/>
        <v>0</v>
      </c>
      <c r="GD22" s="169">
        <f t="shared" si="21"/>
        <v>0</v>
      </c>
      <c r="GE22" s="169">
        <f t="shared" ref="GE22:GL27" si="43">IF($I22=GE$3,$L22,0)</f>
        <v>0</v>
      </c>
      <c r="GF22" s="169">
        <f t="shared" si="43"/>
        <v>0</v>
      </c>
      <c r="GG22" s="169">
        <f t="shared" si="43"/>
        <v>0</v>
      </c>
      <c r="GH22" s="169">
        <f t="shared" si="43"/>
        <v>0</v>
      </c>
      <c r="GI22" s="169">
        <f t="shared" si="43"/>
        <v>0</v>
      </c>
      <c r="GJ22" s="169">
        <f t="shared" si="43"/>
        <v>0</v>
      </c>
      <c r="GK22" s="169">
        <f t="shared" si="43"/>
        <v>0</v>
      </c>
      <c r="GL22" s="169">
        <f t="shared" si="43"/>
        <v>0</v>
      </c>
    </row>
    <row r="23" spans="1:194" s="169" customFormat="1" ht="24.95" hidden="1" customHeight="1">
      <c r="A23" s="402" t="s">
        <v>318</v>
      </c>
      <c r="B23" s="403">
        <f>L$344</f>
        <v>2377514.2425875412</v>
      </c>
      <c r="D23" s="449"/>
      <c r="E23" s="450"/>
      <c r="F23" s="450"/>
      <c r="G23" s="450"/>
      <c r="H23" s="500"/>
      <c r="I23" s="506"/>
      <c r="J23" s="507"/>
      <c r="K23" s="507"/>
      <c r="L23" s="508"/>
      <c r="M23" s="508"/>
      <c r="N23" s="509"/>
      <c r="O23" s="455">
        <f t="shared" si="13"/>
        <v>0</v>
      </c>
      <c r="P23" s="456"/>
      <c r="Q23" s="457">
        <f t="shared" si="22"/>
        <v>0</v>
      </c>
      <c r="R23" s="457">
        <f t="shared" si="23"/>
        <v>0</v>
      </c>
      <c r="S23" s="458" t="e">
        <f>#REF!</f>
        <v>#REF!</v>
      </c>
      <c r="T23" s="458">
        <v>-44</v>
      </c>
      <c r="U23" s="458" t="e">
        <f t="shared" si="24"/>
        <v>#REF!</v>
      </c>
      <c r="V23" s="459"/>
      <c r="W23" s="459"/>
      <c r="X23" s="460">
        <f t="shared" si="25"/>
        <v>0</v>
      </c>
      <c r="Y23" s="461">
        <f t="shared" si="26"/>
        <v>0</v>
      </c>
      <c r="Z23" s="462"/>
      <c r="AA23" s="463"/>
      <c r="AB23" s="464"/>
      <c r="AC23" s="464"/>
      <c r="AD23" s="464"/>
      <c r="AE23" s="465"/>
      <c r="AF23" s="466">
        <f t="shared" si="3"/>
        <v>0</v>
      </c>
      <c r="AG23" s="501"/>
      <c r="AH23" s="469"/>
      <c r="AI23" s="490"/>
      <c r="AJ23" s="469"/>
      <c r="AK23" s="469"/>
      <c r="AL23" s="469"/>
      <c r="AM23" s="469"/>
      <c r="AN23" s="469"/>
      <c r="AO23" s="471">
        <f t="shared" si="27"/>
        <v>0</v>
      </c>
      <c r="AP23" s="472"/>
      <c r="AQ23" s="473"/>
      <c r="AR23" s="502"/>
      <c r="AS23" s="502"/>
      <c r="AT23" s="503"/>
      <c r="AU23" s="469"/>
      <c r="AV23" s="469"/>
      <c r="AW23" s="475"/>
      <c r="AX23" s="471">
        <f t="shared" si="28"/>
        <v>0</v>
      </c>
      <c r="AY23" s="497"/>
      <c r="AZ23" s="469"/>
      <c r="BA23" s="469"/>
      <c r="BB23" s="478"/>
      <c r="BC23" s="469"/>
      <c r="BD23" s="469"/>
      <c r="BE23" s="469"/>
      <c r="BF23" s="475"/>
      <c r="BG23" s="836">
        <f t="shared" si="14"/>
        <v>0</v>
      </c>
      <c r="BH23" s="480"/>
      <c r="BI23" s="481"/>
      <c r="BJ23" s="481"/>
      <c r="BK23" s="481"/>
      <c r="BL23" s="482"/>
      <c r="BM23" s="481"/>
      <c r="BN23" s="481"/>
      <c r="BO23" s="483"/>
      <c r="BP23" s="482">
        <f t="shared" si="4"/>
        <v>0</v>
      </c>
      <c r="BQ23" s="479">
        <f t="shared" si="15"/>
        <v>0</v>
      </c>
      <c r="BR23" s="837"/>
      <c r="BS23" s="481"/>
      <c r="BT23" s="481"/>
      <c r="BU23" s="481"/>
      <c r="BV23" s="482"/>
      <c r="BW23" s="481"/>
      <c r="BX23" s="481"/>
      <c r="BY23" s="483"/>
      <c r="BZ23" s="482">
        <f t="shared" si="5"/>
        <v>0</v>
      </c>
      <c r="CA23" s="479">
        <f t="shared" si="29"/>
        <v>0</v>
      </c>
      <c r="CB23" s="504"/>
      <c r="CC23" s="469"/>
      <c r="CD23" s="503"/>
      <c r="CE23" s="469"/>
      <c r="CF23" s="481"/>
      <c r="CG23" s="481"/>
      <c r="CH23" s="481"/>
      <c r="CI23" s="483"/>
      <c r="CJ23" s="485">
        <f t="shared" si="30"/>
        <v>0</v>
      </c>
      <c r="CK23" s="486">
        <f t="shared" si="16"/>
        <v>0</v>
      </c>
      <c r="CL23" s="479">
        <f t="shared" si="31"/>
        <v>0</v>
      </c>
      <c r="CM23" s="505"/>
      <c r="CN23" s="469"/>
      <c r="CO23" s="469"/>
      <c r="CP23" s="469"/>
      <c r="CQ23" s="469"/>
      <c r="CR23" s="469"/>
      <c r="CS23" s="485">
        <f t="shared" si="32"/>
        <v>0</v>
      </c>
      <c r="CT23" s="488"/>
      <c r="CU23" s="469"/>
      <c r="CV23" s="469"/>
      <c r="CW23" s="469"/>
      <c r="CX23" s="489"/>
      <c r="CY23" s="490"/>
      <c r="CZ23" s="491">
        <f t="shared" si="33"/>
        <v>0</v>
      </c>
      <c r="DA23" s="491">
        <f t="shared" si="6"/>
        <v>0</v>
      </c>
      <c r="DB23" s="491">
        <f t="shared" si="17"/>
        <v>0</v>
      </c>
      <c r="DC23" s="493">
        <f t="shared" si="7"/>
        <v>0</v>
      </c>
      <c r="DD23" s="494">
        <f t="shared" si="35"/>
        <v>0</v>
      </c>
      <c r="DE23" s="494">
        <f t="shared" si="34"/>
        <v>0</v>
      </c>
      <c r="DF23" s="494">
        <f t="shared" si="39"/>
        <v>0</v>
      </c>
      <c r="DG23" s="494">
        <f t="shared" si="8"/>
        <v>0</v>
      </c>
      <c r="DH23" s="494">
        <f t="shared" si="9"/>
        <v>0</v>
      </c>
      <c r="DI23" s="494">
        <f t="shared" si="37"/>
        <v>0</v>
      </c>
      <c r="DJ23" s="494">
        <f t="shared" si="18"/>
        <v>0</v>
      </c>
      <c r="DK23" s="494">
        <f t="shared" si="19"/>
        <v>0</v>
      </c>
      <c r="DL23" s="479">
        <f t="shared" si="38"/>
        <v>0</v>
      </c>
      <c r="DQ23" s="169">
        <f t="shared" si="41"/>
        <v>0</v>
      </c>
      <c r="DR23" s="169">
        <f t="shared" si="41"/>
        <v>0</v>
      </c>
      <c r="DS23" s="169">
        <f t="shared" si="41"/>
        <v>0</v>
      </c>
      <c r="DT23" s="169">
        <f t="shared" si="41"/>
        <v>0</v>
      </c>
      <c r="DU23" s="169">
        <f t="shared" si="41"/>
        <v>0</v>
      </c>
      <c r="DV23" s="169">
        <f t="shared" si="41"/>
        <v>0</v>
      </c>
      <c r="DW23" s="169">
        <f t="shared" si="41"/>
        <v>0</v>
      </c>
      <c r="DX23" s="169">
        <f t="shared" si="41"/>
        <v>0</v>
      </c>
      <c r="DY23" s="169">
        <f t="shared" si="41"/>
        <v>0</v>
      </c>
      <c r="DZ23" s="169">
        <f t="shared" si="41"/>
        <v>0</v>
      </c>
      <c r="EA23" s="169">
        <f t="shared" si="41"/>
        <v>0</v>
      </c>
      <c r="EB23" s="169">
        <f t="shared" si="41"/>
        <v>0</v>
      </c>
      <c r="EC23" s="169">
        <f t="shared" si="41"/>
        <v>0</v>
      </c>
      <c r="ED23" s="169">
        <f t="shared" si="41"/>
        <v>0</v>
      </c>
      <c r="EE23" s="169">
        <f t="shared" si="41"/>
        <v>0</v>
      </c>
      <c r="EF23" s="169">
        <f t="shared" si="41"/>
        <v>0</v>
      </c>
      <c r="EG23" s="169">
        <f t="shared" si="41"/>
        <v>0</v>
      </c>
      <c r="EH23" s="169">
        <f t="shared" si="41"/>
        <v>0</v>
      </c>
      <c r="EI23" s="169">
        <f t="shared" si="41"/>
        <v>0</v>
      </c>
      <c r="EJ23" s="169">
        <f t="shared" si="41"/>
        <v>0</v>
      </c>
      <c r="EK23" s="169">
        <f t="shared" si="41"/>
        <v>0</v>
      </c>
      <c r="EL23" s="169">
        <f t="shared" si="41"/>
        <v>0</v>
      </c>
      <c r="EM23" s="169">
        <f t="shared" si="41"/>
        <v>0</v>
      </c>
      <c r="EN23" s="169">
        <f t="shared" si="41"/>
        <v>0</v>
      </c>
      <c r="EP23" s="169">
        <f t="shared" si="20"/>
        <v>0</v>
      </c>
      <c r="EQ23" s="169">
        <f t="shared" si="20"/>
        <v>0</v>
      </c>
      <c r="ER23" s="169">
        <f t="shared" si="20"/>
        <v>0</v>
      </c>
      <c r="ES23" s="169">
        <f t="shared" si="20"/>
        <v>0</v>
      </c>
      <c r="ET23" s="169">
        <f t="shared" si="20"/>
        <v>0</v>
      </c>
      <c r="EU23" s="169">
        <f t="shared" si="20"/>
        <v>0</v>
      </c>
      <c r="EV23" s="169">
        <f t="shared" si="20"/>
        <v>0</v>
      </c>
      <c r="EW23" s="169">
        <f t="shared" si="20"/>
        <v>0</v>
      </c>
      <c r="EX23" s="169">
        <f t="shared" si="20"/>
        <v>0</v>
      </c>
      <c r="EY23" s="169">
        <f t="shared" si="20"/>
        <v>0</v>
      </c>
      <c r="EZ23" s="169">
        <f t="shared" si="20"/>
        <v>0</v>
      </c>
      <c r="FA23" s="169">
        <f t="shared" si="20"/>
        <v>0</v>
      </c>
      <c r="FB23" s="169">
        <f t="shared" si="20"/>
        <v>0</v>
      </c>
      <c r="FC23" s="169">
        <f t="shared" si="20"/>
        <v>0</v>
      </c>
      <c r="FD23" s="169">
        <f t="shared" si="20"/>
        <v>0</v>
      </c>
      <c r="FE23" s="169">
        <f t="shared" si="20"/>
        <v>0</v>
      </c>
      <c r="FF23" s="169">
        <f t="shared" si="42"/>
        <v>0</v>
      </c>
      <c r="FG23" s="169">
        <f t="shared" si="42"/>
        <v>0</v>
      </c>
      <c r="FH23" s="169">
        <f t="shared" si="42"/>
        <v>0</v>
      </c>
      <c r="FI23" s="169">
        <f t="shared" si="42"/>
        <v>0</v>
      </c>
      <c r="FJ23" s="169">
        <f t="shared" si="42"/>
        <v>0</v>
      </c>
      <c r="FK23" s="169">
        <f t="shared" si="42"/>
        <v>0</v>
      </c>
      <c r="FL23" s="169">
        <f t="shared" si="42"/>
        <v>0</v>
      </c>
      <c r="FM23" s="169">
        <f t="shared" si="42"/>
        <v>0</v>
      </c>
      <c r="FO23" s="169">
        <f t="shared" si="21"/>
        <v>0</v>
      </c>
      <c r="FP23" s="169">
        <f t="shared" si="21"/>
        <v>0</v>
      </c>
      <c r="FQ23" s="169">
        <f t="shared" si="21"/>
        <v>0</v>
      </c>
      <c r="FR23" s="169">
        <f t="shared" si="21"/>
        <v>0</v>
      </c>
      <c r="FS23" s="169">
        <f t="shared" si="21"/>
        <v>0</v>
      </c>
      <c r="FT23" s="169">
        <f t="shared" si="21"/>
        <v>0</v>
      </c>
      <c r="FU23" s="169">
        <f t="shared" si="21"/>
        <v>0</v>
      </c>
      <c r="FV23" s="169">
        <f t="shared" si="21"/>
        <v>0</v>
      </c>
      <c r="FW23" s="169">
        <f t="shared" si="21"/>
        <v>0</v>
      </c>
      <c r="FX23" s="169">
        <f t="shared" si="21"/>
        <v>0</v>
      </c>
      <c r="FY23" s="169">
        <f t="shared" si="21"/>
        <v>0</v>
      </c>
      <c r="FZ23" s="169">
        <f t="shared" si="21"/>
        <v>0</v>
      </c>
      <c r="GA23" s="169">
        <f t="shared" si="21"/>
        <v>0</v>
      </c>
      <c r="GB23" s="169">
        <f t="shared" si="21"/>
        <v>0</v>
      </c>
      <c r="GC23" s="169">
        <f t="shared" si="21"/>
        <v>0</v>
      </c>
      <c r="GD23" s="169">
        <f t="shared" si="21"/>
        <v>0</v>
      </c>
      <c r="GE23" s="169">
        <f t="shared" si="43"/>
        <v>0</v>
      </c>
      <c r="GF23" s="169">
        <f t="shared" si="43"/>
        <v>0</v>
      </c>
      <c r="GG23" s="169">
        <f t="shared" si="43"/>
        <v>0</v>
      </c>
      <c r="GH23" s="169">
        <f t="shared" si="43"/>
        <v>0</v>
      </c>
      <c r="GI23" s="169">
        <f t="shared" si="43"/>
        <v>0</v>
      </c>
      <c r="GJ23" s="169">
        <f t="shared" si="43"/>
        <v>0</v>
      </c>
      <c r="GK23" s="169">
        <f t="shared" si="43"/>
        <v>0</v>
      </c>
      <c r="GL23" s="169">
        <f t="shared" si="43"/>
        <v>0</v>
      </c>
    </row>
    <row r="24" spans="1:194" s="169" customFormat="1" ht="24.95" hidden="1" customHeight="1">
      <c r="A24" s="402" t="s">
        <v>319</v>
      </c>
      <c r="B24" s="495">
        <f>L$350</f>
        <v>0.48756581478001321</v>
      </c>
      <c r="D24" s="449"/>
      <c r="E24" s="450"/>
      <c r="F24" s="450"/>
      <c r="G24" s="450"/>
      <c r="H24" s="500"/>
      <c r="I24" s="452"/>
      <c r="J24" s="453"/>
      <c r="K24" s="453"/>
      <c r="L24" s="450"/>
      <c r="M24" s="450"/>
      <c r="N24" s="454"/>
      <c r="O24" s="455">
        <f t="shared" si="13"/>
        <v>0</v>
      </c>
      <c r="P24" s="456"/>
      <c r="Q24" s="457">
        <f t="shared" si="22"/>
        <v>0</v>
      </c>
      <c r="R24" s="457">
        <f t="shared" si="23"/>
        <v>0</v>
      </c>
      <c r="S24" s="458" t="e">
        <f>#REF!</f>
        <v>#REF!</v>
      </c>
      <c r="T24" s="458">
        <v>-45</v>
      </c>
      <c r="U24" s="458" t="e">
        <f t="shared" si="24"/>
        <v>#REF!</v>
      </c>
      <c r="V24" s="459"/>
      <c r="W24" s="459"/>
      <c r="X24" s="460">
        <f t="shared" si="25"/>
        <v>0</v>
      </c>
      <c r="Y24" s="461">
        <f t="shared" si="26"/>
        <v>0</v>
      </c>
      <c r="Z24" s="462"/>
      <c r="AA24" s="463"/>
      <c r="AB24" s="464"/>
      <c r="AC24" s="464"/>
      <c r="AD24" s="464"/>
      <c r="AE24" s="465"/>
      <c r="AF24" s="466">
        <f t="shared" si="3"/>
        <v>0</v>
      </c>
      <c r="AG24" s="501"/>
      <c r="AH24" s="469"/>
      <c r="AI24" s="490"/>
      <c r="AJ24" s="469"/>
      <c r="AK24" s="469"/>
      <c r="AL24" s="469"/>
      <c r="AM24" s="469"/>
      <c r="AN24" s="469"/>
      <c r="AO24" s="471">
        <f t="shared" si="27"/>
        <v>0</v>
      </c>
      <c r="AP24" s="472"/>
      <c r="AQ24" s="473"/>
      <c r="AR24" s="502"/>
      <c r="AS24" s="502"/>
      <c r="AT24" s="503"/>
      <c r="AU24" s="469"/>
      <c r="AV24" s="469"/>
      <c r="AW24" s="475"/>
      <c r="AX24" s="471">
        <f t="shared" si="28"/>
        <v>0</v>
      </c>
      <c r="AY24" s="497"/>
      <c r="AZ24" s="469"/>
      <c r="BA24" s="469"/>
      <c r="BB24" s="478"/>
      <c r="BC24" s="469"/>
      <c r="BD24" s="469"/>
      <c r="BE24" s="469"/>
      <c r="BF24" s="475"/>
      <c r="BG24" s="836">
        <f t="shared" si="14"/>
        <v>0</v>
      </c>
      <c r="BH24" s="480"/>
      <c r="BI24" s="481"/>
      <c r="BJ24" s="481"/>
      <c r="BK24" s="481"/>
      <c r="BL24" s="482"/>
      <c r="BM24" s="481"/>
      <c r="BN24" s="481"/>
      <c r="BO24" s="483"/>
      <c r="BP24" s="482">
        <f t="shared" si="4"/>
        <v>0</v>
      </c>
      <c r="BQ24" s="479">
        <f t="shared" si="15"/>
        <v>0</v>
      </c>
      <c r="BR24" s="837"/>
      <c r="BS24" s="481"/>
      <c r="BT24" s="481"/>
      <c r="BU24" s="481"/>
      <c r="BV24" s="482"/>
      <c r="BW24" s="481"/>
      <c r="BX24" s="481"/>
      <c r="BY24" s="483"/>
      <c r="BZ24" s="482">
        <f t="shared" si="5"/>
        <v>0</v>
      </c>
      <c r="CA24" s="479">
        <f t="shared" si="29"/>
        <v>0</v>
      </c>
      <c r="CB24" s="504"/>
      <c r="CC24" s="469"/>
      <c r="CD24" s="503"/>
      <c r="CE24" s="469"/>
      <c r="CF24" s="481"/>
      <c r="CG24" s="481"/>
      <c r="CH24" s="481"/>
      <c r="CI24" s="483"/>
      <c r="CJ24" s="485">
        <f t="shared" si="30"/>
        <v>0</v>
      </c>
      <c r="CK24" s="486">
        <f t="shared" si="16"/>
        <v>0</v>
      </c>
      <c r="CL24" s="479">
        <f t="shared" si="31"/>
        <v>0</v>
      </c>
      <c r="CM24" s="505"/>
      <c r="CN24" s="469"/>
      <c r="CO24" s="469"/>
      <c r="CP24" s="469"/>
      <c r="CQ24" s="469"/>
      <c r="CR24" s="469"/>
      <c r="CS24" s="485">
        <f t="shared" si="32"/>
        <v>0</v>
      </c>
      <c r="CT24" s="488"/>
      <c r="CU24" s="469"/>
      <c r="CV24" s="469"/>
      <c r="CW24" s="469"/>
      <c r="CX24" s="489"/>
      <c r="CY24" s="490"/>
      <c r="CZ24" s="491">
        <f t="shared" si="33"/>
        <v>0</v>
      </c>
      <c r="DA24" s="491">
        <f t="shared" si="6"/>
        <v>0</v>
      </c>
      <c r="DB24" s="491">
        <f t="shared" si="17"/>
        <v>0</v>
      </c>
      <c r="DC24" s="493">
        <f t="shared" si="7"/>
        <v>0</v>
      </c>
      <c r="DD24" s="494">
        <f t="shared" si="35"/>
        <v>0</v>
      </c>
      <c r="DE24" s="494">
        <f t="shared" si="34"/>
        <v>0</v>
      </c>
      <c r="DF24" s="494">
        <f t="shared" si="36"/>
        <v>0</v>
      </c>
      <c r="DG24" s="494">
        <f t="shared" si="8"/>
        <v>0</v>
      </c>
      <c r="DH24" s="494">
        <f t="shared" si="9"/>
        <v>0</v>
      </c>
      <c r="DI24" s="494">
        <f t="shared" si="37"/>
        <v>0</v>
      </c>
      <c r="DJ24" s="494">
        <f t="shared" si="18"/>
        <v>0</v>
      </c>
      <c r="DK24" s="494">
        <f t="shared" si="19"/>
        <v>0</v>
      </c>
      <c r="DL24" s="479">
        <f t="shared" si="38"/>
        <v>0</v>
      </c>
      <c r="DQ24" s="169">
        <f t="shared" si="41"/>
        <v>0</v>
      </c>
      <c r="DR24" s="169">
        <f t="shared" si="41"/>
        <v>0</v>
      </c>
      <c r="DS24" s="169">
        <f t="shared" si="41"/>
        <v>0</v>
      </c>
      <c r="DT24" s="169">
        <f t="shared" si="41"/>
        <v>0</v>
      </c>
      <c r="DU24" s="169">
        <f t="shared" si="41"/>
        <v>0</v>
      </c>
      <c r="DV24" s="169">
        <f t="shared" si="41"/>
        <v>0</v>
      </c>
      <c r="DW24" s="169">
        <f t="shared" si="41"/>
        <v>0</v>
      </c>
      <c r="DX24" s="169">
        <f t="shared" si="41"/>
        <v>0</v>
      </c>
      <c r="DY24" s="169">
        <f t="shared" si="41"/>
        <v>0</v>
      </c>
      <c r="DZ24" s="169">
        <f t="shared" si="41"/>
        <v>0</v>
      </c>
      <c r="EA24" s="169">
        <f t="shared" si="41"/>
        <v>0</v>
      </c>
      <c r="EB24" s="169">
        <f t="shared" si="41"/>
        <v>0</v>
      </c>
      <c r="EC24" s="169">
        <f t="shared" si="41"/>
        <v>0</v>
      </c>
      <c r="ED24" s="169">
        <f t="shared" si="41"/>
        <v>0</v>
      </c>
      <c r="EE24" s="169">
        <f t="shared" si="41"/>
        <v>0</v>
      </c>
      <c r="EF24" s="169">
        <f t="shared" si="41"/>
        <v>0</v>
      </c>
      <c r="EG24" s="169">
        <f t="shared" si="41"/>
        <v>0</v>
      </c>
      <c r="EH24" s="169">
        <f t="shared" si="41"/>
        <v>0</v>
      </c>
      <c r="EI24" s="169">
        <f t="shared" si="41"/>
        <v>0</v>
      </c>
      <c r="EJ24" s="169">
        <f t="shared" si="41"/>
        <v>0</v>
      </c>
      <c r="EK24" s="169">
        <f t="shared" si="41"/>
        <v>0</v>
      </c>
      <c r="EL24" s="169">
        <f t="shared" si="41"/>
        <v>0</v>
      </c>
      <c r="EM24" s="169">
        <f t="shared" si="41"/>
        <v>0</v>
      </c>
      <c r="EN24" s="169">
        <f t="shared" si="41"/>
        <v>0</v>
      </c>
      <c r="EP24" s="169">
        <f t="shared" si="20"/>
        <v>0</v>
      </c>
      <c r="EQ24" s="169">
        <f t="shared" si="20"/>
        <v>0</v>
      </c>
      <c r="ER24" s="169">
        <f t="shared" si="20"/>
        <v>0</v>
      </c>
      <c r="ES24" s="169">
        <f t="shared" si="20"/>
        <v>0</v>
      </c>
      <c r="ET24" s="169">
        <f t="shared" si="20"/>
        <v>0</v>
      </c>
      <c r="EU24" s="169">
        <f t="shared" si="20"/>
        <v>0</v>
      </c>
      <c r="EV24" s="169">
        <f t="shared" si="20"/>
        <v>0</v>
      </c>
      <c r="EW24" s="169">
        <f t="shared" si="20"/>
        <v>0</v>
      </c>
      <c r="EX24" s="169">
        <f t="shared" si="20"/>
        <v>0</v>
      </c>
      <c r="EY24" s="169">
        <f t="shared" si="20"/>
        <v>0</v>
      </c>
      <c r="EZ24" s="169">
        <f t="shared" si="20"/>
        <v>0</v>
      </c>
      <c r="FA24" s="169">
        <f t="shared" si="20"/>
        <v>0</v>
      </c>
      <c r="FB24" s="169">
        <f t="shared" si="20"/>
        <v>0</v>
      </c>
      <c r="FC24" s="169">
        <f t="shared" si="20"/>
        <v>0</v>
      </c>
      <c r="FD24" s="169">
        <f t="shared" si="20"/>
        <v>0</v>
      </c>
      <c r="FE24" s="169">
        <f t="shared" si="20"/>
        <v>0</v>
      </c>
      <c r="FF24" s="169">
        <f t="shared" si="42"/>
        <v>0</v>
      </c>
      <c r="FG24" s="169">
        <f t="shared" si="42"/>
        <v>0</v>
      </c>
      <c r="FH24" s="169">
        <f t="shared" si="42"/>
        <v>0</v>
      </c>
      <c r="FI24" s="169">
        <f t="shared" si="42"/>
        <v>0</v>
      </c>
      <c r="FJ24" s="169">
        <f t="shared" si="42"/>
        <v>0</v>
      </c>
      <c r="FK24" s="169">
        <f t="shared" si="42"/>
        <v>0</v>
      </c>
      <c r="FL24" s="169">
        <f t="shared" si="42"/>
        <v>0</v>
      </c>
      <c r="FM24" s="169">
        <f t="shared" si="42"/>
        <v>0</v>
      </c>
      <c r="FO24" s="169">
        <f t="shared" si="21"/>
        <v>0</v>
      </c>
      <c r="FP24" s="169">
        <f t="shared" si="21"/>
        <v>0</v>
      </c>
      <c r="FQ24" s="169">
        <f t="shared" si="21"/>
        <v>0</v>
      </c>
      <c r="FR24" s="169">
        <f t="shared" si="21"/>
        <v>0</v>
      </c>
      <c r="FS24" s="169">
        <f t="shared" si="21"/>
        <v>0</v>
      </c>
      <c r="FT24" s="169">
        <f t="shared" si="21"/>
        <v>0</v>
      </c>
      <c r="FU24" s="169">
        <f t="shared" si="21"/>
        <v>0</v>
      </c>
      <c r="FV24" s="169">
        <f t="shared" si="21"/>
        <v>0</v>
      </c>
      <c r="FW24" s="169">
        <f t="shared" si="21"/>
        <v>0</v>
      </c>
      <c r="FX24" s="169">
        <f t="shared" si="21"/>
        <v>0</v>
      </c>
      <c r="FY24" s="169">
        <f t="shared" si="21"/>
        <v>0</v>
      </c>
      <c r="FZ24" s="169">
        <f t="shared" si="21"/>
        <v>0</v>
      </c>
      <c r="GA24" s="169">
        <f t="shared" si="21"/>
        <v>0</v>
      </c>
      <c r="GB24" s="169">
        <f t="shared" si="21"/>
        <v>0</v>
      </c>
      <c r="GC24" s="169">
        <f t="shared" si="21"/>
        <v>0</v>
      </c>
      <c r="GD24" s="169">
        <f t="shared" si="21"/>
        <v>0</v>
      </c>
      <c r="GE24" s="169">
        <f t="shared" si="43"/>
        <v>0</v>
      </c>
      <c r="GF24" s="169">
        <f t="shared" si="43"/>
        <v>0</v>
      </c>
      <c r="GG24" s="169">
        <f t="shared" si="43"/>
        <v>0</v>
      </c>
      <c r="GH24" s="169">
        <f t="shared" si="43"/>
        <v>0</v>
      </c>
      <c r="GI24" s="169">
        <f t="shared" si="43"/>
        <v>0</v>
      </c>
      <c r="GJ24" s="169">
        <f t="shared" si="43"/>
        <v>0</v>
      </c>
      <c r="GK24" s="169">
        <f t="shared" si="43"/>
        <v>0</v>
      </c>
      <c r="GL24" s="169">
        <f t="shared" si="43"/>
        <v>0</v>
      </c>
    </row>
    <row r="25" spans="1:194" s="169" customFormat="1" ht="24.95" hidden="1" customHeight="1">
      <c r="A25" s="499"/>
      <c r="B25" s="499"/>
      <c r="D25" s="449"/>
      <c r="E25" s="450"/>
      <c r="F25" s="450"/>
      <c r="G25" s="450"/>
      <c r="H25" s="500"/>
      <c r="I25" s="506"/>
      <c r="J25" s="507"/>
      <c r="K25" s="507"/>
      <c r="L25" s="508"/>
      <c r="M25" s="508"/>
      <c r="N25" s="509"/>
      <c r="O25" s="455">
        <f t="shared" si="13"/>
        <v>0</v>
      </c>
      <c r="P25" s="456"/>
      <c r="Q25" s="457">
        <f t="shared" si="22"/>
        <v>0</v>
      </c>
      <c r="R25" s="457">
        <f t="shared" si="23"/>
        <v>0</v>
      </c>
      <c r="S25" s="458" t="e">
        <f>#REF!</f>
        <v>#REF!</v>
      </c>
      <c r="T25" s="458">
        <v>-45</v>
      </c>
      <c r="U25" s="458" t="e">
        <f t="shared" si="24"/>
        <v>#REF!</v>
      </c>
      <c r="V25" s="459"/>
      <c r="W25" s="459"/>
      <c r="X25" s="460">
        <f t="shared" si="25"/>
        <v>0</v>
      </c>
      <c r="Y25" s="461">
        <f t="shared" si="26"/>
        <v>0</v>
      </c>
      <c r="Z25" s="462"/>
      <c r="AA25" s="463"/>
      <c r="AB25" s="464"/>
      <c r="AC25" s="464"/>
      <c r="AD25" s="464"/>
      <c r="AE25" s="465"/>
      <c r="AF25" s="466">
        <f t="shared" si="3"/>
        <v>0</v>
      </c>
      <c r="AG25" s="501"/>
      <c r="AH25" s="469"/>
      <c r="AI25" s="490"/>
      <c r="AJ25" s="469"/>
      <c r="AK25" s="469"/>
      <c r="AL25" s="469"/>
      <c r="AM25" s="469"/>
      <c r="AN25" s="469"/>
      <c r="AO25" s="471">
        <f t="shared" si="27"/>
        <v>0</v>
      </c>
      <c r="AP25" s="472"/>
      <c r="AQ25" s="473"/>
      <c r="AR25" s="502"/>
      <c r="AS25" s="502"/>
      <c r="AT25" s="503"/>
      <c r="AU25" s="469"/>
      <c r="AV25" s="469"/>
      <c r="AW25" s="475"/>
      <c r="AX25" s="471">
        <f t="shared" si="28"/>
        <v>0</v>
      </c>
      <c r="AY25" s="497"/>
      <c r="AZ25" s="469"/>
      <c r="BA25" s="469"/>
      <c r="BB25" s="478"/>
      <c r="BC25" s="469"/>
      <c r="BD25" s="469"/>
      <c r="BE25" s="469"/>
      <c r="BF25" s="475"/>
      <c r="BG25" s="836">
        <f t="shared" si="14"/>
        <v>0</v>
      </c>
      <c r="BH25" s="480"/>
      <c r="BI25" s="481"/>
      <c r="BJ25" s="481"/>
      <c r="BK25" s="481"/>
      <c r="BL25" s="482"/>
      <c r="BM25" s="481"/>
      <c r="BN25" s="481"/>
      <c r="BO25" s="483"/>
      <c r="BP25" s="482">
        <f t="shared" si="4"/>
        <v>0</v>
      </c>
      <c r="BQ25" s="479">
        <f t="shared" si="15"/>
        <v>0</v>
      </c>
      <c r="BR25" s="837"/>
      <c r="BS25" s="481"/>
      <c r="BT25" s="481"/>
      <c r="BU25" s="481"/>
      <c r="BV25" s="482"/>
      <c r="BW25" s="481"/>
      <c r="BX25" s="481"/>
      <c r="BY25" s="483"/>
      <c r="BZ25" s="482">
        <f t="shared" si="5"/>
        <v>0</v>
      </c>
      <c r="CA25" s="479">
        <f t="shared" si="29"/>
        <v>0</v>
      </c>
      <c r="CB25" s="504"/>
      <c r="CC25" s="469"/>
      <c r="CD25" s="503"/>
      <c r="CE25" s="469"/>
      <c r="CF25" s="481"/>
      <c r="CG25" s="481"/>
      <c r="CH25" s="481"/>
      <c r="CI25" s="483"/>
      <c r="CJ25" s="485">
        <f t="shared" si="30"/>
        <v>0</v>
      </c>
      <c r="CK25" s="486">
        <f t="shared" si="16"/>
        <v>0</v>
      </c>
      <c r="CL25" s="479">
        <f t="shared" si="31"/>
        <v>0</v>
      </c>
      <c r="CM25" s="505"/>
      <c r="CN25" s="469"/>
      <c r="CO25" s="469"/>
      <c r="CP25" s="469"/>
      <c r="CQ25" s="469"/>
      <c r="CR25" s="469"/>
      <c r="CS25" s="485">
        <f t="shared" si="32"/>
        <v>0</v>
      </c>
      <c r="CT25" s="488"/>
      <c r="CU25" s="469"/>
      <c r="CV25" s="469"/>
      <c r="CW25" s="469"/>
      <c r="CX25" s="489"/>
      <c r="CY25" s="490"/>
      <c r="CZ25" s="491">
        <f t="shared" si="33"/>
        <v>0</v>
      </c>
      <c r="DA25" s="491">
        <f t="shared" si="6"/>
        <v>0</v>
      </c>
      <c r="DB25" s="491">
        <f t="shared" si="17"/>
        <v>0</v>
      </c>
      <c r="DC25" s="493">
        <f t="shared" si="7"/>
        <v>0</v>
      </c>
      <c r="DD25" s="494">
        <f t="shared" si="35"/>
        <v>0</v>
      </c>
      <c r="DE25" s="494">
        <f t="shared" si="34"/>
        <v>0</v>
      </c>
      <c r="DF25" s="494">
        <f>SUM(DC25:DE25)</f>
        <v>0</v>
      </c>
      <c r="DG25" s="494">
        <f t="shared" si="8"/>
        <v>0</v>
      </c>
      <c r="DH25" s="494">
        <f t="shared" si="9"/>
        <v>0</v>
      </c>
      <c r="DI25" s="494">
        <f>SUM(DG25:DH25)</f>
        <v>0</v>
      </c>
      <c r="DJ25" s="494">
        <f t="shared" si="18"/>
        <v>0</v>
      </c>
      <c r="DK25" s="494">
        <f t="shared" si="19"/>
        <v>0</v>
      </c>
      <c r="DL25" s="479">
        <f>SUM(DJ25:DK25)</f>
        <v>0</v>
      </c>
      <c r="DQ25" s="169">
        <f t="shared" si="41"/>
        <v>0</v>
      </c>
      <c r="DR25" s="169">
        <f t="shared" si="41"/>
        <v>0</v>
      </c>
      <c r="DS25" s="169">
        <f t="shared" si="41"/>
        <v>0</v>
      </c>
      <c r="DT25" s="169">
        <f t="shared" si="41"/>
        <v>0</v>
      </c>
      <c r="DU25" s="169">
        <f t="shared" si="41"/>
        <v>0</v>
      </c>
      <c r="DV25" s="169">
        <f t="shared" si="41"/>
        <v>0</v>
      </c>
      <c r="DW25" s="169">
        <f t="shared" si="41"/>
        <v>0</v>
      </c>
      <c r="DX25" s="169">
        <f t="shared" si="41"/>
        <v>0</v>
      </c>
      <c r="DY25" s="169">
        <f t="shared" si="41"/>
        <v>0</v>
      </c>
      <c r="DZ25" s="169">
        <f t="shared" si="41"/>
        <v>0</v>
      </c>
      <c r="EA25" s="169">
        <f t="shared" si="41"/>
        <v>0</v>
      </c>
      <c r="EB25" s="169">
        <f t="shared" si="41"/>
        <v>0</v>
      </c>
      <c r="EC25" s="169">
        <f t="shared" si="41"/>
        <v>0</v>
      </c>
      <c r="ED25" s="169">
        <f t="shared" si="41"/>
        <v>0</v>
      </c>
      <c r="EE25" s="169">
        <f t="shared" si="41"/>
        <v>0</v>
      </c>
      <c r="EF25" s="169">
        <f t="shared" si="41"/>
        <v>0</v>
      </c>
      <c r="EG25" s="169">
        <f t="shared" si="41"/>
        <v>0</v>
      </c>
      <c r="EH25" s="169">
        <f t="shared" si="41"/>
        <v>0</v>
      </c>
      <c r="EI25" s="169">
        <f t="shared" si="41"/>
        <v>0</v>
      </c>
      <c r="EJ25" s="169">
        <f t="shared" si="41"/>
        <v>0</v>
      </c>
      <c r="EK25" s="169">
        <f t="shared" si="41"/>
        <v>0</v>
      </c>
      <c r="EL25" s="169">
        <f t="shared" si="41"/>
        <v>0</v>
      </c>
      <c r="EM25" s="169">
        <f t="shared" si="41"/>
        <v>0</v>
      </c>
      <c r="EN25" s="169">
        <f t="shared" si="41"/>
        <v>0</v>
      </c>
      <c r="EP25" s="169">
        <f t="shared" si="20"/>
        <v>0</v>
      </c>
      <c r="EQ25" s="169">
        <f t="shared" si="20"/>
        <v>0</v>
      </c>
      <c r="ER25" s="169">
        <f t="shared" si="20"/>
        <v>0</v>
      </c>
      <c r="ES25" s="169">
        <f t="shared" si="20"/>
        <v>0</v>
      </c>
      <c r="ET25" s="169">
        <f t="shared" si="20"/>
        <v>0</v>
      </c>
      <c r="EU25" s="169">
        <f t="shared" si="20"/>
        <v>0</v>
      </c>
      <c r="EV25" s="169">
        <f t="shared" si="20"/>
        <v>0</v>
      </c>
      <c r="EW25" s="169">
        <f t="shared" si="20"/>
        <v>0</v>
      </c>
      <c r="EX25" s="169">
        <f t="shared" si="20"/>
        <v>0</v>
      </c>
      <c r="EY25" s="169">
        <f t="shared" si="20"/>
        <v>0</v>
      </c>
      <c r="EZ25" s="169">
        <f t="shared" si="20"/>
        <v>0</v>
      </c>
      <c r="FA25" s="169">
        <f t="shared" si="20"/>
        <v>0</v>
      </c>
      <c r="FB25" s="169">
        <f t="shared" si="20"/>
        <v>0</v>
      </c>
      <c r="FC25" s="169">
        <f t="shared" si="20"/>
        <v>0</v>
      </c>
      <c r="FD25" s="169">
        <f t="shared" si="20"/>
        <v>0</v>
      </c>
      <c r="FE25" s="169">
        <f t="shared" si="20"/>
        <v>0</v>
      </c>
      <c r="FF25" s="169">
        <f t="shared" si="42"/>
        <v>0</v>
      </c>
      <c r="FG25" s="169">
        <f t="shared" si="42"/>
        <v>0</v>
      </c>
      <c r="FH25" s="169">
        <f t="shared" si="42"/>
        <v>0</v>
      </c>
      <c r="FI25" s="169">
        <f t="shared" si="42"/>
        <v>0</v>
      </c>
      <c r="FJ25" s="169">
        <f t="shared" si="42"/>
        <v>0</v>
      </c>
      <c r="FK25" s="169">
        <f t="shared" si="42"/>
        <v>0</v>
      </c>
      <c r="FL25" s="169">
        <f t="shared" si="42"/>
        <v>0</v>
      </c>
      <c r="FM25" s="169">
        <f t="shared" si="42"/>
        <v>0</v>
      </c>
      <c r="FO25" s="169">
        <f t="shared" si="21"/>
        <v>0</v>
      </c>
      <c r="FP25" s="169">
        <f t="shared" si="21"/>
        <v>0</v>
      </c>
      <c r="FQ25" s="169">
        <f t="shared" si="21"/>
        <v>0</v>
      </c>
      <c r="FR25" s="169">
        <f t="shared" si="21"/>
        <v>0</v>
      </c>
      <c r="FS25" s="169">
        <f t="shared" si="21"/>
        <v>0</v>
      </c>
      <c r="FT25" s="169">
        <f t="shared" si="21"/>
        <v>0</v>
      </c>
      <c r="FU25" s="169">
        <f t="shared" si="21"/>
        <v>0</v>
      </c>
      <c r="FV25" s="169">
        <f t="shared" si="21"/>
        <v>0</v>
      </c>
      <c r="FW25" s="169">
        <f t="shared" si="21"/>
        <v>0</v>
      </c>
      <c r="FX25" s="169">
        <f t="shared" si="21"/>
        <v>0</v>
      </c>
      <c r="FY25" s="169">
        <f t="shared" si="21"/>
        <v>0</v>
      </c>
      <c r="FZ25" s="169">
        <f t="shared" si="21"/>
        <v>0</v>
      </c>
      <c r="GA25" s="169">
        <f t="shared" si="21"/>
        <v>0</v>
      </c>
      <c r="GB25" s="169">
        <f t="shared" si="21"/>
        <v>0</v>
      </c>
      <c r="GC25" s="169">
        <f t="shared" si="21"/>
        <v>0</v>
      </c>
      <c r="GD25" s="169">
        <f t="shared" si="21"/>
        <v>0</v>
      </c>
      <c r="GE25" s="169">
        <f t="shared" si="43"/>
        <v>0</v>
      </c>
      <c r="GF25" s="169">
        <f t="shared" si="43"/>
        <v>0</v>
      </c>
      <c r="GG25" s="169">
        <f t="shared" si="43"/>
        <v>0</v>
      </c>
      <c r="GH25" s="169">
        <f t="shared" si="43"/>
        <v>0</v>
      </c>
      <c r="GI25" s="169">
        <f t="shared" si="43"/>
        <v>0</v>
      </c>
      <c r="GJ25" s="169">
        <f t="shared" si="43"/>
        <v>0</v>
      </c>
      <c r="GK25" s="169">
        <f t="shared" si="43"/>
        <v>0</v>
      </c>
      <c r="GL25" s="169">
        <f t="shared" si="43"/>
        <v>0</v>
      </c>
    </row>
    <row r="26" spans="1:194" s="169" customFormat="1" ht="24.95" hidden="1" customHeight="1">
      <c r="A26" s="499"/>
      <c r="B26" s="499"/>
      <c r="D26" s="449"/>
      <c r="E26" s="450"/>
      <c r="F26" s="450"/>
      <c r="G26" s="450"/>
      <c r="H26" s="500"/>
      <c r="I26" s="452"/>
      <c r="J26" s="453"/>
      <c r="K26" s="453"/>
      <c r="L26" s="450"/>
      <c r="M26" s="450"/>
      <c r="N26" s="454"/>
      <c r="O26" s="455">
        <f t="shared" si="13"/>
        <v>0</v>
      </c>
      <c r="P26" s="456"/>
      <c r="Q26" s="457">
        <f t="shared" si="22"/>
        <v>0</v>
      </c>
      <c r="R26" s="457">
        <f t="shared" si="23"/>
        <v>0</v>
      </c>
      <c r="S26" s="458" t="e">
        <f>#REF!</f>
        <v>#REF!</v>
      </c>
      <c r="T26" s="458">
        <v>-45</v>
      </c>
      <c r="U26" s="458" t="e">
        <f t="shared" si="24"/>
        <v>#REF!</v>
      </c>
      <c r="V26" s="459"/>
      <c r="W26" s="459"/>
      <c r="X26" s="460">
        <f t="shared" si="25"/>
        <v>0</v>
      </c>
      <c r="Y26" s="461">
        <f t="shared" si="26"/>
        <v>0</v>
      </c>
      <c r="Z26" s="462"/>
      <c r="AA26" s="463"/>
      <c r="AB26" s="464"/>
      <c r="AC26" s="464"/>
      <c r="AD26" s="464"/>
      <c r="AE26" s="465"/>
      <c r="AF26" s="466">
        <f t="shared" si="3"/>
        <v>0</v>
      </c>
      <c r="AG26" s="501"/>
      <c r="AH26" s="469"/>
      <c r="AI26" s="490"/>
      <c r="AJ26" s="469"/>
      <c r="AK26" s="469"/>
      <c r="AL26" s="469"/>
      <c r="AM26" s="469"/>
      <c r="AN26" s="469"/>
      <c r="AO26" s="471">
        <f t="shared" si="27"/>
        <v>0</v>
      </c>
      <c r="AP26" s="472"/>
      <c r="AQ26" s="473"/>
      <c r="AR26" s="502"/>
      <c r="AS26" s="502"/>
      <c r="AT26" s="503"/>
      <c r="AU26" s="469"/>
      <c r="AV26" s="469"/>
      <c r="AW26" s="475"/>
      <c r="AX26" s="471">
        <f t="shared" si="28"/>
        <v>0</v>
      </c>
      <c r="AY26" s="497"/>
      <c r="AZ26" s="469"/>
      <c r="BA26" s="469"/>
      <c r="BB26" s="478"/>
      <c r="BC26" s="469"/>
      <c r="BD26" s="469"/>
      <c r="BE26" s="469"/>
      <c r="BF26" s="475"/>
      <c r="BG26" s="836">
        <f t="shared" si="14"/>
        <v>0</v>
      </c>
      <c r="BH26" s="480"/>
      <c r="BI26" s="481"/>
      <c r="BJ26" s="481"/>
      <c r="BK26" s="481"/>
      <c r="BL26" s="482"/>
      <c r="BM26" s="481"/>
      <c r="BN26" s="481"/>
      <c r="BO26" s="483"/>
      <c r="BP26" s="482">
        <f t="shared" si="4"/>
        <v>0</v>
      </c>
      <c r="BQ26" s="479">
        <f t="shared" si="15"/>
        <v>0</v>
      </c>
      <c r="BR26" s="837"/>
      <c r="BS26" s="481"/>
      <c r="BT26" s="481"/>
      <c r="BU26" s="481"/>
      <c r="BV26" s="482"/>
      <c r="BW26" s="481"/>
      <c r="BX26" s="481"/>
      <c r="BY26" s="483"/>
      <c r="BZ26" s="482">
        <f t="shared" si="5"/>
        <v>0</v>
      </c>
      <c r="CA26" s="479">
        <f t="shared" si="29"/>
        <v>0</v>
      </c>
      <c r="CB26" s="504"/>
      <c r="CC26" s="469"/>
      <c r="CD26" s="503"/>
      <c r="CE26" s="469"/>
      <c r="CF26" s="481"/>
      <c r="CG26" s="481"/>
      <c r="CH26" s="481"/>
      <c r="CI26" s="483"/>
      <c r="CJ26" s="485">
        <f t="shared" si="30"/>
        <v>0</v>
      </c>
      <c r="CK26" s="486">
        <f t="shared" si="16"/>
        <v>0</v>
      </c>
      <c r="CL26" s="479">
        <f t="shared" si="31"/>
        <v>0</v>
      </c>
      <c r="CM26" s="505"/>
      <c r="CN26" s="469"/>
      <c r="CO26" s="469"/>
      <c r="CP26" s="469"/>
      <c r="CQ26" s="469"/>
      <c r="CR26" s="469"/>
      <c r="CS26" s="485">
        <f t="shared" si="32"/>
        <v>0</v>
      </c>
      <c r="CT26" s="488"/>
      <c r="CU26" s="469"/>
      <c r="CV26" s="469"/>
      <c r="CW26" s="469"/>
      <c r="CX26" s="489"/>
      <c r="CY26" s="490"/>
      <c r="CZ26" s="491">
        <f t="shared" si="33"/>
        <v>0</v>
      </c>
      <c r="DA26" s="491">
        <f t="shared" si="6"/>
        <v>0</v>
      </c>
      <c r="DB26" s="491">
        <f t="shared" si="17"/>
        <v>0</v>
      </c>
      <c r="DC26" s="493">
        <f t="shared" si="7"/>
        <v>0</v>
      </c>
      <c r="DD26" s="494">
        <f t="shared" si="35"/>
        <v>0</v>
      </c>
      <c r="DE26" s="494">
        <f t="shared" si="34"/>
        <v>0</v>
      </c>
      <c r="DF26" s="494">
        <f>SUM(DC26:DE26)</f>
        <v>0</v>
      </c>
      <c r="DG26" s="494">
        <f t="shared" si="8"/>
        <v>0</v>
      </c>
      <c r="DH26" s="494">
        <f t="shared" si="9"/>
        <v>0</v>
      </c>
      <c r="DI26" s="494">
        <f>SUM(DG26:DH26)</f>
        <v>0</v>
      </c>
      <c r="DJ26" s="494">
        <f t="shared" si="18"/>
        <v>0</v>
      </c>
      <c r="DK26" s="494">
        <f t="shared" si="19"/>
        <v>0</v>
      </c>
      <c r="DL26" s="479">
        <f>SUM(DJ26:DK26)</f>
        <v>0</v>
      </c>
      <c r="DQ26" s="169">
        <f t="shared" si="41"/>
        <v>0</v>
      </c>
      <c r="DR26" s="169">
        <f t="shared" si="41"/>
        <v>0</v>
      </c>
      <c r="DS26" s="169">
        <f t="shared" si="41"/>
        <v>0</v>
      </c>
      <c r="DT26" s="169">
        <f t="shared" si="41"/>
        <v>0</v>
      </c>
      <c r="DU26" s="169">
        <f t="shared" si="41"/>
        <v>0</v>
      </c>
      <c r="DV26" s="169">
        <f t="shared" si="41"/>
        <v>0</v>
      </c>
      <c r="DW26" s="169">
        <f t="shared" si="41"/>
        <v>0</v>
      </c>
      <c r="DX26" s="169">
        <f t="shared" si="41"/>
        <v>0</v>
      </c>
      <c r="DY26" s="169">
        <f t="shared" si="41"/>
        <v>0</v>
      </c>
      <c r="DZ26" s="169">
        <f t="shared" si="41"/>
        <v>0</v>
      </c>
      <c r="EA26" s="169">
        <f t="shared" si="41"/>
        <v>0</v>
      </c>
      <c r="EB26" s="169">
        <f t="shared" si="41"/>
        <v>0</v>
      </c>
      <c r="EC26" s="169">
        <f t="shared" si="41"/>
        <v>0</v>
      </c>
      <c r="ED26" s="169">
        <f t="shared" si="41"/>
        <v>0</v>
      </c>
      <c r="EE26" s="169">
        <f t="shared" si="41"/>
        <v>0</v>
      </c>
      <c r="EF26" s="169">
        <f t="shared" ref="EF26:EN26" si="44">IF($I26=EF$3,$X26,0)</f>
        <v>0</v>
      </c>
      <c r="EG26" s="169">
        <f t="shared" si="44"/>
        <v>0</v>
      </c>
      <c r="EH26" s="169">
        <f t="shared" si="44"/>
        <v>0</v>
      </c>
      <c r="EI26" s="169">
        <f t="shared" si="44"/>
        <v>0</v>
      </c>
      <c r="EJ26" s="169">
        <f t="shared" si="44"/>
        <v>0</v>
      </c>
      <c r="EK26" s="169">
        <f t="shared" si="44"/>
        <v>0</v>
      </c>
      <c r="EL26" s="169">
        <f t="shared" si="44"/>
        <v>0</v>
      </c>
      <c r="EM26" s="169">
        <f t="shared" si="44"/>
        <v>0</v>
      </c>
      <c r="EN26" s="169">
        <f t="shared" si="44"/>
        <v>0</v>
      </c>
      <c r="EP26" s="169">
        <f t="shared" si="20"/>
        <v>0</v>
      </c>
      <c r="EQ26" s="169">
        <f t="shared" si="20"/>
        <v>0</v>
      </c>
      <c r="ER26" s="169">
        <f t="shared" si="20"/>
        <v>0</v>
      </c>
      <c r="ES26" s="169">
        <f t="shared" si="20"/>
        <v>0</v>
      </c>
      <c r="ET26" s="169">
        <f t="shared" si="20"/>
        <v>0</v>
      </c>
      <c r="EU26" s="169">
        <f t="shared" si="20"/>
        <v>0</v>
      </c>
      <c r="EV26" s="169">
        <f t="shared" si="20"/>
        <v>0</v>
      </c>
      <c r="EW26" s="169">
        <f t="shared" si="20"/>
        <v>0</v>
      </c>
      <c r="EX26" s="169">
        <f t="shared" si="20"/>
        <v>0</v>
      </c>
      <c r="EY26" s="169">
        <f t="shared" si="20"/>
        <v>0</v>
      </c>
      <c r="EZ26" s="169">
        <f t="shared" si="20"/>
        <v>0</v>
      </c>
      <c r="FA26" s="169">
        <f t="shared" si="20"/>
        <v>0</v>
      </c>
      <c r="FB26" s="169">
        <f t="shared" si="20"/>
        <v>0</v>
      </c>
      <c r="FC26" s="169">
        <f t="shared" si="20"/>
        <v>0</v>
      </c>
      <c r="FD26" s="169">
        <f t="shared" si="20"/>
        <v>0</v>
      </c>
      <c r="FE26" s="169">
        <f t="shared" si="20"/>
        <v>0</v>
      </c>
      <c r="FF26" s="169">
        <f t="shared" si="42"/>
        <v>0</v>
      </c>
      <c r="FG26" s="169">
        <f t="shared" si="42"/>
        <v>0</v>
      </c>
      <c r="FH26" s="169">
        <f t="shared" si="42"/>
        <v>0</v>
      </c>
      <c r="FI26" s="169">
        <f t="shared" si="42"/>
        <v>0</v>
      </c>
      <c r="FJ26" s="169">
        <f t="shared" si="42"/>
        <v>0</v>
      </c>
      <c r="FK26" s="169">
        <f t="shared" si="42"/>
        <v>0</v>
      </c>
      <c r="FL26" s="169">
        <f t="shared" si="42"/>
        <v>0</v>
      </c>
      <c r="FM26" s="169">
        <f t="shared" si="42"/>
        <v>0</v>
      </c>
      <c r="FO26" s="169">
        <f t="shared" si="21"/>
        <v>0</v>
      </c>
      <c r="FP26" s="169">
        <f t="shared" si="21"/>
        <v>0</v>
      </c>
      <c r="FQ26" s="169">
        <f t="shared" si="21"/>
        <v>0</v>
      </c>
      <c r="FR26" s="169">
        <f t="shared" si="21"/>
        <v>0</v>
      </c>
      <c r="FS26" s="169">
        <f t="shared" si="21"/>
        <v>0</v>
      </c>
      <c r="FT26" s="169">
        <f t="shared" si="21"/>
        <v>0</v>
      </c>
      <c r="FU26" s="169">
        <f t="shared" si="21"/>
        <v>0</v>
      </c>
      <c r="FV26" s="169">
        <f t="shared" si="21"/>
        <v>0</v>
      </c>
      <c r="FW26" s="169">
        <f t="shared" si="21"/>
        <v>0</v>
      </c>
      <c r="FX26" s="169">
        <f t="shared" si="21"/>
        <v>0</v>
      </c>
      <c r="FY26" s="169">
        <f t="shared" si="21"/>
        <v>0</v>
      </c>
      <c r="FZ26" s="169">
        <f t="shared" si="21"/>
        <v>0</v>
      </c>
      <c r="GA26" s="169">
        <f t="shared" si="21"/>
        <v>0</v>
      </c>
      <c r="GB26" s="169">
        <f t="shared" si="21"/>
        <v>0</v>
      </c>
      <c r="GC26" s="169">
        <f t="shared" si="21"/>
        <v>0</v>
      </c>
      <c r="GD26" s="169">
        <f t="shared" si="21"/>
        <v>0</v>
      </c>
      <c r="GE26" s="169">
        <f t="shared" si="43"/>
        <v>0</v>
      </c>
      <c r="GF26" s="169">
        <f t="shared" si="43"/>
        <v>0</v>
      </c>
      <c r="GG26" s="169">
        <f t="shared" si="43"/>
        <v>0</v>
      </c>
      <c r="GH26" s="169">
        <f t="shared" si="43"/>
        <v>0</v>
      </c>
      <c r="GI26" s="169">
        <f t="shared" si="43"/>
        <v>0</v>
      </c>
      <c r="GJ26" s="169">
        <f t="shared" si="43"/>
        <v>0</v>
      </c>
      <c r="GK26" s="169">
        <f t="shared" si="43"/>
        <v>0</v>
      </c>
      <c r="GL26" s="169">
        <f t="shared" si="43"/>
        <v>0</v>
      </c>
    </row>
    <row r="27" spans="1:194" s="169" customFormat="1" ht="24.95" hidden="1" customHeight="1">
      <c r="A27" s="499"/>
      <c r="B27" s="499"/>
      <c r="D27" s="449"/>
      <c r="E27" s="450"/>
      <c r="F27" s="450"/>
      <c r="G27" s="450"/>
      <c r="H27" s="500"/>
      <c r="I27" s="452"/>
      <c r="J27" s="453"/>
      <c r="K27" s="453"/>
      <c r="L27" s="450"/>
      <c r="M27" s="450"/>
      <c r="N27" s="454"/>
      <c r="O27" s="455">
        <f t="shared" si="13"/>
        <v>0</v>
      </c>
      <c r="P27" s="456"/>
      <c r="Q27" s="457">
        <f t="shared" si="22"/>
        <v>0</v>
      </c>
      <c r="R27" s="457">
        <f t="shared" si="23"/>
        <v>0</v>
      </c>
      <c r="S27" s="458" t="e">
        <f>#REF!</f>
        <v>#REF!</v>
      </c>
      <c r="T27" s="458">
        <v>-45</v>
      </c>
      <c r="U27" s="458" t="e">
        <f t="shared" si="24"/>
        <v>#REF!</v>
      </c>
      <c r="V27" s="459"/>
      <c r="W27" s="459"/>
      <c r="X27" s="460">
        <f t="shared" si="25"/>
        <v>0</v>
      </c>
      <c r="Y27" s="461">
        <f t="shared" si="26"/>
        <v>0</v>
      </c>
      <c r="Z27" s="462"/>
      <c r="AA27" s="463"/>
      <c r="AB27" s="464"/>
      <c r="AC27" s="464"/>
      <c r="AD27" s="464"/>
      <c r="AE27" s="465"/>
      <c r="AF27" s="466">
        <f t="shared" si="3"/>
        <v>0</v>
      </c>
      <c r="AG27" s="501"/>
      <c r="AH27" s="469"/>
      <c r="AI27" s="490"/>
      <c r="AJ27" s="469"/>
      <c r="AK27" s="469"/>
      <c r="AL27" s="469"/>
      <c r="AM27" s="469"/>
      <c r="AN27" s="469"/>
      <c r="AO27" s="471">
        <f t="shared" si="27"/>
        <v>0</v>
      </c>
      <c r="AP27" s="472"/>
      <c r="AQ27" s="473"/>
      <c r="AR27" s="502"/>
      <c r="AS27" s="502"/>
      <c r="AT27" s="503"/>
      <c r="AU27" s="469"/>
      <c r="AV27" s="469"/>
      <c r="AW27" s="475"/>
      <c r="AX27" s="471">
        <f t="shared" si="28"/>
        <v>0</v>
      </c>
      <c r="AY27" s="497"/>
      <c r="AZ27" s="469"/>
      <c r="BA27" s="469"/>
      <c r="BB27" s="478"/>
      <c r="BC27" s="469"/>
      <c r="BD27" s="469"/>
      <c r="BE27" s="469"/>
      <c r="BF27" s="475"/>
      <c r="BG27" s="836">
        <f t="shared" si="14"/>
        <v>0</v>
      </c>
      <c r="BH27" s="480"/>
      <c r="BI27" s="481"/>
      <c r="BJ27" s="481"/>
      <c r="BK27" s="481"/>
      <c r="BL27" s="482"/>
      <c r="BM27" s="481"/>
      <c r="BN27" s="481"/>
      <c r="BO27" s="483"/>
      <c r="BP27" s="482">
        <f t="shared" si="4"/>
        <v>0</v>
      </c>
      <c r="BQ27" s="479">
        <f t="shared" si="15"/>
        <v>0</v>
      </c>
      <c r="BR27" s="837"/>
      <c r="BS27" s="481"/>
      <c r="BT27" s="481"/>
      <c r="BU27" s="481"/>
      <c r="BV27" s="482"/>
      <c r="BW27" s="481"/>
      <c r="BX27" s="481"/>
      <c r="BY27" s="483"/>
      <c r="BZ27" s="482">
        <f t="shared" si="5"/>
        <v>0</v>
      </c>
      <c r="CA27" s="479">
        <f t="shared" si="29"/>
        <v>0</v>
      </c>
      <c r="CB27" s="504"/>
      <c r="CC27" s="469"/>
      <c r="CD27" s="503"/>
      <c r="CE27" s="469"/>
      <c r="CF27" s="481"/>
      <c r="CG27" s="481"/>
      <c r="CH27" s="481"/>
      <c r="CI27" s="483"/>
      <c r="CJ27" s="485">
        <f t="shared" si="30"/>
        <v>0</v>
      </c>
      <c r="CK27" s="486">
        <f t="shared" si="16"/>
        <v>0</v>
      </c>
      <c r="CL27" s="479">
        <f t="shared" si="31"/>
        <v>0</v>
      </c>
      <c r="CM27" s="505"/>
      <c r="CN27" s="469"/>
      <c r="CO27" s="469"/>
      <c r="CP27" s="469"/>
      <c r="CQ27" s="469"/>
      <c r="CR27" s="469"/>
      <c r="CS27" s="485">
        <f t="shared" si="32"/>
        <v>0</v>
      </c>
      <c r="CT27" s="488"/>
      <c r="CU27" s="469"/>
      <c r="CV27" s="469"/>
      <c r="CW27" s="469"/>
      <c r="CX27" s="489"/>
      <c r="CY27" s="490"/>
      <c r="CZ27" s="491">
        <f t="shared" si="33"/>
        <v>0</v>
      </c>
      <c r="DA27" s="491">
        <f t="shared" si="6"/>
        <v>0</v>
      </c>
      <c r="DB27" s="491">
        <f t="shared" si="17"/>
        <v>0</v>
      </c>
      <c r="DC27" s="493">
        <f t="shared" si="7"/>
        <v>0</v>
      </c>
      <c r="DD27" s="494">
        <f t="shared" si="35"/>
        <v>0</v>
      </c>
      <c r="DE27" s="494">
        <f t="shared" si="34"/>
        <v>0</v>
      </c>
      <c r="DF27" s="494">
        <f>SUM(DC27:DE27)</f>
        <v>0</v>
      </c>
      <c r="DG27" s="494">
        <f t="shared" si="8"/>
        <v>0</v>
      </c>
      <c r="DH27" s="494">
        <f t="shared" si="9"/>
        <v>0</v>
      </c>
      <c r="DI27" s="494">
        <f>SUM(DG27:DH27)</f>
        <v>0</v>
      </c>
      <c r="DJ27" s="494">
        <f t="shared" si="18"/>
        <v>0</v>
      </c>
      <c r="DK27" s="494">
        <f t="shared" si="19"/>
        <v>0</v>
      </c>
      <c r="DL27" s="479">
        <f>SUM(DJ27:DK27)</f>
        <v>0</v>
      </c>
      <c r="DQ27" s="169">
        <f t="shared" ref="DQ27:EN37" si="45">IF($I27=DQ$3,$X27,0)</f>
        <v>0</v>
      </c>
      <c r="DR27" s="169">
        <f t="shared" si="45"/>
        <v>0</v>
      </c>
      <c r="DS27" s="169">
        <f t="shared" si="45"/>
        <v>0</v>
      </c>
      <c r="DT27" s="169">
        <f t="shared" si="45"/>
        <v>0</v>
      </c>
      <c r="DU27" s="169">
        <f t="shared" si="45"/>
        <v>0</v>
      </c>
      <c r="DV27" s="169">
        <f t="shared" si="45"/>
        <v>0</v>
      </c>
      <c r="DW27" s="169">
        <f t="shared" si="45"/>
        <v>0</v>
      </c>
      <c r="DX27" s="169">
        <f t="shared" si="45"/>
        <v>0</v>
      </c>
      <c r="DY27" s="169">
        <f t="shared" si="45"/>
        <v>0</v>
      </c>
      <c r="DZ27" s="169">
        <f t="shared" si="45"/>
        <v>0</v>
      </c>
      <c r="EA27" s="169">
        <f t="shared" si="45"/>
        <v>0</v>
      </c>
      <c r="EB27" s="169">
        <f t="shared" si="45"/>
        <v>0</v>
      </c>
      <c r="EC27" s="169">
        <f t="shared" si="45"/>
        <v>0</v>
      </c>
      <c r="ED27" s="169">
        <f t="shared" si="45"/>
        <v>0</v>
      </c>
      <c r="EE27" s="169">
        <f t="shared" si="45"/>
        <v>0</v>
      </c>
      <c r="EF27" s="169">
        <f t="shared" si="45"/>
        <v>0</v>
      </c>
      <c r="EG27" s="169">
        <f t="shared" si="45"/>
        <v>0</v>
      </c>
      <c r="EH27" s="169">
        <f t="shared" si="45"/>
        <v>0</v>
      </c>
      <c r="EI27" s="169">
        <f t="shared" si="45"/>
        <v>0</v>
      </c>
      <c r="EJ27" s="169">
        <f t="shared" si="45"/>
        <v>0</v>
      </c>
      <c r="EK27" s="169">
        <f t="shared" si="45"/>
        <v>0</v>
      </c>
      <c r="EL27" s="169">
        <f t="shared" si="45"/>
        <v>0</v>
      </c>
      <c r="EM27" s="169">
        <f t="shared" si="45"/>
        <v>0</v>
      </c>
      <c r="EN27" s="169">
        <f t="shared" si="45"/>
        <v>0</v>
      </c>
      <c r="EP27" s="169">
        <f t="shared" si="20"/>
        <v>0</v>
      </c>
      <c r="EQ27" s="169">
        <f t="shared" si="20"/>
        <v>0</v>
      </c>
      <c r="ER27" s="169">
        <f t="shared" si="20"/>
        <v>0</v>
      </c>
      <c r="ES27" s="169">
        <f t="shared" si="20"/>
        <v>0</v>
      </c>
      <c r="ET27" s="169">
        <f t="shared" si="20"/>
        <v>0</v>
      </c>
      <c r="EU27" s="169">
        <f t="shared" si="20"/>
        <v>0</v>
      </c>
      <c r="EV27" s="169">
        <f t="shared" si="20"/>
        <v>0</v>
      </c>
      <c r="EW27" s="169">
        <f t="shared" si="20"/>
        <v>0</v>
      </c>
      <c r="EX27" s="169">
        <f t="shared" si="20"/>
        <v>0</v>
      </c>
      <c r="EY27" s="169">
        <f t="shared" si="20"/>
        <v>0</v>
      </c>
      <c r="EZ27" s="169">
        <f t="shared" si="20"/>
        <v>0</v>
      </c>
      <c r="FA27" s="169">
        <f t="shared" si="20"/>
        <v>0</v>
      </c>
      <c r="FB27" s="169">
        <f t="shared" si="20"/>
        <v>0</v>
      </c>
      <c r="FC27" s="169">
        <f t="shared" si="20"/>
        <v>0</v>
      </c>
      <c r="FD27" s="169">
        <f t="shared" si="20"/>
        <v>0</v>
      </c>
      <c r="FE27" s="169">
        <f t="shared" si="20"/>
        <v>0</v>
      </c>
      <c r="FF27" s="169">
        <f t="shared" si="42"/>
        <v>0</v>
      </c>
      <c r="FG27" s="169">
        <f t="shared" si="42"/>
        <v>0</v>
      </c>
      <c r="FH27" s="169">
        <f t="shared" si="42"/>
        <v>0</v>
      </c>
      <c r="FI27" s="169">
        <f t="shared" si="42"/>
        <v>0</v>
      </c>
      <c r="FJ27" s="169">
        <f t="shared" si="42"/>
        <v>0</v>
      </c>
      <c r="FK27" s="169">
        <f t="shared" si="42"/>
        <v>0</v>
      </c>
      <c r="FL27" s="169">
        <f t="shared" si="42"/>
        <v>0</v>
      </c>
      <c r="FM27" s="169">
        <f t="shared" si="42"/>
        <v>0</v>
      </c>
      <c r="FO27" s="169">
        <f t="shared" si="21"/>
        <v>0</v>
      </c>
      <c r="FP27" s="169">
        <f t="shared" si="21"/>
        <v>0</v>
      </c>
      <c r="FQ27" s="169">
        <f t="shared" si="21"/>
        <v>0</v>
      </c>
      <c r="FR27" s="169">
        <f t="shared" si="21"/>
        <v>0</v>
      </c>
      <c r="FS27" s="169">
        <f t="shared" si="21"/>
        <v>0</v>
      </c>
      <c r="FT27" s="169">
        <f t="shared" si="21"/>
        <v>0</v>
      </c>
      <c r="FU27" s="169">
        <f t="shared" si="21"/>
        <v>0</v>
      </c>
      <c r="FV27" s="169">
        <f t="shared" si="21"/>
        <v>0</v>
      </c>
      <c r="FW27" s="169">
        <f t="shared" si="21"/>
        <v>0</v>
      </c>
      <c r="FX27" s="169">
        <f t="shared" si="21"/>
        <v>0</v>
      </c>
      <c r="FY27" s="169">
        <f t="shared" si="21"/>
        <v>0</v>
      </c>
      <c r="FZ27" s="169">
        <f t="shared" si="21"/>
        <v>0</v>
      </c>
      <c r="GA27" s="169">
        <f t="shared" si="21"/>
        <v>0</v>
      </c>
      <c r="GB27" s="169">
        <f t="shared" si="21"/>
        <v>0</v>
      </c>
      <c r="GC27" s="169">
        <f t="shared" si="21"/>
        <v>0</v>
      </c>
      <c r="GD27" s="169">
        <f t="shared" si="21"/>
        <v>0</v>
      </c>
      <c r="GE27" s="169">
        <f t="shared" si="43"/>
        <v>0</v>
      </c>
      <c r="GF27" s="169">
        <f t="shared" si="43"/>
        <v>0</v>
      </c>
      <c r="GG27" s="169">
        <f t="shared" si="43"/>
        <v>0</v>
      </c>
      <c r="GH27" s="169">
        <f t="shared" si="43"/>
        <v>0</v>
      </c>
      <c r="GI27" s="169">
        <f t="shared" si="43"/>
        <v>0</v>
      </c>
      <c r="GJ27" s="169">
        <f t="shared" si="43"/>
        <v>0</v>
      </c>
      <c r="GK27" s="169">
        <f t="shared" si="43"/>
        <v>0</v>
      </c>
      <c r="GL27" s="169">
        <f t="shared" si="43"/>
        <v>0</v>
      </c>
    </row>
    <row r="28" spans="1:194" s="169" customFormat="1" ht="24.95" hidden="1" customHeight="1">
      <c r="A28" s="499"/>
      <c r="B28" s="499"/>
      <c r="D28" s="449"/>
      <c r="E28" s="450"/>
      <c r="F28" s="450"/>
      <c r="G28" s="450"/>
      <c r="H28" s="500"/>
      <c r="I28" s="452"/>
      <c r="J28" s="453"/>
      <c r="K28" s="453"/>
      <c r="L28" s="450"/>
      <c r="M28" s="450"/>
      <c r="N28" s="454"/>
      <c r="O28" s="455">
        <f t="shared" si="13"/>
        <v>0</v>
      </c>
      <c r="P28" s="456"/>
      <c r="Q28" s="457">
        <f t="shared" si="22"/>
        <v>0</v>
      </c>
      <c r="R28" s="457">
        <f t="shared" si="23"/>
        <v>0</v>
      </c>
      <c r="S28" s="458" t="e">
        <f>#REF!</f>
        <v>#REF!</v>
      </c>
      <c r="T28" s="458">
        <v>-45</v>
      </c>
      <c r="U28" s="458" t="e">
        <f t="shared" si="24"/>
        <v>#REF!</v>
      </c>
      <c r="V28" s="459"/>
      <c r="W28" s="459"/>
      <c r="X28" s="460">
        <f t="shared" si="25"/>
        <v>0</v>
      </c>
      <c r="Y28" s="461">
        <f t="shared" si="26"/>
        <v>0</v>
      </c>
      <c r="Z28" s="462"/>
      <c r="AA28" s="463"/>
      <c r="AB28" s="464"/>
      <c r="AC28" s="464"/>
      <c r="AD28" s="464"/>
      <c r="AE28" s="465"/>
      <c r="AF28" s="466">
        <f t="shared" si="3"/>
        <v>0</v>
      </c>
      <c r="AG28" s="501"/>
      <c r="AH28" s="469"/>
      <c r="AI28" s="490"/>
      <c r="AJ28" s="469"/>
      <c r="AK28" s="469"/>
      <c r="AL28" s="469"/>
      <c r="AM28" s="469"/>
      <c r="AN28" s="469"/>
      <c r="AO28" s="471">
        <f t="shared" si="27"/>
        <v>0</v>
      </c>
      <c r="AP28" s="472"/>
      <c r="AQ28" s="473"/>
      <c r="AR28" s="502"/>
      <c r="AS28" s="502"/>
      <c r="AT28" s="503"/>
      <c r="AU28" s="469"/>
      <c r="AV28" s="469"/>
      <c r="AW28" s="475"/>
      <c r="AX28" s="471">
        <f t="shared" si="28"/>
        <v>0</v>
      </c>
      <c r="AY28" s="497"/>
      <c r="AZ28" s="469"/>
      <c r="BA28" s="469"/>
      <c r="BB28" s="478"/>
      <c r="BC28" s="469"/>
      <c r="BD28" s="469"/>
      <c r="BE28" s="469"/>
      <c r="BF28" s="475"/>
      <c r="BG28" s="836">
        <f t="shared" si="14"/>
        <v>0</v>
      </c>
      <c r="BH28" s="480"/>
      <c r="BI28" s="481"/>
      <c r="BJ28" s="481"/>
      <c r="BK28" s="481"/>
      <c r="BL28" s="482"/>
      <c r="BM28" s="481"/>
      <c r="BN28" s="481"/>
      <c r="BO28" s="483"/>
      <c r="BP28" s="482">
        <f t="shared" si="4"/>
        <v>0</v>
      </c>
      <c r="BQ28" s="479">
        <f t="shared" si="15"/>
        <v>0</v>
      </c>
      <c r="BR28" s="837"/>
      <c r="BS28" s="481"/>
      <c r="BT28" s="481"/>
      <c r="BU28" s="481"/>
      <c r="BV28" s="482"/>
      <c r="BW28" s="481"/>
      <c r="BX28" s="481"/>
      <c r="BY28" s="483"/>
      <c r="BZ28" s="482">
        <f t="shared" si="5"/>
        <v>0</v>
      </c>
      <c r="CA28" s="479">
        <f t="shared" si="29"/>
        <v>0</v>
      </c>
      <c r="CB28" s="504"/>
      <c r="CC28" s="469"/>
      <c r="CD28" s="503"/>
      <c r="CE28" s="469"/>
      <c r="CF28" s="481"/>
      <c r="CG28" s="481"/>
      <c r="CH28" s="481"/>
      <c r="CI28" s="483"/>
      <c r="CJ28" s="485">
        <f t="shared" si="30"/>
        <v>0</v>
      </c>
      <c r="CK28" s="486">
        <f t="shared" si="16"/>
        <v>0</v>
      </c>
      <c r="CL28" s="479">
        <f t="shared" si="31"/>
        <v>0</v>
      </c>
      <c r="CM28" s="505"/>
      <c r="CN28" s="469"/>
      <c r="CO28" s="469"/>
      <c r="CP28" s="469"/>
      <c r="CQ28" s="469"/>
      <c r="CR28" s="469"/>
      <c r="CS28" s="485">
        <f t="shared" si="32"/>
        <v>0</v>
      </c>
      <c r="CT28" s="488"/>
      <c r="CU28" s="469"/>
      <c r="CV28" s="469"/>
      <c r="CW28" s="469"/>
      <c r="CX28" s="489"/>
      <c r="CY28" s="490"/>
      <c r="CZ28" s="491">
        <f t="shared" si="33"/>
        <v>0</v>
      </c>
      <c r="DA28" s="491">
        <f t="shared" si="6"/>
        <v>0</v>
      </c>
      <c r="DB28" s="491">
        <f t="shared" si="17"/>
        <v>0</v>
      </c>
      <c r="DC28" s="493">
        <f t="shared" si="7"/>
        <v>0</v>
      </c>
      <c r="DD28" s="494">
        <f t="shared" si="35"/>
        <v>0</v>
      </c>
      <c r="DE28" s="494">
        <f t="shared" si="34"/>
        <v>0</v>
      </c>
      <c r="DF28" s="494">
        <f>SUM(DC28:DE28)</f>
        <v>0</v>
      </c>
      <c r="DG28" s="494">
        <f t="shared" si="8"/>
        <v>0</v>
      </c>
      <c r="DH28" s="494">
        <f t="shared" si="9"/>
        <v>0</v>
      </c>
      <c r="DI28" s="494">
        <f>SUM(DG28:DH28)</f>
        <v>0</v>
      </c>
      <c r="DJ28" s="494">
        <f t="shared" si="18"/>
        <v>0</v>
      </c>
      <c r="DK28" s="494">
        <f t="shared" si="19"/>
        <v>0</v>
      </c>
      <c r="DL28" s="479">
        <f>SUM(DJ28:DK28)</f>
        <v>0</v>
      </c>
      <c r="DQ28" s="169">
        <f t="shared" si="45"/>
        <v>0</v>
      </c>
      <c r="DR28" s="169">
        <f t="shared" si="45"/>
        <v>0</v>
      </c>
      <c r="DS28" s="169">
        <f t="shared" si="45"/>
        <v>0</v>
      </c>
      <c r="DT28" s="169">
        <f t="shared" si="45"/>
        <v>0</v>
      </c>
      <c r="DU28" s="169">
        <f t="shared" si="45"/>
        <v>0</v>
      </c>
      <c r="DV28" s="169">
        <f t="shared" si="45"/>
        <v>0</v>
      </c>
      <c r="DW28" s="169">
        <f t="shared" si="45"/>
        <v>0</v>
      </c>
      <c r="DX28" s="169">
        <f t="shared" si="45"/>
        <v>0</v>
      </c>
      <c r="DY28" s="169">
        <f t="shared" si="45"/>
        <v>0</v>
      </c>
      <c r="DZ28" s="169">
        <f t="shared" si="45"/>
        <v>0</v>
      </c>
      <c r="EA28" s="169">
        <f t="shared" si="45"/>
        <v>0</v>
      </c>
      <c r="EB28" s="169">
        <f t="shared" si="45"/>
        <v>0</v>
      </c>
      <c r="EC28" s="169">
        <f t="shared" si="45"/>
        <v>0</v>
      </c>
      <c r="ED28" s="169">
        <f t="shared" si="45"/>
        <v>0</v>
      </c>
      <c r="EE28" s="169">
        <f t="shared" si="45"/>
        <v>0</v>
      </c>
      <c r="EF28" s="169">
        <f t="shared" si="45"/>
        <v>0</v>
      </c>
      <c r="EG28" s="169">
        <f t="shared" si="45"/>
        <v>0</v>
      </c>
      <c r="EH28" s="169">
        <f t="shared" si="45"/>
        <v>0</v>
      </c>
      <c r="EI28" s="169">
        <f t="shared" si="45"/>
        <v>0</v>
      </c>
      <c r="EJ28" s="169">
        <f t="shared" si="45"/>
        <v>0</v>
      </c>
      <c r="EK28" s="169">
        <f t="shared" si="45"/>
        <v>0</v>
      </c>
      <c r="EL28" s="169">
        <f t="shared" si="45"/>
        <v>0</v>
      </c>
      <c r="EM28" s="169">
        <f t="shared" si="45"/>
        <v>0</v>
      </c>
      <c r="EN28" s="169">
        <f t="shared" si="45"/>
        <v>0</v>
      </c>
      <c r="EP28" s="169">
        <f t="shared" si="20"/>
        <v>0</v>
      </c>
      <c r="EQ28" s="169">
        <f t="shared" si="20"/>
        <v>0</v>
      </c>
      <c r="ER28" s="169">
        <f t="shared" si="20"/>
        <v>0</v>
      </c>
      <c r="ES28" s="169">
        <f t="shared" si="20"/>
        <v>0</v>
      </c>
      <c r="ET28" s="169">
        <f t="shared" si="20"/>
        <v>0</v>
      </c>
      <c r="EU28" s="169">
        <f t="shared" si="20"/>
        <v>0</v>
      </c>
      <c r="EV28" s="169">
        <f t="shared" si="20"/>
        <v>0</v>
      </c>
      <c r="EW28" s="169">
        <f t="shared" si="20"/>
        <v>0</v>
      </c>
      <c r="EX28" s="169">
        <f t="shared" ref="EX28:FM28" si="46">IF($I28=EX$3,$Y28,0)</f>
        <v>0</v>
      </c>
      <c r="EY28" s="169">
        <f t="shared" si="46"/>
        <v>0</v>
      </c>
      <c r="EZ28" s="169">
        <f t="shared" si="46"/>
        <v>0</v>
      </c>
      <c r="FA28" s="169">
        <f t="shared" si="46"/>
        <v>0</v>
      </c>
      <c r="FB28" s="169">
        <f t="shared" si="46"/>
        <v>0</v>
      </c>
      <c r="FC28" s="169">
        <f t="shared" si="46"/>
        <v>0</v>
      </c>
      <c r="FD28" s="169">
        <f t="shared" si="46"/>
        <v>0</v>
      </c>
      <c r="FE28" s="169">
        <f t="shared" si="46"/>
        <v>0</v>
      </c>
      <c r="FF28" s="169">
        <f t="shared" si="46"/>
        <v>0</v>
      </c>
      <c r="FG28" s="169">
        <f t="shared" si="46"/>
        <v>0</v>
      </c>
      <c r="FH28" s="169">
        <f t="shared" si="46"/>
        <v>0</v>
      </c>
      <c r="FI28" s="169">
        <f t="shared" si="46"/>
        <v>0</v>
      </c>
      <c r="FJ28" s="169">
        <f t="shared" si="46"/>
        <v>0</v>
      </c>
      <c r="FK28" s="169">
        <f t="shared" si="46"/>
        <v>0</v>
      </c>
      <c r="FL28" s="169">
        <f t="shared" si="46"/>
        <v>0</v>
      </c>
      <c r="FM28" s="169">
        <f t="shared" si="46"/>
        <v>0</v>
      </c>
      <c r="FO28" s="169">
        <f t="shared" si="21"/>
        <v>0</v>
      </c>
      <c r="FP28" s="169">
        <f t="shared" si="21"/>
        <v>0</v>
      </c>
      <c r="FQ28" s="169">
        <f t="shared" si="21"/>
        <v>0</v>
      </c>
      <c r="FR28" s="169">
        <f t="shared" si="21"/>
        <v>0</v>
      </c>
      <c r="FS28" s="169">
        <f t="shared" si="21"/>
        <v>0</v>
      </c>
      <c r="FT28" s="169">
        <f t="shared" si="21"/>
        <v>0</v>
      </c>
      <c r="FU28" s="169">
        <f t="shared" si="21"/>
        <v>0</v>
      </c>
      <c r="FV28" s="169">
        <f t="shared" si="21"/>
        <v>0</v>
      </c>
      <c r="FW28" s="169">
        <f t="shared" ref="FW28:GL28" si="47">IF($I28=FW$3,$L28,0)</f>
        <v>0</v>
      </c>
      <c r="FX28" s="169">
        <f t="shared" si="47"/>
        <v>0</v>
      </c>
      <c r="FY28" s="169">
        <f t="shared" si="47"/>
        <v>0</v>
      </c>
      <c r="FZ28" s="169">
        <f t="shared" si="47"/>
        <v>0</v>
      </c>
      <c r="GA28" s="169">
        <f t="shared" si="47"/>
        <v>0</v>
      </c>
      <c r="GB28" s="169">
        <f t="shared" si="47"/>
        <v>0</v>
      </c>
      <c r="GC28" s="169">
        <f t="shared" si="47"/>
        <v>0</v>
      </c>
      <c r="GD28" s="169">
        <f t="shared" si="47"/>
        <v>0</v>
      </c>
      <c r="GE28" s="169">
        <f t="shared" si="47"/>
        <v>0</v>
      </c>
      <c r="GF28" s="169">
        <f t="shared" si="47"/>
        <v>0</v>
      </c>
      <c r="GG28" s="169">
        <f t="shared" si="47"/>
        <v>0</v>
      </c>
      <c r="GH28" s="169">
        <f t="shared" si="47"/>
        <v>0</v>
      </c>
      <c r="GI28" s="169">
        <f t="shared" si="47"/>
        <v>0</v>
      </c>
      <c r="GJ28" s="169">
        <f t="shared" si="47"/>
        <v>0</v>
      </c>
      <c r="GK28" s="169">
        <f t="shared" si="47"/>
        <v>0</v>
      </c>
      <c r="GL28" s="169">
        <f t="shared" si="47"/>
        <v>0</v>
      </c>
    </row>
    <row r="29" spans="1:194" s="169" customFormat="1" ht="24.95" hidden="1" customHeight="1">
      <c r="A29" s="499"/>
      <c r="B29" s="499"/>
      <c r="D29" s="449"/>
      <c r="E29" s="450"/>
      <c r="F29" s="450"/>
      <c r="G29" s="450"/>
      <c r="H29" s="500"/>
      <c r="I29" s="452"/>
      <c r="J29" s="453"/>
      <c r="K29" s="453"/>
      <c r="L29" s="450"/>
      <c r="M29" s="450"/>
      <c r="N29" s="454"/>
      <c r="O29" s="455">
        <f t="shared" si="13"/>
        <v>0</v>
      </c>
      <c r="P29" s="456"/>
      <c r="Q29" s="457">
        <f t="shared" si="22"/>
        <v>0</v>
      </c>
      <c r="R29" s="457">
        <f t="shared" si="23"/>
        <v>0</v>
      </c>
      <c r="S29" s="458" t="e">
        <f>#REF!</f>
        <v>#REF!</v>
      </c>
      <c r="T29" s="458">
        <v>-45</v>
      </c>
      <c r="U29" s="458" t="e">
        <f t="shared" si="24"/>
        <v>#REF!</v>
      </c>
      <c r="V29" s="459"/>
      <c r="W29" s="459"/>
      <c r="X29" s="460">
        <f t="shared" si="25"/>
        <v>0</v>
      </c>
      <c r="Y29" s="461">
        <f t="shared" si="26"/>
        <v>0</v>
      </c>
      <c r="Z29" s="462"/>
      <c r="AA29" s="463"/>
      <c r="AB29" s="464"/>
      <c r="AC29" s="464"/>
      <c r="AD29" s="464"/>
      <c r="AE29" s="465"/>
      <c r="AF29" s="466">
        <f t="shared" si="3"/>
        <v>0</v>
      </c>
      <c r="AG29" s="501"/>
      <c r="AH29" s="469"/>
      <c r="AI29" s="490"/>
      <c r="AJ29" s="469"/>
      <c r="AK29" s="469"/>
      <c r="AL29" s="469"/>
      <c r="AM29" s="469"/>
      <c r="AN29" s="469"/>
      <c r="AO29" s="471">
        <f t="shared" si="27"/>
        <v>0</v>
      </c>
      <c r="AP29" s="472"/>
      <c r="AQ29" s="473"/>
      <c r="AR29" s="502"/>
      <c r="AS29" s="502"/>
      <c r="AT29" s="503"/>
      <c r="AU29" s="469"/>
      <c r="AV29" s="469"/>
      <c r="AW29" s="475"/>
      <c r="AX29" s="471">
        <f t="shared" si="28"/>
        <v>0</v>
      </c>
      <c r="AY29" s="497"/>
      <c r="AZ29" s="469"/>
      <c r="BA29" s="469"/>
      <c r="BB29" s="478"/>
      <c r="BC29" s="469"/>
      <c r="BD29" s="469"/>
      <c r="BE29" s="469"/>
      <c r="BF29" s="475"/>
      <c r="BG29" s="836">
        <f t="shared" si="14"/>
        <v>0</v>
      </c>
      <c r="BH29" s="480"/>
      <c r="BI29" s="481"/>
      <c r="BJ29" s="481"/>
      <c r="BK29" s="481"/>
      <c r="BL29" s="482"/>
      <c r="BM29" s="481"/>
      <c r="BN29" s="481"/>
      <c r="BO29" s="483"/>
      <c r="BP29" s="482">
        <f t="shared" si="4"/>
        <v>0</v>
      </c>
      <c r="BQ29" s="479">
        <f t="shared" si="15"/>
        <v>0</v>
      </c>
      <c r="BR29" s="837"/>
      <c r="BS29" s="481"/>
      <c r="BT29" s="481"/>
      <c r="BU29" s="481"/>
      <c r="BV29" s="482"/>
      <c r="BW29" s="481"/>
      <c r="BX29" s="481"/>
      <c r="BY29" s="483"/>
      <c r="BZ29" s="482">
        <f t="shared" si="5"/>
        <v>0</v>
      </c>
      <c r="CA29" s="479">
        <f t="shared" si="29"/>
        <v>0</v>
      </c>
      <c r="CB29" s="504"/>
      <c r="CC29" s="469"/>
      <c r="CD29" s="503"/>
      <c r="CE29" s="469"/>
      <c r="CF29" s="481"/>
      <c r="CG29" s="481"/>
      <c r="CH29" s="481"/>
      <c r="CI29" s="483"/>
      <c r="CJ29" s="485">
        <f t="shared" si="30"/>
        <v>0</v>
      </c>
      <c r="CK29" s="486">
        <f t="shared" si="16"/>
        <v>0</v>
      </c>
      <c r="CL29" s="479">
        <f t="shared" si="31"/>
        <v>0</v>
      </c>
      <c r="CM29" s="505"/>
      <c r="CN29" s="469"/>
      <c r="CO29" s="469"/>
      <c r="CP29" s="469"/>
      <c r="CQ29" s="469"/>
      <c r="CR29" s="469"/>
      <c r="CS29" s="485">
        <f t="shared" si="32"/>
        <v>0</v>
      </c>
      <c r="CT29" s="488"/>
      <c r="CU29" s="469"/>
      <c r="CV29" s="469"/>
      <c r="CW29" s="469"/>
      <c r="CX29" s="489"/>
      <c r="CY29" s="490"/>
      <c r="CZ29" s="491">
        <f t="shared" si="33"/>
        <v>0</v>
      </c>
      <c r="DA29" s="491">
        <f t="shared" si="6"/>
        <v>0</v>
      </c>
      <c r="DB29" s="491">
        <f t="shared" si="17"/>
        <v>0</v>
      </c>
      <c r="DC29" s="493">
        <f t="shared" si="7"/>
        <v>0</v>
      </c>
      <c r="DD29" s="494">
        <f t="shared" si="35"/>
        <v>0</v>
      </c>
      <c r="DE29" s="494">
        <f t="shared" si="34"/>
        <v>0</v>
      </c>
      <c r="DF29" s="494">
        <f t="shared" si="36"/>
        <v>0</v>
      </c>
      <c r="DG29" s="494">
        <f t="shared" si="8"/>
        <v>0</v>
      </c>
      <c r="DH29" s="494">
        <f t="shared" si="9"/>
        <v>0</v>
      </c>
      <c r="DI29" s="494">
        <f t="shared" si="37"/>
        <v>0</v>
      </c>
      <c r="DJ29" s="494">
        <f t="shared" si="18"/>
        <v>0</v>
      </c>
      <c r="DK29" s="494">
        <f t="shared" si="19"/>
        <v>0</v>
      </c>
      <c r="DL29" s="479">
        <f t="shared" si="38"/>
        <v>0</v>
      </c>
      <c r="DQ29" s="169">
        <f t="shared" si="45"/>
        <v>0</v>
      </c>
      <c r="DR29" s="169">
        <f t="shared" si="45"/>
        <v>0</v>
      </c>
      <c r="DS29" s="169">
        <f t="shared" si="45"/>
        <v>0</v>
      </c>
      <c r="DT29" s="169">
        <f t="shared" si="45"/>
        <v>0</v>
      </c>
      <c r="DU29" s="169">
        <f t="shared" si="45"/>
        <v>0</v>
      </c>
      <c r="DV29" s="169">
        <f t="shared" si="45"/>
        <v>0</v>
      </c>
      <c r="DW29" s="169">
        <f t="shared" si="45"/>
        <v>0</v>
      </c>
      <c r="DX29" s="169">
        <f t="shared" si="45"/>
        <v>0</v>
      </c>
      <c r="DY29" s="169">
        <f t="shared" si="45"/>
        <v>0</v>
      </c>
      <c r="DZ29" s="169">
        <f t="shared" si="45"/>
        <v>0</v>
      </c>
      <c r="EA29" s="169">
        <f t="shared" si="45"/>
        <v>0</v>
      </c>
      <c r="EB29" s="169">
        <f t="shared" si="45"/>
        <v>0</v>
      </c>
      <c r="EC29" s="169">
        <f t="shared" si="45"/>
        <v>0</v>
      </c>
      <c r="ED29" s="169">
        <f t="shared" si="45"/>
        <v>0</v>
      </c>
      <c r="EE29" s="169">
        <f t="shared" si="45"/>
        <v>0</v>
      </c>
      <c r="EF29" s="169">
        <f t="shared" si="45"/>
        <v>0</v>
      </c>
      <c r="EG29" s="169">
        <f t="shared" si="45"/>
        <v>0</v>
      </c>
      <c r="EH29" s="169">
        <f t="shared" si="45"/>
        <v>0</v>
      </c>
      <c r="EI29" s="169">
        <f t="shared" si="45"/>
        <v>0</v>
      </c>
      <c r="EJ29" s="169">
        <f t="shared" si="45"/>
        <v>0</v>
      </c>
      <c r="EK29" s="169">
        <f t="shared" si="45"/>
        <v>0</v>
      </c>
      <c r="EL29" s="169">
        <f t="shared" si="45"/>
        <v>0</v>
      </c>
      <c r="EM29" s="169">
        <f t="shared" si="45"/>
        <v>0</v>
      </c>
      <c r="EN29" s="169">
        <f t="shared" si="45"/>
        <v>0</v>
      </c>
      <c r="EP29" s="169">
        <f t="shared" ref="EP29:FM39" si="48">IF($I29=EP$3,$Y29,0)</f>
        <v>0</v>
      </c>
      <c r="EQ29" s="169">
        <f t="shared" si="48"/>
        <v>0</v>
      </c>
      <c r="ER29" s="169">
        <f t="shared" si="48"/>
        <v>0</v>
      </c>
      <c r="ES29" s="169">
        <f t="shared" si="48"/>
        <v>0</v>
      </c>
      <c r="ET29" s="169">
        <f t="shared" si="48"/>
        <v>0</v>
      </c>
      <c r="EU29" s="169">
        <f t="shared" si="48"/>
        <v>0</v>
      </c>
      <c r="EV29" s="169">
        <f t="shared" si="48"/>
        <v>0</v>
      </c>
      <c r="EW29" s="169">
        <f t="shared" si="48"/>
        <v>0</v>
      </c>
      <c r="EX29" s="169">
        <f t="shared" si="48"/>
        <v>0</v>
      </c>
      <c r="EY29" s="169">
        <f t="shared" si="48"/>
        <v>0</v>
      </c>
      <c r="EZ29" s="169">
        <f t="shared" si="48"/>
        <v>0</v>
      </c>
      <c r="FA29" s="169">
        <f t="shared" si="48"/>
        <v>0</v>
      </c>
      <c r="FB29" s="169">
        <f t="shared" si="48"/>
        <v>0</v>
      </c>
      <c r="FC29" s="169">
        <f t="shared" si="48"/>
        <v>0</v>
      </c>
      <c r="FD29" s="169">
        <f t="shared" si="48"/>
        <v>0</v>
      </c>
      <c r="FE29" s="169">
        <f t="shared" si="48"/>
        <v>0</v>
      </c>
      <c r="FF29" s="169">
        <f t="shared" si="48"/>
        <v>0</v>
      </c>
      <c r="FG29" s="169">
        <f t="shared" si="48"/>
        <v>0</v>
      </c>
      <c r="FH29" s="169">
        <f t="shared" si="48"/>
        <v>0</v>
      </c>
      <c r="FI29" s="169">
        <f t="shared" si="48"/>
        <v>0</v>
      </c>
      <c r="FJ29" s="169">
        <f t="shared" si="48"/>
        <v>0</v>
      </c>
      <c r="FK29" s="169">
        <f t="shared" si="48"/>
        <v>0</v>
      </c>
      <c r="FL29" s="169">
        <f t="shared" si="48"/>
        <v>0</v>
      </c>
      <c r="FM29" s="169">
        <f t="shared" si="48"/>
        <v>0</v>
      </c>
      <c r="FO29" s="169">
        <f t="shared" ref="FO29:GL39" si="49">IF($I29=FO$3,$L29,0)</f>
        <v>0</v>
      </c>
      <c r="FP29" s="169">
        <f t="shared" si="49"/>
        <v>0</v>
      </c>
      <c r="FQ29" s="169">
        <f t="shared" si="49"/>
        <v>0</v>
      </c>
      <c r="FR29" s="169">
        <f t="shared" si="49"/>
        <v>0</v>
      </c>
      <c r="FS29" s="169">
        <f t="shared" si="49"/>
        <v>0</v>
      </c>
      <c r="FT29" s="169">
        <f t="shared" si="49"/>
        <v>0</v>
      </c>
      <c r="FU29" s="169">
        <f t="shared" si="49"/>
        <v>0</v>
      </c>
      <c r="FV29" s="169">
        <f t="shared" si="49"/>
        <v>0</v>
      </c>
      <c r="FW29" s="169">
        <f t="shared" si="49"/>
        <v>0</v>
      </c>
      <c r="FX29" s="169">
        <f t="shared" si="49"/>
        <v>0</v>
      </c>
      <c r="FY29" s="169">
        <f t="shared" si="49"/>
        <v>0</v>
      </c>
      <c r="FZ29" s="169">
        <f t="shared" si="49"/>
        <v>0</v>
      </c>
      <c r="GA29" s="169">
        <f t="shared" si="49"/>
        <v>0</v>
      </c>
      <c r="GB29" s="169">
        <f t="shared" si="49"/>
        <v>0</v>
      </c>
      <c r="GC29" s="169">
        <f t="shared" si="49"/>
        <v>0</v>
      </c>
      <c r="GD29" s="169">
        <f t="shared" si="49"/>
        <v>0</v>
      </c>
      <c r="GE29" s="169">
        <f t="shared" si="49"/>
        <v>0</v>
      </c>
      <c r="GF29" s="169">
        <f t="shared" si="49"/>
        <v>0</v>
      </c>
      <c r="GG29" s="169">
        <f t="shared" si="49"/>
        <v>0</v>
      </c>
      <c r="GH29" s="169">
        <f t="shared" si="49"/>
        <v>0</v>
      </c>
      <c r="GI29" s="169">
        <f t="shared" si="49"/>
        <v>0</v>
      </c>
      <c r="GJ29" s="169">
        <f t="shared" si="49"/>
        <v>0</v>
      </c>
      <c r="GK29" s="169">
        <f t="shared" si="49"/>
        <v>0</v>
      </c>
      <c r="GL29" s="169">
        <f t="shared" si="49"/>
        <v>0</v>
      </c>
    </row>
    <row r="30" spans="1:194" s="169" customFormat="1" ht="24.95" hidden="1" customHeight="1">
      <c r="A30" s="499"/>
      <c r="B30" s="499"/>
      <c r="D30" s="449"/>
      <c r="E30" s="450"/>
      <c r="F30" s="450"/>
      <c r="G30" s="450"/>
      <c r="H30" s="500"/>
      <c r="I30" s="452"/>
      <c r="J30" s="453"/>
      <c r="K30" s="453"/>
      <c r="L30" s="450"/>
      <c r="M30" s="450"/>
      <c r="N30" s="454"/>
      <c r="O30" s="455">
        <f t="shared" si="13"/>
        <v>0</v>
      </c>
      <c r="P30" s="456"/>
      <c r="Q30" s="457">
        <f t="shared" si="22"/>
        <v>0</v>
      </c>
      <c r="R30" s="457">
        <f t="shared" si="23"/>
        <v>0</v>
      </c>
      <c r="S30" s="458" t="e">
        <f>#REF!</f>
        <v>#REF!</v>
      </c>
      <c r="T30" s="458">
        <v>-45</v>
      </c>
      <c r="U30" s="458" t="e">
        <f t="shared" si="24"/>
        <v>#REF!</v>
      </c>
      <c r="V30" s="459"/>
      <c r="W30" s="459"/>
      <c r="X30" s="460">
        <f t="shared" si="25"/>
        <v>0</v>
      </c>
      <c r="Y30" s="461">
        <f t="shared" si="26"/>
        <v>0</v>
      </c>
      <c r="Z30" s="462"/>
      <c r="AA30" s="463"/>
      <c r="AB30" s="464"/>
      <c r="AC30" s="464"/>
      <c r="AD30" s="464"/>
      <c r="AE30" s="465"/>
      <c r="AF30" s="466">
        <f t="shared" si="3"/>
        <v>0</v>
      </c>
      <c r="AG30" s="501"/>
      <c r="AH30" s="469"/>
      <c r="AI30" s="490"/>
      <c r="AJ30" s="469"/>
      <c r="AK30" s="469"/>
      <c r="AL30" s="469"/>
      <c r="AM30" s="469"/>
      <c r="AN30" s="469"/>
      <c r="AO30" s="471">
        <f t="shared" si="27"/>
        <v>0</v>
      </c>
      <c r="AP30" s="472"/>
      <c r="AQ30" s="473"/>
      <c r="AR30" s="502"/>
      <c r="AS30" s="502"/>
      <c r="AT30" s="503"/>
      <c r="AU30" s="469"/>
      <c r="AV30" s="469"/>
      <c r="AW30" s="475"/>
      <c r="AX30" s="471">
        <f t="shared" si="28"/>
        <v>0</v>
      </c>
      <c r="AY30" s="497"/>
      <c r="AZ30" s="469"/>
      <c r="BA30" s="469"/>
      <c r="BB30" s="478"/>
      <c r="BC30" s="469"/>
      <c r="BD30" s="469"/>
      <c r="BE30" s="469"/>
      <c r="BF30" s="475"/>
      <c r="BG30" s="836">
        <f t="shared" si="14"/>
        <v>0</v>
      </c>
      <c r="BH30" s="480"/>
      <c r="BI30" s="481"/>
      <c r="BJ30" s="481"/>
      <c r="BK30" s="481"/>
      <c r="BL30" s="482"/>
      <c r="BM30" s="481"/>
      <c r="BN30" s="481"/>
      <c r="BO30" s="483"/>
      <c r="BP30" s="482">
        <f t="shared" si="4"/>
        <v>0</v>
      </c>
      <c r="BQ30" s="479">
        <f t="shared" si="15"/>
        <v>0</v>
      </c>
      <c r="BR30" s="837"/>
      <c r="BS30" s="481"/>
      <c r="BT30" s="481"/>
      <c r="BU30" s="481"/>
      <c r="BV30" s="482"/>
      <c r="BW30" s="481"/>
      <c r="BX30" s="481"/>
      <c r="BY30" s="483"/>
      <c r="BZ30" s="482">
        <f t="shared" si="5"/>
        <v>0</v>
      </c>
      <c r="CA30" s="479">
        <f t="shared" si="29"/>
        <v>0</v>
      </c>
      <c r="CB30" s="504"/>
      <c r="CC30" s="469"/>
      <c r="CD30" s="503"/>
      <c r="CE30" s="469"/>
      <c r="CF30" s="481"/>
      <c r="CG30" s="481"/>
      <c r="CH30" s="481"/>
      <c r="CI30" s="483"/>
      <c r="CJ30" s="485">
        <f t="shared" si="30"/>
        <v>0</v>
      </c>
      <c r="CK30" s="486">
        <f t="shared" si="16"/>
        <v>0</v>
      </c>
      <c r="CL30" s="479">
        <f t="shared" si="31"/>
        <v>0</v>
      </c>
      <c r="CM30" s="505"/>
      <c r="CN30" s="469"/>
      <c r="CO30" s="469"/>
      <c r="CP30" s="469"/>
      <c r="CQ30" s="469"/>
      <c r="CR30" s="469"/>
      <c r="CS30" s="485">
        <f t="shared" si="32"/>
        <v>0</v>
      </c>
      <c r="CT30" s="488"/>
      <c r="CU30" s="469"/>
      <c r="CV30" s="469"/>
      <c r="CW30" s="469"/>
      <c r="CX30" s="489"/>
      <c r="CY30" s="490"/>
      <c r="CZ30" s="491">
        <f t="shared" si="33"/>
        <v>0</v>
      </c>
      <c r="DA30" s="491">
        <f t="shared" si="6"/>
        <v>0</v>
      </c>
      <c r="DB30" s="491">
        <f t="shared" si="17"/>
        <v>0</v>
      </c>
      <c r="DC30" s="493">
        <f t="shared" si="7"/>
        <v>0</v>
      </c>
      <c r="DD30" s="494">
        <f t="shared" si="35"/>
        <v>0</v>
      </c>
      <c r="DE30" s="494">
        <f t="shared" si="34"/>
        <v>0</v>
      </c>
      <c r="DF30" s="494">
        <f>SUM(DC30:DE30)</f>
        <v>0</v>
      </c>
      <c r="DG30" s="494">
        <f t="shared" si="8"/>
        <v>0</v>
      </c>
      <c r="DH30" s="494">
        <f t="shared" si="9"/>
        <v>0</v>
      </c>
      <c r="DI30" s="494">
        <f>SUM(DG30:DH30)</f>
        <v>0</v>
      </c>
      <c r="DJ30" s="494">
        <f t="shared" si="18"/>
        <v>0</v>
      </c>
      <c r="DK30" s="494">
        <f t="shared" si="19"/>
        <v>0</v>
      </c>
      <c r="DL30" s="479">
        <f>SUM(DJ30:DK30)</f>
        <v>0</v>
      </c>
      <c r="DQ30" s="169">
        <f t="shared" si="45"/>
        <v>0</v>
      </c>
      <c r="DR30" s="169">
        <f t="shared" si="45"/>
        <v>0</v>
      </c>
      <c r="DS30" s="169">
        <f t="shared" si="45"/>
        <v>0</v>
      </c>
      <c r="DT30" s="169">
        <f t="shared" si="45"/>
        <v>0</v>
      </c>
      <c r="DU30" s="169">
        <f t="shared" si="45"/>
        <v>0</v>
      </c>
      <c r="DV30" s="169">
        <f t="shared" si="45"/>
        <v>0</v>
      </c>
      <c r="DW30" s="169">
        <f t="shared" si="45"/>
        <v>0</v>
      </c>
      <c r="DX30" s="169">
        <f t="shared" si="45"/>
        <v>0</v>
      </c>
      <c r="DY30" s="169">
        <f t="shared" si="45"/>
        <v>0</v>
      </c>
      <c r="DZ30" s="169">
        <f t="shared" si="45"/>
        <v>0</v>
      </c>
      <c r="EA30" s="169">
        <f t="shared" si="45"/>
        <v>0</v>
      </c>
      <c r="EB30" s="169">
        <f t="shared" si="45"/>
        <v>0</v>
      </c>
      <c r="EC30" s="169">
        <f t="shared" si="45"/>
        <v>0</v>
      </c>
      <c r="ED30" s="169">
        <f t="shared" si="45"/>
        <v>0</v>
      </c>
      <c r="EE30" s="169">
        <f t="shared" si="45"/>
        <v>0</v>
      </c>
      <c r="EF30" s="169">
        <f t="shared" si="45"/>
        <v>0</v>
      </c>
      <c r="EG30" s="169">
        <f t="shared" si="45"/>
        <v>0</v>
      </c>
      <c r="EH30" s="169">
        <f t="shared" si="45"/>
        <v>0</v>
      </c>
      <c r="EI30" s="169">
        <f t="shared" si="45"/>
        <v>0</v>
      </c>
      <c r="EJ30" s="169">
        <f t="shared" si="45"/>
        <v>0</v>
      </c>
      <c r="EK30" s="169">
        <f t="shared" si="45"/>
        <v>0</v>
      </c>
      <c r="EL30" s="169">
        <f t="shared" si="45"/>
        <v>0</v>
      </c>
      <c r="EM30" s="169">
        <f t="shared" si="45"/>
        <v>0</v>
      </c>
      <c r="EN30" s="169">
        <f t="shared" si="45"/>
        <v>0</v>
      </c>
      <c r="EP30" s="169">
        <f t="shared" si="48"/>
        <v>0</v>
      </c>
      <c r="EQ30" s="169">
        <f t="shared" si="48"/>
        <v>0</v>
      </c>
      <c r="ER30" s="169">
        <f t="shared" si="48"/>
        <v>0</v>
      </c>
      <c r="ES30" s="169">
        <f t="shared" si="48"/>
        <v>0</v>
      </c>
      <c r="ET30" s="169">
        <f t="shared" si="48"/>
        <v>0</v>
      </c>
      <c r="EU30" s="169">
        <f t="shared" si="48"/>
        <v>0</v>
      </c>
      <c r="EV30" s="169">
        <f t="shared" si="48"/>
        <v>0</v>
      </c>
      <c r="EW30" s="169">
        <f t="shared" si="48"/>
        <v>0</v>
      </c>
      <c r="EX30" s="169">
        <f t="shared" si="48"/>
        <v>0</v>
      </c>
      <c r="EY30" s="169">
        <f t="shared" si="48"/>
        <v>0</v>
      </c>
      <c r="EZ30" s="169">
        <f t="shared" si="48"/>
        <v>0</v>
      </c>
      <c r="FA30" s="169">
        <f t="shared" si="48"/>
        <v>0</v>
      </c>
      <c r="FB30" s="169">
        <f t="shared" si="48"/>
        <v>0</v>
      </c>
      <c r="FC30" s="169">
        <f t="shared" si="48"/>
        <v>0</v>
      </c>
      <c r="FD30" s="169">
        <f t="shared" si="48"/>
        <v>0</v>
      </c>
      <c r="FE30" s="169">
        <f t="shared" si="48"/>
        <v>0</v>
      </c>
      <c r="FF30" s="169">
        <f t="shared" si="48"/>
        <v>0</v>
      </c>
      <c r="FG30" s="169">
        <f t="shared" si="48"/>
        <v>0</v>
      </c>
      <c r="FH30" s="169">
        <f t="shared" si="48"/>
        <v>0</v>
      </c>
      <c r="FI30" s="169">
        <f t="shared" si="48"/>
        <v>0</v>
      </c>
      <c r="FJ30" s="169">
        <f t="shared" si="48"/>
        <v>0</v>
      </c>
      <c r="FK30" s="169">
        <f t="shared" si="48"/>
        <v>0</v>
      </c>
      <c r="FL30" s="169">
        <f t="shared" si="48"/>
        <v>0</v>
      </c>
      <c r="FM30" s="169">
        <f t="shared" si="48"/>
        <v>0</v>
      </c>
      <c r="FO30" s="169">
        <f t="shared" si="49"/>
        <v>0</v>
      </c>
      <c r="FP30" s="169">
        <f t="shared" si="49"/>
        <v>0</v>
      </c>
      <c r="FQ30" s="169">
        <f t="shared" si="49"/>
        <v>0</v>
      </c>
      <c r="FR30" s="169">
        <f t="shared" si="49"/>
        <v>0</v>
      </c>
      <c r="FS30" s="169">
        <f t="shared" si="49"/>
        <v>0</v>
      </c>
      <c r="FT30" s="169">
        <f t="shared" si="49"/>
        <v>0</v>
      </c>
      <c r="FU30" s="169">
        <f t="shared" si="49"/>
        <v>0</v>
      </c>
      <c r="FV30" s="169">
        <f t="shared" si="49"/>
        <v>0</v>
      </c>
      <c r="FW30" s="169">
        <f t="shared" si="49"/>
        <v>0</v>
      </c>
      <c r="FX30" s="169">
        <f t="shared" si="49"/>
        <v>0</v>
      </c>
      <c r="FY30" s="169">
        <f t="shared" si="49"/>
        <v>0</v>
      </c>
      <c r="FZ30" s="169">
        <f t="shared" si="49"/>
        <v>0</v>
      </c>
      <c r="GA30" s="169">
        <f t="shared" si="49"/>
        <v>0</v>
      </c>
      <c r="GB30" s="169">
        <f t="shared" si="49"/>
        <v>0</v>
      </c>
      <c r="GC30" s="169">
        <f t="shared" si="49"/>
        <v>0</v>
      </c>
      <c r="GD30" s="169">
        <f t="shared" si="49"/>
        <v>0</v>
      </c>
      <c r="GE30" s="169">
        <f t="shared" si="49"/>
        <v>0</v>
      </c>
      <c r="GF30" s="169">
        <f t="shared" si="49"/>
        <v>0</v>
      </c>
      <c r="GG30" s="169">
        <f t="shared" si="49"/>
        <v>0</v>
      </c>
      <c r="GH30" s="169">
        <f t="shared" si="49"/>
        <v>0</v>
      </c>
      <c r="GI30" s="169">
        <f t="shared" si="49"/>
        <v>0</v>
      </c>
      <c r="GJ30" s="169">
        <f t="shared" si="49"/>
        <v>0</v>
      </c>
      <c r="GK30" s="169">
        <f t="shared" si="49"/>
        <v>0</v>
      </c>
      <c r="GL30" s="169">
        <f t="shared" si="49"/>
        <v>0</v>
      </c>
    </row>
    <row r="31" spans="1:194" s="169" customFormat="1" ht="24.95" hidden="1" customHeight="1">
      <c r="A31" s="499"/>
      <c r="B31" s="499"/>
      <c r="D31" s="449"/>
      <c r="E31" s="450"/>
      <c r="F31" s="450"/>
      <c r="G31" s="450"/>
      <c r="H31" s="500"/>
      <c r="I31" s="452"/>
      <c r="J31" s="453"/>
      <c r="K31" s="453"/>
      <c r="L31" s="450"/>
      <c r="M31" s="450"/>
      <c r="N31" s="454"/>
      <c r="O31" s="455">
        <f t="shared" si="13"/>
        <v>0</v>
      </c>
      <c r="P31" s="456"/>
      <c r="Q31" s="457">
        <f t="shared" si="22"/>
        <v>0</v>
      </c>
      <c r="R31" s="457">
        <f t="shared" si="23"/>
        <v>0</v>
      </c>
      <c r="S31" s="458" t="e">
        <f>#REF!</f>
        <v>#REF!</v>
      </c>
      <c r="T31" s="458">
        <v>-45</v>
      </c>
      <c r="U31" s="458" t="e">
        <f t="shared" si="24"/>
        <v>#REF!</v>
      </c>
      <c r="V31" s="459"/>
      <c r="W31" s="459"/>
      <c r="X31" s="460">
        <f t="shared" si="25"/>
        <v>0</v>
      </c>
      <c r="Y31" s="461">
        <f t="shared" si="26"/>
        <v>0</v>
      </c>
      <c r="Z31" s="462"/>
      <c r="AA31" s="463"/>
      <c r="AB31" s="464"/>
      <c r="AC31" s="464"/>
      <c r="AD31" s="464"/>
      <c r="AE31" s="465"/>
      <c r="AF31" s="466">
        <f t="shared" si="3"/>
        <v>0</v>
      </c>
      <c r="AG31" s="501"/>
      <c r="AH31" s="469"/>
      <c r="AI31" s="490"/>
      <c r="AJ31" s="469"/>
      <c r="AK31" s="469"/>
      <c r="AL31" s="469"/>
      <c r="AM31" s="469"/>
      <c r="AN31" s="469"/>
      <c r="AO31" s="471">
        <f t="shared" si="27"/>
        <v>0</v>
      </c>
      <c r="AP31" s="472"/>
      <c r="AQ31" s="473"/>
      <c r="AR31" s="502"/>
      <c r="AS31" s="502"/>
      <c r="AT31" s="503"/>
      <c r="AU31" s="469"/>
      <c r="AV31" s="469"/>
      <c r="AW31" s="475"/>
      <c r="AX31" s="471">
        <f t="shared" si="28"/>
        <v>0</v>
      </c>
      <c r="AY31" s="497"/>
      <c r="AZ31" s="469"/>
      <c r="BA31" s="469"/>
      <c r="BB31" s="478"/>
      <c r="BC31" s="469"/>
      <c r="BD31" s="469"/>
      <c r="BE31" s="469"/>
      <c r="BF31" s="475"/>
      <c r="BG31" s="836">
        <f t="shared" si="14"/>
        <v>0</v>
      </c>
      <c r="BH31" s="480"/>
      <c r="BI31" s="481"/>
      <c r="BJ31" s="481"/>
      <c r="BK31" s="481"/>
      <c r="BL31" s="482"/>
      <c r="BM31" s="481"/>
      <c r="BN31" s="481"/>
      <c r="BO31" s="483"/>
      <c r="BP31" s="482">
        <f t="shared" si="4"/>
        <v>0</v>
      </c>
      <c r="BQ31" s="479">
        <f t="shared" si="15"/>
        <v>0</v>
      </c>
      <c r="BR31" s="837"/>
      <c r="BS31" s="481"/>
      <c r="BT31" s="481"/>
      <c r="BU31" s="481"/>
      <c r="BV31" s="482"/>
      <c r="BW31" s="481"/>
      <c r="BX31" s="481"/>
      <c r="BY31" s="483"/>
      <c r="BZ31" s="482">
        <f t="shared" si="5"/>
        <v>0</v>
      </c>
      <c r="CA31" s="479">
        <f t="shared" si="29"/>
        <v>0</v>
      </c>
      <c r="CB31" s="504"/>
      <c r="CC31" s="469"/>
      <c r="CD31" s="503"/>
      <c r="CE31" s="469"/>
      <c r="CF31" s="481"/>
      <c r="CG31" s="481"/>
      <c r="CH31" s="481"/>
      <c r="CI31" s="483"/>
      <c r="CJ31" s="485">
        <f t="shared" si="30"/>
        <v>0</v>
      </c>
      <c r="CK31" s="486">
        <f t="shared" si="16"/>
        <v>0</v>
      </c>
      <c r="CL31" s="479">
        <f t="shared" si="31"/>
        <v>0</v>
      </c>
      <c r="CM31" s="505"/>
      <c r="CN31" s="469"/>
      <c r="CO31" s="469"/>
      <c r="CP31" s="469"/>
      <c r="CQ31" s="469"/>
      <c r="CR31" s="469"/>
      <c r="CS31" s="485">
        <f t="shared" si="32"/>
        <v>0</v>
      </c>
      <c r="CT31" s="488"/>
      <c r="CU31" s="469"/>
      <c r="CV31" s="469"/>
      <c r="CW31" s="469"/>
      <c r="CX31" s="489"/>
      <c r="CY31" s="490"/>
      <c r="CZ31" s="491">
        <f t="shared" si="33"/>
        <v>0</v>
      </c>
      <c r="DA31" s="491">
        <f t="shared" si="6"/>
        <v>0</v>
      </c>
      <c r="DB31" s="491">
        <f t="shared" si="17"/>
        <v>0</v>
      </c>
      <c r="DC31" s="493">
        <f t="shared" si="7"/>
        <v>0</v>
      </c>
      <c r="DD31" s="494">
        <f t="shared" si="35"/>
        <v>0</v>
      </c>
      <c r="DE31" s="494">
        <f t="shared" si="34"/>
        <v>0</v>
      </c>
      <c r="DF31" s="494">
        <f t="shared" si="36"/>
        <v>0</v>
      </c>
      <c r="DG31" s="494">
        <f t="shared" si="8"/>
        <v>0</v>
      </c>
      <c r="DH31" s="494">
        <f t="shared" si="9"/>
        <v>0</v>
      </c>
      <c r="DI31" s="494">
        <f t="shared" si="37"/>
        <v>0</v>
      </c>
      <c r="DJ31" s="494">
        <f t="shared" si="18"/>
        <v>0</v>
      </c>
      <c r="DK31" s="494">
        <f t="shared" si="19"/>
        <v>0</v>
      </c>
      <c r="DL31" s="479">
        <f t="shared" si="38"/>
        <v>0</v>
      </c>
      <c r="DQ31" s="169">
        <f t="shared" si="45"/>
        <v>0</v>
      </c>
      <c r="DR31" s="169">
        <f t="shared" si="45"/>
        <v>0</v>
      </c>
      <c r="DS31" s="169">
        <f t="shared" si="45"/>
        <v>0</v>
      </c>
      <c r="DT31" s="169">
        <f t="shared" si="45"/>
        <v>0</v>
      </c>
      <c r="DU31" s="169">
        <f t="shared" si="45"/>
        <v>0</v>
      </c>
      <c r="DV31" s="169">
        <f t="shared" si="45"/>
        <v>0</v>
      </c>
      <c r="DW31" s="169">
        <f t="shared" si="45"/>
        <v>0</v>
      </c>
      <c r="DX31" s="169">
        <f t="shared" si="45"/>
        <v>0</v>
      </c>
      <c r="DY31" s="169">
        <f t="shared" si="45"/>
        <v>0</v>
      </c>
      <c r="DZ31" s="169">
        <f t="shared" si="45"/>
        <v>0</v>
      </c>
      <c r="EA31" s="169">
        <f t="shared" si="45"/>
        <v>0</v>
      </c>
      <c r="EB31" s="169">
        <f t="shared" si="45"/>
        <v>0</v>
      </c>
      <c r="EC31" s="169">
        <f t="shared" si="45"/>
        <v>0</v>
      </c>
      <c r="ED31" s="169">
        <f t="shared" si="45"/>
        <v>0</v>
      </c>
      <c r="EE31" s="169">
        <f t="shared" si="45"/>
        <v>0</v>
      </c>
      <c r="EF31" s="169">
        <f t="shared" si="45"/>
        <v>0</v>
      </c>
      <c r="EG31" s="169">
        <f t="shared" si="45"/>
        <v>0</v>
      </c>
      <c r="EH31" s="169">
        <f t="shared" si="45"/>
        <v>0</v>
      </c>
      <c r="EI31" s="169">
        <f t="shared" si="45"/>
        <v>0</v>
      </c>
      <c r="EJ31" s="169">
        <f t="shared" si="45"/>
        <v>0</v>
      </c>
      <c r="EK31" s="169">
        <f t="shared" si="45"/>
        <v>0</v>
      </c>
      <c r="EL31" s="169">
        <f t="shared" si="45"/>
        <v>0</v>
      </c>
      <c r="EM31" s="169">
        <f t="shared" si="45"/>
        <v>0</v>
      </c>
      <c r="EN31" s="169">
        <f t="shared" si="45"/>
        <v>0</v>
      </c>
      <c r="EP31" s="169">
        <f t="shared" si="48"/>
        <v>0</v>
      </c>
      <c r="EQ31" s="169">
        <f t="shared" si="48"/>
        <v>0</v>
      </c>
      <c r="ER31" s="169">
        <f t="shared" si="48"/>
        <v>0</v>
      </c>
      <c r="ES31" s="169">
        <f t="shared" si="48"/>
        <v>0</v>
      </c>
      <c r="ET31" s="169">
        <f t="shared" si="48"/>
        <v>0</v>
      </c>
      <c r="EU31" s="169">
        <f t="shared" si="48"/>
        <v>0</v>
      </c>
      <c r="EV31" s="169">
        <f t="shared" si="48"/>
        <v>0</v>
      </c>
      <c r="EW31" s="169">
        <f t="shared" si="48"/>
        <v>0</v>
      </c>
      <c r="EX31" s="169">
        <f t="shared" si="48"/>
        <v>0</v>
      </c>
      <c r="EY31" s="169">
        <f t="shared" si="48"/>
        <v>0</v>
      </c>
      <c r="EZ31" s="169">
        <f t="shared" si="48"/>
        <v>0</v>
      </c>
      <c r="FA31" s="169">
        <f t="shared" si="48"/>
        <v>0</v>
      </c>
      <c r="FB31" s="169">
        <f t="shared" si="48"/>
        <v>0</v>
      </c>
      <c r="FC31" s="169">
        <f t="shared" si="48"/>
        <v>0</v>
      </c>
      <c r="FD31" s="169">
        <f t="shared" si="48"/>
        <v>0</v>
      </c>
      <c r="FE31" s="169">
        <f t="shared" si="48"/>
        <v>0</v>
      </c>
      <c r="FF31" s="169">
        <f t="shared" si="48"/>
        <v>0</v>
      </c>
      <c r="FG31" s="169">
        <f t="shared" si="48"/>
        <v>0</v>
      </c>
      <c r="FH31" s="169">
        <f t="shared" si="48"/>
        <v>0</v>
      </c>
      <c r="FI31" s="169">
        <f t="shared" si="48"/>
        <v>0</v>
      </c>
      <c r="FJ31" s="169">
        <f t="shared" si="48"/>
        <v>0</v>
      </c>
      <c r="FK31" s="169">
        <f t="shared" si="48"/>
        <v>0</v>
      </c>
      <c r="FL31" s="169">
        <f t="shared" si="48"/>
        <v>0</v>
      </c>
      <c r="FM31" s="169">
        <f t="shared" si="48"/>
        <v>0</v>
      </c>
      <c r="FO31" s="169">
        <f t="shared" si="49"/>
        <v>0</v>
      </c>
      <c r="FP31" s="169">
        <f t="shared" si="49"/>
        <v>0</v>
      </c>
      <c r="FQ31" s="169">
        <f t="shared" si="49"/>
        <v>0</v>
      </c>
      <c r="FR31" s="169">
        <f t="shared" si="49"/>
        <v>0</v>
      </c>
      <c r="FS31" s="169">
        <f t="shared" si="49"/>
        <v>0</v>
      </c>
      <c r="FT31" s="169">
        <f t="shared" si="49"/>
        <v>0</v>
      </c>
      <c r="FU31" s="169">
        <f t="shared" si="49"/>
        <v>0</v>
      </c>
      <c r="FV31" s="169">
        <f t="shared" si="49"/>
        <v>0</v>
      </c>
      <c r="FW31" s="169">
        <f t="shared" si="49"/>
        <v>0</v>
      </c>
      <c r="FX31" s="169">
        <f t="shared" si="49"/>
        <v>0</v>
      </c>
      <c r="FY31" s="169">
        <f t="shared" si="49"/>
        <v>0</v>
      </c>
      <c r="FZ31" s="169">
        <f t="shared" si="49"/>
        <v>0</v>
      </c>
      <c r="GA31" s="169">
        <f t="shared" si="49"/>
        <v>0</v>
      </c>
      <c r="GB31" s="169">
        <f t="shared" si="49"/>
        <v>0</v>
      </c>
      <c r="GC31" s="169">
        <f t="shared" si="49"/>
        <v>0</v>
      </c>
      <c r="GD31" s="169">
        <f t="shared" si="49"/>
        <v>0</v>
      </c>
      <c r="GE31" s="169">
        <f t="shared" si="49"/>
        <v>0</v>
      </c>
      <c r="GF31" s="169">
        <f t="shared" si="49"/>
        <v>0</v>
      </c>
      <c r="GG31" s="169">
        <f t="shared" si="49"/>
        <v>0</v>
      </c>
      <c r="GH31" s="169">
        <f t="shared" si="49"/>
        <v>0</v>
      </c>
      <c r="GI31" s="169">
        <f t="shared" si="49"/>
        <v>0</v>
      </c>
      <c r="GJ31" s="169">
        <f t="shared" si="49"/>
        <v>0</v>
      </c>
      <c r="GK31" s="169">
        <f t="shared" si="49"/>
        <v>0</v>
      </c>
      <c r="GL31" s="169">
        <f t="shared" si="49"/>
        <v>0</v>
      </c>
    </row>
    <row r="32" spans="1:194" s="169" customFormat="1" ht="24.95" hidden="1" customHeight="1">
      <c r="A32" s="499"/>
      <c r="B32" s="499"/>
      <c r="D32" s="449"/>
      <c r="E32" s="450"/>
      <c r="F32" s="450"/>
      <c r="G32" s="450"/>
      <c r="H32" s="500"/>
      <c r="I32" s="452"/>
      <c r="J32" s="453"/>
      <c r="K32" s="453"/>
      <c r="L32" s="450"/>
      <c r="M32" s="450"/>
      <c r="N32" s="454"/>
      <c r="O32" s="455">
        <f t="shared" si="13"/>
        <v>0</v>
      </c>
      <c r="P32" s="456"/>
      <c r="Q32" s="457">
        <f t="shared" si="22"/>
        <v>0</v>
      </c>
      <c r="R32" s="457">
        <f t="shared" si="23"/>
        <v>0</v>
      </c>
      <c r="S32" s="458" t="e">
        <f>#REF!</f>
        <v>#REF!</v>
      </c>
      <c r="T32" s="458">
        <v>-45</v>
      </c>
      <c r="U32" s="458" t="e">
        <f t="shared" si="24"/>
        <v>#REF!</v>
      </c>
      <c r="V32" s="459"/>
      <c r="W32" s="459"/>
      <c r="X32" s="460">
        <f t="shared" si="25"/>
        <v>0</v>
      </c>
      <c r="Y32" s="461">
        <f t="shared" si="26"/>
        <v>0</v>
      </c>
      <c r="Z32" s="462"/>
      <c r="AA32" s="463"/>
      <c r="AB32" s="464"/>
      <c r="AC32" s="464"/>
      <c r="AD32" s="464"/>
      <c r="AE32" s="465"/>
      <c r="AF32" s="466">
        <f t="shared" si="3"/>
        <v>0</v>
      </c>
      <c r="AG32" s="501"/>
      <c r="AH32" s="469"/>
      <c r="AI32" s="490"/>
      <c r="AJ32" s="469"/>
      <c r="AK32" s="469"/>
      <c r="AL32" s="469"/>
      <c r="AM32" s="469"/>
      <c r="AN32" s="469"/>
      <c r="AO32" s="471">
        <f t="shared" si="27"/>
        <v>0</v>
      </c>
      <c r="AP32" s="472"/>
      <c r="AQ32" s="473"/>
      <c r="AR32" s="502"/>
      <c r="AS32" s="502"/>
      <c r="AT32" s="503"/>
      <c r="AU32" s="469"/>
      <c r="AV32" s="469"/>
      <c r="AW32" s="475"/>
      <c r="AX32" s="471">
        <f t="shared" si="28"/>
        <v>0</v>
      </c>
      <c r="AY32" s="497"/>
      <c r="AZ32" s="469"/>
      <c r="BA32" s="469"/>
      <c r="BB32" s="478"/>
      <c r="BC32" s="469"/>
      <c r="BD32" s="469"/>
      <c r="BE32" s="469"/>
      <c r="BF32" s="475"/>
      <c r="BG32" s="836">
        <f t="shared" si="14"/>
        <v>0</v>
      </c>
      <c r="BH32" s="480"/>
      <c r="BI32" s="481"/>
      <c r="BJ32" s="481"/>
      <c r="BK32" s="481"/>
      <c r="BL32" s="482"/>
      <c r="BM32" s="481"/>
      <c r="BN32" s="481"/>
      <c r="BO32" s="483"/>
      <c r="BP32" s="482">
        <f t="shared" si="4"/>
        <v>0</v>
      </c>
      <c r="BQ32" s="479">
        <f t="shared" si="15"/>
        <v>0</v>
      </c>
      <c r="BR32" s="837"/>
      <c r="BS32" s="481"/>
      <c r="BT32" s="481"/>
      <c r="BU32" s="481"/>
      <c r="BV32" s="482"/>
      <c r="BW32" s="481"/>
      <c r="BX32" s="481"/>
      <c r="BY32" s="483"/>
      <c r="BZ32" s="482">
        <f t="shared" si="5"/>
        <v>0</v>
      </c>
      <c r="CA32" s="479">
        <f t="shared" si="29"/>
        <v>0</v>
      </c>
      <c r="CB32" s="504"/>
      <c r="CC32" s="469"/>
      <c r="CD32" s="503"/>
      <c r="CE32" s="469"/>
      <c r="CF32" s="481"/>
      <c r="CG32" s="481"/>
      <c r="CH32" s="481"/>
      <c r="CI32" s="483"/>
      <c r="CJ32" s="485">
        <f t="shared" si="30"/>
        <v>0</v>
      </c>
      <c r="CK32" s="486">
        <f t="shared" si="16"/>
        <v>0</v>
      </c>
      <c r="CL32" s="479">
        <f t="shared" si="31"/>
        <v>0</v>
      </c>
      <c r="CM32" s="505"/>
      <c r="CN32" s="469"/>
      <c r="CO32" s="469"/>
      <c r="CP32" s="469"/>
      <c r="CQ32" s="469"/>
      <c r="CR32" s="469"/>
      <c r="CS32" s="485">
        <f t="shared" si="32"/>
        <v>0</v>
      </c>
      <c r="CT32" s="488"/>
      <c r="CU32" s="469"/>
      <c r="CV32" s="469"/>
      <c r="CW32" s="469"/>
      <c r="CX32" s="489"/>
      <c r="CY32" s="490"/>
      <c r="CZ32" s="491">
        <f t="shared" si="33"/>
        <v>0</v>
      </c>
      <c r="DA32" s="491">
        <f t="shared" si="6"/>
        <v>0</v>
      </c>
      <c r="DB32" s="491">
        <f t="shared" si="17"/>
        <v>0</v>
      </c>
      <c r="DC32" s="493">
        <f t="shared" si="7"/>
        <v>0</v>
      </c>
      <c r="DD32" s="494">
        <f t="shared" si="35"/>
        <v>0</v>
      </c>
      <c r="DE32" s="494">
        <f t="shared" si="34"/>
        <v>0</v>
      </c>
      <c r="DF32" s="494">
        <f>SUM(DC32:DE32)</f>
        <v>0</v>
      </c>
      <c r="DG32" s="494">
        <f t="shared" si="8"/>
        <v>0</v>
      </c>
      <c r="DH32" s="494">
        <f t="shared" si="9"/>
        <v>0</v>
      </c>
      <c r="DI32" s="494">
        <f>SUM(DG32:DH32)</f>
        <v>0</v>
      </c>
      <c r="DJ32" s="494">
        <f t="shared" si="18"/>
        <v>0</v>
      </c>
      <c r="DK32" s="494">
        <f t="shared" si="19"/>
        <v>0</v>
      </c>
      <c r="DL32" s="479">
        <f>SUM(DJ32:DK32)</f>
        <v>0</v>
      </c>
      <c r="DQ32" s="169">
        <f t="shared" si="45"/>
        <v>0</v>
      </c>
      <c r="DR32" s="169">
        <f t="shared" si="45"/>
        <v>0</v>
      </c>
      <c r="DS32" s="169">
        <f t="shared" si="45"/>
        <v>0</v>
      </c>
      <c r="DT32" s="169">
        <f t="shared" si="45"/>
        <v>0</v>
      </c>
      <c r="DU32" s="169">
        <f t="shared" si="45"/>
        <v>0</v>
      </c>
      <c r="DV32" s="169">
        <f t="shared" si="45"/>
        <v>0</v>
      </c>
      <c r="DW32" s="169">
        <f t="shared" si="45"/>
        <v>0</v>
      </c>
      <c r="DX32" s="169">
        <f t="shared" si="45"/>
        <v>0</v>
      </c>
      <c r="DY32" s="169">
        <f t="shared" si="45"/>
        <v>0</v>
      </c>
      <c r="DZ32" s="169">
        <f t="shared" si="45"/>
        <v>0</v>
      </c>
      <c r="EA32" s="169">
        <f t="shared" si="45"/>
        <v>0</v>
      </c>
      <c r="EB32" s="169">
        <f t="shared" si="45"/>
        <v>0</v>
      </c>
      <c r="EC32" s="169">
        <f t="shared" si="45"/>
        <v>0</v>
      </c>
      <c r="ED32" s="169">
        <f t="shared" si="45"/>
        <v>0</v>
      </c>
      <c r="EE32" s="169">
        <f t="shared" si="45"/>
        <v>0</v>
      </c>
      <c r="EF32" s="169">
        <f t="shared" si="45"/>
        <v>0</v>
      </c>
      <c r="EG32" s="169">
        <f t="shared" si="45"/>
        <v>0</v>
      </c>
      <c r="EH32" s="169">
        <f t="shared" si="45"/>
        <v>0</v>
      </c>
      <c r="EI32" s="169">
        <f t="shared" si="45"/>
        <v>0</v>
      </c>
      <c r="EJ32" s="169">
        <f t="shared" si="45"/>
        <v>0</v>
      </c>
      <c r="EK32" s="169">
        <f t="shared" si="45"/>
        <v>0</v>
      </c>
      <c r="EL32" s="169">
        <f t="shared" si="45"/>
        <v>0</v>
      </c>
      <c r="EM32" s="169">
        <f t="shared" si="45"/>
        <v>0</v>
      </c>
      <c r="EN32" s="169">
        <f t="shared" si="45"/>
        <v>0</v>
      </c>
      <c r="EP32" s="169">
        <f t="shared" si="48"/>
        <v>0</v>
      </c>
      <c r="EQ32" s="169">
        <f t="shared" si="48"/>
        <v>0</v>
      </c>
      <c r="ER32" s="169">
        <f t="shared" si="48"/>
        <v>0</v>
      </c>
      <c r="ES32" s="169">
        <f t="shared" si="48"/>
        <v>0</v>
      </c>
      <c r="ET32" s="169">
        <f t="shared" si="48"/>
        <v>0</v>
      </c>
      <c r="EU32" s="169">
        <f t="shared" si="48"/>
        <v>0</v>
      </c>
      <c r="EV32" s="169">
        <f t="shared" si="48"/>
        <v>0</v>
      </c>
      <c r="EW32" s="169">
        <f t="shared" si="48"/>
        <v>0</v>
      </c>
      <c r="EX32" s="169">
        <f t="shared" si="48"/>
        <v>0</v>
      </c>
      <c r="EY32" s="169">
        <f t="shared" si="48"/>
        <v>0</v>
      </c>
      <c r="EZ32" s="169">
        <f t="shared" si="48"/>
        <v>0</v>
      </c>
      <c r="FA32" s="169">
        <f t="shared" si="48"/>
        <v>0</v>
      </c>
      <c r="FB32" s="169">
        <f t="shared" si="48"/>
        <v>0</v>
      </c>
      <c r="FC32" s="169">
        <f t="shared" si="48"/>
        <v>0</v>
      </c>
      <c r="FD32" s="169">
        <f t="shared" si="48"/>
        <v>0</v>
      </c>
      <c r="FE32" s="169">
        <f t="shared" si="48"/>
        <v>0</v>
      </c>
      <c r="FF32" s="169">
        <f t="shared" si="48"/>
        <v>0</v>
      </c>
      <c r="FG32" s="169">
        <f t="shared" si="48"/>
        <v>0</v>
      </c>
      <c r="FH32" s="169">
        <f t="shared" si="48"/>
        <v>0</v>
      </c>
      <c r="FI32" s="169">
        <f t="shared" si="48"/>
        <v>0</v>
      </c>
      <c r="FJ32" s="169">
        <f t="shared" si="48"/>
        <v>0</v>
      </c>
      <c r="FK32" s="169">
        <f t="shared" si="48"/>
        <v>0</v>
      </c>
      <c r="FL32" s="169">
        <f t="shared" si="48"/>
        <v>0</v>
      </c>
      <c r="FM32" s="169">
        <f t="shared" si="48"/>
        <v>0</v>
      </c>
      <c r="FO32" s="169">
        <f t="shared" si="49"/>
        <v>0</v>
      </c>
      <c r="FP32" s="169">
        <f t="shared" si="49"/>
        <v>0</v>
      </c>
      <c r="FQ32" s="169">
        <f t="shared" si="49"/>
        <v>0</v>
      </c>
      <c r="FR32" s="169">
        <f t="shared" si="49"/>
        <v>0</v>
      </c>
      <c r="FS32" s="169">
        <f t="shared" si="49"/>
        <v>0</v>
      </c>
      <c r="FT32" s="169">
        <f t="shared" si="49"/>
        <v>0</v>
      </c>
      <c r="FU32" s="169">
        <f t="shared" si="49"/>
        <v>0</v>
      </c>
      <c r="FV32" s="169">
        <f t="shared" si="49"/>
        <v>0</v>
      </c>
      <c r="FW32" s="169">
        <f t="shared" si="49"/>
        <v>0</v>
      </c>
      <c r="FX32" s="169">
        <f t="shared" si="49"/>
        <v>0</v>
      </c>
      <c r="FY32" s="169">
        <f t="shared" si="49"/>
        <v>0</v>
      </c>
      <c r="FZ32" s="169">
        <f t="shared" si="49"/>
        <v>0</v>
      </c>
      <c r="GA32" s="169">
        <f t="shared" si="49"/>
        <v>0</v>
      </c>
      <c r="GB32" s="169">
        <f t="shared" si="49"/>
        <v>0</v>
      </c>
      <c r="GC32" s="169">
        <f t="shared" si="49"/>
        <v>0</v>
      </c>
      <c r="GD32" s="169">
        <f t="shared" si="49"/>
        <v>0</v>
      </c>
      <c r="GE32" s="169">
        <f t="shared" si="49"/>
        <v>0</v>
      </c>
      <c r="GF32" s="169">
        <f t="shared" si="49"/>
        <v>0</v>
      </c>
      <c r="GG32" s="169">
        <f t="shared" si="49"/>
        <v>0</v>
      </c>
      <c r="GH32" s="169">
        <f t="shared" si="49"/>
        <v>0</v>
      </c>
      <c r="GI32" s="169">
        <f t="shared" si="49"/>
        <v>0</v>
      </c>
      <c r="GJ32" s="169">
        <f t="shared" si="49"/>
        <v>0</v>
      </c>
      <c r="GK32" s="169">
        <f t="shared" si="49"/>
        <v>0</v>
      </c>
      <c r="GL32" s="169">
        <f t="shared" si="49"/>
        <v>0</v>
      </c>
    </row>
    <row r="33" spans="1:194" s="169" customFormat="1" ht="24.95" hidden="1" customHeight="1">
      <c r="A33" s="499"/>
      <c r="B33" s="499"/>
      <c r="D33" s="449"/>
      <c r="E33" s="450"/>
      <c r="F33" s="450"/>
      <c r="G33" s="450"/>
      <c r="H33" s="500"/>
      <c r="I33" s="452"/>
      <c r="J33" s="453"/>
      <c r="K33" s="453"/>
      <c r="L33" s="450"/>
      <c r="M33" s="450"/>
      <c r="N33" s="454"/>
      <c r="O33" s="455">
        <f t="shared" si="13"/>
        <v>0</v>
      </c>
      <c r="P33" s="456"/>
      <c r="Q33" s="457">
        <f t="shared" si="22"/>
        <v>0</v>
      </c>
      <c r="R33" s="457">
        <f t="shared" si="23"/>
        <v>0</v>
      </c>
      <c r="S33" s="458" t="e">
        <f>#REF!</f>
        <v>#REF!</v>
      </c>
      <c r="T33" s="458">
        <v>-44</v>
      </c>
      <c r="U33" s="458" t="e">
        <f t="shared" si="24"/>
        <v>#REF!</v>
      </c>
      <c r="V33" s="459"/>
      <c r="W33" s="459"/>
      <c r="X33" s="460">
        <f t="shared" si="25"/>
        <v>0</v>
      </c>
      <c r="Y33" s="461">
        <f t="shared" si="26"/>
        <v>0</v>
      </c>
      <c r="Z33" s="462"/>
      <c r="AA33" s="463"/>
      <c r="AB33" s="464"/>
      <c r="AC33" s="464"/>
      <c r="AD33" s="464"/>
      <c r="AE33" s="465"/>
      <c r="AF33" s="466">
        <f t="shared" si="3"/>
        <v>0</v>
      </c>
      <c r="AG33" s="501"/>
      <c r="AH33" s="469"/>
      <c r="AI33" s="490"/>
      <c r="AJ33" s="469"/>
      <c r="AK33" s="469"/>
      <c r="AL33" s="469"/>
      <c r="AM33" s="469"/>
      <c r="AN33" s="469"/>
      <c r="AO33" s="471">
        <f t="shared" si="27"/>
        <v>0</v>
      </c>
      <c r="AP33" s="472"/>
      <c r="AQ33" s="473"/>
      <c r="AR33" s="502"/>
      <c r="AS33" s="502"/>
      <c r="AT33" s="503"/>
      <c r="AU33" s="469"/>
      <c r="AV33" s="469"/>
      <c r="AW33" s="475"/>
      <c r="AX33" s="471">
        <f t="shared" si="28"/>
        <v>0</v>
      </c>
      <c r="AY33" s="497"/>
      <c r="AZ33" s="469"/>
      <c r="BA33" s="469"/>
      <c r="BB33" s="478"/>
      <c r="BC33" s="469"/>
      <c r="BD33" s="469"/>
      <c r="BE33" s="469"/>
      <c r="BF33" s="475"/>
      <c r="BG33" s="836">
        <f t="shared" si="14"/>
        <v>0</v>
      </c>
      <c r="BH33" s="480"/>
      <c r="BI33" s="481"/>
      <c r="BJ33" s="481"/>
      <c r="BK33" s="481"/>
      <c r="BL33" s="482"/>
      <c r="BM33" s="481"/>
      <c r="BN33" s="481"/>
      <c r="BO33" s="483"/>
      <c r="BP33" s="482">
        <f t="shared" si="4"/>
        <v>0</v>
      </c>
      <c r="BQ33" s="479">
        <f t="shared" si="15"/>
        <v>0</v>
      </c>
      <c r="BR33" s="837"/>
      <c r="BS33" s="481"/>
      <c r="BT33" s="481"/>
      <c r="BU33" s="481"/>
      <c r="BV33" s="482"/>
      <c r="BW33" s="481"/>
      <c r="BX33" s="481"/>
      <c r="BY33" s="483"/>
      <c r="BZ33" s="482">
        <f t="shared" si="5"/>
        <v>0</v>
      </c>
      <c r="CA33" s="479">
        <f t="shared" si="29"/>
        <v>0</v>
      </c>
      <c r="CB33" s="504"/>
      <c r="CC33" s="469"/>
      <c r="CD33" s="503"/>
      <c r="CE33" s="469"/>
      <c r="CF33" s="481"/>
      <c r="CG33" s="481"/>
      <c r="CH33" s="481"/>
      <c r="CI33" s="483"/>
      <c r="CJ33" s="485">
        <f t="shared" si="30"/>
        <v>0</v>
      </c>
      <c r="CK33" s="486">
        <f t="shared" si="16"/>
        <v>0</v>
      </c>
      <c r="CL33" s="479">
        <f t="shared" si="31"/>
        <v>0</v>
      </c>
      <c r="CM33" s="505"/>
      <c r="CN33" s="469"/>
      <c r="CO33" s="469"/>
      <c r="CP33" s="469"/>
      <c r="CQ33" s="469"/>
      <c r="CR33" s="469"/>
      <c r="CS33" s="485">
        <f t="shared" si="32"/>
        <v>0</v>
      </c>
      <c r="CT33" s="488"/>
      <c r="CU33" s="469"/>
      <c r="CV33" s="469"/>
      <c r="CW33" s="469"/>
      <c r="CX33" s="489"/>
      <c r="CY33" s="490"/>
      <c r="CZ33" s="491">
        <f t="shared" si="33"/>
        <v>0</v>
      </c>
      <c r="DA33" s="491">
        <f t="shared" si="6"/>
        <v>0</v>
      </c>
      <c r="DB33" s="491">
        <f t="shared" si="17"/>
        <v>0</v>
      </c>
      <c r="DC33" s="493">
        <f t="shared" si="7"/>
        <v>0</v>
      </c>
      <c r="DD33" s="494">
        <f t="shared" si="35"/>
        <v>0</v>
      </c>
      <c r="DE33" s="494">
        <f t="shared" si="34"/>
        <v>0</v>
      </c>
      <c r="DF33" s="494">
        <f t="shared" si="36"/>
        <v>0</v>
      </c>
      <c r="DG33" s="494">
        <f t="shared" si="8"/>
        <v>0</v>
      </c>
      <c r="DH33" s="494">
        <f t="shared" si="9"/>
        <v>0</v>
      </c>
      <c r="DI33" s="494">
        <f t="shared" si="37"/>
        <v>0</v>
      </c>
      <c r="DJ33" s="494">
        <f t="shared" si="18"/>
        <v>0</v>
      </c>
      <c r="DK33" s="494">
        <f t="shared" si="19"/>
        <v>0</v>
      </c>
      <c r="DL33" s="479">
        <f t="shared" si="38"/>
        <v>0</v>
      </c>
      <c r="DQ33" s="169">
        <f t="shared" si="45"/>
        <v>0</v>
      </c>
      <c r="DR33" s="169">
        <f t="shared" si="45"/>
        <v>0</v>
      </c>
      <c r="DS33" s="169">
        <f t="shared" si="45"/>
        <v>0</v>
      </c>
      <c r="DT33" s="169">
        <f t="shared" si="45"/>
        <v>0</v>
      </c>
      <c r="DU33" s="169">
        <f t="shared" si="45"/>
        <v>0</v>
      </c>
      <c r="DV33" s="169">
        <f t="shared" si="45"/>
        <v>0</v>
      </c>
      <c r="DW33" s="169">
        <f t="shared" si="45"/>
        <v>0</v>
      </c>
      <c r="DX33" s="169">
        <f t="shared" si="45"/>
        <v>0</v>
      </c>
      <c r="DY33" s="169">
        <f t="shared" si="45"/>
        <v>0</v>
      </c>
      <c r="DZ33" s="169">
        <f t="shared" si="45"/>
        <v>0</v>
      </c>
      <c r="EA33" s="169">
        <f t="shared" si="45"/>
        <v>0</v>
      </c>
      <c r="EB33" s="169">
        <f t="shared" si="45"/>
        <v>0</v>
      </c>
      <c r="EC33" s="169">
        <f t="shared" si="45"/>
        <v>0</v>
      </c>
      <c r="ED33" s="169">
        <f t="shared" si="45"/>
        <v>0</v>
      </c>
      <c r="EE33" s="169">
        <f t="shared" si="45"/>
        <v>0</v>
      </c>
      <c r="EF33" s="169">
        <f t="shared" si="45"/>
        <v>0</v>
      </c>
      <c r="EG33" s="169">
        <f t="shared" si="45"/>
        <v>0</v>
      </c>
      <c r="EH33" s="169">
        <f t="shared" si="45"/>
        <v>0</v>
      </c>
      <c r="EI33" s="169">
        <f t="shared" si="45"/>
        <v>0</v>
      </c>
      <c r="EJ33" s="169">
        <f t="shared" si="45"/>
        <v>0</v>
      </c>
      <c r="EK33" s="169">
        <f t="shared" si="45"/>
        <v>0</v>
      </c>
      <c r="EL33" s="169">
        <f t="shared" si="45"/>
        <v>0</v>
      </c>
      <c r="EM33" s="169">
        <f t="shared" si="45"/>
        <v>0</v>
      </c>
      <c r="EN33" s="169">
        <f t="shared" si="45"/>
        <v>0</v>
      </c>
      <c r="EP33" s="169">
        <f t="shared" si="48"/>
        <v>0</v>
      </c>
      <c r="EQ33" s="169">
        <f t="shared" si="48"/>
        <v>0</v>
      </c>
      <c r="ER33" s="169">
        <f t="shared" si="48"/>
        <v>0</v>
      </c>
      <c r="ES33" s="169">
        <f t="shared" si="48"/>
        <v>0</v>
      </c>
      <c r="ET33" s="169">
        <f t="shared" si="48"/>
        <v>0</v>
      </c>
      <c r="EU33" s="169">
        <f t="shared" si="48"/>
        <v>0</v>
      </c>
      <c r="EV33" s="169">
        <f t="shared" si="48"/>
        <v>0</v>
      </c>
      <c r="EW33" s="169">
        <f t="shared" si="48"/>
        <v>0</v>
      </c>
      <c r="EX33" s="169">
        <f t="shared" si="48"/>
        <v>0</v>
      </c>
      <c r="EY33" s="169">
        <f t="shared" si="48"/>
        <v>0</v>
      </c>
      <c r="EZ33" s="169">
        <f t="shared" si="48"/>
        <v>0</v>
      </c>
      <c r="FA33" s="169">
        <f t="shared" si="48"/>
        <v>0</v>
      </c>
      <c r="FB33" s="169">
        <f t="shared" si="48"/>
        <v>0</v>
      </c>
      <c r="FC33" s="169">
        <f t="shared" si="48"/>
        <v>0</v>
      </c>
      <c r="FD33" s="169">
        <f t="shared" si="48"/>
        <v>0</v>
      </c>
      <c r="FE33" s="169">
        <f t="shared" si="48"/>
        <v>0</v>
      </c>
      <c r="FF33" s="169">
        <f t="shared" si="48"/>
        <v>0</v>
      </c>
      <c r="FG33" s="169">
        <f t="shared" si="48"/>
        <v>0</v>
      </c>
      <c r="FH33" s="169">
        <f t="shared" si="48"/>
        <v>0</v>
      </c>
      <c r="FI33" s="169">
        <f t="shared" si="48"/>
        <v>0</v>
      </c>
      <c r="FJ33" s="169">
        <f t="shared" si="48"/>
        <v>0</v>
      </c>
      <c r="FK33" s="169">
        <f t="shared" si="48"/>
        <v>0</v>
      </c>
      <c r="FL33" s="169">
        <f t="shared" si="48"/>
        <v>0</v>
      </c>
      <c r="FM33" s="169">
        <f t="shared" si="48"/>
        <v>0</v>
      </c>
      <c r="FO33" s="169">
        <f t="shared" si="49"/>
        <v>0</v>
      </c>
      <c r="FP33" s="169">
        <f t="shared" si="49"/>
        <v>0</v>
      </c>
      <c r="FQ33" s="169">
        <f t="shared" si="49"/>
        <v>0</v>
      </c>
      <c r="FR33" s="169">
        <f t="shared" si="49"/>
        <v>0</v>
      </c>
      <c r="FS33" s="169">
        <f t="shared" si="49"/>
        <v>0</v>
      </c>
      <c r="FT33" s="169">
        <f t="shared" si="49"/>
        <v>0</v>
      </c>
      <c r="FU33" s="169">
        <f t="shared" si="49"/>
        <v>0</v>
      </c>
      <c r="FV33" s="169">
        <f t="shared" si="49"/>
        <v>0</v>
      </c>
      <c r="FW33" s="169">
        <f t="shared" si="49"/>
        <v>0</v>
      </c>
      <c r="FX33" s="169">
        <f t="shared" si="49"/>
        <v>0</v>
      </c>
      <c r="FY33" s="169">
        <f t="shared" si="49"/>
        <v>0</v>
      </c>
      <c r="FZ33" s="169">
        <f t="shared" si="49"/>
        <v>0</v>
      </c>
      <c r="GA33" s="169">
        <f t="shared" si="49"/>
        <v>0</v>
      </c>
      <c r="GB33" s="169">
        <f t="shared" si="49"/>
        <v>0</v>
      </c>
      <c r="GC33" s="169">
        <f t="shared" si="49"/>
        <v>0</v>
      </c>
      <c r="GD33" s="169">
        <f t="shared" si="49"/>
        <v>0</v>
      </c>
      <c r="GE33" s="169">
        <f t="shared" si="49"/>
        <v>0</v>
      </c>
      <c r="GF33" s="169">
        <f t="shared" si="49"/>
        <v>0</v>
      </c>
      <c r="GG33" s="169">
        <f t="shared" si="49"/>
        <v>0</v>
      </c>
      <c r="GH33" s="169">
        <f t="shared" si="49"/>
        <v>0</v>
      </c>
      <c r="GI33" s="169">
        <f t="shared" si="49"/>
        <v>0</v>
      </c>
      <c r="GJ33" s="169">
        <f t="shared" si="49"/>
        <v>0</v>
      </c>
      <c r="GK33" s="169">
        <f t="shared" si="49"/>
        <v>0</v>
      </c>
      <c r="GL33" s="169">
        <f t="shared" si="49"/>
        <v>0</v>
      </c>
    </row>
    <row r="34" spans="1:194" s="169" customFormat="1" ht="24.95" hidden="1" customHeight="1">
      <c r="A34" s="499"/>
      <c r="B34" s="499"/>
      <c r="D34" s="449"/>
      <c r="E34" s="450"/>
      <c r="F34" s="450"/>
      <c r="G34" s="450"/>
      <c r="H34" s="500"/>
      <c r="I34" s="452"/>
      <c r="J34" s="453"/>
      <c r="K34" s="453"/>
      <c r="L34" s="450"/>
      <c r="M34" s="450"/>
      <c r="N34" s="454"/>
      <c r="O34" s="455">
        <f t="shared" si="13"/>
        <v>0</v>
      </c>
      <c r="P34" s="456"/>
      <c r="Q34" s="457">
        <f t="shared" si="22"/>
        <v>0</v>
      </c>
      <c r="R34" s="457">
        <f t="shared" si="23"/>
        <v>0</v>
      </c>
      <c r="S34" s="458" t="e">
        <f>#REF!</f>
        <v>#REF!</v>
      </c>
      <c r="T34" s="458">
        <v>-43</v>
      </c>
      <c r="U34" s="458" t="e">
        <f t="shared" si="24"/>
        <v>#REF!</v>
      </c>
      <c r="V34" s="459"/>
      <c r="W34" s="459"/>
      <c r="X34" s="460">
        <f t="shared" si="25"/>
        <v>0</v>
      </c>
      <c r="Y34" s="461">
        <f t="shared" si="26"/>
        <v>0</v>
      </c>
      <c r="Z34" s="462"/>
      <c r="AA34" s="463"/>
      <c r="AB34" s="464"/>
      <c r="AC34" s="464"/>
      <c r="AD34" s="464"/>
      <c r="AE34" s="465"/>
      <c r="AF34" s="466">
        <f t="shared" si="3"/>
        <v>0</v>
      </c>
      <c r="AG34" s="501"/>
      <c r="AH34" s="469"/>
      <c r="AI34" s="490"/>
      <c r="AJ34" s="469"/>
      <c r="AK34" s="469"/>
      <c r="AL34" s="469"/>
      <c r="AM34" s="469"/>
      <c r="AN34" s="469"/>
      <c r="AO34" s="471">
        <f t="shared" si="27"/>
        <v>0</v>
      </c>
      <c r="AP34" s="472"/>
      <c r="AQ34" s="473"/>
      <c r="AR34" s="502"/>
      <c r="AS34" s="502"/>
      <c r="AT34" s="503"/>
      <c r="AU34" s="469"/>
      <c r="AV34" s="469"/>
      <c r="AW34" s="475"/>
      <c r="AX34" s="471">
        <f t="shared" si="28"/>
        <v>0</v>
      </c>
      <c r="AY34" s="497"/>
      <c r="AZ34" s="469"/>
      <c r="BA34" s="469"/>
      <c r="BB34" s="478"/>
      <c r="BC34" s="469"/>
      <c r="BD34" s="469"/>
      <c r="BE34" s="469"/>
      <c r="BF34" s="475"/>
      <c r="BG34" s="836">
        <f t="shared" si="14"/>
        <v>0</v>
      </c>
      <c r="BH34" s="480"/>
      <c r="BI34" s="481"/>
      <c r="BJ34" s="481"/>
      <c r="BK34" s="481"/>
      <c r="BL34" s="482"/>
      <c r="BM34" s="481"/>
      <c r="BN34" s="481"/>
      <c r="BO34" s="483"/>
      <c r="BP34" s="482">
        <f t="shared" si="4"/>
        <v>0</v>
      </c>
      <c r="BQ34" s="479">
        <f t="shared" si="15"/>
        <v>0</v>
      </c>
      <c r="BR34" s="837"/>
      <c r="BS34" s="481"/>
      <c r="BT34" s="481"/>
      <c r="BU34" s="481"/>
      <c r="BV34" s="482"/>
      <c r="BW34" s="481"/>
      <c r="BX34" s="481"/>
      <c r="BY34" s="483"/>
      <c r="BZ34" s="482">
        <f t="shared" si="5"/>
        <v>0</v>
      </c>
      <c r="CA34" s="479">
        <f t="shared" si="29"/>
        <v>0</v>
      </c>
      <c r="CB34" s="504"/>
      <c r="CC34" s="469"/>
      <c r="CD34" s="503"/>
      <c r="CE34" s="469"/>
      <c r="CF34" s="481"/>
      <c r="CG34" s="481"/>
      <c r="CH34" s="481"/>
      <c r="CI34" s="483"/>
      <c r="CJ34" s="485">
        <f t="shared" si="30"/>
        <v>0</v>
      </c>
      <c r="CK34" s="486">
        <f t="shared" si="16"/>
        <v>0</v>
      </c>
      <c r="CL34" s="479">
        <f t="shared" si="31"/>
        <v>0</v>
      </c>
      <c r="CM34" s="505"/>
      <c r="CN34" s="469"/>
      <c r="CO34" s="469"/>
      <c r="CP34" s="469"/>
      <c r="CQ34" s="469"/>
      <c r="CR34" s="469"/>
      <c r="CS34" s="485">
        <f t="shared" si="32"/>
        <v>0</v>
      </c>
      <c r="CT34" s="488"/>
      <c r="CU34" s="469"/>
      <c r="CV34" s="469"/>
      <c r="CW34" s="469"/>
      <c r="CX34" s="489"/>
      <c r="CY34" s="490"/>
      <c r="CZ34" s="491">
        <f t="shared" si="33"/>
        <v>0</v>
      </c>
      <c r="DA34" s="491">
        <f t="shared" si="6"/>
        <v>0</v>
      </c>
      <c r="DB34" s="491">
        <f t="shared" si="17"/>
        <v>0</v>
      </c>
      <c r="DC34" s="493">
        <f t="shared" si="7"/>
        <v>0</v>
      </c>
      <c r="DD34" s="494">
        <f t="shared" si="35"/>
        <v>0</v>
      </c>
      <c r="DE34" s="494">
        <f t="shared" si="34"/>
        <v>0</v>
      </c>
      <c r="DF34" s="494">
        <f t="shared" si="36"/>
        <v>0</v>
      </c>
      <c r="DG34" s="494">
        <f t="shared" si="8"/>
        <v>0</v>
      </c>
      <c r="DH34" s="494">
        <f t="shared" si="9"/>
        <v>0</v>
      </c>
      <c r="DI34" s="494">
        <f t="shared" si="37"/>
        <v>0</v>
      </c>
      <c r="DJ34" s="494">
        <f t="shared" si="18"/>
        <v>0</v>
      </c>
      <c r="DK34" s="494">
        <f t="shared" si="19"/>
        <v>0</v>
      </c>
      <c r="DL34" s="479">
        <f t="shared" si="38"/>
        <v>0</v>
      </c>
      <c r="DQ34" s="169">
        <f t="shared" si="45"/>
        <v>0</v>
      </c>
      <c r="DR34" s="169">
        <f t="shared" si="45"/>
        <v>0</v>
      </c>
      <c r="DS34" s="169">
        <f t="shared" si="45"/>
        <v>0</v>
      </c>
      <c r="DT34" s="169">
        <f t="shared" si="45"/>
        <v>0</v>
      </c>
      <c r="DU34" s="169">
        <f t="shared" si="45"/>
        <v>0</v>
      </c>
      <c r="DV34" s="169">
        <f t="shared" si="45"/>
        <v>0</v>
      </c>
      <c r="DW34" s="169">
        <f t="shared" si="45"/>
        <v>0</v>
      </c>
      <c r="DX34" s="169">
        <f t="shared" si="45"/>
        <v>0</v>
      </c>
      <c r="DY34" s="169">
        <f t="shared" si="45"/>
        <v>0</v>
      </c>
      <c r="DZ34" s="169">
        <f t="shared" si="45"/>
        <v>0</v>
      </c>
      <c r="EA34" s="169">
        <f t="shared" si="45"/>
        <v>0</v>
      </c>
      <c r="EB34" s="169">
        <f t="shared" si="45"/>
        <v>0</v>
      </c>
      <c r="EC34" s="169">
        <f t="shared" si="45"/>
        <v>0</v>
      </c>
      <c r="ED34" s="169">
        <f t="shared" si="45"/>
        <v>0</v>
      </c>
      <c r="EE34" s="169">
        <f t="shared" si="45"/>
        <v>0</v>
      </c>
      <c r="EF34" s="169">
        <f t="shared" si="45"/>
        <v>0</v>
      </c>
      <c r="EG34" s="169">
        <f t="shared" si="45"/>
        <v>0</v>
      </c>
      <c r="EH34" s="169">
        <f t="shared" si="45"/>
        <v>0</v>
      </c>
      <c r="EI34" s="169">
        <f t="shared" si="45"/>
        <v>0</v>
      </c>
      <c r="EJ34" s="169">
        <f t="shared" si="45"/>
        <v>0</v>
      </c>
      <c r="EK34" s="169">
        <f t="shared" si="45"/>
        <v>0</v>
      </c>
      <c r="EL34" s="169">
        <f t="shared" si="45"/>
        <v>0</v>
      </c>
      <c r="EM34" s="169">
        <f t="shared" si="45"/>
        <v>0</v>
      </c>
      <c r="EN34" s="169">
        <f t="shared" si="45"/>
        <v>0</v>
      </c>
      <c r="EP34" s="169">
        <f t="shared" si="48"/>
        <v>0</v>
      </c>
      <c r="EQ34" s="169">
        <f t="shared" si="48"/>
        <v>0</v>
      </c>
      <c r="ER34" s="169">
        <f t="shared" si="48"/>
        <v>0</v>
      </c>
      <c r="ES34" s="169">
        <f t="shared" si="48"/>
        <v>0</v>
      </c>
      <c r="ET34" s="169">
        <f t="shared" si="48"/>
        <v>0</v>
      </c>
      <c r="EU34" s="169">
        <f t="shared" si="48"/>
        <v>0</v>
      </c>
      <c r="EV34" s="169">
        <f t="shared" si="48"/>
        <v>0</v>
      </c>
      <c r="EW34" s="169">
        <f t="shared" si="48"/>
        <v>0</v>
      </c>
      <c r="EX34" s="169">
        <f t="shared" si="48"/>
        <v>0</v>
      </c>
      <c r="EY34" s="169">
        <f t="shared" si="48"/>
        <v>0</v>
      </c>
      <c r="EZ34" s="169">
        <f t="shared" si="48"/>
        <v>0</v>
      </c>
      <c r="FA34" s="169">
        <f t="shared" si="48"/>
        <v>0</v>
      </c>
      <c r="FB34" s="169">
        <f t="shared" si="48"/>
        <v>0</v>
      </c>
      <c r="FC34" s="169">
        <f t="shared" si="48"/>
        <v>0</v>
      </c>
      <c r="FD34" s="169">
        <f t="shared" si="48"/>
        <v>0</v>
      </c>
      <c r="FE34" s="169">
        <f t="shared" si="48"/>
        <v>0</v>
      </c>
      <c r="FF34" s="169">
        <f t="shared" si="48"/>
        <v>0</v>
      </c>
      <c r="FG34" s="169">
        <f t="shared" si="48"/>
        <v>0</v>
      </c>
      <c r="FH34" s="169">
        <f t="shared" si="48"/>
        <v>0</v>
      </c>
      <c r="FI34" s="169">
        <f t="shared" si="48"/>
        <v>0</v>
      </c>
      <c r="FJ34" s="169">
        <f t="shared" si="48"/>
        <v>0</v>
      </c>
      <c r="FK34" s="169">
        <f t="shared" si="48"/>
        <v>0</v>
      </c>
      <c r="FL34" s="169">
        <f t="shared" si="48"/>
        <v>0</v>
      </c>
      <c r="FM34" s="169">
        <f t="shared" si="48"/>
        <v>0</v>
      </c>
      <c r="FO34" s="169">
        <f t="shared" si="49"/>
        <v>0</v>
      </c>
      <c r="FP34" s="169">
        <f t="shared" si="49"/>
        <v>0</v>
      </c>
      <c r="FQ34" s="169">
        <f t="shared" si="49"/>
        <v>0</v>
      </c>
      <c r="FR34" s="169">
        <f t="shared" si="49"/>
        <v>0</v>
      </c>
      <c r="FS34" s="169">
        <f t="shared" si="49"/>
        <v>0</v>
      </c>
      <c r="FT34" s="169">
        <f t="shared" si="49"/>
        <v>0</v>
      </c>
      <c r="FU34" s="169">
        <f t="shared" si="49"/>
        <v>0</v>
      </c>
      <c r="FV34" s="169">
        <f t="shared" si="49"/>
        <v>0</v>
      </c>
      <c r="FW34" s="169">
        <f t="shared" si="49"/>
        <v>0</v>
      </c>
      <c r="FX34" s="169">
        <f t="shared" si="49"/>
        <v>0</v>
      </c>
      <c r="FY34" s="169">
        <f t="shared" si="49"/>
        <v>0</v>
      </c>
      <c r="FZ34" s="169">
        <f t="shared" si="49"/>
        <v>0</v>
      </c>
      <c r="GA34" s="169">
        <f t="shared" si="49"/>
        <v>0</v>
      </c>
      <c r="GB34" s="169">
        <f t="shared" si="49"/>
        <v>0</v>
      </c>
      <c r="GC34" s="169">
        <f t="shared" si="49"/>
        <v>0</v>
      </c>
      <c r="GD34" s="169">
        <f t="shared" si="49"/>
        <v>0</v>
      </c>
      <c r="GE34" s="169">
        <f t="shared" si="49"/>
        <v>0</v>
      </c>
      <c r="GF34" s="169">
        <f t="shared" si="49"/>
        <v>0</v>
      </c>
      <c r="GG34" s="169">
        <f t="shared" si="49"/>
        <v>0</v>
      </c>
      <c r="GH34" s="169">
        <f t="shared" si="49"/>
        <v>0</v>
      </c>
      <c r="GI34" s="169">
        <f t="shared" si="49"/>
        <v>0</v>
      </c>
      <c r="GJ34" s="169">
        <f t="shared" si="49"/>
        <v>0</v>
      </c>
      <c r="GK34" s="169">
        <f t="shared" si="49"/>
        <v>0</v>
      </c>
      <c r="GL34" s="169">
        <f t="shared" si="49"/>
        <v>0</v>
      </c>
    </row>
    <row r="35" spans="1:194" s="169" customFormat="1" ht="24.95" hidden="1" customHeight="1">
      <c r="A35" s="499"/>
      <c r="B35" s="499"/>
      <c r="D35" s="449"/>
      <c r="E35" s="450"/>
      <c r="F35" s="450"/>
      <c r="G35" s="450"/>
      <c r="H35" s="500"/>
      <c r="I35" s="452"/>
      <c r="J35" s="453"/>
      <c r="K35" s="453"/>
      <c r="L35" s="450"/>
      <c r="M35" s="450"/>
      <c r="N35" s="454"/>
      <c r="O35" s="455">
        <f t="shared" si="13"/>
        <v>0</v>
      </c>
      <c r="P35" s="456"/>
      <c r="Q35" s="457">
        <f t="shared" si="22"/>
        <v>0</v>
      </c>
      <c r="R35" s="457">
        <f t="shared" si="23"/>
        <v>0</v>
      </c>
      <c r="S35" s="458" t="e">
        <f>#REF!</f>
        <v>#REF!</v>
      </c>
      <c r="T35" s="458">
        <v>-42</v>
      </c>
      <c r="U35" s="458" t="e">
        <f t="shared" si="24"/>
        <v>#REF!</v>
      </c>
      <c r="V35" s="459"/>
      <c r="W35" s="459"/>
      <c r="X35" s="460">
        <f t="shared" si="25"/>
        <v>0</v>
      </c>
      <c r="Y35" s="461">
        <f t="shared" si="26"/>
        <v>0</v>
      </c>
      <c r="Z35" s="462"/>
      <c r="AA35" s="463"/>
      <c r="AB35" s="464"/>
      <c r="AC35" s="464"/>
      <c r="AD35" s="464"/>
      <c r="AE35" s="465"/>
      <c r="AF35" s="466">
        <f t="shared" si="3"/>
        <v>0</v>
      </c>
      <c r="AG35" s="501"/>
      <c r="AH35" s="469"/>
      <c r="AI35" s="490"/>
      <c r="AJ35" s="469"/>
      <c r="AK35" s="469"/>
      <c r="AL35" s="469"/>
      <c r="AM35" s="469"/>
      <c r="AN35" s="469"/>
      <c r="AO35" s="471">
        <f t="shared" si="27"/>
        <v>0</v>
      </c>
      <c r="AP35" s="472"/>
      <c r="AQ35" s="473"/>
      <c r="AR35" s="502"/>
      <c r="AS35" s="502"/>
      <c r="AT35" s="503"/>
      <c r="AU35" s="469"/>
      <c r="AV35" s="469"/>
      <c r="AW35" s="475"/>
      <c r="AX35" s="471">
        <f t="shared" si="28"/>
        <v>0</v>
      </c>
      <c r="AY35" s="497"/>
      <c r="AZ35" s="469"/>
      <c r="BA35" s="469"/>
      <c r="BB35" s="478"/>
      <c r="BC35" s="469"/>
      <c r="BD35" s="469"/>
      <c r="BE35" s="469"/>
      <c r="BF35" s="475"/>
      <c r="BG35" s="836">
        <f t="shared" si="14"/>
        <v>0</v>
      </c>
      <c r="BH35" s="480"/>
      <c r="BI35" s="481"/>
      <c r="BJ35" s="481"/>
      <c r="BK35" s="481"/>
      <c r="BL35" s="482"/>
      <c r="BM35" s="481"/>
      <c r="BN35" s="481"/>
      <c r="BO35" s="483"/>
      <c r="BP35" s="482">
        <f t="shared" si="4"/>
        <v>0</v>
      </c>
      <c r="BQ35" s="479">
        <f t="shared" si="15"/>
        <v>0</v>
      </c>
      <c r="BR35" s="837"/>
      <c r="BS35" s="481"/>
      <c r="BT35" s="481"/>
      <c r="BU35" s="481"/>
      <c r="BV35" s="482"/>
      <c r="BW35" s="481"/>
      <c r="BX35" s="481"/>
      <c r="BY35" s="483"/>
      <c r="BZ35" s="482">
        <f t="shared" si="5"/>
        <v>0</v>
      </c>
      <c r="CA35" s="479">
        <f t="shared" si="29"/>
        <v>0</v>
      </c>
      <c r="CB35" s="504"/>
      <c r="CC35" s="469"/>
      <c r="CD35" s="503"/>
      <c r="CE35" s="469"/>
      <c r="CF35" s="481"/>
      <c r="CG35" s="481"/>
      <c r="CH35" s="481"/>
      <c r="CI35" s="483"/>
      <c r="CJ35" s="485">
        <f t="shared" si="30"/>
        <v>0</v>
      </c>
      <c r="CK35" s="486">
        <f t="shared" si="16"/>
        <v>0</v>
      </c>
      <c r="CL35" s="479">
        <f t="shared" si="31"/>
        <v>0</v>
      </c>
      <c r="CM35" s="505"/>
      <c r="CN35" s="469"/>
      <c r="CO35" s="469"/>
      <c r="CP35" s="469"/>
      <c r="CQ35" s="469"/>
      <c r="CR35" s="469"/>
      <c r="CS35" s="485">
        <f t="shared" si="32"/>
        <v>0</v>
      </c>
      <c r="CT35" s="488"/>
      <c r="CU35" s="469"/>
      <c r="CV35" s="469"/>
      <c r="CW35" s="469"/>
      <c r="CX35" s="489"/>
      <c r="CY35" s="490"/>
      <c r="CZ35" s="491">
        <f t="shared" si="33"/>
        <v>0</v>
      </c>
      <c r="DA35" s="491">
        <f t="shared" si="6"/>
        <v>0</v>
      </c>
      <c r="DB35" s="491">
        <f t="shared" si="17"/>
        <v>0</v>
      </c>
      <c r="DC35" s="493">
        <f t="shared" si="7"/>
        <v>0</v>
      </c>
      <c r="DD35" s="494">
        <f t="shared" si="35"/>
        <v>0</v>
      </c>
      <c r="DE35" s="494">
        <f t="shared" si="34"/>
        <v>0</v>
      </c>
      <c r="DF35" s="494">
        <f t="shared" si="36"/>
        <v>0</v>
      </c>
      <c r="DG35" s="494">
        <f t="shared" si="8"/>
        <v>0</v>
      </c>
      <c r="DH35" s="494">
        <f t="shared" si="9"/>
        <v>0</v>
      </c>
      <c r="DI35" s="494">
        <f t="shared" si="37"/>
        <v>0</v>
      </c>
      <c r="DJ35" s="494">
        <f t="shared" si="18"/>
        <v>0</v>
      </c>
      <c r="DK35" s="494">
        <f t="shared" si="19"/>
        <v>0</v>
      </c>
      <c r="DL35" s="479">
        <f t="shared" si="38"/>
        <v>0</v>
      </c>
      <c r="DQ35" s="169">
        <f t="shared" si="45"/>
        <v>0</v>
      </c>
      <c r="DR35" s="169">
        <f t="shared" si="45"/>
        <v>0</v>
      </c>
      <c r="DS35" s="169">
        <f t="shared" si="45"/>
        <v>0</v>
      </c>
      <c r="DT35" s="169">
        <f t="shared" si="45"/>
        <v>0</v>
      </c>
      <c r="DU35" s="169">
        <f t="shared" si="45"/>
        <v>0</v>
      </c>
      <c r="DV35" s="169">
        <f t="shared" si="45"/>
        <v>0</v>
      </c>
      <c r="DW35" s="169">
        <f t="shared" si="45"/>
        <v>0</v>
      </c>
      <c r="DX35" s="169">
        <f t="shared" si="45"/>
        <v>0</v>
      </c>
      <c r="DY35" s="169">
        <f t="shared" si="45"/>
        <v>0</v>
      </c>
      <c r="DZ35" s="169">
        <f t="shared" si="45"/>
        <v>0</v>
      </c>
      <c r="EA35" s="169">
        <f t="shared" si="45"/>
        <v>0</v>
      </c>
      <c r="EB35" s="169">
        <f t="shared" si="45"/>
        <v>0</v>
      </c>
      <c r="EC35" s="169">
        <f t="shared" si="45"/>
        <v>0</v>
      </c>
      <c r="ED35" s="169">
        <f t="shared" si="45"/>
        <v>0</v>
      </c>
      <c r="EE35" s="169">
        <f t="shared" si="45"/>
        <v>0</v>
      </c>
      <c r="EF35" s="169">
        <f t="shared" si="45"/>
        <v>0</v>
      </c>
      <c r="EG35" s="169">
        <f t="shared" si="45"/>
        <v>0</v>
      </c>
      <c r="EH35" s="169">
        <f t="shared" si="45"/>
        <v>0</v>
      </c>
      <c r="EI35" s="169">
        <f t="shared" si="45"/>
        <v>0</v>
      </c>
      <c r="EJ35" s="169">
        <f t="shared" si="45"/>
        <v>0</v>
      </c>
      <c r="EK35" s="169">
        <f t="shared" si="45"/>
        <v>0</v>
      </c>
      <c r="EL35" s="169">
        <f t="shared" si="45"/>
        <v>0</v>
      </c>
      <c r="EM35" s="169">
        <f t="shared" si="45"/>
        <v>0</v>
      </c>
      <c r="EN35" s="169">
        <f t="shared" si="45"/>
        <v>0</v>
      </c>
      <c r="EP35" s="169">
        <f t="shared" si="48"/>
        <v>0</v>
      </c>
      <c r="EQ35" s="169">
        <f t="shared" si="48"/>
        <v>0</v>
      </c>
      <c r="ER35" s="169">
        <f t="shared" si="48"/>
        <v>0</v>
      </c>
      <c r="ES35" s="169">
        <f t="shared" si="48"/>
        <v>0</v>
      </c>
      <c r="ET35" s="169">
        <f t="shared" si="48"/>
        <v>0</v>
      </c>
      <c r="EU35" s="169">
        <f t="shared" si="48"/>
        <v>0</v>
      </c>
      <c r="EV35" s="169">
        <f t="shared" si="48"/>
        <v>0</v>
      </c>
      <c r="EW35" s="169">
        <f t="shared" si="48"/>
        <v>0</v>
      </c>
      <c r="EX35" s="169">
        <f t="shared" si="48"/>
        <v>0</v>
      </c>
      <c r="EY35" s="169">
        <f t="shared" si="48"/>
        <v>0</v>
      </c>
      <c r="EZ35" s="169">
        <f t="shared" si="48"/>
        <v>0</v>
      </c>
      <c r="FA35" s="169">
        <f t="shared" si="48"/>
        <v>0</v>
      </c>
      <c r="FB35" s="169">
        <f t="shared" si="48"/>
        <v>0</v>
      </c>
      <c r="FC35" s="169">
        <f t="shared" si="48"/>
        <v>0</v>
      </c>
      <c r="FD35" s="169">
        <f t="shared" si="48"/>
        <v>0</v>
      </c>
      <c r="FE35" s="169">
        <f t="shared" si="48"/>
        <v>0</v>
      </c>
      <c r="FF35" s="169">
        <f t="shared" si="48"/>
        <v>0</v>
      </c>
      <c r="FG35" s="169">
        <f t="shared" si="48"/>
        <v>0</v>
      </c>
      <c r="FH35" s="169">
        <f t="shared" si="48"/>
        <v>0</v>
      </c>
      <c r="FI35" s="169">
        <f t="shared" si="48"/>
        <v>0</v>
      </c>
      <c r="FJ35" s="169">
        <f t="shared" si="48"/>
        <v>0</v>
      </c>
      <c r="FK35" s="169">
        <f t="shared" si="48"/>
        <v>0</v>
      </c>
      <c r="FL35" s="169">
        <f t="shared" si="48"/>
        <v>0</v>
      </c>
      <c r="FM35" s="169">
        <f t="shared" si="48"/>
        <v>0</v>
      </c>
      <c r="FO35" s="169">
        <f t="shared" si="49"/>
        <v>0</v>
      </c>
      <c r="FP35" s="169">
        <f t="shared" si="49"/>
        <v>0</v>
      </c>
      <c r="FQ35" s="169">
        <f t="shared" si="49"/>
        <v>0</v>
      </c>
      <c r="FR35" s="169">
        <f t="shared" si="49"/>
        <v>0</v>
      </c>
      <c r="FS35" s="169">
        <f t="shared" si="49"/>
        <v>0</v>
      </c>
      <c r="FT35" s="169">
        <f t="shared" si="49"/>
        <v>0</v>
      </c>
      <c r="FU35" s="169">
        <f t="shared" si="49"/>
        <v>0</v>
      </c>
      <c r="FV35" s="169">
        <f t="shared" si="49"/>
        <v>0</v>
      </c>
      <c r="FW35" s="169">
        <f t="shared" si="49"/>
        <v>0</v>
      </c>
      <c r="FX35" s="169">
        <f t="shared" si="49"/>
        <v>0</v>
      </c>
      <c r="FY35" s="169">
        <f t="shared" si="49"/>
        <v>0</v>
      </c>
      <c r="FZ35" s="169">
        <f t="shared" si="49"/>
        <v>0</v>
      </c>
      <c r="GA35" s="169">
        <f t="shared" si="49"/>
        <v>0</v>
      </c>
      <c r="GB35" s="169">
        <f t="shared" si="49"/>
        <v>0</v>
      </c>
      <c r="GC35" s="169">
        <f t="shared" si="49"/>
        <v>0</v>
      </c>
      <c r="GD35" s="169">
        <f t="shared" si="49"/>
        <v>0</v>
      </c>
      <c r="GE35" s="169">
        <f t="shared" si="49"/>
        <v>0</v>
      </c>
      <c r="GF35" s="169">
        <f t="shared" si="49"/>
        <v>0</v>
      </c>
      <c r="GG35" s="169">
        <f t="shared" si="49"/>
        <v>0</v>
      </c>
      <c r="GH35" s="169">
        <f t="shared" si="49"/>
        <v>0</v>
      </c>
      <c r="GI35" s="169">
        <f t="shared" si="49"/>
        <v>0</v>
      </c>
      <c r="GJ35" s="169">
        <f t="shared" si="49"/>
        <v>0</v>
      </c>
      <c r="GK35" s="169">
        <f t="shared" si="49"/>
        <v>0</v>
      </c>
      <c r="GL35" s="169">
        <f t="shared" si="49"/>
        <v>0</v>
      </c>
    </row>
    <row r="36" spans="1:194" s="169" customFormat="1" ht="24.95" hidden="1" customHeight="1">
      <c r="A36" s="499"/>
      <c r="B36" s="499"/>
      <c r="D36" s="449"/>
      <c r="E36" s="450"/>
      <c r="F36" s="450"/>
      <c r="G36" s="450"/>
      <c r="H36" s="500"/>
      <c r="I36" s="452"/>
      <c r="J36" s="453"/>
      <c r="K36" s="453"/>
      <c r="L36" s="450"/>
      <c r="M36" s="450"/>
      <c r="N36" s="454"/>
      <c r="O36" s="455">
        <f t="shared" si="13"/>
        <v>0</v>
      </c>
      <c r="P36" s="456"/>
      <c r="Q36" s="457">
        <f t="shared" si="22"/>
        <v>0</v>
      </c>
      <c r="R36" s="457">
        <f t="shared" si="23"/>
        <v>0</v>
      </c>
      <c r="S36" s="458" t="e">
        <f>#REF!</f>
        <v>#REF!</v>
      </c>
      <c r="T36" s="458">
        <v>-41</v>
      </c>
      <c r="U36" s="458" t="e">
        <f t="shared" si="24"/>
        <v>#REF!</v>
      </c>
      <c r="V36" s="459"/>
      <c r="W36" s="459"/>
      <c r="X36" s="460">
        <f t="shared" si="25"/>
        <v>0</v>
      </c>
      <c r="Y36" s="461">
        <f t="shared" si="26"/>
        <v>0</v>
      </c>
      <c r="Z36" s="462"/>
      <c r="AA36" s="463"/>
      <c r="AB36" s="464"/>
      <c r="AC36" s="464"/>
      <c r="AD36" s="464"/>
      <c r="AE36" s="465"/>
      <c r="AF36" s="466">
        <f t="shared" si="3"/>
        <v>0</v>
      </c>
      <c r="AG36" s="501"/>
      <c r="AH36" s="469"/>
      <c r="AI36" s="490"/>
      <c r="AJ36" s="469"/>
      <c r="AK36" s="469"/>
      <c r="AL36" s="469"/>
      <c r="AM36" s="469"/>
      <c r="AN36" s="469"/>
      <c r="AO36" s="471">
        <f t="shared" si="27"/>
        <v>0</v>
      </c>
      <c r="AP36" s="472"/>
      <c r="AQ36" s="473"/>
      <c r="AR36" s="502"/>
      <c r="AS36" s="502"/>
      <c r="AT36" s="503"/>
      <c r="AU36" s="469"/>
      <c r="AV36" s="469"/>
      <c r="AW36" s="475"/>
      <c r="AX36" s="471">
        <f t="shared" si="28"/>
        <v>0</v>
      </c>
      <c r="AY36" s="497"/>
      <c r="AZ36" s="469"/>
      <c r="BA36" s="469"/>
      <c r="BB36" s="478"/>
      <c r="BC36" s="469"/>
      <c r="BD36" s="469"/>
      <c r="BE36" s="469"/>
      <c r="BF36" s="475"/>
      <c r="BG36" s="836">
        <f t="shared" si="14"/>
        <v>0</v>
      </c>
      <c r="BH36" s="480"/>
      <c r="BI36" s="481"/>
      <c r="BJ36" s="481"/>
      <c r="BK36" s="481"/>
      <c r="BL36" s="482"/>
      <c r="BM36" s="481"/>
      <c r="BN36" s="481"/>
      <c r="BO36" s="483"/>
      <c r="BP36" s="482">
        <f t="shared" si="4"/>
        <v>0</v>
      </c>
      <c r="BQ36" s="479">
        <f t="shared" si="15"/>
        <v>0</v>
      </c>
      <c r="BR36" s="837"/>
      <c r="BS36" s="481"/>
      <c r="BT36" s="481"/>
      <c r="BU36" s="481"/>
      <c r="BV36" s="482"/>
      <c r="BW36" s="481"/>
      <c r="BX36" s="481"/>
      <c r="BY36" s="483"/>
      <c r="BZ36" s="482">
        <f t="shared" si="5"/>
        <v>0</v>
      </c>
      <c r="CA36" s="479">
        <f t="shared" si="29"/>
        <v>0</v>
      </c>
      <c r="CB36" s="504"/>
      <c r="CC36" s="469"/>
      <c r="CD36" s="503"/>
      <c r="CE36" s="469"/>
      <c r="CF36" s="481"/>
      <c r="CG36" s="481"/>
      <c r="CH36" s="481"/>
      <c r="CI36" s="483"/>
      <c r="CJ36" s="485">
        <f t="shared" si="30"/>
        <v>0</v>
      </c>
      <c r="CK36" s="486">
        <f t="shared" si="16"/>
        <v>0</v>
      </c>
      <c r="CL36" s="479">
        <f t="shared" si="31"/>
        <v>0</v>
      </c>
      <c r="CM36" s="505"/>
      <c r="CN36" s="469"/>
      <c r="CO36" s="469"/>
      <c r="CP36" s="469"/>
      <c r="CQ36" s="469"/>
      <c r="CR36" s="469"/>
      <c r="CS36" s="485">
        <f t="shared" si="32"/>
        <v>0</v>
      </c>
      <c r="CT36" s="488"/>
      <c r="CU36" s="469"/>
      <c r="CV36" s="469"/>
      <c r="CW36" s="469"/>
      <c r="CX36" s="489"/>
      <c r="CY36" s="490"/>
      <c r="CZ36" s="491">
        <f t="shared" si="33"/>
        <v>0</v>
      </c>
      <c r="DA36" s="491">
        <f t="shared" si="6"/>
        <v>0</v>
      </c>
      <c r="DB36" s="491">
        <f t="shared" si="17"/>
        <v>0</v>
      </c>
      <c r="DC36" s="493">
        <f t="shared" si="7"/>
        <v>0</v>
      </c>
      <c r="DD36" s="494">
        <f t="shared" si="35"/>
        <v>0</v>
      </c>
      <c r="DE36" s="494">
        <f t="shared" si="34"/>
        <v>0</v>
      </c>
      <c r="DF36" s="494">
        <f t="shared" si="36"/>
        <v>0</v>
      </c>
      <c r="DG36" s="494">
        <f t="shared" si="8"/>
        <v>0</v>
      </c>
      <c r="DH36" s="494">
        <f t="shared" si="9"/>
        <v>0</v>
      </c>
      <c r="DI36" s="494">
        <f t="shared" si="37"/>
        <v>0</v>
      </c>
      <c r="DJ36" s="494">
        <f t="shared" si="18"/>
        <v>0</v>
      </c>
      <c r="DK36" s="494">
        <f t="shared" si="19"/>
        <v>0</v>
      </c>
      <c r="DL36" s="479">
        <f t="shared" si="38"/>
        <v>0</v>
      </c>
      <c r="DQ36" s="169">
        <f t="shared" si="45"/>
        <v>0</v>
      </c>
      <c r="DR36" s="169">
        <f t="shared" si="45"/>
        <v>0</v>
      </c>
      <c r="DS36" s="169">
        <f t="shared" si="45"/>
        <v>0</v>
      </c>
      <c r="DT36" s="169">
        <f t="shared" si="45"/>
        <v>0</v>
      </c>
      <c r="DU36" s="169">
        <f t="shared" si="45"/>
        <v>0</v>
      </c>
      <c r="DV36" s="169">
        <f t="shared" si="45"/>
        <v>0</v>
      </c>
      <c r="DW36" s="169">
        <f t="shared" si="45"/>
        <v>0</v>
      </c>
      <c r="DX36" s="169">
        <f t="shared" si="45"/>
        <v>0</v>
      </c>
      <c r="DY36" s="169">
        <f t="shared" si="45"/>
        <v>0</v>
      </c>
      <c r="DZ36" s="169">
        <f t="shared" si="45"/>
        <v>0</v>
      </c>
      <c r="EA36" s="169">
        <f t="shared" si="45"/>
        <v>0</v>
      </c>
      <c r="EB36" s="169">
        <f t="shared" si="45"/>
        <v>0</v>
      </c>
      <c r="EC36" s="169">
        <f t="shared" si="45"/>
        <v>0</v>
      </c>
      <c r="ED36" s="169">
        <f t="shared" si="45"/>
        <v>0</v>
      </c>
      <c r="EE36" s="169">
        <f t="shared" si="45"/>
        <v>0</v>
      </c>
      <c r="EF36" s="169">
        <f t="shared" si="45"/>
        <v>0</v>
      </c>
      <c r="EG36" s="169">
        <f t="shared" si="45"/>
        <v>0</v>
      </c>
      <c r="EH36" s="169">
        <f t="shared" si="45"/>
        <v>0</v>
      </c>
      <c r="EI36" s="169">
        <f t="shared" si="45"/>
        <v>0</v>
      </c>
      <c r="EJ36" s="169">
        <f t="shared" si="45"/>
        <v>0</v>
      </c>
      <c r="EK36" s="169">
        <f t="shared" si="45"/>
        <v>0</v>
      </c>
      <c r="EL36" s="169">
        <f t="shared" si="45"/>
        <v>0</v>
      </c>
      <c r="EM36" s="169">
        <f t="shared" si="45"/>
        <v>0</v>
      </c>
      <c r="EN36" s="169">
        <f t="shared" si="45"/>
        <v>0</v>
      </c>
      <c r="EP36" s="169">
        <f t="shared" si="48"/>
        <v>0</v>
      </c>
      <c r="EQ36" s="169">
        <f t="shared" si="48"/>
        <v>0</v>
      </c>
      <c r="ER36" s="169">
        <f t="shared" si="48"/>
        <v>0</v>
      </c>
      <c r="ES36" s="169">
        <f t="shared" si="48"/>
        <v>0</v>
      </c>
      <c r="ET36" s="169">
        <f t="shared" si="48"/>
        <v>0</v>
      </c>
      <c r="EU36" s="169">
        <f t="shared" si="48"/>
        <v>0</v>
      </c>
      <c r="EV36" s="169">
        <f t="shared" si="48"/>
        <v>0</v>
      </c>
      <c r="EW36" s="169">
        <f t="shared" si="48"/>
        <v>0</v>
      </c>
      <c r="EX36" s="169">
        <f t="shared" si="48"/>
        <v>0</v>
      </c>
      <c r="EY36" s="169">
        <f t="shared" si="48"/>
        <v>0</v>
      </c>
      <c r="EZ36" s="169">
        <f t="shared" si="48"/>
        <v>0</v>
      </c>
      <c r="FA36" s="169">
        <f t="shared" si="48"/>
        <v>0</v>
      </c>
      <c r="FB36" s="169">
        <f t="shared" si="48"/>
        <v>0</v>
      </c>
      <c r="FC36" s="169">
        <f t="shared" si="48"/>
        <v>0</v>
      </c>
      <c r="FD36" s="169">
        <f t="shared" si="48"/>
        <v>0</v>
      </c>
      <c r="FE36" s="169">
        <f t="shared" si="48"/>
        <v>0</v>
      </c>
      <c r="FF36" s="169">
        <f t="shared" si="48"/>
        <v>0</v>
      </c>
      <c r="FG36" s="169">
        <f t="shared" si="48"/>
        <v>0</v>
      </c>
      <c r="FH36" s="169">
        <f t="shared" si="48"/>
        <v>0</v>
      </c>
      <c r="FI36" s="169">
        <f t="shared" si="48"/>
        <v>0</v>
      </c>
      <c r="FJ36" s="169">
        <f t="shared" si="48"/>
        <v>0</v>
      </c>
      <c r="FK36" s="169">
        <f t="shared" si="48"/>
        <v>0</v>
      </c>
      <c r="FL36" s="169">
        <f t="shared" si="48"/>
        <v>0</v>
      </c>
      <c r="FM36" s="169">
        <f t="shared" si="48"/>
        <v>0</v>
      </c>
      <c r="FO36" s="169">
        <f t="shared" si="49"/>
        <v>0</v>
      </c>
      <c r="FP36" s="169">
        <f t="shared" si="49"/>
        <v>0</v>
      </c>
      <c r="FQ36" s="169">
        <f t="shared" si="49"/>
        <v>0</v>
      </c>
      <c r="FR36" s="169">
        <f t="shared" si="49"/>
        <v>0</v>
      </c>
      <c r="FS36" s="169">
        <f t="shared" si="49"/>
        <v>0</v>
      </c>
      <c r="FT36" s="169">
        <f t="shared" si="49"/>
        <v>0</v>
      </c>
      <c r="FU36" s="169">
        <f t="shared" si="49"/>
        <v>0</v>
      </c>
      <c r="FV36" s="169">
        <f t="shared" si="49"/>
        <v>0</v>
      </c>
      <c r="FW36" s="169">
        <f t="shared" si="49"/>
        <v>0</v>
      </c>
      <c r="FX36" s="169">
        <f t="shared" si="49"/>
        <v>0</v>
      </c>
      <c r="FY36" s="169">
        <f t="shared" si="49"/>
        <v>0</v>
      </c>
      <c r="FZ36" s="169">
        <f t="shared" si="49"/>
        <v>0</v>
      </c>
      <c r="GA36" s="169">
        <f t="shared" si="49"/>
        <v>0</v>
      </c>
      <c r="GB36" s="169">
        <f t="shared" si="49"/>
        <v>0</v>
      </c>
      <c r="GC36" s="169">
        <f t="shared" si="49"/>
        <v>0</v>
      </c>
      <c r="GD36" s="169">
        <f t="shared" si="49"/>
        <v>0</v>
      </c>
      <c r="GE36" s="169">
        <f t="shared" si="49"/>
        <v>0</v>
      </c>
      <c r="GF36" s="169">
        <f t="shared" si="49"/>
        <v>0</v>
      </c>
      <c r="GG36" s="169">
        <f t="shared" si="49"/>
        <v>0</v>
      </c>
      <c r="GH36" s="169">
        <f t="shared" si="49"/>
        <v>0</v>
      </c>
      <c r="GI36" s="169">
        <f t="shared" si="49"/>
        <v>0</v>
      </c>
      <c r="GJ36" s="169">
        <f t="shared" si="49"/>
        <v>0</v>
      </c>
      <c r="GK36" s="169">
        <f t="shared" si="49"/>
        <v>0</v>
      </c>
      <c r="GL36" s="169">
        <f t="shared" si="49"/>
        <v>0</v>
      </c>
    </row>
    <row r="37" spans="1:194" s="169" customFormat="1" ht="24.95" hidden="1" customHeight="1">
      <c r="A37" s="499"/>
      <c r="B37" s="499"/>
      <c r="D37" s="449"/>
      <c r="E37" s="450"/>
      <c r="F37" s="450"/>
      <c r="G37" s="450"/>
      <c r="H37" s="500"/>
      <c r="I37" s="452"/>
      <c r="J37" s="453"/>
      <c r="K37" s="453"/>
      <c r="L37" s="450"/>
      <c r="M37" s="450"/>
      <c r="N37" s="454"/>
      <c r="O37" s="455">
        <f t="shared" si="13"/>
        <v>0</v>
      </c>
      <c r="P37" s="456"/>
      <c r="Q37" s="457">
        <f t="shared" si="22"/>
        <v>0</v>
      </c>
      <c r="R37" s="457">
        <f t="shared" si="23"/>
        <v>0</v>
      </c>
      <c r="S37" s="458" t="e">
        <f>#REF!</f>
        <v>#REF!</v>
      </c>
      <c r="T37" s="458">
        <v>-40</v>
      </c>
      <c r="U37" s="458" t="e">
        <f t="shared" si="24"/>
        <v>#REF!</v>
      </c>
      <c r="V37" s="459"/>
      <c r="W37" s="459"/>
      <c r="X37" s="460">
        <f t="shared" si="25"/>
        <v>0</v>
      </c>
      <c r="Y37" s="461">
        <f t="shared" si="26"/>
        <v>0</v>
      </c>
      <c r="Z37" s="462"/>
      <c r="AA37" s="463"/>
      <c r="AB37" s="464"/>
      <c r="AC37" s="464"/>
      <c r="AD37" s="464"/>
      <c r="AE37" s="465"/>
      <c r="AF37" s="466">
        <f t="shared" si="3"/>
        <v>0</v>
      </c>
      <c r="AG37" s="501"/>
      <c r="AH37" s="469"/>
      <c r="AI37" s="490"/>
      <c r="AJ37" s="469"/>
      <c r="AK37" s="469"/>
      <c r="AL37" s="469"/>
      <c r="AM37" s="469"/>
      <c r="AN37" s="469"/>
      <c r="AO37" s="471">
        <f t="shared" si="27"/>
        <v>0</v>
      </c>
      <c r="AP37" s="472"/>
      <c r="AQ37" s="473"/>
      <c r="AR37" s="502"/>
      <c r="AS37" s="502"/>
      <c r="AT37" s="503"/>
      <c r="AU37" s="469"/>
      <c r="AV37" s="469"/>
      <c r="AW37" s="475"/>
      <c r="AX37" s="471">
        <f t="shared" si="28"/>
        <v>0</v>
      </c>
      <c r="AY37" s="497"/>
      <c r="AZ37" s="469"/>
      <c r="BA37" s="469"/>
      <c r="BB37" s="478"/>
      <c r="BC37" s="469"/>
      <c r="BD37" s="469"/>
      <c r="BE37" s="469"/>
      <c r="BF37" s="475"/>
      <c r="BG37" s="836">
        <f t="shared" si="14"/>
        <v>0</v>
      </c>
      <c r="BH37" s="480"/>
      <c r="BI37" s="481"/>
      <c r="BJ37" s="481"/>
      <c r="BK37" s="481"/>
      <c r="BL37" s="482"/>
      <c r="BM37" s="481"/>
      <c r="BN37" s="481"/>
      <c r="BO37" s="483"/>
      <c r="BP37" s="482">
        <f t="shared" si="4"/>
        <v>0</v>
      </c>
      <c r="BQ37" s="479">
        <f t="shared" si="15"/>
        <v>0</v>
      </c>
      <c r="BR37" s="837"/>
      <c r="BS37" s="481"/>
      <c r="BT37" s="481"/>
      <c r="BU37" s="481"/>
      <c r="BV37" s="482"/>
      <c r="BW37" s="481"/>
      <c r="BX37" s="481"/>
      <c r="BY37" s="483"/>
      <c r="BZ37" s="482">
        <f t="shared" si="5"/>
        <v>0</v>
      </c>
      <c r="CA37" s="479">
        <f t="shared" si="29"/>
        <v>0</v>
      </c>
      <c r="CB37" s="504"/>
      <c r="CC37" s="469"/>
      <c r="CD37" s="503"/>
      <c r="CE37" s="469"/>
      <c r="CF37" s="481"/>
      <c r="CG37" s="481"/>
      <c r="CH37" s="481"/>
      <c r="CI37" s="483"/>
      <c r="CJ37" s="485">
        <f t="shared" si="30"/>
        <v>0</v>
      </c>
      <c r="CK37" s="486">
        <f t="shared" si="16"/>
        <v>0</v>
      </c>
      <c r="CL37" s="479">
        <f t="shared" si="31"/>
        <v>0</v>
      </c>
      <c r="CM37" s="505"/>
      <c r="CN37" s="469"/>
      <c r="CO37" s="469"/>
      <c r="CP37" s="469"/>
      <c r="CQ37" s="469"/>
      <c r="CR37" s="469"/>
      <c r="CS37" s="485">
        <f t="shared" si="32"/>
        <v>0</v>
      </c>
      <c r="CT37" s="488"/>
      <c r="CU37" s="469"/>
      <c r="CV37" s="469"/>
      <c r="CW37" s="469"/>
      <c r="CX37" s="489"/>
      <c r="CY37" s="490"/>
      <c r="CZ37" s="491">
        <f t="shared" si="33"/>
        <v>0</v>
      </c>
      <c r="DA37" s="491">
        <f t="shared" si="6"/>
        <v>0</v>
      </c>
      <c r="DB37" s="491">
        <f t="shared" si="17"/>
        <v>0</v>
      </c>
      <c r="DC37" s="493">
        <f t="shared" si="7"/>
        <v>0</v>
      </c>
      <c r="DD37" s="494">
        <f t="shared" si="35"/>
        <v>0</v>
      </c>
      <c r="DE37" s="494">
        <f t="shared" si="34"/>
        <v>0</v>
      </c>
      <c r="DF37" s="494">
        <f t="shared" si="36"/>
        <v>0</v>
      </c>
      <c r="DG37" s="494">
        <f t="shared" si="8"/>
        <v>0</v>
      </c>
      <c r="DH37" s="494">
        <f t="shared" si="9"/>
        <v>0</v>
      </c>
      <c r="DI37" s="494">
        <f t="shared" si="37"/>
        <v>0</v>
      </c>
      <c r="DJ37" s="494">
        <f t="shared" si="18"/>
        <v>0</v>
      </c>
      <c r="DK37" s="494">
        <f t="shared" si="19"/>
        <v>0</v>
      </c>
      <c r="DL37" s="479">
        <f t="shared" si="38"/>
        <v>0</v>
      </c>
      <c r="DQ37" s="169">
        <f t="shared" si="45"/>
        <v>0</v>
      </c>
      <c r="DR37" s="169">
        <f t="shared" si="45"/>
        <v>0</v>
      </c>
      <c r="DS37" s="169">
        <f t="shared" si="45"/>
        <v>0</v>
      </c>
      <c r="DT37" s="169">
        <f t="shared" si="45"/>
        <v>0</v>
      </c>
      <c r="DU37" s="169">
        <f t="shared" si="45"/>
        <v>0</v>
      </c>
      <c r="DV37" s="169">
        <f t="shared" si="45"/>
        <v>0</v>
      </c>
      <c r="DW37" s="169">
        <f t="shared" si="45"/>
        <v>0</v>
      </c>
      <c r="DX37" s="169">
        <f t="shared" si="45"/>
        <v>0</v>
      </c>
      <c r="DY37" s="169">
        <f t="shared" si="45"/>
        <v>0</v>
      </c>
      <c r="DZ37" s="169">
        <f t="shared" si="45"/>
        <v>0</v>
      </c>
      <c r="EA37" s="169">
        <f t="shared" si="45"/>
        <v>0</v>
      </c>
      <c r="EB37" s="169">
        <f t="shared" si="45"/>
        <v>0</v>
      </c>
      <c r="EC37" s="169">
        <f t="shared" si="45"/>
        <v>0</v>
      </c>
      <c r="ED37" s="169">
        <f t="shared" si="45"/>
        <v>0</v>
      </c>
      <c r="EE37" s="169">
        <f t="shared" si="45"/>
        <v>0</v>
      </c>
      <c r="EF37" s="169">
        <f t="shared" ref="EF37:EN52" si="50">IF($I37=EF$3,$X37,0)</f>
        <v>0</v>
      </c>
      <c r="EG37" s="169">
        <f t="shared" si="50"/>
        <v>0</v>
      </c>
      <c r="EH37" s="169">
        <f t="shared" si="50"/>
        <v>0</v>
      </c>
      <c r="EI37" s="169">
        <f t="shared" si="50"/>
        <v>0</v>
      </c>
      <c r="EJ37" s="169">
        <f t="shared" si="50"/>
        <v>0</v>
      </c>
      <c r="EK37" s="169">
        <f t="shared" si="50"/>
        <v>0</v>
      </c>
      <c r="EL37" s="169">
        <f t="shared" si="50"/>
        <v>0</v>
      </c>
      <c r="EM37" s="169">
        <f t="shared" si="50"/>
        <v>0</v>
      </c>
      <c r="EN37" s="169">
        <f t="shared" si="50"/>
        <v>0</v>
      </c>
      <c r="EP37" s="169">
        <f t="shared" si="48"/>
        <v>0</v>
      </c>
      <c r="EQ37" s="169">
        <f t="shared" si="48"/>
        <v>0</v>
      </c>
      <c r="ER37" s="169">
        <f t="shared" si="48"/>
        <v>0</v>
      </c>
      <c r="ES37" s="169">
        <f t="shared" si="48"/>
        <v>0</v>
      </c>
      <c r="ET37" s="169">
        <f t="shared" si="48"/>
        <v>0</v>
      </c>
      <c r="EU37" s="169">
        <f t="shared" si="48"/>
        <v>0</v>
      </c>
      <c r="EV37" s="169">
        <f t="shared" si="48"/>
        <v>0</v>
      </c>
      <c r="EW37" s="169">
        <f t="shared" si="48"/>
        <v>0</v>
      </c>
      <c r="EX37" s="169">
        <f t="shared" si="48"/>
        <v>0</v>
      </c>
      <c r="EY37" s="169">
        <f t="shared" si="48"/>
        <v>0</v>
      </c>
      <c r="EZ37" s="169">
        <f t="shared" si="48"/>
        <v>0</v>
      </c>
      <c r="FA37" s="169">
        <f t="shared" si="48"/>
        <v>0</v>
      </c>
      <c r="FB37" s="169">
        <f t="shared" si="48"/>
        <v>0</v>
      </c>
      <c r="FC37" s="169">
        <f t="shared" si="48"/>
        <v>0</v>
      </c>
      <c r="FD37" s="169">
        <f t="shared" si="48"/>
        <v>0</v>
      </c>
      <c r="FE37" s="169">
        <f t="shared" si="48"/>
        <v>0</v>
      </c>
      <c r="FF37" s="169">
        <f t="shared" si="48"/>
        <v>0</v>
      </c>
      <c r="FG37" s="169">
        <f t="shared" si="48"/>
        <v>0</v>
      </c>
      <c r="FH37" s="169">
        <f t="shared" si="48"/>
        <v>0</v>
      </c>
      <c r="FI37" s="169">
        <f t="shared" si="48"/>
        <v>0</v>
      </c>
      <c r="FJ37" s="169">
        <f t="shared" si="48"/>
        <v>0</v>
      </c>
      <c r="FK37" s="169">
        <f t="shared" si="48"/>
        <v>0</v>
      </c>
      <c r="FL37" s="169">
        <f t="shared" si="48"/>
        <v>0</v>
      </c>
      <c r="FM37" s="169">
        <f t="shared" si="48"/>
        <v>0</v>
      </c>
      <c r="FO37" s="169">
        <f t="shared" si="49"/>
        <v>0</v>
      </c>
      <c r="FP37" s="169">
        <f t="shared" si="49"/>
        <v>0</v>
      </c>
      <c r="FQ37" s="169">
        <f t="shared" si="49"/>
        <v>0</v>
      </c>
      <c r="FR37" s="169">
        <f t="shared" si="49"/>
        <v>0</v>
      </c>
      <c r="FS37" s="169">
        <f t="shared" si="49"/>
        <v>0</v>
      </c>
      <c r="FT37" s="169">
        <f t="shared" si="49"/>
        <v>0</v>
      </c>
      <c r="FU37" s="169">
        <f t="shared" si="49"/>
        <v>0</v>
      </c>
      <c r="FV37" s="169">
        <f t="shared" si="49"/>
        <v>0</v>
      </c>
      <c r="FW37" s="169">
        <f t="shared" si="49"/>
        <v>0</v>
      </c>
      <c r="FX37" s="169">
        <f t="shared" si="49"/>
        <v>0</v>
      </c>
      <c r="FY37" s="169">
        <f t="shared" si="49"/>
        <v>0</v>
      </c>
      <c r="FZ37" s="169">
        <f t="shared" si="49"/>
        <v>0</v>
      </c>
      <c r="GA37" s="169">
        <f t="shared" si="49"/>
        <v>0</v>
      </c>
      <c r="GB37" s="169">
        <f t="shared" si="49"/>
        <v>0</v>
      </c>
      <c r="GC37" s="169">
        <f t="shared" si="49"/>
        <v>0</v>
      </c>
      <c r="GD37" s="169">
        <f t="shared" si="49"/>
        <v>0</v>
      </c>
      <c r="GE37" s="169">
        <f t="shared" si="49"/>
        <v>0</v>
      </c>
      <c r="GF37" s="169">
        <f t="shared" si="49"/>
        <v>0</v>
      </c>
      <c r="GG37" s="169">
        <f t="shared" si="49"/>
        <v>0</v>
      </c>
      <c r="GH37" s="169">
        <f t="shared" si="49"/>
        <v>0</v>
      </c>
      <c r="GI37" s="169">
        <f t="shared" si="49"/>
        <v>0</v>
      </c>
      <c r="GJ37" s="169">
        <f t="shared" si="49"/>
        <v>0</v>
      </c>
      <c r="GK37" s="169">
        <f t="shared" si="49"/>
        <v>0</v>
      </c>
      <c r="GL37" s="169">
        <f t="shared" si="49"/>
        <v>0</v>
      </c>
    </row>
    <row r="38" spans="1:194" s="169" customFormat="1" ht="24.95" hidden="1" customHeight="1">
      <c r="A38" s="499"/>
      <c r="B38" s="499"/>
      <c r="D38" s="449"/>
      <c r="E38" s="450"/>
      <c r="F38" s="450"/>
      <c r="G38" s="450"/>
      <c r="H38" s="500"/>
      <c r="I38" s="452"/>
      <c r="J38" s="453"/>
      <c r="K38" s="453"/>
      <c r="L38" s="450"/>
      <c r="M38" s="450"/>
      <c r="N38" s="454"/>
      <c r="O38" s="455">
        <f t="shared" si="13"/>
        <v>0</v>
      </c>
      <c r="P38" s="456"/>
      <c r="Q38" s="457">
        <f t="shared" si="22"/>
        <v>0</v>
      </c>
      <c r="R38" s="457">
        <f t="shared" si="23"/>
        <v>0</v>
      </c>
      <c r="S38" s="458" t="e">
        <f>#REF!</f>
        <v>#REF!</v>
      </c>
      <c r="T38" s="458">
        <v>-39</v>
      </c>
      <c r="U38" s="458" t="e">
        <f t="shared" si="24"/>
        <v>#REF!</v>
      </c>
      <c r="V38" s="459"/>
      <c r="W38" s="459"/>
      <c r="X38" s="460">
        <f t="shared" si="25"/>
        <v>0</v>
      </c>
      <c r="Y38" s="461">
        <f t="shared" si="26"/>
        <v>0</v>
      </c>
      <c r="Z38" s="462"/>
      <c r="AA38" s="463"/>
      <c r="AB38" s="464"/>
      <c r="AC38" s="464"/>
      <c r="AD38" s="464"/>
      <c r="AE38" s="465"/>
      <c r="AF38" s="466">
        <f t="shared" si="3"/>
        <v>0</v>
      </c>
      <c r="AG38" s="501"/>
      <c r="AH38" s="469"/>
      <c r="AI38" s="490"/>
      <c r="AJ38" s="469"/>
      <c r="AK38" s="469"/>
      <c r="AL38" s="469"/>
      <c r="AM38" s="469"/>
      <c r="AN38" s="469"/>
      <c r="AO38" s="471">
        <f t="shared" si="27"/>
        <v>0</v>
      </c>
      <c r="AP38" s="472"/>
      <c r="AQ38" s="473"/>
      <c r="AR38" s="502"/>
      <c r="AS38" s="502"/>
      <c r="AT38" s="503"/>
      <c r="AU38" s="469"/>
      <c r="AV38" s="469"/>
      <c r="AW38" s="475"/>
      <c r="AX38" s="471">
        <f t="shared" si="28"/>
        <v>0</v>
      </c>
      <c r="AY38" s="497"/>
      <c r="AZ38" s="469"/>
      <c r="BA38" s="469"/>
      <c r="BB38" s="478"/>
      <c r="BC38" s="469"/>
      <c r="BD38" s="469"/>
      <c r="BE38" s="469"/>
      <c r="BF38" s="475"/>
      <c r="BG38" s="836">
        <f t="shared" si="14"/>
        <v>0</v>
      </c>
      <c r="BH38" s="480"/>
      <c r="BI38" s="481"/>
      <c r="BJ38" s="481"/>
      <c r="BK38" s="481"/>
      <c r="BL38" s="482"/>
      <c r="BM38" s="481"/>
      <c r="BN38" s="481"/>
      <c r="BO38" s="483"/>
      <c r="BP38" s="482">
        <f t="shared" si="4"/>
        <v>0</v>
      </c>
      <c r="BQ38" s="479">
        <f t="shared" si="15"/>
        <v>0</v>
      </c>
      <c r="BR38" s="837"/>
      <c r="BS38" s="481"/>
      <c r="BT38" s="481"/>
      <c r="BU38" s="481"/>
      <c r="BV38" s="482"/>
      <c r="BW38" s="481"/>
      <c r="BX38" s="481"/>
      <c r="BY38" s="483"/>
      <c r="BZ38" s="482">
        <f t="shared" si="5"/>
        <v>0</v>
      </c>
      <c r="CA38" s="479">
        <f t="shared" si="29"/>
        <v>0</v>
      </c>
      <c r="CB38" s="504"/>
      <c r="CC38" s="469"/>
      <c r="CD38" s="503"/>
      <c r="CE38" s="469"/>
      <c r="CF38" s="481"/>
      <c r="CG38" s="481"/>
      <c r="CH38" s="481"/>
      <c r="CI38" s="483"/>
      <c r="CJ38" s="485">
        <f t="shared" si="30"/>
        <v>0</v>
      </c>
      <c r="CK38" s="486">
        <f t="shared" si="16"/>
        <v>0</v>
      </c>
      <c r="CL38" s="479">
        <f t="shared" si="31"/>
        <v>0</v>
      </c>
      <c r="CM38" s="505"/>
      <c r="CN38" s="469"/>
      <c r="CO38" s="469"/>
      <c r="CP38" s="469"/>
      <c r="CQ38" s="469"/>
      <c r="CR38" s="469"/>
      <c r="CS38" s="485">
        <f t="shared" si="32"/>
        <v>0</v>
      </c>
      <c r="CT38" s="488"/>
      <c r="CU38" s="469"/>
      <c r="CV38" s="469"/>
      <c r="CW38" s="469"/>
      <c r="CX38" s="489"/>
      <c r="CY38" s="490"/>
      <c r="CZ38" s="491">
        <f t="shared" si="33"/>
        <v>0</v>
      </c>
      <c r="DA38" s="491">
        <f t="shared" si="6"/>
        <v>0</v>
      </c>
      <c r="DB38" s="491">
        <f t="shared" si="17"/>
        <v>0</v>
      </c>
      <c r="DC38" s="493">
        <f t="shared" si="7"/>
        <v>0</v>
      </c>
      <c r="DD38" s="494">
        <f t="shared" si="35"/>
        <v>0</v>
      </c>
      <c r="DE38" s="494">
        <f t="shared" si="34"/>
        <v>0</v>
      </c>
      <c r="DF38" s="494">
        <f t="shared" si="36"/>
        <v>0</v>
      </c>
      <c r="DG38" s="494">
        <f t="shared" si="8"/>
        <v>0</v>
      </c>
      <c r="DH38" s="494">
        <f t="shared" si="9"/>
        <v>0</v>
      </c>
      <c r="DI38" s="494">
        <f t="shared" si="37"/>
        <v>0</v>
      </c>
      <c r="DJ38" s="494">
        <f t="shared" si="18"/>
        <v>0</v>
      </c>
      <c r="DK38" s="494">
        <f t="shared" si="19"/>
        <v>0</v>
      </c>
      <c r="DL38" s="479">
        <f t="shared" si="38"/>
        <v>0</v>
      </c>
      <c r="DQ38" s="169">
        <f t="shared" ref="DQ38:EF53" si="51">IF($I38=DQ$3,$X38,0)</f>
        <v>0</v>
      </c>
      <c r="DR38" s="169">
        <f t="shared" si="51"/>
        <v>0</v>
      </c>
      <c r="DS38" s="169">
        <f t="shared" si="51"/>
        <v>0</v>
      </c>
      <c r="DT38" s="169">
        <f t="shared" si="51"/>
        <v>0</v>
      </c>
      <c r="DU38" s="169">
        <f t="shared" si="51"/>
        <v>0</v>
      </c>
      <c r="DV38" s="169">
        <f t="shared" si="51"/>
        <v>0</v>
      </c>
      <c r="DW38" s="169">
        <f t="shared" si="51"/>
        <v>0</v>
      </c>
      <c r="DX38" s="169">
        <f t="shared" si="51"/>
        <v>0</v>
      </c>
      <c r="DY38" s="169">
        <f t="shared" si="51"/>
        <v>0</v>
      </c>
      <c r="DZ38" s="169">
        <f t="shared" si="51"/>
        <v>0</v>
      </c>
      <c r="EA38" s="169">
        <f t="shared" si="51"/>
        <v>0</v>
      </c>
      <c r="EB38" s="169">
        <f t="shared" si="51"/>
        <v>0</v>
      </c>
      <c r="EC38" s="169">
        <f t="shared" si="51"/>
        <v>0</v>
      </c>
      <c r="ED38" s="169">
        <f t="shared" si="51"/>
        <v>0</v>
      </c>
      <c r="EE38" s="169">
        <f t="shared" si="51"/>
        <v>0</v>
      </c>
      <c r="EF38" s="169">
        <f t="shared" si="51"/>
        <v>0</v>
      </c>
      <c r="EG38" s="169">
        <f t="shared" si="50"/>
        <v>0</v>
      </c>
      <c r="EH38" s="169">
        <f t="shared" si="50"/>
        <v>0</v>
      </c>
      <c r="EI38" s="169">
        <f t="shared" si="50"/>
        <v>0</v>
      </c>
      <c r="EJ38" s="169">
        <f t="shared" si="50"/>
        <v>0</v>
      </c>
      <c r="EK38" s="169">
        <f t="shared" si="50"/>
        <v>0</v>
      </c>
      <c r="EL38" s="169">
        <f t="shared" si="50"/>
        <v>0</v>
      </c>
      <c r="EM38" s="169">
        <f t="shared" si="50"/>
        <v>0</v>
      </c>
      <c r="EN38" s="169">
        <f t="shared" si="50"/>
        <v>0</v>
      </c>
      <c r="EP38" s="169">
        <f t="shared" si="48"/>
        <v>0</v>
      </c>
      <c r="EQ38" s="169">
        <f t="shared" si="48"/>
        <v>0</v>
      </c>
      <c r="ER38" s="169">
        <f t="shared" si="48"/>
        <v>0</v>
      </c>
      <c r="ES38" s="169">
        <f t="shared" si="48"/>
        <v>0</v>
      </c>
      <c r="ET38" s="169">
        <f t="shared" si="48"/>
        <v>0</v>
      </c>
      <c r="EU38" s="169">
        <f t="shared" si="48"/>
        <v>0</v>
      </c>
      <c r="EV38" s="169">
        <f t="shared" si="48"/>
        <v>0</v>
      </c>
      <c r="EW38" s="169">
        <f t="shared" si="48"/>
        <v>0</v>
      </c>
      <c r="EX38" s="169">
        <f t="shared" si="48"/>
        <v>0</v>
      </c>
      <c r="EY38" s="169">
        <f t="shared" si="48"/>
        <v>0</v>
      </c>
      <c r="EZ38" s="169">
        <f t="shared" si="48"/>
        <v>0</v>
      </c>
      <c r="FA38" s="169">
        <f t="shared" si="48"/>
        <v>0</v>
      </c>
      <c r="FB38" s="169">
        <f t="shared" si="48"/>
        <v>0</v>
      </c>
      <c r="FC38" s="169">
        <f t="shared" si="48"/>
        <v>0</v>
      </c>
      <c r="FD38" s="169">
        <f t="shared" si="48"/>
        <v>0</v>
      </c>
      <c r="FE38" s="169">
        <f t="shared" si="48"/>
        <v>0</v>
      </c>
      <c r="FF38" s="169">
        <f t="shared" si="48"/>
        <v>0</v>
      </c>
      <c r="FG38" s="169">
        <f t="shared" si="48"/>
        <v>0</v>
      </c>
      <c r="FH38" s="169">
        <f t="shared" si="48"/>
        <v>0</v>
      </c>
      <c r="FI38" s="169">
        <f t="shared" si="48"/>
        <v>0</v>
      </c>
      <c r="FJ38" s="169">
        <f t="shared" si="48"/>
        <v>0</v>
      </c>
      <c r="FK38" s="169">
        <f t="shared" si="48"/>
        <v>0</v>
      </c>
      <c r="FL38" s="169">
        <f t="shared" si="48"/>
        <v>0</v>
      </c>
      <c r="FM38" s="169">
        <f t="shared" si="48"/>
        <v>0</v>
      </c>
      <c r="FO38" s="169">
        <f t="shared" si="49"/>
        <v>0</v>
      </c>
      <c r="FP38" s="169">
        <f t="shared" si="49"/>
        <v>0</v>
      </c>
      <c r="FQ38" s="169">
        <f t="shared" si="49"/>
        <v>0</v>
      </c>
      <c r="FR38" s="169">
        <f t="shared" si="49"/>
        <v>0</v>
      </c>
      <c r="FS38" s="169">
        <f t="shared" si="49"/>
        <v>0</v>
      </c>
      <c r="FT38" s="169">
        <f t="shared" si="49"/>
        <v>0</v>
      </c>
      <c r="FU38" s="169">
        <f t="shared" si="49"/>
        <v>0</v>
      </c>
      <c r="FV38" s="169">
        <f t="shared" si="49"/>
        <v>0</v>
      </c>
      <c r="FW38" s="169">
        <f t="shared" si="49"/>
        <v>0</v>
      </c>
      <c r="FX38" s="169">
        <f t="shared" si="49"/>
        <v>0</v>
      </c>
      <c r="FY38" s="169">
        <f t="shared" si="49"/>
        <v>0</v>
      </c>
      <c r="FZ38" s="169">
        <f t="shared" si="49"/>
        <v>0</v>
      </c>
      <c r="GA38" s="169">
        <f t="shared" si="49"/>
        <v>0</v>
      </c>
      <c r="GB38" s="169">
        <f t="shared" si="49"/>
        <v>0</v>
      </c>
      <c r="GC38" s="169">
        <f t="shared" si="49"/>
        <v>0</v>
      </c>
      <c r="GD38" s="169">
        <f t="shared" si="49"/>
        <v>0</v>
      </c>
      <c r="GE38" s="169">
        <f t="shared" si="49"/>
        <v>0</v>
      </c>
      <c r="GF38" s="169">
        <f t="shared" si="49"/>
        <v>0</v>
      </c>
      <c r="GG38" s="169">
        <f t="shared" si="49"/>
        <v>0</v>
      </c>
      <c r="GH38" s="169">
        <f t="shared" si="49"/>
        <v>0</v>
      </c>
      <c r="GI38" s="169">
        <f t="shared" si="49"/>
        <v>0</v>
      </c>
      <c r="GJ38" s="169">
        <f t="shared" si="49"/>
        <v>0</v>
      </c>
      <c r="GK38" s="169">
        <f t="shared" si="49"/>
        <v>0</v>
      </c>
      <c r="GL38" s="169">
        <f t="shared" si="49"/>
        <v>0</v>
      </c>
    </row>
    <row r="39" spans="1:194" s="169" customFormat="1" ht="24.95" hidden="1" customHeight="1">
      <c r="A39" s="499"/>
      <c r="B39" s="499"/>
      <c r="D39" s="449"/>
      <c r="E39" s="450"/>
      <c r="F39" s="450"/>
      <c r="G39" s="450"/>
      <c r="H39" s="500"/>
      <c r="I39" s="452"/>
      <c r="J39" s="453"/>
      <c r="K39" s="453"/>
      <c r="L39" s="450"/>
      <c r="M39" s="450"/>
      <c r="N39" s="454"/>
      <c r="O39" s="455">
        <f t="shared" si="13"/>
        <v>0</v>
      </c>
      <c r="P39" s="456"/>
      <c r="Q39" s="457">
        <f t="shared" si="22"/>
        <v>0</v>
      </c>
      <c r="R39" s="457">
        <f t="shared" si="23"/>
        <v>0</v>
      </c>
      <c r="S39" s="458" t="e">
        <f>#REF!</f>
        <v>#REF!</v>
      </c>
      <c r="T39" s="458">
        <v>-38</v>
      </c>
      <c r="U39" s="458" t="e">
        <f t="shared" si="24"/>
        <v>#REF!</v>
      </c>
      <c r="V39" s="459"/>
      <c r="W39" s="459"/>
      <c r="X39" s="460">
        <f t="shared" si="25"/>
        <v>0</v>
      </c>
      <c r="Y39" s="461">
        <f t="shared" si="26"/>
        <v>0</v>
      </c>
      <c r="Z39" s="462"/>
      <c r="AA39" s="463"/>
      <c r="AB39" s="464"/>
      <c r="AC39" s="464"/>
      <c r="AD39" s="464"/>
      <c r="AE39" s="465"/>
      <c r="AF39" s="466">
        <f t="shared" si="3"/>
        <v>0</v>
      </c>
      <c r="AG39" s="501"/>
      <c r="AH39" s="469"/>
      <c r="AI39" s="490"/>
      <c r="AJ39" s="469"/>
      <c r="AK39" s="469"/>
      <c r="AL39" s="469"/>
      <c r="AM39" s="469"/>
      <c r="AN39" s="469"/>
      <c r="AO39" s="471">
        <f t="shared" si="27"/>
        <v>0</v>
      </c>
      <c r="AP39" s="472"/>
      <c r="AQ39" s="473"/>
      <c r="AR39" s="502"/>
      <c r="AS39" s="502"/>
      <c r="AT39" s="503"/>
      <c r="AU39" s="469"/>
      <c r="AV39" s="469"/>
      <c r="AW39" s="475"/>
      <c r="AX39" s="471">
        <f t="shared" si="28"/>
        <v>0</v>
      </c>
      <c r="AY39" s="497"/>
      <c r="AZ39" s="469"/>
      <c r="BA39" s="469"/>
      <c r="BB39" s="478"/>
      <c r="BC39" s="469"/>
      <c r="BD39" s="469"/>
      <c r="BE39" s="469"/>
      <c r="BF39" s="475"/>
      <c r="BG39" s="836">
        <f t="shared" si="14"/>
        <v>0</v>
      </c>
      <c r="BH39" s="480"/>
      <c r="BI39" s="481"/>
      <c r="BJ39" s="481"/>
      <c r="BK39" s="481"/>
      <c r="BL39" s="482"/>
      <c r="BM39" s="481"/>
      <c r="BN39" s="481"/>
      <c r="BO39" s="483"/>
      <c r="BP39" s="482">
        <f t="shared" si="4"/>
        <v>0</v>
      </c>
      <c r="BQ39" s="479">
        <f t="shared" si="15"/>
        <v>0</v>
      </c>
      <c r="BR39" s="837"/>
      <c r="BS39" s="481"/>
      <c r="BT39" s="481"/>
      <c r="BU39" s="481"/>
      <c r="BV39" s="482"/>
      <c r="BW39" s="481"/>
      <c r="BX39" s="481"/>
      <c r="BY39" s="483"/>
      <c r="BZ39" s="482">
        <f t="shared" si="5"/>
        <v>0</v>
      </c>
      <c r="CA39" s="479">
        <f t="shared" si="29"/>
        <v>0</v>
      </c>
      <c r="CB39" s="504"/>
      <c r="CC39" s="469"/>
      <c r="CD39" s="503"/>
      <c r="CE39" s="469"/>
      <c r="CF39" s="481"/>
      <c r="CG39" s="481"/>
      <c r="CH39" s="481"/>
      <c r="CI39" s="483"/>
      <c r="CJ39" s="485">
        <f t="shared" si="30"/>
        <v>0</v>
      </c>
      <c r="CK39" s="486">
        <f t="shared" si="16"/>
        <v>0</v>
      </c>
      <c r="CL39" s="479">
        <f t="shared" si="31"/>
        <v>0</v>
      </c>
      <c r="CM39" s="505"/>
      <c r="CN39" s="469"/>
      <c r="CO39" s="469"/>
      <c r="CP39" s="469"/>
      <c r="CQ39" s="469"/>
      <c r="CR39" s="469"/>
      <c r="CS39" s="485">
        <f t="shared" si="32"/>
        <v>0</v>
      </c>
      <c r="CT39" s="488"/>
      <c r="CU39" s="469"/>
      <c r="CV39" s="469"/>
      <c r="CW39" s="469"/>
      <c r="CX39" s="489"/>
      <c r="CY39" s="490"/>
      <c r="CZ39" s="491">
        <f t="shared" si="33"/>
        <v>0</v>
      </c>
      <c r="DA39" s="491">
        <f t="shared" si="6"/>
        <v>0</v>
      </c>
      <c r="DB39" s="491">
        <f t="shared" si="17"/>
        <v>0</v>
      </c>
      <c r="DC39" s="493">
        <f t="shared" si="7"/>
        <v>0</v>
      </c>
      <c r="DD39" s="494">
        <f t="shared" si="35"/>
        <v>0</v>
      </c>
      <c r="DE39" s="494">
        <f t="shared" si="34"/>
        <v>0</v>
      </c>
      <c r="DF39" s="494">
        <f t="shared" si="36"/>
        <v>0</v>
      </c>
      <c r="DG39" s="494">
        <f t="shared" si="8"/>
        <v>0</v>
      </c>
      <c r="DH39" s="494">
        <f t="shared" si="9"/>
        <v>0</v>
      </c>
      <c r="DI39" s="494">
        <f t="shared" si="37"/>
        <v>0</v>
      </c>
      <c r="DJ39" s="494">
        <f t="shared" si="18"/>
        <v>0</v>
      </c>
      <c r="DK39" s="494">
        <f t="shared" si="19"/>
        <v>0</v>
      </c>
      <c r="DL39" s="479">
        <f t="shared" si="38"/>
        <v>0</v>
      </c>
      <c r="DQ39" s="169">
        <f t="shared" si="51"/>
        <v>0</v>
      </c>
      <c r="DR39" s="169">
        <f t="shared" si="51"/>
        <v>0</v>
      </c>
      <c r="DS39" s="169">
        <f t="shared" si="51"/>
        <v>0</v>
      </c>
      <c r="DT39" s="169">
        <f t="shared" si="51"/>
        <v>0</v>
      </c>
      <c r="DU39" s="169">
        <f t="shared" si="51"/>
        <v>0</v>
      </c>
      <c r="DV39" s="169">
        <f t="shared" si="51"/>
        <v>0</v>
      </c>
      <c r="DW39" s="169">
        <f t="shared" si="51"/>
        <v>0</v>
      </c>
      <c r="DX39" s="169">
        <f t="shared" si="51"/>
        <v>0</v>
      </c>
      <c r="DY39" s="169">
        <f t="shared" si="51"/>
        <v>0</v>
      </c>
      <c r="DZ39" s="169">
        <f t="shared" si="51"/>
        <v>0</v>
      </c>
      <c r="EA39" s="169">
        <f t="shared" si="51"/>
        <v>0</v>
      </c>
      <c r="EB39" s="169">
        <f t="shared" si="51"/>
        <v>0</v>
      </c>
      <c r="EC39" s="169">
        <f t="shared" si="51"/>
        <v>0</v>
      </c>
      <c r="ED39" s="169">
        <f t="shared" si="51"/>
        <v>0</v>
      </c>
      <c r="EE39" s="169">
        <f t="shared" si="51"/>
        <v>0</v>
      </c>
      <c r="EF39" s="169">
        <f t="shared" si="51"/>
        <v>0</v>
      </c>
      <c r="EG39" s="169">
        <f t="shared" si="50"/>
        <v>0</v>
      </c>
      <c r="EH39" s="169">
        <f t="shared" si="50"/>
        <v>0</v>
      </c>
      <c r="EI39" s="169">
        <f t="shared" si="50"/>
        <v>0</v>
      </c>
      <c r="EJ39" s="169">
        <f t="shared" si="50"/>
        <v>0</v>
      </c>
      <c r="EK39" s="169">
        <f t="shared" si="50"/>
        <v>0</v>
      </c>
      <c r="EL39" s="169">
        <f t="shared" si="50"/>
        <v>0</v>
      </c>
      <c r="EM39" s="169">
        <f t="shared" si="50"/>
        <v>0</v>
      </c>
      <c r="EN39" s="169">
        <f t="shared" si="50"/>
        <v>0</v>
      </c>
      <c r="EP39" s="169">
        <f t="shared" si="48"/>
        <v>0</v>
      </c>
      <c r="EQ39" s="169">
        <f t="shared" si="48"/>
        <v>0</v>
      </c>
      <c r="ER39" s="169">
        <f t="shared" si="48"/>
        <v>0</v>
      </c>
      <c r="ES39" s="169">
        <f t="shared" si="48"/>
        <v>0</v>
      </c>
      <c r="ET39" s="169">
        <f t="shared" si="48"/>
        <v>0</v>
      </c>
      <c r="EU39" s="169">
        <f t="shared" si="48"/>
        <v>0</v>
      </c>
      <c r="EV39" s="169">
        <f t="shared" si="48"/>
        <v>0</v>
      </c>
      <c r="EW39" s="169">
        <f t="shared" si="48"/>
        <v>0</v>
      </c>
      <c r="EX39" s="169">
        <f t="shared" si="48"/>
        <v>0</v>
      </c>
      <c r="EY39" s="169">
        <f t="shared" si="48"/>
        <v>0</v>
      </c>
      <c r="EZ39" s="169">
        <f t="shared" si="48"/>
        <v>0</v>
      </c>
      <c r="FA39" s="169">
        <f t="shared" si="48"/>
        <v>0</v>
      </c>
      <c r="FB39" s="169">
        <f t="shared" si="48"/>
        <v>0</v>
      </c>
      <c r="FC39" s="169">
        <f t="shared" si="48"/>
        <v>0</v>
      </c>
      <c r="FD39" s="169">
        <f t="shared" si="48"/>
        <v>0</v>
      </c>
      <c r="FE39" s="169">
        <f t="shared" ref="FE39:FM70" si="52">IF($I39=FE$3,$Y39,0)</f>
        <v>0</v>
      </c>
      <c r="FF39" s="169">
        <f t="shared" si="52"/>
        <v>0</v>
      </c>
      <c r="FG39" s="169">
        <f t="shared" si="52"/>
        <v>0</v>
      </c>
      <c r="FH39" s="169">
        <f t="shared" si="52"/>
        <v>0</v>
      </c>
      <c r="FI39" s="169">
        <f t="shared" si="52"/>
        <v>0</v>
      </c>
      <c r="FJ39" s="169">
        <f t="shared" si="52"/>
        <v>0</v>
      </c>
      <c r="FK39" s="169">
        <f t="shared" si="52"/>
        <v>0</v>
      </c>
      <c r="FL39" s="169">
        <f t="shared" si="52"/>
        <v>0</v>
      </c>
      <c r="FM39" s="169">
        <f t="shared" si="52"/>
        <v>0</v>
      </c>
      <c r="FO39" s="169">
        <f t="shared" si="49"/>
        <v>0</v>
      </c>
      <c r="FP39" s="169">
        <f t="shared" si="49"/>
        <v>0</v>
      </c>
      <c r="FQ39" s="169">
        <f t="shared" si="49"/>
        <v>0</v>
      </c>
      <c r="FR39" s="169">
        <f t="shared" si="49"/>
        <v>0</v>
      </c>
      <c r="FS39" s="169">
        <f t="shared" si="49"/>
        <v>0</v>
      </c>
      <c r="FT39" s="169">
        <f t="shared" si="49"/>
        <v>0</v>
      </c>
      <c r="FU39" s="169">
        <f t="shared" si="49"/>
        <v>0</v>
      </c>
      <c r="FV39" s="169">
        <f t="shared" si="49"/>
        <v>0</v>
      </c>
      <c r="FW39" s="169">
        <f t="shared" si="49"/>
        <v>0</v>
      </c>
      <c r="FX39" s="169">
        <f t="shared" si="49"/>
        <v>0</v>
      </c>
      <c r="FY39" s="169">
        <f t="shared" si="49"/>
        <v>0</v>
      </c>
      <c r="FZ39" s="169">
        <f t="shared" si="49"/>
        <v>0</v>
      </c>
      <c r="GA39" s="169">
        <f t="shared" si="49"/>
        <v>0</v>
      </c>
      <c r="GB39" s="169">
        <f t="shared" si="49"/>
        <v>0</v>
      </c>
      <c r="GC39" s="169">
        <f t="shared" si="49"/>
        <v>0</v>
      </c>
      <c r="GD39" s="169">
        <f t="shared" ref="GD39:GL70" si="53">IF($I39=GD$3,$L39,0)</f>
        <v>0</v>
      </c>
      <c r="GE39" s="169">
        <f t="shared" si="53"/>
        <v>0</v>
      </c>
      <c r="GF39" s="169">
        <f t="shared" si="53"/>
        <v>0</v>
      </c>
      <c r="GG39" s="169">
        <f t="shared" si="53"/>
        <v>0</v>
      </c>
      <c r="GH39" s="169">
        <f t="shared" si="53"/>
        <v>0</v>
      </c>
      <c r="GI39" s="169">
        <f t="shared" si="53"/>
        <v>0</v>
      </c>
      <c r="GJ39" s="169">
        <f t="shared" si="53"/>
        <v>0</v>
      </c>
      <c r="GK39" s="169">
        <f t="shared" si="53"/>
        <v>0</v>
      </c>
      <c r="GL39" s="169">
        <f t="shared" si="53"/>
        <v>0</v>
      </c>
    </row>
    <row r="40" spans="1:194" s="169" customFormat="1" ht="24.95" hidden="1" customHeight="1">
      <c r="A40" s="499"/>
      <c r="B40" s="499"/>
      <c r="D40" s="449"/>
      <c r="E40" s="450"/>
      <c r="F40" s="450"/>
      <c r="G40" s="450"/>
      <c r="H40" s="500"/>
      <c r="I40" s="452"/>
      <c r="J40" s="453"/>
      <c r="K40" s="453"/>
      <c r="L40" s="450"/>
      <c r="M40" s="450"/>
      <c r="N40" s="454"/>
      <c r="O40" s="455">
        <f t="shared" si="13"/>
        <v>0</v>
      </c>
      <c r="P40" s="456"/>
      <c r="Q40" s="457">
        <f t="shared" si="22"/>
        <v>0</v>
      </c>
      <c r="R40" s="457">
        <f t="shared" si="23"/>
        <v>0</v>
      </c>
      <c r="S40" s="458" t="e">
        <f>#REF!</f>
        <v>#REF!</v>
      </c>
      <c r="T40" s="458">
        <v>-37</v>
      </c>
      <c r="U40" s="458" t="e">
        <f t="shared" si="24"/>
        <v>#REF!</v>
      </c>
      <c r="V40" s="459"/>
      <c r="W40" s="459"/>
      <c r="X40" s="460">
        <f t="shared" si="25"/>
        <v>0</v>
      </c>
      <c r="Y40" s="461">
        <f t="shared" si="26"/>
        <v>0</v>
      </c>
      <c r="Z40" s="462"/>
      <c r="AA40" s="463"/>
      <c r="AB40" s="464"/>
      <c r="AC40" s="464"/>
      <c r="AD40" s="464"/>
      <c r="AE40" s="465"/>
      <c r="AF40" s="466">
        <f t="shared" si="3"/>
        <v>0</v>
      </c>
      <c r="AG40" s="501"/>
      <c r="AH40" s="469"/>
      <c r="AI40" s="490"/>
      <c r="AJ40" s="469"/>
      <c r="AK40" s="469"/>
      <c r="AL40" s="469"/>
      <c r="AM40" s="469"/>
      <c r="AN40" s="469"/>
      <c r="AO40" s="471">
        <f t="shared" si="27"/>
        <v>0</v>
      </c>
      <c r="AP40" s="472"/>
      <c r="AQ40" s="473"/>
      <c r="AR40" s="502"/>
      <c r="AS40" s="502"/>
      <c r="AT40" s="503"/>
      <c r="AU40" s="469"/>
      <c r="AV40" s="469"/>
      <c r="AW40" s="475"/>
      <c r="AX40" s="471">
        <f t="shared" si="28"/>
        <v>0</v>
      </c>
      <c r="AY40" s="497"/>
      <c r="AZ40" s="469"/>
      <c r="BA40" s="469"/>
      <c r="BB40" s="478"/>
      <c r="BC40" s="469"/>
      <c r="BD40" s="469"/>
      <c r="BE40" s="469"/>
      <c r="BF40" s="475"/>
      <c r="BG40" s="836">
        <f t="shared" si="14"/>
        <v>0</v>
      </c>
      <c r="BH40" s="480"/>
      <c r="BI40" s="481"/>
      <c r="BJ40" s="481"/>
      <c r="BK40" s="481"/>
      <c r="BL40" s="482"/>
      <c r="BM40" s="481"/>
      <c r="BN40" s="481"/>
      <c r="BO40" s="483"/>
      <c r="BP40" s="482">
        <f t="shared" si="4"/>
        <v>0</v>
      </c>
      <c r="BQ40" s="479">
        <f t="shared" si="15"/>
        <v>0</v>
      </c>
      <c r="BR40" s="837"/>
      <c r="BS40" s="481"/>
      <c r="BT40" s="481"/>
      <c r="BU40" s="481"/>
      <c r="BV40" s="482"/>
      <c r="BW40" s="481"/>
      <c r="BX40" s="481"/>
      <c r="BY40" s="483"/>
      <c r="BZ40" s="482">
        <f t="shared" si="5"/>
        <v>0</v>
      </c>
      <c r="CA40" s="479">
        <f t="shared" si="29"/>
        <v>0</v>
      </c>
      <c r="CB40" s="504"/>
      <c r="CC40" s="469"/>
      <c r="CD40" s="503"/>
      <c r="CE40" s="469"/>
      <c r="CF40" s="481"/>
      <c r="CG40" s="481"/>
      <c r="CH40" s="481"/>
      <c r="CI40" s="483"/>
      <c r="CJ40" s="485">
        <f t="shared" si="30"/>
        <v>0</v>
      </c>
      <c r="CK40" s="486">
        <f t="shared" si="16"/>
        <v>0</v>
      </c>
      <c r="CL40" s="479">
        <f t="shared" si="31"/>
        <v>0</v>
      </c>
      <c r="CM40" s="505"/>
      <c r="CN40" s="469"/>
      <c r="CO40" s="469"/>
      <c r="CP40" s="469"/>
      <c r="CQ40" s="469"/>
      <c r="CR40" s="469"/>
      <c r="CS40" s="485">
        <f t="shared" si="32"/>
        <v>0</v>
      </c>
      <c r="CT40" s="488"/>
      <c r="CU40" s="469"/>
      <c r="CV40" s="469"/>
      <c r="CW40" s="469"/>
      <c r="CX40" s="489"/>
      <c r="CY40" s="490"/>
      <c r="CZ40" s="491">
        <f t="shared" si="33"/>
        <v>0</v>
      </c>
      <c r="DA40" s="491">
        <f t="shared" si="6"/>
        <v>0</v>
      </c>
      <c r="DB40" s="491">
        <f t="shared" si="17"/>
        <v>0</v>
      </c>
      <c r="DC40" s="493">
        <f t="shared" si="7"/>
        <v>0</v>
      </c>
      <c r="DD40" s="494">
        <f t="shared" si="35"/>
        <v>0</v>
      </c>
      <c r="DE40" s="494">
        <f t="shared" si="34"/>
        <v>0</v>
      </c>
      <c r="DF40" s="494">
        <f t="shared" si="36"/>
        <v>0</v>
      </c>
      <c r="DG40" s="494">
        <f t="shared" si="8"/>
        <v>0</v>
      </c>
      <c r="DH40" s="494">
        <f t="shared" si="9"/>
        <v>0</v>
      </c>
      <c r="DI40" s="494">
        <f t="shared" si="37"/>
        <v>0</v>
      </c>
      <c r="DJ40" s="494">
        <f t="shared" si="18"/>
        <v>0</v>
      </c>
      <c r="DK40" s="494">
        <f t="shared" si="19"/>
        <v>0</v>
      </c>
      <c r="DL40" s="479">
        <f t="shared" si="38"/>
        <v>0</v>
      </c>
      <c r="DQ40" s="169">
        <f t="shared" si="51"/>
        <v>0</v>
      </c>
      <c r="DR40" s="169">
        <f t="shared" si="51"/>
        <v>0</v>
      </c>
      <c r="DS40" s="169">
        <f t="shared" si="51"/>
        <v>0</v>
      </c>
      <c r="DT40" s="169">
        <f t="shared" si="51"/>
        <v>0</v>
      </c>
      <c r="DU40" s="169">
        <f t="shared" si="51"/>
        <v>0</v>
      </c>
      <c r="DV40" s="169">
        <f t="shared" si="51"/>
        <v>0</v>
      </c>
      <c r="DW40" s="169">
        <f t="shared" si="51"/>
        <v>0</v>
      </c>
      <c r="DX40" s="169">
        <f t="shared" si="51"/>
        <v>0</v>
      </c>
      <c r="DY40" s="169">
        <f t="shared" si="51"/>
        <v>0</v>
      </c>
      <c r="DZ40" s="169">
        <f t="shared" si="51"/>
        <v>0</v>
      </c>
      <c r="EA40" s="169">
        <f t="shared" si="51"/>
        <v>0</v>
      </c>
      <c r="EB40" s="169">
        <f t="shared" si="51"/>
        <v>0</v>
      </c>
      <c r="EC40" s="169">
        <f t="shared" si="51"/>
        <v>0</v>
      </c>
      <c r="ED40" s="169">
        <f t="shared" si="51"/>
        <v>0</v>
      </c>
      <c r="EE40" s="169">
        <f t="shared" si="51"/>
        <v>0</v>
      </c>
      <c r="EF40" s="169">
        <f t="shared" si="51"/>
        <v>0</v>
      </c>
      <c r="EG40" s="169">
        <f t="shared" si="50"/>
        <v>0</v>
      </c>
      <c r="EH40" s="169">
        <f t="shared" si="50"/>
        <v>0</v>
      </c>
      <c r="EI40" s="169">
        <f t="shared" si="50"/>
        <v>0</v>
      </c>
      <c r="EJ40" s="169">
        <f t="shared" si="50"/>
        <v>0</v>
      </c>
      <c r="EK40" s="169">
        <f t="shared" si="50"/>
        <v>0</v>
      </c>
      <c r="EL40" s="169">
        <f t="shared" si="50"/>
        <v>0</v>
      </c>
      <c r="EM40" s="169">
        <f t="shared" si="50"/>
        <v>0</v>
      </c>
      <c r="EN40" s="169">
        <f t="shared" si="50"/>
        <v>0</v>
      </c>
      <c r="EP40" s="169">
        <f t="shared" ref="EP40:FE55" si="54">IF($I40=EP$3,$Y40,0)</f>
        <v>0</v>
      </c>
      <c r="EQ40" s="169">
        <f t="shared" si="54"/>
        <v>0</v>
      </c>
      <c r="ER40" s="169">
        <f t="shared" si="54"/>
        <v>0</v>
      </c>
      <c r="ES40" s="169">
        <f t="shared" si="54"/>
        <v>0</v>
      </c>
      <c r="ET40" s="169">
        <f t="shared" si="54"/>
        <v>0</v>
      </c>
      <c r="EU40" s="169">
        <f t="shared" si="54"/>
        <v>0</v>
      </c>
      <c r="EV40" s="169">
        <f t="shared" si="54"/>
        <v>0</v>
      </c>
      <c r="EW40" s="169">
        <f t="shared" si="54"/>
        <v>0</v>
      </c>
      <c r="EX40" s="169">
        <f t="shared" si="54"/>
        <v>0</v>
      </c>
      <c r="EY40" s="169">
        <f t="shared" si="54"/>
        <v>0</v>
      </c>
      <c r="EZ40" s="169">
        <f t="shared" si="54"/>
        <v>0</v>
      </c>
      <c r="FA40" s="169">
        <f t="shared" si="54"/>
        <v>0</v>
      </c>
      <c r="FB40" s="169">
        <f t="shared" si="54"/>
        <v>0</v>
      </c>
      <c r="FC40" s="169">
        <f t="shared" si="54"/>
        <v>0</v>
      </c>
      <c r="FD40" s="169">
        <f t="shared" si="54"/>
        <v>0</v>
      </c>
      <c r="FE40" s="169">
        <f t="shared" si="54"/>
        <v>0</v>
      </c>
      <c r="FF40" s="169">
        <f t="shared" si="52"/>
        <v>0</v>
      </c>
      <c r="FG40" s="169">
        <f t="shared" si="52"/>
        <v>0</v>
      </c>
      <c r="FH40" s="169">
        <f t="shared" si="52"/>
        <v>0</v>
      </c>
      <c r="FI40" s="169">
        <f t="shared" si="52"/>
        <v>0</v>
      </c>
      <c r="FJ40" s="169">
        <f t="shared" si="52"/>
        <v>0</v>
      </c>
      <c r="FK40" s="169">
        <f t="shared" si="52"/>
        <v>0</v>
      </c>
      <c r="FL40" s="169">
        <f t="shared" si="52"/>
        <v>0</v>
      </c>
      <c r="FM40" s="169">
        <f t="shared" si="52"/>
        <v>0</v>
      </c>
      <c r="FO40" s="169">
        <f t="shared" ref="FO40:GD55" si="55">IF($I40=FO$3,$L40,0)</f>
        <v>0</v>
      </c>
      <c r="FP40" s="169">
        <f t="shared" si="55"/>
        <v>0</v>
      </c>
      <c r="FQ40" s="169">
        <f t="shared" si="55"/>
        <v>0</v>
      </c>
      <c r="FR40" s="169">
        <f t="shared" si="55"/>
        <v>0</v>
      </c>
      <c r="FS40" s="169">
        <f t="shared" si="55"/>
        <v>0</v>
      </c>
      <c r="FT40" s="169">
        <f t="shared" si="55"/>
        <v>0</v>
      </c>
      <c r="FU40" s="169">
        <f t="shared" si="55"/>
        <v>0</v>
      </c>
      <c r="FV40" s="169">
        <f t="shared" si="55"/>
        <v>0</v>
      </c>
      <c r="FW40" s="169">
        <f t="shared" si="55"/>
        <v>0</v>
      </c>
      <c r="FX40" s="169">
        <f t="shared" si="55"/>
        <v>0</v>
      </c>
      <c r="FY40" s="169">
        <f t="shared" si="55"/>
        <v>0</v>
      </c>
      <c r="FZ40" s="169">
        <f t="shared" si="55"/>
        <v>0</v>
      </c>
      <c r="GA40" s="169">
        <f t="shared" si="55"/>
        <v>0</v>
      </c>
      <c r="GB40" s="169">
        <f t="shared" si="55"/>
        <v>0</v>
      </c>
      <c r="GC40" s="169">
        <f t="shared" si="55"/>
        <v>0</v>
      </c>
      <c r="GD40" s="169">
        <f t="shared" si="55"/>
        <v>0</v>
      </c>
      <c r="GE40" s="169">
        <f t="shared" si="53"/>
        <v>0</v>
      </c>
      <c r="GF40" s="169">
        <f t="shared" si="53"/>
        <v>0</v>
      </c>
      <c r="GG40" s="169">
        <f t="shared" si="53"/>
        <v>0</v>
      </c>
      <c r="GH40" s="169">
        <f t="shared" si="53"/>
        <v>0</v>
      </c>
      <c r="GI40" s="169">
        <f t="shared" si="53"/>
        <v>0</v>
      </c>
      <c r="GJ40" s="169">
        <f t="shared" si="53"/>
        <v>0</v>
      </c>
      <c r="GK40" s="169">
        <f t="shared" si="53"/>
        <v>0</v>
      </c>
      <c r="GL40" s="169">
        <f t="shared" si="53"/>
        <v>0</v>
      </c>
    </row>
    <row r="41" spans="1:194" s="169" customFormat="1" ht="24.95" hidden="1" customHeight="1">
      <c r="A41" s="499"/>
      <c r="B41" s="499"/>
      <c r="D41" s="449"/>
      <c r="E41" s="450"/>
      <c r="F41" s="450"/>
      <c r="G41" s="450"/>
      <c r="H41" s="500"/>
      <c r="I41" s="452"/>
      <c r="J41" s="453"/>
      <c r="K41" s="453"/>
      <c r="L41" s="450"/>
      <c r="M41" s="450"/>
      <c r="N41" s="454"/>
      <c r="O41" s="455">
        <f t="shared" si="13"/>
        <v>0</v>
      </c>
      <c r="P41" s="456"/>
      <c r="Q41" s="457">
        <f t="shared" si="22"/>
        <v>0</v>
      </c>
      <c r="R41" s="457">
        <f t="shared" si="23"/>
        <v>0</v>
      </c>
      <c r="S41" s="458" t="e">
        <f>#REF!</f>
        <v>#REF!</v>
      </c>
      <c r="T41" s="458">
        <v>-36</v>
      </c>
      <c r="U41" s="458" t="e">
        <f t="shared" si="24"/>
        <v>#REF!</v>
      </c>
      <c r="V41" s="459"/>
      <c r="W41" s="459"/>
      <c r="X41" s="460">
        <f t="shared" si="25"/>
        <v>0</v>
      </c>
      <c r="Y41" s="461">
        <f t="shared" si="26"/>
        <v>0</v>
      </c>
      <c r="Z41" s="462"/>
      <c r="AA41" s="463"/>
      <c r="AB41" s="464"/>
      <c r="AC41" s="464"/>
      <c r="AD41" s="464"/>
      <c r="AE41" s="465"/>
      <c r="AF41" s="466">
        <f t="shared" si="3"/>
        <v>0</v>
      </c>
      <c r="AG41" s="501"/>
      <c r="AH41" s="469"/>
      <c r="AI41" s="490"/>
      <c r="AJ41" s="469"/>
      <c r="AK41" s="469"/>
      <c r="AL41" s="469"/>
      <c r="AM41" s="469"/>
      <c r="AN41" s="469"/>
      <c r="AO41" s="471">
        <f t="shared" si="27"/>
        <v>0</v>
      </c>
      <c r="AP41" s="472"/>
      <c r="AQ41" s="473"/>
      <c r="AR41" s="502"/>
      <c r="AS41" s="502"/>
      <c r="AT41" s="503"/>
      <c r="AU41" s="469"/>
      <c r="AV41" s="469"/>
      <c r="AW41" s="475"/>
      <c r="AX41" s="471">
        <f t="shared" si="28"/>
        <v>0</v>
      </c>
      <c r="AY41" s="497"/>
      <c r="AZ41" s="469"/>
      <c r="BA41" s="469"/>
      <c r="BB41" s="478"/>
      <c r="BC41" s="469"/>
      <c r="BD41" s="469"/>
      <c r="BE41" s="469"/>
      <c r="BF41" s="475"/>
      <c r="BG41" s="836">
        <f t="shared" si="14"/>
        <v>0</v>
      </c>
      <c r="BH41" s="480"/>
      <c r="BI41" s="481"/>
      <c r="BJ41" s="481"/>
      <c r="BK41" s="481"/>
      <c r="BL41" s="482"/>
      <c r="BM41" s="481"/>
      <c r="BN41" s="481"/>
      <c r="BO41" s="483"/>
      <c r="BP41" s="482">
        <f t="shared" si="4"/>
        <v>0</v>
      </c>
      <c r="BQ41" s="479">
        <f t="shared" si="15"/>
        <v>0</v>
      </c>
      <c r="BR41" s="837"/>
      <c r="BS41" s="481"/>
      <c r="BT41" s="481"/>
      <c r="BU41" s="481"/>
      <c r="BV41" s="482"/>
      <c r="BW41" s="481"/>
      <c r="BX41" s="481"/>
      <c r="BY41" s="483"/>
      <c r="BZ41" s="482">
        <f t="shared" si="5"/>
        <v>0</v>
      </c>
      <c r="CA41" s="479">
        <f t="shared" si="29"/>
        <v>0</v>
      </c>
      <c r="CB41" s="504"/>
      <c r="CC41" s="469"/>
      <c r="CD41" s="503"/>
      <c r="CE41" s="469"/>
      <c r="CF41" s="481"/>
      <c r="CG41" s="481"/>
      <c r="CH41" s="481"/>
      <c r="CI41" s="483"/>
      <c r="CJ41" s="485">
        <f t="shared" si="30"/>
        <v>0</v>
      </c>
      <c r="CK41" s="486">
        <f t="shared" si="16"/>
        <v>0</v>
      </c>
      <c r="CL41" s="479">
        <f t="shared" si="31"/>
        <v>0</v>
      </c>
      <c r="CM41" s="505"/>
      <c r="CN41" s="469"/>
      <c r="CO41" s="469"/>
      <c r="CP41" s="469"/>
      <c r="CQ41" s="469"/>
      <c r="CR41" s="469"/>
      <c r="CS41" s="485">
        <f t="shared" si="32"/>
        <v>0</v>
      </c>
      <c r="CT41" s="488"/>
      <c r="CU41" s="469"/>
      <c r="CV41" s="469"/>
      <c r="CW41" s="469"/>
      <c r="CX41" s="489"/>
      <c r="CY41" s="490"/>
      <c r="CZ41" s="491">
        <f t="shared" si="33"/>
        <v>0</v>
      </c>
      <c r="DA41" s="491">
        <f t="shared" si="6"/>
        <v>0</v>
      </c>
      <c r="DB41" s="491">
        <f t="shared" si="17"/>
        <v>0</v>
      </c>
      <c r="DC41" s="493">
        <f t="shared" si="7"/>
        <v>0</v>
      </c>
      <c r="DD41" s="494">
        <f t="shared" si="35"/>
        <v>0</v>
      </c>
      <c r="DE41" s="494">
        <f t="shared" si="34"/>
        <v>0</v>
      </c>
      <c r="DF41" s="494">
        <f t="shared" si="36"/>
        <v>0</v>
      </c>
      <c r="DG41" s="494">
        <f t="shared" si="8"/>
        <v>0</v>
      </c>
      <c r="DH41" s="494">
        <f t="shared" si="9"/>
        <v>0</v>
      </c>
      <c r="DI41" s="494">
        <f t="shared" si="37"/>
        <v>0</v>
      </c>
      <c r="DJ41" s="494">
        <f t="shared" si="18"/>
        <v>0</v>
      </c>
      <c r="DK41" s="494">
        <f t="shared" si="19"/>
        <v>0</v>
      </c>
      <c r="DL41" s="479">
        <f t="shared" si="38"/>
        <v>0</v>
      </c>
      <c r="DQ41" s="169">
        <f t="shared" si="51"/>
        <v>0</v>
      </c>
      <c r="DR41" s="169">
        <f t="shared" si="51"/>
        <v>0</v>
      </c>
      <c r="DS41" s="169">
        <f t="shared" si="51"/>
        <v>0</v>
      </c>
      <c r="DT41" s="169">
        <f t="shared" si="51"/>
        <v>0</v>
      </c>
      <c r="DU41" s="169">
        <f t="shared" si="51"/>
        <v>0</v>
      </c>
      <c r="DV41" s="169">
        <f t="shared" si="51"/>
        <v>0</v>
      </c>
      <c r="DW41" s="169">
        <f t="shared" si="51"/>
        <v>0</v>
      </c>
      <c r="DX41" s="169">
        <f t="shared" si="51"/>
        <v>0</v>
      </c>
      <c r="DY41" s="169">
        <f t="shared" si="51"/>
        <v>0</v>
      </c>
      <c r="DZ41" s="169">
        <f t="shared" si="51"/>
        <v>0</v>
      </c>
      <c r="EA41" s="169">
        <f t="shared" si="51"/>
        <v>0</v>
      </c>
      <c r="EB41" s="169">
        <f t="shared" si="51"/>
        <v>0</v>
      </c>
      <c r="EC41" s="169">
        <f t="shared" si="51"/>
        <v>0</v>
      </c>
      <c r="ED41" s="169">
        <f t="shared" si="51"/>
        <v>0</v>
      </c>
      <c r="EE41" s="169">
        <f t="shared" si="51"/>
        <v>0</v>
      </c>
      <c r="EF41" s="169">
        <f t="shared" si="51"/>
        <v>0</v>
      </c>
      <c r="EG41" s="169">
        <f t="shared" si="50"/>
        <v>0</v>
      </c>
      <c r="EH41" s="169">
        <f t="shared" si="50"/>
        <v>0</v>
      </c>
      <c r="EI41" s="169">
        <f t="shared" si="50"/>
        <v>0</v>
      </c>
      <c r="EJ41" s="169">
        <f t="shared" si="50"/>
        <v>0</v>
      </c>
      <c r="EK41" s="169">
        <f t="shared" si="50"/>
        <v>0</v>
      </c>
      <c r="EL41" s="169">
        <f t="shared" si="50"/>
        <v>0</v>
      </c>
      <c r="EM41" s="169">
        <f t="shared" si="50"/>
        <v>0</v>
      </c>
      <c r="EN41" s="169">
        <f t="shared" si="50"/>
        <v>0</v>
      </c>
      <c r="EP41" s="169">
        <f t="shared" si="54"/>
        <v>0</v>
      </c>
      <c r="EQ41" s="169">
        <f t="shared" si="54"/>
        <v>0</v>
      </c>
      <c r="ER41" s="169">
        <f t="shared" si="54"/>
        <v>0</v>
      </c>
      <c r="ES41" s="169">
        <f t="shared" si="54"/>
        <v>0</v>
      </c>
      <c r="ET41" s="169">
        <f t="shared" si="54"/>
        <v>0</v>
      </c>
      <c r="EU41" s="169">
        <f t="shared" si="54"/>
        <v>0</v>
      </c>
      <c r="EV41" s="169">
        <f t="shared" si="54"/>
        <v>0</v>
      </c>
      <c r="EW41" s="169">
        <f t="shared" si="54"/>
        <v>0</v>
      </c>
      <c r="EX41" s="169">
        <f t="shared" si="54"/>
        <v>0</v>
      </c>
      <c r="EY41" s="169">
        <f t="shared" si="54"/>
        <v>0</v>
      </c>
      <c r="EZ41" s="169">
        <f t="shared" si="54"/>
        <v>0</v>
      </c>
      <c r="FA41" s="169">
        <f t="shared" si="54"/>
        <v>0</v>
      </c>
      <c r="FB41" s="169">
        <f t="shared" si="54"/>
        <v>0</v>
      </c>
      <c r="FC41" s="169">
        <f t="shared" si="54"/>
        <v>0</v>
      </c>
      <c r="FD41" s="169">
        <f t="shared" si="54"/>
        <v>0</v>
      </c>
      <c r="FE41" s="169">
        <f t="shared" si="54"/>
        <v>0</v>
      </c>
      <c r="FF41" s="169">
        <f t="shared" si="52"/>
        <v>0</v>
      </c>
      <c r="FG41" s="169">
        <f t="shared" si="52"/>
        <v>0</v>
      </c>
      <c r="FH41" s="169">
        <f t="shared" si="52"/>
        <v>0</v>
      </c>
      <c r="FI41" s="169">
        <f t="shared" si="52"/>
        <v>0</v>
      </c>
      <c r="FJ41" s="169">
        <f t="shared" si="52"/>
        <v>0</v>
      </c>
      <c r="FK41" s="169">
        <f t="shared" si="52"/>
        <v>0</v>
      </c>
      <c r="FL41" s="169">
        <f t="shared" si="52"/>
        <v>0</v>
      </c>
      <c r="FM41" s="169">
        <f t="shared" si="52"/>
        <v>0</v>
      </c>
      <c r="FO41" s="169">
        <f t="shared" si="55"/>
        <v>0</v>
      </c>
      <c r="FP41" s="169">
        <f t="shared" si="55"/>
        <v>0</v>
      </c>
      <c r="FQ41" s="169">
        <f t="shared" si="55"/>
        <v>0</v>
      </c>
      <c r="FR41" s="169">
        <f t="shared" si="55"/>
        <v>0</v>
      </c>
      <c r="FS41" s="169">
        <f t="shared" si="55"/>
        <v>0</v>
      </c>
      <c r="FT41" s="169">
        <f t="shared" si="55"/>
        <v>0</v>
      </c>
      <c r="FU41" s="169">
        <f t="shared" si="55"/>
        <v>0</v>
      </c>
      <c r="FV41" s="169">
        <f t="shared" si="55"/>
        <v>0</v>
      </c>
      <c r="FW41" s="169">
        <f t="shared" si="55"/>
        <v>0</v>
      </c>
      <c r="FX41" s="169">
        <f t="shared" si="55"/>
        <v>0</v>
      </c>
      <c r="FY41" s="169">
        <f t="shared" si="55"/>
        <v>0</v>
      </c>
      <c r="FZ41" s="169">
        <f t="shared" si="55"/>
        <v>0</v>
      </c>
      <c r="GA41" s="169">
        <f t="shared" si="55"/>
        <v>0</v>
      </c>
      <c r="GB41" s="169">
        <f t="shared" si="55"/>
        <v>0</v>
      </c>
      <c r="GC41" s="169">
        <f t="shared" si="55"/>
        <v>0</v>
      </c>
      <c r="GD41" s="169">
        <f t="shared" si="55"/>
        <v>0</v>
      </c>
      <c r="GE41" s="169">
        <f t="shared" si="53"/>
        <v>0</v>
      </c>
      <c r="GF41" s="169">
        <f t="shared" si="53"/>
        <v>0</v>
      </c>
      <c r="GG41" s="169">
        <f t="shared" si="53"/>
        <v>0</v>
      </c>
      <c r="GH41" s="169">
        <f t="shared" si="53"/>
        <v>0</v>
      </c>
      <c r="GI41" s="169">
        <f t="shared" si="53"/>
        <v>0</v>
      </c>
      <c r="GJ41" s="169">
        <f t="shared" si="53"/>
        <v>0</v>
      </c>
      <c r="GK41" s="169">
        <f t="shared" si="53"/>
        <v>0</v>
      </c>
      <c r="GL41" s="169">
        <f t="shared" si="53"/>
        <v>0</v>
      </c>
    </row>
    <row r="42" spans="1:194" s="169" customFormat="1" ht="24.95" hidden="1" customHeight="1">
      <c r="A42" s="499"/>
      <c r="B42" s="499"/>
      <c r="D42" s="449"/>
      <c r="E42" s="453"/>
      <c r="F42" s="453"/>
      <c r="G42" s="453"/>
      <c r="H42" s="451"/>
      <c r="I42" s="452"/>
      <c r="J42" s="453"/>
      <c r="K42" s="453"/>
      <c r="L42" s="450"/>
      <c r="M42" s="450"/>
      <c r="N42" s="454"/>
      <c r="O42" s="455">
        <f t="shared" si="13"/>
        <v>0</v>
      </c>
      <c r="P42" s="456"/>
      <c r="Q42" s="457">
        <f t="shared" si="22"/>
        <v>0</v>
      </c>
      <c r="R42" s="457">
        <f t="shared" si="23"/>
        <v>0</v>
      </c>
      <c r="S42" s="458" t="e">
        <f>#REF!</f>
        <v>#REF!</v>
      </c>
      <c r="T42" s="458">
        <v>-35</v>
      </c>
      <c r="U42" s="458" t="e">
        <f t="shared" si="24"/>
        <v>#REF!</v>
      </c>
      <c r="V42" s="459"/>
      <c r="W42" s="459"/>
      <c r="X42" s="460">
        <f t="shared" si="25"/>
        <v>0</v>
      </c>
      <c r="Y42" s="461">
        <f t="shared" si="26"/>
        <v>0</v>
      </c>
      <c r="Z42" s="510"/>
      <c r="AA42" s="463"/>
      <c r="AB42" s="464"/>
      <c r="AC42" s="464"/>
      <c r="AD42" s="464"/>
      <c r="AE42" s="465"/>
      <c r="AF42" s="466">
        <f t="shared" si="3"/>
        <v>0</v>
      </c>
      <c r="AG42" s="511"/>
      <c r="AH42" s="453"/>
      <c r="AI42" s="469"/>
      <c r="AJ42" s="453"/>
      <c r="AK42" s="468"/>
      <c r="AL42" s="469"/>
      <c r="AM42" s="469"/>
      <c r="AN42" s="469"/>
      <c r="AO42" s="471">
        <f t="shared" si="27"/>
        <v>0</v>
      </c>
      <c r="AP42" s="497"/>
      <c r="AQ42" s="496"/>
      <c r="AR42" s="496"/>
      <c r="AS42" s="496"/>
      <c r="AT42" s="496"/>
      <c r="AU42" s="469"/>
      <c r="AV42" s="469"/>
      <c r="AW42" s="475"/>
      <c r="AX42" s="471">
        <f t="shared" si="28"/>
        <v>0</v>
      </c>
      <c r="AY42" s="487"/>
      <c r="AZ42" s="469"/>
      <c r="BA42" s="469"/>
      <c r="BB42" s="478"/>
      <c r="BC42" s="469"/>
      <c r="BD42" s="469"/>
      <c r="BE42" s="469"/>
      <c r="BF42" s="475"/>
      <c r="BG42" s="836">
        <f t="shared" si="14"/>
        <v>0</v>
      </c>
      <c r="BH42" s="480"/>
      <c r="BI42" s="481"/>
      <c r="BJ42" s="481"/>
      <c r="BK42" s="481"/>
      <c r="BL42" s="482"/>
      <c r="BM42" s="481"/>
      <c r="BN42" s="481"/>
      <c r="BO42" s="483"/>
      <c r="BP42" s="482">
        <f t="shared" si="4"/>
        <v>0</v>
      </c>
      <c r="BQ42" s="479">
        <f t="shared" si="15"/>
        <v>0</v>
      </c>
      <c r="BR42" s="837"/>
      <c r="BS42" s="481"/>
      <c r="BT42" s="481"/>
      <c r="BU42" s="481"/>
      <c r="BV42" s="482"/>
      <c r="BW42" s="481"/>
      <c r="BX42" s="481"/>
      <c r="BY42" s="483"/>
      <c r="BZ42" s="482">
        <f t="shared" si="5"/>
        <v>0</v>
      </c>
      <c r="CA42" s="494">
        <f t="shared" si="29"/>
        <v>0</v>
      </c>
      <c r="CB42" s="513"/>
      <c r="CC42" s="469"/>
      <c r="CD42" s="469"/>
      <c r="CE42" s="469"/>
      <c r="CF42" s="481"/>
      <c r="CG42" s="481"/>
      <c r="CH42" s="481"/>
      <c r="CI42" s="483"/>
      <c r="CJ42" s="485">
        <f t="shared" si="30"/>
        <v>0</v>
      </c>
      <c r="CK42" s="486">
        <f t="shared" si="16"/>
        <v>0</v>
      </c>
      <c r="CL42" s="479">
        <f t="shared" si="31"/>
        <v>0</v>
      </c>
      <c r="CM42" s="487"/>
      <c r="CN42" s="469"/>
      <c r="CO42" s="469"/>
      <c r="CP42" s="469"/>
      <c r="CQ42" s="469"/>
      <c r="CR42" s="469"/>
      <c r="CS42" s="485">
        <f t="shared" si="32"/>
        <v>0</v>
      </c>
      <c r="CT42" s="488"/>
      <c r="CU42" s="469"/>
      <c r="CV42" s="469"/>
      <c r="CW42" s="469"/>
      <c r="CX42" s="489"/>
      <c r="CY42" s="490"/>
      <c r="CZ42" s="491">
        <f t="shared" si="33"/>
        <v>0</v>
      </c>
      <c r="DA42" s="491">
        <f t="shared" si="6"/>
        <v>0</v>
      </c>
      <c r="DB42" s="491">
        <f t="shared" si="17"/>
        <v>0</v>
      </c>
      <c r="DC42" s="493">
        <f t="shared" si="7"/>
        <v>0</v>
      </c>
      <c r="DD42" s="494">
        <f t="shared" si="35"/>
        <v>0</v>
      </c>
      <c r="DE42" s="494">
        <f t="shared" si="34"/>
        <v>0</v>
      </c>
      <c r="DF42" s="494">
        <f t="shared" si="36"/>
        <v>0</v>
      </c>
      <c r="DG42" s="494">
        <f t="shared" si="8"/>
        <v>0</v>
      </c>
      <c r="DH42" s="494">
        <f t="shared" si="9"/>
        <v>0</v>
      </c>
      <c r="DI42" s="494">
        <f t="shared" si="37"/>
        <v>0</v>
      </c>
      <c r="DJ42" s="494">
        <f t="shared" si="18"/>
        <v>0</v>
      </c>
      <c r="DK42" s="494">
        <f t="shared" si="19"/>
        <v>0</v>
      </c>
      <c r="DL42" s="479">
        <f t="shared" si="38"/>
        <v>0</v>
      </c>
      <c r="DQ42" s="169">
        <f t="shared" si="51"/>
        <v>0</v>
      </c>
      <c r="DR42" s="169">
        <f t="shared" si="51"/>
        <v>0</v>
      </c>
      <c r="DS42" s="169">
        <f t="shared" si="51"/>
        <v>0</v>
      </c>
      <c r="DT42" s="169">
        <f t="shared" si="51"/>
        <v>0</v>
      </c>
      <c r="DU42" s="169">
        <f t="shared" si="51"/>
        <v>0</v>
      </c>
      <c r="DV42" s="169">
        <f t="shared" si="51"/>
        <v>0</v>
      </c>
      <c r="DW42" s="169">
        <f t="shared" si="51"/>
        <v>0</v>
      </c>
      <c r="DX42" s="169">
        <f t="shared" si="51"/>
        <v>0</v>
      </c>
      <c r="DY42" s="169">
        <f t="shared" si="51"/>
        <v>0</v>
      </c>
      <c r="DZ42" s="169">
        <f t="shared" si="51"/>
        <v>0</v>
      </c>
      <c r="EA42" s="169">
        <f t="shared" si="51"/>
        <v>0</v>
      </c>
      <c r="EB42" s="169">
        <f t="shared" si="51"/>
        <v>0</v>
      </c>
      <c r="EC42" s="169">
        <f t="shared" si="51"/>
        <v>0</v>
      </c>
      <c r="ED42" s="169">
        <f t="shared" si="51"/>
        <v>0</v>
      </c>
      <c r="EE42" s="169">
        <f t="shared" si="51"/>
        <v>0</v>
      </c>
      <c r="EF42" s="169">
        <f t="shared" si="51"/>
        <v>0</v>
      </c>
      <c r="EG42" s="169">
        <f t="shared" si="50"/>
        <v>0</v>
      </c>
      <c r="EH42" s="169">
        <f t="shared" si="50"/>
        <v>0</v>
      </c>
      <c r="EI42" s="169">
        <f t="shared" si="50"/>
        <v>0</v>
      </c>
      <c r="EJ42" s="169">
        <f t="shared" si="50"/>
        <v>0</v>
      </c>
      <c r="EK42" s="169">
        <f t="shared" si="50"/>
        <v>0</v>
      </c>
      <c r="EL42" s="169">
        <f t="shared" si="50"/>
        <v>0</v>
      </c>
      <c r="EM42" s="169">
        <f t="shared" si="50"/>
        <v>0</v>
      </c>
      <c r="EN42" s="169">
        <f t="shared" si="50"/>
        <v>0</v>
      </c>
      <c r="EP42" s="169">
        <f t="shared" si="54"/>
        <v>0</v>
      </c>
      <c r="EQ42" s="169">
        <f t="shared" si="54"/>
        <v>0</v>
      </c>
      <c r="ER42" s="169">
        <f t="shared" si="54"/>
        <v>0</v>
      </c>
      <c r="ES42" s="169">
        <f t="shared" si="54"/>
        <v>0</v>
      </c>
      <c r="ET42" s="169">
        <f t="shared" si="54"/>
        <v>0</v>
      </c>
      <c r="EU42" s="169">
        <f t="shared" si="54"/>
        <v>0</v>
      </c>
      <c r="EV42" s="169">
        <f t="shared" si="54"/>
        <v>0</v>
      </c>
      <c r="EW42" s="169">
        <f t="shared" si="54"/>
        <v>0</v>
      </c>
      <c r="EX42" s="169">
        <f t="shared" si="54"/>
        <v>0</v>
      </c>
      <c r="EY42" s="169">
        <f t="shared" si="54"/>
        <v>0</v>
      </c>
      <c r="EZ42" s="169">
        <f t="shared" si="54"/>
        <v>0</v>
      </c>
      <c r="FA42" s="169">
        <f t="shared" si="54"/>
        <v>0</v>
      </c>
      <c r="FB42" s="169">
        <f t="shared" si="54"/>
        <v>0</v>
      </c>
      <c r="FC42" s="169">
        <f t="shared" si="54"/>
        <v>0</v>
      </c>
      <c r="FD42" s="169">
        <f t="shared" si="54"/>
        <v>0</v>
      </c>
      <c r="FE42" s="169">
        <f t="shared" si="54"/>
        <v>0</v>
      </c>
      <c r="FF42" s="169">
        <f t="shared" si="52"/>
        <v>0</v>
      </c>
      <c r="FG42" s="169">
        <f t="shared" si="52"/>
        <v>0</v>
      </c>
      <c r="FH42" s="169">
        <f t="shared" si="52"/>
        <v>0</v>
      </c>
      <c r="FI42" s="169">
        <f t="shared" si="52"/>
        <v>0</v>
      </c>
      <c r="FJ42" s="169">
        <f t="shared" si="52"/>
        <v>0</v>
      </c>
      <c r="FK42" s="169">
        <f t="shared" si="52"/>
        <v>0</v>
      </c>
      <c r="FL42" s="169">
        <f t="shared" si="52"/>
        <v>0</v>
      </c>
      <c r="FM42" s="169">
        <f t="shared" si="52"/>
        <v>0</v>
      </c>
      <c r="FO42" s="169">
        <f t="shared" si="55"/>
        <v>0</v>
      </c>
      <c r="FP42" s="169">
        <f t="shared" si="55"/>
        <v>0</v>
      </c>
      <c r="FQ42" s="169">
        <f t="shared" si="55"/>
        <v>0</v>
      </c>
      <c r="FR42" s="169">
        <f t="shared" si="55"/>
        <v>0</v>
      </c>
      <c r="FS42" s="169">
        <f t="shared" si="55"/>
        <v>0</v>
      </c>
      <c r="FT42" s="169">
        <f t="shared" si="55"/>
        <v>0</v>
      </c>
      <c r="FU42" s="169">
        <f t="shared" si="55"/>
        <v>0</v>
      </c>
      <c r="FV42" s="169">
        <f t="shared" si="55"/>
        <v>0</v>
      </c>
      <c r="FW42" s="169">
        <f t="shared" si="55"/>
        <v>0</v>
      </c>
      <c r="FX42" s="169">
        <f t="shared" si="55"/>
        <v>0</v>
      </c>
      <c r="FY42" s="169">
        <f t="shared" si="55"/>
        <v>0</v>
      </c>
      <c r="FZ42" s="169">
        <f t="shared" si="55"/>
        <v>0</v>
      </c>
      <c r="GA42" s="169">
        <f t="shared" si="55"/>
        <v>0</v>
      </c>
      <c r="GB42" s="169">
        <f t="shared" si="55"/>
        <v>0</v>
      </c>
      <c r="GC42" s="169">
        <f t="shared" si="55"/>
        <v>0</v>
      </c>
      <c r="GD42" s="169">
        <f t="shared" si="55"/>
        <v>0</v>
      </c>
      <c r="GE42" s="169">
        <f t="shared" si="53"/>
        <v>0</v>
      </c>
      <c r="GF42" s="169">
        <f t="shared" si="53"/>
        <v>0</v>
      </c>
      <c r="GG42" s="169">
        <f t="shared" si="53"/>
        <v>0</v>
      </c>
      <c r="GH42" s="169">
        <f t="shared" si="53"/>
        <v>0</v>
      </c>
      <c r="GI42" s="169">
        <f t="shared" si="53"/>
        <v>0</v>
      </c>
      <c r="GJ42" s="169">
        <f t="shared" si="53"/>
        <v>0</v>
      </c>
      <c r="GK42" s="169">
        <f t="shared" si="53"/>
        <v>0</v>
      </c>
      <c r="GL42" s="169">
        <f t="shared" si="53"/>
        <v>0</v>
      </c>
    </row>
    <row r="43" spans="1:194" s="169" customFormat="1" ht="24.95" hidden="1" customHeight="1">
      <c r="A43" s="499"/>
      <c r="B43" s="499"/>
      <c r="D43" s="449"/>
      <c r="E43" s="453"/>
      <c r="F43" s="453"/>
      <c r="G43" s="453"/>
      <c r="H43" s="451"/>
      <c r="I43" s="452"/>
      <c r="J43" s="453"/>
      <c r="K43" s="453"/>
      <c r="L43" s="450"/>
      <c r="M43" s="450"/>
      <c r="N43" s="454"/>
      <c r="O43" s="455">
        <f t="shared" si="13"/>
        <v>0</v>
      </c>
      <c r="P43" s="456"/>
      <c r="Q43" s="457">
        <f t="shared" si="22"/>
        <v>0</v>
      </c>
      <c r="R43" s="457">
        <f t="shared" si="23"/>
        <v>0</v>
      </c>
      <c r="S43" s="458" t="e">
        <f>#REF!</f>
        <v>#REF!</v>
      </c>
      <c r="T43" s="458">
        <v>-34</v>
      </c>
      <c r="U43" s="458" t="e">
        <f t="shared" si="24"/>
        <v>#REF!</v>
      </c>
      <c r="V43" s="459"/>
      <c r="W43" s="459"/>
      <c r="X43" s="460">
        <f t="shared" si="25"/>
        <v>0</v>
      </c>
      <c r="Y43" s="461">
        <f t="shared" si="26"/>
        <v>0</v>
      </c>
      <c r="Z43" s="510"/>
      <c r="AA43" s="463"/>
      <c r="AB43" s="464"/>
      <c r="AC43" s="464"/>
      <c r="AD43" s="464"/>
      <c r="AE43" s="465"/>
      <c r="AF43" s="466">
        <f t="shared" si="3"/>
        <v>0</v>
      </c>
      <c r="AG43" s="511"/>
      <c r="AH43" s="453"/>
      <c r="AI43" s="469"/>
      <c r="AJ43" s="453"/>
      <c r="AK43" s="468"/>
      <c r="AL43" s="469"/>
      <c r="AM43" s="469"/>
      <c r="AN43" s="469"/>
      <c r="AO43" s="471">
        <f t="shared" si="27"/>
        <v>0</v>
      </c>
      <c r="AP43" s="497"/>
      <c r="AQ43" s="496"/>
      <c r="AR43" s="496"/>
      <c r="AS43" s="496"/>
      <c r="AT43" s="514"/>
      <c r="AU43" s="469"/>
      <c r="AV43" s="469"/>
      <c r="AW43" s="475"/>
      <c r="AX43" s="471">
        <f t="shared" si="28"/>
        <v>0</v>
      </c>
      <c r="AY43" s="487"/>
      <c r="AZ43" s="469"/>
      <c r="BA43" s="469"/>
      <c r="BB43" s="478"/>
      <c r="BC43" s="469"/>
      <c r="BD43" s="469"/>
      <c r="BE43" s="469"/>
      <c r="BF43" s="475"/>
      <c r="BG43" s="836">
        <f t="shared" si="14"/>
        <v>0</v>
      </c>
      <c r="BH43" s="480"/>
      <c r="BI43" s="481"/>
      <c r="BJ43" s="481"/>
      <c r="BK43" s="481"/>
      <c r="BL43" s="482"/>
      <c r="BM43" s="481"/>
      <c r="BN43" s="481"/>
      <c r="BO43" s="483"/>
      <c r="BP43" s="482">
        <f t="shared" si="4"/>
        <v>0</v>
      </c>
      <c r="BQ43" s="479">
        <f t="shared" si="15"/>
        <v>0</v>
      </c>
      <c r="BR43" s="837"/>
      <c r="BS43" s="481"/>
      <c r="BT43" s="481"/>
      <c r="BU43" s="481"/>
      <c r="BV43" s="482"/>
      <c r="BW43" s="481"/>
      <c r="BX43" s="481"/>
      <c r="BY43" s="483"/>
      <c r="BZ43" s="482">
        <f t="shared" si="5"/>
        <v>0</v>
      </c>
      <c r="CA43" s="494">
        <f t="shared" si="29"/>
        <v>0</v>
      </c>
      <c r="CB43" s="513"/>
      <c r="CC43" s="469"/>
      <c r="CD43" s="469"/>
      <c r="CE43" s="469"/>
      <c r="CF43" s="481"/>
      <c r="CG43" s="481"/>
      <c r="CH43" s="481"/>
      <c r="CI43" s="483"/>
      <c r="CJ43" s="485">
        <f t="shared" si="30"/>
        <v>0</v>
      </c>
      <c r="CK43" s="486">
        <f t="shared" si="16"/>
        <v>0</v>
      </c>
      <c r="CL43" s="479">
        <f t="shared" si="31"/>
        <v>0</v>
      </c>
      <c r="CM43" s="487"/>
      <c r="CN43" s="469"/>
      <c r="CO43" s="469"/>
      <c r="CP43" s="469"/>
      <c r="CQ43" s="469"/>
      <c r="CR43" s="469"/>
      <c r="CS43" s="485">
        <f t="shared" si="32"/>
        <v>0</v>
      </c>
      <c r="CT43" s="488"/>
      <c r="CU43" s="469"/>
      <c r="CV43" s="469"/>
      <c r="CW43" s="469"/>
      <c r="CX43" s="489"/>
      <c r="CY43" s="490"/>
      <c r="CZ43" s="491">
        <f t="shared" si="33"/>
        <v>0</v>
      </c>
      <c r="DA43" s="491">
        <f t="shared" si="6"/>
        <v>0</v>
      </c>
      <c r="DB43" s="491">
        <f t="shared" si="17"/>
        <v>0</v>
      </c>
      <c r="DC43" s="493">
        <f t="shared" si="7"/>
        <v>0</v>
      </c>
      <c r="DD43" s="494">
        <f t="shared" si="35"/>
        <v>0</v>
      </c>
      <c r="DE43" s="494">
        <f t="shared" si="34"/>
        <v>0</v>
      </c>
      <c r="DF43" s="494">
        <f t="shared" ref="DF43:DF52" si="56">SUM(DC43:DE43)</f>
        <v>0</v>
      </c>
      <c r="DG43" s="494">
        <f t="shared" si="8"/>
        <v>0</v>
      </c>
      <c r="DH43" s="494">
        <f t="shared" si="9"/>
        <v>0</v>
      </c>
      <c r="DI43" s="494">
        <f t="shared" ref="DI43:DI52" si="57">SUM(DG43:DH43)</f>
        <v>0</v>
      </c>
      <c r="DJ43" s="494">
        <f t="shared" si="18"/>
        <v>0</v>
      </c>
      <c r="DK43" s="494">
        <f t="shared" si="19"/>
        <v>0</v>
      </c>
      <c r="DL43" s="479">
        <f t="shared" ref="DL43:DL52" si="58">SUM(DJ43:DK43)</f>
        <v>0</v>
      </c>
      <c r="DQ43" s="169">
        <f t="shared" si="51"/>
        <v>0</v>
      </c>
      <c r="DR43" s="169">
        <f t="shared" si="51"/>
        <v>0</v>
      </c>
      <c r="DS43" s="169">
        <f t="shared" si="51"/>
        <v>0</v>
      </c>
      <c r="DT43" s="169">
        <f t="shared" si="51"/>
        <v>0</v>
      </c>
      <c r="DU43" s="169">
        <f t="shared" si="51"/>
        <v>0</v>
      </c>
      <c r="DV43" s="169">
        <f t="shared" si="51"/>
        <v>0</v>
      </c>
      <c r="DW43" s="169">
        <f t="shared" si="51"/>
        <v>0</v>
      </c>
      <c r="DX43" s="169">
        <f t="shared" si="51"/>
        <v>0</v>
      </c>
      <c r="DY43" s="169">
        <f t="shared" si="51"/>
        <v>0</v>
      </c>
      <c r="DZ43" s="169">
        <f t="shared" si="51"/>
        <v>0</v>
      </c>
      <c r="EA43" s="169">
        <f t="shared" si="51"/>
        <v>0</v>
      </c>
      <c r="EB43" s="169">
        <f t="shared" si="51"/>
        <v>0</v>
      </c>
      <c r="EC43" s="169">
        <f t="shared" si="51"/>
        <v>0</v>
      </c>
      <c r="ED43" s="169">
        <f t="shared" si="51"/>
        <v>0</v>
      </c>
      <c r="EE43" s="169">
        <f t="shared" si="51"/>
        <v>0</v>
      </c>
      <c r="EF43" s="169">
        <f t="shared" si="51"/>
        <v>0</v>
      </c>
      <c r="EG43" s="169">
        <f t="shared" si="50"/>
        <v>0</v>
      </c>
      <c r="EH43" s="169">
        <f t="shared" si="50"/>
        <v>0</v>
      </c>
      <c r="EI43" s="169">
        <f t="shared" si="50"/>
        <v>0</v>
      </c>
      <c r="EJ43" s="169">
        <f t="shared" si="50"/>
        <v>0</v>
      </c>
      <c r="EK43" s="169">
        <f t="shared" si="50"/>
        <v>0</v>
      </c>
      <c r="EL43" s="169">
        <f t="shared" si="50"/>
        <v>0</v>
      </c>
      <c r="EM43" s="169">
        <f t="shared" si="50"/>
        <v>0</v>
      </c>
      <c r="EN43" s="169">
        <f t="shared" si="50"/>
        <v>0</v>
      </c>
      <c r="EP43" s="169">
        <f t="shared" si="54"/>
        <v>0</v>
      </c>
      <c r="EQ43" s="169">
        <f t="shared" si="54"/>
        <v>0</v>
      </c>
      <c r="ER43" s="169">
        <f t="shared" si="54"/>
        <v>0</v>
      </c>
      <c r="ES43" s="169">
        <f t="shared" si="54"/>
        <v>0</v>
      </c>
      <c r="ET43" s="169">
        <f t="shared" si="54"/>
        <v>0</v>
      </c>
      <c r="EU43" s="169">
        <f t="shared" si="54"/>
        <v>0</v>
      </c>
      <c r="EV43" s="169">
        <f t="shared" si="54"/>
        <v>0</v>
      </c>
      <c r="EW43" s="169">
        <f t="shared" si="54"/>
        <v>0</v>
      </c>
      <c r="EX43" s="169">
        <f t="shared" si="54"/>
        <v>0</v>
      </c>
      <c r="EY43" s="169">
        <f t="shared" si="54"/>
        <v>0</v>
      </c>
      <c r="EZ43" s="169">
        <f t="shared" si="54"/>
        <v>0</v>
      </c>
      <c r="FA43" s="169">
        <f t="shared" si="54"/>
        <v>0</v>
      </c>
      <c r="FB43" s="169">
        <f t="shared" si="54"/>
        <v>0</v>
      </c>
      <c r="FC43" s="169">
        <f t="shared" si="54"/>
        <v>0</v>
      </c>
      <c r="FD43" s="169">
        <f t="shared" si="54"/>
        <v>0</v>
      </c>
      <c r="FE43" s="169">
        <f t="shared" si="54"/>
        <v>0</v>
      </c>
      <c r="FF43" s="169">
        <f t="shared" si="52"/>
        <v>0</v>
      </c>
      <c r="FG43" s="169">
        <f t="shared" si="52"/>
        <v>0</v>
      </c>
      <c r="FH43" s="169">
        <f t="shared" si="52"/>
        <v>0</v>
      </c>
      <c r="FI43" s="169">
        <f t="shared" si="52"/>
        <v>0</v>
      </c>
      <c r="FJ43" s="169">
        <f t="shared" si="52"/>
        <v>0</v>
      </c>
      <c r="FK43" s="169">
        <f t="shared" si="52"/>
        <v>0</v>
      </c>
      <c r="FL43" s="169">
        <f t="shared" si="52"/>
        <v>0</v>
      </c>
      <c r="FM43" s="169">
        <f t="shared" si="52"/>
        <v>0</v>
      </c>
      <c r="FO43" s="169">
        <f t="shared" si="55"/>
        <v>0</v>
      </c>
      <c r="FP43" s="169">
        <f t="shared" si="55"/>
        <v>0</v>
      </c>
      <c r="FQ43" s="169">
        <f t="shared" si="55"/>
        <v>0</v>
      </c>
      <c r="FR43" s="169">
        <f t="shared" si="55"/>
        <v>0</v>
      </c>
      <c r="FS43" s="169">
        <f t="shared" si="55"/>
        <v>0</v>
      </c>
      <c r="FT43" s="169">
        <f t="shared" si="55"/>
        <v>0</v>
      </c>
      <c r="FU43" s="169">
        <f t="shared" si="55"/>
        <v>0</v>
      </c>
      <c r="FV43" s="169">
        <f t="shared" si="55"/>
        <v>0</v>
      </c>
      <c r="FW43" s="169">
        <f t="shared" si="55"/>
        <v>0</v>
      </c>
      <c r="FX43" s="169">
        <f t="shared" si="55"/>
        <v>0</v>
      </c>
      <c r="FY43" s="169">
        <f t="shared" si="55"/>
        <v>0</v>
      </c>
      <c r="FZ43" s="169">
        <f t="shared" si="55"/>
        <v>0</v>
      </c>
      <c r="GA43" s="169">
        <f t="shared" si="55"/>
        <v>0</v>
      </c>
      <c r="GB43" s="169">
        <f t="shared" si="55"/>
        <v>0</v>
      </c>
      <c r="GC43" s="169">
        <f t="shared" si="55"/>
        <v>0</v>
      </c>
      <c r="GD43" s="169">
        <f t="shared" si="55"/>
        <v>0</v>
      </c>
      <c r="GE43" s="169">
        <f t="shared" si="53"/>
        <v>0</v>
      </c>
      <c r="GF43" s="169">
        <f t="shared" si="53"/>
        <v>0</v>
      </c>
      <c r="GG43" s="169">
        <f t="shared" si="53"/>
        <v>0</v>
      </c>
      <c r="GH43" s="169">
        <f t="shared" si="53"/>
        <v>0</v>
      </c>
      <c r="GI43" s="169">
        <f t="shared" si="53"/>
        <v>0</v>
      </c>
      <c r="GJ43" s="169">
        <f t="shared" si="53"/>
        <v>0</v>
      </c>
      <c r="GK43" s="169">
        <f t="shared" si="53"/>
        <v>0</v>
      </c>
      <c r="GL43" s="169">
        <f t="shared" si="53"/>
        <v>0</v>
      </c>
    </row>
    <row r="44" spans="1:194" s="169" customFormat="1" ht="24.95" hidden="1" customHeight="1">
      <c r="A44" s="499"/>
      <c r="B44" s="499"/>
      <c r="D44" s="449"/>
      <c r="E44" s="453"/>
      <c r="F44" s="453"/>
      <c r="G44" s="453"/>
      <c r="H44" s="451"/>
      <c r="I44" s="452"/>
      <c r="J44" s="453"/>
      <c r="K44" s="453"/>
      <c r="L44" s="450"/>
      <c r="M44" s="450"/>
      <c r="N44" s="454"/>
      <c r="O44" s="455">
        <f t="shared" si="13"/>
        <v>0</v>
      </c>
      <c r="P44" s="456"/>
      <c r="Q44" s="457">
        <f t="shared" si="22"/>
        <v>0</v>
      </c>
      <c r="R44" s="457">
        <f t="shared" si="23"/>
        <v>0</v>
      </c>
      <c r="S44" s="458" t="e">
        <f>#REF!</f>
        <v>#REF!</v>
      </c>
      <c r="T44" s="458">
        <v>-33</v>
      </c>
      <c r="U44" s="458" t="e">
        <f t="shared" si="24"/>
        <v>#REF!</v>
      </c>
      <c r="V44" s="459"/>
      <c r="W44" s="459"/>
      <c r="X44" s="460">
        <f t="shared" si="25"/>
        <v>0</v>
      </c>
      <c r="Y44" s="461">
        <f t="shared" si="26"/>
        <v>0</v>
      </c>
      <c r="Z44" s="510"/>
      <c r="AA44" s="463"/>
      <c r="AB44" s="464"/>
      <c r="AC44" s="464"/>
      <c r="AD44" s="464"/>
      <c r="AE44" s="465"/>
      <c r="AF44" s="466">
        <f t="shared" si="3"/>
        <v>0</v>
      </c>
      <c r="AG44" s="511"/>
      <c r="AH44" s="453"/>
      <c r="AI44" s="469"/>
      <c r="AJ44" s="453"/>
      <c r="AK44" s="468"/>
      <c r="AL44" s="469"/>
      <c r="AM44" s="469"/>
      <c r="AN44" s="469"/>
      <c r="AO44" s="471">
        <f t="shared" si="27"/>
        <v>0</v>
      </c>
      <c r="AP44" s="497"/>
      <c r="AQ44" s="496"/>
      <c r="AR44" s="496"/>
      <c r="AS44" s="496"/>
      <c r="AT44" s="514"/>
      <c r="AU44" s="469"/>
      <c r="AV44" s="469"/>
      <c r="AW44" s="475"/>
      <c r="AX44" s="471">
        <f t="shared" si="28"/>
        <v>0</v>
      </c>
      <c r="AY44" s="487"/>
      <c r="AZ44" s="469"/>
      <c r="BA44" s="469"/>
      <c r="BB44" s="478"/>
      <c r="BC44" s="469"/>
      <c r="BD44" s="469"/>
      <c r="BE44" s="469"/>
      <c r="BF44" s="475"/>
      <c r="BG44" s="836">
        <f t="shared" si="14"/>
        <v>0</v>
      </c>
      <c r="BH44" s="480"/>
      <c r="BI44" s="481"/>
      <c r="BJ44" s="481"/>
      <c r="BK44" s="481"/>
      <c r="BL44" s="482"/>
      <c r="BM44" s="481"/>
      <c r="BN44" s="481"/>
      <c r="BO44" s="483"/>
      <c r="BP44" s="482">
        <f t="shared" si="4"/>
        <v>0</v>
      </c>
      <c r="BQ44" s="479">
        <f t="shared" si="15"/>
        <v>0</v>
      </c>
      <c r="BR44" s="837"/>
      <c r="BS44" s="481"/>
      <c r="BT44" s="481"/>
      <c r="BU44" s="481"/>
      <c r="BV44" s="482"/>
      <c r="BW44" s="481"/>
      <c r="BX44" s="481"/>
      <c r="BY44" s="483"/>
      <c r="BZ44" s="482">
        <f t="shared" si="5"/>
        <v>0</v>
      </c>
      <c r="CA44" s="494">
        <f t="shared" si="29"/>
        <v>0</v>
      </c>
      <c r="CB44" s="513"/>
      <c r="CC44" s="469"/>
      <c r="CD44" s="469"/>
      <c r="CE44" s="469"/>
      <c r="CF44" s="481"/>
      <c r="CG44" s="481"/>
      <c r="CH44" s="481"/>
      <c r="CI44" s="483"/>
      <c r="CJ44" s="485">
        <f t="shared" si="30"/>
        <v>0</v>
      </c>
      <c r="CK44" s="486">
        <f t="shared" si="16"/>
        <v>0</v>
      </c>
      <c r="CL44" s="479">
        <f t="shared" si="31"/>
        <v>0</v>
      </c>
      <c r="CM44" s="487"/>
      <c r="CN44" s="469"/>
      <c r="CO44" s="469"/>
      <c r="CP44" s="469"/>
      <c r="CQ44" s="469"/>
      <c r="CR44" s="469"/>
      <c r="CS44" s="485">
        <f t="shared" si="32"/>
        <v>0</v>
      </c>
      <c r="CT44" s="488"/>
      <c r="CU44" s="469"/>
      <c r="CV44" s="469"/>
      <c r="CW44" s="469"/>
      <c r="CX44" s="489"/>
      <c r="CY44" s="490"/>
      <c r="CZ44" s="491">
        <f t="shared" si="33"/>
        <v>0</v>
      </c>
      <c r="DA44" s="491">
        <f t="shared" si="6"/>
        <v>0</v>
      </c>
      <c r="DB44" s="491">
        <f t="shared" si="17"/>
        <v>0</v>
      </c>
      <c r="DC44" s="493">
        <f t="shared" si="7"/>
        <v>0</v>
      </c>
      <c r="DD44" s="494">
        <f t="shared" si="35"/>
        <v>0</v>
      </c>
      <c r="DE44" s="494">
        <f t="shared" si="34"/>
        <v>0</v>
      </c>
      <c r="DF44" s="494">
        <f t="shared" si="56"/>
        <v>0</v>
      </c>
      <c r="DG44" s="494">
        <f t="shared" si="8"/>
        <v>0</v>
      </c>
      <c r="DH44" s="494">
        <f t="shared" si="9"/>
        <v>0</v>
      </c>
      <c r="DI44" s="494">
        <f t="shared" si="57"/>
        <v>0</v>
      </c>
      <c r="DJ44" s="494">
        <f t="shared" si="18"/>
        <v>0</v>
      </c>
      <c r="DK44" s="494">
        <f t="shared" si="19"/>
        <v>0</v>
      </c>
      <c r="DL44" s="479">
        <f t="shared" si="58"/>
        <v>0</v>
      </c>
      <c r="DQ44" s="169">
        <f t="shared" si="51"/>
        <v>0</v>
      </c>
      <c r="DR44" s="169">
        <f t="shared" si="51"/>
        <v>0</v>
      </c>
      <c r="DS44" s="169">
        <f t="shared" si="51"/>
        <v>0</v>
      </c>
      <c r="DT44" s="169">
        <f t="shared" si="51"/>
        <v>0</v>
      </c>
      <c r="DU44" s="169">
        <f t="shared" si="51"/>
        <v>0</v>
      </c>
      <c r="DV44" s="169">
        <f t="shared" si="51"/>
        <v>0</v>
      </c>
      <c r="DW44" s="169">
        <f t="shared" si="51"/>
        <v>0</v>
      </c>
      <c r="DX44" s="169">
        <f t="shared" si="51"/>
        <v>0</v>
      </c>
      <c r="DY44" s="169">
        <f t="shared" si="51"/>
        <v>0</v>
      </c>
      <c r="DZ44" s="169">
        <f t="shared" si="51"/>
        <v>0</v>
      </c>
      <c r="EA44" s="169">
        <f t="shared" si="51"/>
        <v>0</v>
      </c>
      <c r="EB44" s="169">
        <f t="shared" si="51"/>
        <v>0</v>
      </c>
      <c r="EC44" s="169">
        <f t="shared" si="51"/>
        <v>0</v>
      </c>
      <c r="ED44" s="169">
        <f t="shared" si="51"/>
        <v>0</v>
      </c>
      <c r="EE44" s="169">
        <f t="shared" si="51"/>
        <v>0</v>
      </c>
      <c r="EF44" s="169">
        <f t="shared" si="51"/>
        <v>0</v>
      </c>
      <c r="EG44" s="169">
        <f t="shared" si="50"/>
        <v>0</v>
      </c>
      <c r="EH44" s="169">
        <f t="shared" si="50"/>
        <v>0</v>
      </c>
      <c r="EI44" s="169">
        <f t="shared" si="50"/>
        <v>0</v>
      </c>
      <c r="EJ44" s="169">
        <f t="shared" si="50"/>
        <v>0</v>
      </c>
      <c r="EK44" s="169">
        <f t="shared" si="50"/>
        <v>0</v>
      </c>
      <c r="EL44" s="169">
        <f t="shared" si="50"/>
        <v>0</v>
      </c>
      <c r="EM44" s="169">
        <f t="shared" si="50"/>
        <v>0</v>
      </c>
      <c r="EN44" s="169">
        <f t="shared" si="50"/>
        <v>0</v>
      </c>
      <c r="EP44" s="169">
        <f t="shared" si="54"/>
        <v>0</v>
      </c>
      <c r="EQ44" s="169">
        <f t="shared" si="54"/>
        <v>0</v>
      </c>
      <c r="ER44" s="169">
        <f t="shared" si="54"/>
        <v>0</v>
      </c>
      <c r="ES44" s="169">
        <f t="shared" si="54"/>
        <v>0</v>
      </c>
      <c r="ET44" s="169">
        <f t="shared" si="54"/>
        <v>0</v>
      </c>
      <c r="EU44" s="169">
        <f t="shared" si="54"/>
        <v>0</v>
      </c>
      <c r="EV44" s="169">
        <f t="shared" si="54"/>
        <v>0</v>
      </c>
      <c r="EW44" s="169">
        <f t="shared" si="54"/>
        <v>0</v>
      </c>
      <c r="EX44" s="169">
        <f t="shared" si="54"/>
        <v>0</v>
      </c>
      <c r="EY44" s="169">
        <f t="shared" si="54"/>
        <v>0</v>
      </c>
      <c r="EZ44" s="169">
        <f t="shared" si="54"/>
        <v>0</v>
      </c>
      <c r="FA44" s="169">
        <f t="shared" si="54"/>
        <v>0</v>
      </c>
      <c r="FB44" s="169">
        <f t="shared" si="54"/>
        <v>0</v>
      </c>
      <c r="FC44" s="169">
        <f t="shared" si="54"/>
        <v>0</v>
      </c>
      <c r="FD44" s="169">
        <f t="shared" si="54"/>
        <v>0</v>
      </c>
      <c r="FE44" s="169">
        <f t="shared" si="54"/>
        <v>0</v>
      </c>
      <c r="FF44" s="169">
        <f t="shared" si="52"/>
        <v>0</v>
      </c>
      <c r="FG44" s="169">
        <f t="shared" si="52"/>
        <v>0</v>
      </c>
      <c r="FH44" s="169">
        <f t="shared" si="52"/>
        <v>0</v>
      </c>
      <c r="FI44" s="169">
        <f t="shared" si="52"/>
        <v>0</v>
      </c>
      <c r="FJ44" s="169">
        <f t="shared" si="52"/>
        <v>0</v>
      </c>
      <c r="FK44" s="169">
        <f t="shared" si="52"/>
        <v>0</v>
      </c>
      <c r="FL44" s="169">
        <f t="shared" si="52"/>
        <v>0</v>
      </c>
      <c r="FM44" s="169">
        <f t="shared" si="52"/>
        <v>0</v>
      </c>
      <c r="FO44" s="169">
        <f t="shared" si="55"/>
        <v>0</v>
      </c>
      <c r="FP44" s="169">
        <f t="shared" si="55"/>
        <v>0</v>
      </c>
      <c r="FQ44" s="169">
        <f t="shared" si="55"/>
        <v>0</v>
      </c>
      <c r="FR44" s="169">
        <f t="shared" si="55"/>
        <v>0</v>
      </c>
      <c r="FS44" s="169">
        <f t="shared" si="55"/>
        <v>0</v>
      </c>
      <c r="FT44" s="169">
        <f t="shared" si="55"/>
        <v>0</v>
      </c>
      <c r="FU44" s="169">
        <f t="shared" si="55"/>
        <v>0</v>
      </c>
      <c r="FV44" s="169">
        <f t="shared" si="55"/>
        <v>0</v>
      </c>
      <c r="FW44" s="169">
        <f t="shared" si="55"/>
        <v>0</v>
      </c>
      <c r="FX44" s="169">
        <f t="shared" si="55"/>
        <v>0</v>
      </c>
      <c r="FY44" s="169">
        <f t="shared" si="55"/>
        <v>0</v>
      </c>
      <c r="FZ44" s="169">
        <f t="shared" si="55"/>
        <v>0</v>
      </c>
      <c r="GA44" s="169">
        <f t="shared" si="55"/>
        <v>0</v>
      </c>
      <c r="GB44" s="169">
        <f t="shared" si="55"/>
        <v>0</v>
      </c>
      <c r="GC44" s="169">
        <f t="shared" si="55"/>
        <v>0</v>
      </c>
      <c r="GD44" s="169">
        <f t="shared" si="55"/>
        <v>0</v>
      </c>
      <c r="GE44" s="169">
        <f t="shared" si="53"/>
        <v>0</v>
      </c>
      <c r="GF44" s="169">
        <f t="shared" si="53"/>
        <v>0</v>
      </c>
      <c r="GG44" s="169">
        <f t="shared" si="53"/>
        <v>0</v>
      </c>
      <c r="GH44" s="169">
        <f t="shared" si="53"/>
        <v>0</v>
      </c>
      <c r="GI44" s="169">
        <f t="shared" si="53"/>
        <v>0</v>
      </c>
      <c r="GJ44" s="169">
        <f t="shared" si="53"/>
        <v>0</v>
      </c>
      <c r="GK44" s="169">
        <f t="shared" si="53"/>
        <v>0</v>
      </c>
      <c r="GL44" s="169">
        <f t="shared" si="53"/>
        <v>0</v>
      </c>
    </row>
    <row r="45" spans="1:194" s="169" customFormat="1" ht="24.95" hidden="1" customHeight="1">
      <c r="A45" s="499"/>
      <c r="B45" s="499"/>
      <c r="D45" s="449"/>
      <c r="E45" s="453"/>
      <c r="F45" s="453"/>
      <c r="G45" s="453"/>
      <c r="H45" s="451"/>
      <c r="I45" s="452"/>
      <c r="J45" s="453"/>
      <c r="K45" s="453"/>
      <c r="L45" s="450"/>
      <c r="M45" s="450"/>
      <c r="N45" s="454"/>
      <c r="O45" s="455">
        <f t="shared" si="13"/>
        <v>0</v>
      </c>
      <c r="P45" s="456"/>
      <c r="Q45" s="457">
        <f t="shared" si="22"/>
        <v>0</v>
      </c>
      <c r="R45" s="457">
        <f t="shared" si="23"/>
        <v>0</v>
      </c>
      <c r="S45" s="458" t="e">
        <f>#REF!</f>
        <v>#REF!</v>
      </c>
      <c r="T45" s="458">
        <v>-32</v>
      </c>
      <c r="U45" s="458" t="e">
        <f t="shared" si="24"/>
        <v>#REF!</v>
      </c>
      <c r="V45" s="459"/>
      <c r="W45" s="459"/>
      <c r="X45" s="460">
        <f t="shared" si="25"/>
        <v>0</v>
      </c>
      <c r="Y45" s="461">
        <f t="shared" si="26"/>
        <v>0</v>
      </c>
      <c r="Z45" s="510"/>
      <c r="AA45" s="463"/>
      <c r="AB45" s="464"/>
      <c r="AC45" s="464"/>
      <c r="AD45" s="464"/>
      <c r="AE45" s="465"/>
      <c r="AF45" s="466">
        <f t="shared" si="3"/>
        <v>0</v>
      </c>
      <c r="AG45" s="511"/>
      <c r="AH45" s="453"/>
      <c r="AI45" s="469"/>
      <c r="AJ45" s="453"/>
      <c r="AK45" s="468"/>
      <c r="AL45" s="469"/>
      <c r="AM45" s="469"/>
      <c r="AN45" s="469"/>
      <c r="AO45" s="471">
        <f t="shared" si="27"/>
        <v>0</v>
      </c>
      <c r="AP45" s="497"/>
      <c r="AQ45" s="496"/>
      <c r="AR45" s="496"/>
      <c r="AS45" s="496"/>
      <c r="AT45" s="514"/>
      <c r="AU45" s="469"/>
      <c r="AV45" s="469"/>
      <c r="AW45" s="475"/>
      <c r="AX45" s="471">
        <f t="shared" si="28"/>
        <v>0</v>
      </c>
      <c r="AY45" s="487"/>
      <c r="AZ45" s="469"/>
      <c r="BA45" s="469"/>
      <c r="BB45" s="478"/>
      <c r="BC45" s="469"/>
      <c r="BD45" s="469"/>
      <c r="BE45" s="469"/>
      <c r="BF45" s="475"/>
      <c r="BG45" s="836">
        <f t="shared" si="14"/>
        <v>0</v>
      </c>
      <c r="BH45" s="480"/>
      <c r="BI45" s="481"/>
      <c r="BJ45" s="481"/>
      <c r="BK45" s="481"/>
      <c r="BL45" s="482"/>
      <c r="BM45" s="481"/>
      <c r="BN45" s="481"/>
      <c r="BO45" s="483"/>
      <c r="BP45" s="482">
        <f t="shared" si="4"/>
        <v>0</v>
      </c>
      <c r="BQ45" s="479">
        <f t="shared" si="15"/>
        <v>0</v>
      </c>
      <c r="BR45" s="837"/>
      <c r="BS45" s="481"/>
      <c r="BT45" s="481"/>
      <c r="BU45" s="481"/>
      <c r="BV45" s="482"/>
      <c r="BW45" s="481"/>
      <c r="BX45" s="481"/>
      <c r="BY45" s="483"/>
      <c r="BZ45" s="482">
        <f t="shared" si="5"/>
        <v>0</v>
      </c>
      <c r="CA45" s="494">
        <f t="shared" si="29"/>
        <v>0</v>
      </c>
      <c r="CB45" s="513"/>
      <c r="CC45" s="469"/>
      <c r="CD45" s="469"/>
      <c r="CE45" s="469"/>
      <c r="CF45" s="481"/>
      <c r="CG45" s="481"/>
      <c r="CH45" s="481"/>
      <c r="CI45" s="483"/>
      <c r="CJ45" s="485">
        <f t="shared" si="30"/>
        <v>0</v>
      </c>
      <c r="CK45" s="486">
        <f t="shared" si="16"/>
        <v>0</v>
      </c>
      <c r="CL45" s="479">
        <f t="shared" si="31"/>
        <v>0</v>
      </c>
      <c r="CM45" s="487"/>
      <c r="CN45" s="469"/>
      <c r="CO45" s="469"/>
      <c r="CP45" s="469"/>
      <c r="CQ45" s="469"/>
      <c r="CR45" s="469"/>
      <c r="CS45" s="485">
        <f t="shared" si="32"/>
        <v>0</v>
      </c>
      <c r="CT45" s="488"/>
      <c r="CU45" s="469"/>
      <c r="CV45" s="469"/>
      <c r="CW45" s="469"/>
      <c r="CX45" s="489"/>
      <c r="CY45" s="490"/>
      <c r="CZ45" s="491">
        <f t="shared" si="33"/>
        <v>0</v>
      </c>
      <c r="DA45" s="491">
        <f t="shared" si="6"/>
        <v>0</v>
      </c>
      <c r="DB45" s="491">
        <f t="shared" si="17"/>
        <v>0</v>
      </c>
      <c r="DC45" s="493">
        <f t="shared" si="7"/>
        <v>0</v>
      </c>
      <c r="DD45" s="494">
        <f t="shared" si="35"/>
        <v>0</v>
      </c>
      <c r="DE45" s="494">
        <f t="shared" si="34"/>
        <v>0</v>
      </c>
      <c r="DF45" s="494">
        <f t="shared" si="56"/>
        <v>0</v>
      </c>
      <c r="DG45" s="494">
        <f t="shared" si="8"/>
        <v>0</v>
      </c>
      <c r="DH45" s="494">
        <f t="shared" si="9"/>
        <v>0</v>
      </c>
      <c r="DI45" s="494">
        <f t="shared" si="57"/>
        <v>0</v>
      </c>
      <c r="DJ45" s="494">
        <f t="shared" si="18"/>
        <v>0</v>
      </c>
      <c r="DK45" s="494">
        <f t="shared" si="19"/>
        <v>0</v>
      </c>
      <c r="DL45" s="479">
        <f t="shared" si="58"/>
        <v>0</v>
      </c>
      <c r="DQ45" s="169">
        <f t="shared" si="51"/>
        <v>0</v>
      </c>
      <c r="DR45" s="169">
        <f t="shared" si="51"/>
        <v>0</v>
      </c>
      <c r="DS45" s="169">
        <f t="shared" si="51"/>
        <v>0</v>
      </c>
      <c r="DT45" s="169">
        <f t="shared" si="51"/>
        <v>0</v>
      </c>
      <c r="DU45" s="169">
        <f t="shared" si="51"/>
        <v>0</v>
      </c>
      <c r="DV45" s="169">
        <f t="shared" si="51"/>
        <v>0</v>
      </c>
      <c r="DW45" s="169">
        <f t="shared" si="51"/>
        <v>0</v>
      </c>
      <c r="DX45" s="169">
        <f t="shared" si="51"/>
        <v>0</v>
      </c>
      <c r="DY45" s="169">
        <f t="shared" si="51"/>
        <v>0</v>
      </c>
      <c r="DZ45" s="169">
        <f t="shared" si="51"/>
        <v>0</v>
      </c>
      <c r="EA45" s="169">
        <f t="shared" si="51"/>
        <v>0</v>
      </c>
      <c r="EB45" s="169">
        <f t="shared" si="51"/>
        <v>0</v>
      </c>
      <c r="EC45" s="169">
        <f t="shared" si="51"/>
        <v>0</v>
      </c>
      <c r="ED45" s="169">
        <f t="shared" si="51"/>
        <v>0</v>
      </c>
      <c r="EE45" s="169">
        <f t="shared" si="51"/>
        <v>0</v>
      </c>
      <c r="EF45" s="169">
        <f t="shared" si="51"/>
        <v>0</v>
      </c>
      <c r="EG45" s="169">
        <f t="shared" si="50"/>
        <v>0</v>
      </c>
      <c r="EH45" s="169">
        <f t="shared" si="50"/>
        <v>0</v>
      </c>
      <c r="EI45" s="169">
        <f t="shared" si="50"/>
        <v>0</v>
      </c>
      <c r="EJ45" s="169">
        <f t="shared" si="50"/>
        <v>0</v>
      </c>
      <c r="EK45" s="169">
        <f t="shared" si="50"/>
        <v>0</v>
      </c>
      <c r="EL45" s="169">
        <f t="shared" si="50"/>
        <v>0</v>
      </c>
      <c r="EM45" s="169">
        <f t="shared" si="50"/>
        <v>0</v>
      </c>
      <c r="EN45" s="169">
        <f t="shared" si="50"/>
        <v>0</v>
      </c>
      <c r="EP45" s="169">
        <f t="shared" si="54"/>
        <v>0</v>
      </c>
      <c r="EQ45" s="169">
        <f t="shared" si="54"/>
        <v>0</v>
      </c>
      <c r="ER45" s="169">
        <f t="shared" si="54"/>
        <v>0</v>
      </c>
      <c r="ES45" s="169">
        <f t="shared" si="54"/>
        <v>0</v>
      </c>
      <c r="ET45" s="169">
        <f t="shared" si="54"/>
        <v>0</v>
      </c>
      <c r="EU45" s="169">
        <f t="shared" si="54"/>
        <v>0</v>
      </c>
      <c r="EV45" s="169">
        <f t="shared" si="54"/>
        <v>0</v>
      </c>
      <c r="EW45" s="169">
        <f t="shared" si="54"/>
        <v>0</v>
      </c>
      <c r="EX45" s="169">
        <f t="shared" si="54"/>
        <v>0</v>
      </c>
      <c r="EY45" s="169">
        <f t="shared" si="54"/>
        <v>0</v>
      </c>
      <c r="EZ45" s="169">
        <f t="shared" si="54"/>
        <v>0</v>
      </c>
      <c r="FA45" s="169">
        <f t="shared" si="54"/>
        <v>0</v>
      </c>
      <c r="FB45" s="169">
        <f t="shared" si="54"/>
        <v>0</v>
      </c>
      <c r="FC45" s="169">
        <f t="shared" si="54"/>
        <v>0</v>
      </c>
      <c r="FD45" s="169">
        <f t="shared" si="54"/>
        <v>0</v>
      </c>
      <c r="FE45" s="169">
        <f t="shared" si="54"/>
        <v>0</v>
      </c>
      <c r="FF45" s="169">
        <f t="shared" si="52"/>
        <v>0</v>
      </c>
      <c r="FG45" s="169">
        <f t="shared" si="52"/>
        <v>0</v>
      </c>
      <c r="FH45" s="169">
        <f t="shared" si="52"/>
        <v>0</v>
      </c>
      <c r="FI45" s="169">
        <f t="shared" si="52"/>
        <v>0</v>
      </c>
      <c r="FJ45" s="169">
        <f t="shared" si="52"/>
        <v>0</v>
      </c>
      <c r="FK45" s="169">
        <f t="shared" si="52"/>
        <v>0</v>
      </c>
      <c r="FL45" s="169">
        <f t="shared" si="52"/>
        <v>0</v>
      </c>
      <c r="FM45" s="169">
        <f t="shared" si="52"/>
        <v>0</v>
      </c>
      <c r="FO45" s="169">
        <f t="shared" si="55"/>
        <v>0</v>
      </c>
      <c r="FP45" s="169">
        <f t="shared" si="55"/>
        <v>0</v>
      </c>
      <c r="FQ45" s="169">
        <f t="shared" si="55"/>
        <v>0</v>
      </c>
      <c r="FR45" s="169">
        <f t="shared" si="55"/>
        <v>0</v>
      </c>
      <c r="FS45" s="169">
        <f t="shared" si="55"/>
        <v>0</v>
      </c>
      <c r="FT45" s="169">
        <f t="shared" si="55"/>
        <v>0</v>
      </c>
      <c r="FU45" s="169">
        <f t="shared" si="55"/>
        <v>0</v>
      </c>
      <c r="FV45" s="169">
        <f t="shared" si="55"/>
        <v>0</v>
      </c>
      <c r="FW45" s="169">
        <f t="shared" si="55"/>
        <v>0</v>
      </c>
      <c r="FX45" s="169">
        <f t="shared" si="55"/>
        <v>0</v>
      </c>
      <c r="FY45" s="169">
        <f t="shared" si="55"/>
        <v>0</v>
      </c>
      <c r="FZ45" s="169">
        <f t="shared" si="55"/>
        <v>0</v>
      </c>
      <c r="GA45" s="169">
        <f t="shared" si="55"/>
        <v>0</v>
      </c>
      <c r="GB45" s="169">
        <f t="shared" si="55"/>
        <v>0</v>
      </c>
      <c r="GC45" s="169">
        <f t="shared" si="55"/>
        <v>0</v>
      </c>
      <c r="GD45" s="169">
        <f t="shared" si="55"/>
        <v>0</v>
      </c>
      <c r="GE45" s="169">
        <f t="shared" si="53"/>
        <v>0</v>
      </c>
      <c r="GF45" s="169">
        <f t="shared" si="53"/>
        <v>0</v>
      </c>
      <c r="GG45" s="169">
        <f t="shared" si="53"/>
        <v>0</v>
      </c>
      <c r="GH45" s="169">
        <f t="shared" si="53"/>
        <v>0</v>
      </c>
      <c r="GI45" s="169">
        <f t="shared" si="53"/>
        <v>0</v>
      </c>
      <c r="GJ45" s="169">
        <f t="shared" si="53"/>
        <v>0</v>
      </c>
      <c r="GK45" s="169">
        <f t="shared" si="53"/>
        <v>0</v>
      </c>
      <c r="GL45" s="169">
        <f t="shared" si="53"/>
        <v>0</v>
      </c>
    </row>
    <row r="46" spans="1:194" s="169" customFormat="1" ht="24.95" hidden="1" customHeight="1">
      <c r="A46" s="499"/>
      <c r="B46" s="499"/>
      <c r="D46" s="449"/>
      <c r="E46" s="453"/>
      <c r="F46" s="453"/>
      <c r="G46" s="453"/>
      <c r="H46" s="451"/>
      <c r="I46" s="452"/>
      <c r="J46" s="453"/>
      <c r="K46" s="453"/>
      <c r="L46" s="450"/>
      <c r="M46" s="450"/>
      <c r="N46" s="454"/>
      <c r="O46" s="455">
        <f t="shared" si="13"/>
        <v>0</v>
      </c>
      <c r="P46" s="456"/>
      <c r="Q46" s="457">
        <f t="shared" si="22"/>
        <v>0</v>
      </c>
      <c r="R46" s="457">
        <f t="shared" si="23"/>
        <v>0</v>
      </c>
      <c r="S46" s="458" t="e">
        <f>#REF!</f>
        <v>#REF!</v>
      </c>
      <c r="T46" s="458">
        <v>-31</v>
      </c>
      <c r="U46" s="458" t="e">
        <f t="shared" si="24"/>
        <v>#REF!</v>
      </c>
      <c r="V46" s="459"/>
      <c r="W46" s="459"/>
      <c r="X46" s="460">
        <f t="shared" si="25"/>
        <v>0</v>
      </c>
      <c r="Y46" s="461">
        <f t="shared" si="26"/>
        <v>0</v>
      </c>
      <c r="Z46" s="510"/>
      <c r="AA46" s="463"/>
      <c r="AB46" s="464"/>
      <c r="AC46" s="464"/>
      <c r="AD46" s="464"/>
      <c r="AE46" s="465"/>
      <c r="AF46" s="466">
        <f t="shared" si="3"/>
        <v>0</v>
      </c>
      <c r="AG46" s="511"/>
      <c r="AH46" s="453"/>
      <c r="AI46" s="469"/>
      <c r="AJ46" s="453"/>
      <c r="AK46" s="468"/>
      <c r="AL46" s="469"/>
      <c r="AM46" s="469"/>
      <c r="AN46" s="469"/>
      <c r="AO46" s="471">
        <f t="shared" si="27"/>
        <v>0</v>
      </c>
      <c r="AP46" s="497"/>
      <c r="AQ46" s="496"/>
      <c r="AR46" s="496"/>
      <c r="AS46" s="496"/>
      <c r="AT46" s="514"/>
      <c r="AU46" s="469"/>
      <c r="AV46" s="469"/>
      <c r="AW46" s="475"/>
      <c r="AX46" s="471">
        <f t="shared" si="28"/>
        <v>0</v>
      </c>
      <c r="AY46" s="487"/>
      <c r="AZ46" s="469"/>
      <c r="BA46" s="469"/>
      <c r="BB46" s="478"/>
      <c r="BC46" s="469"/>
      <c r="BD46" s="469"/>
      <c r="BE46" s="469"/>
      <c r="BF46" s="475"/>
      <c r="BG46" s="836">
        <f t="shared" si="14"/>
        <v>0</v>
      </c>
      <c r="BH46" s="480"/>
      <c r="BI46" s="481"/>
      <c r="BJ46" s="481"/>
      <c r="BK46" s="481"/>
      <c r="BL46" s="482"/>
      <c r="BM46" s="481"/>
      <c r="BN46" s="481"/>
      <c r="BO46" s="483"/>
      <c r="BP46" s="482">
        <f t="shared" si="4"/>
        <v>0</v>
      </c>
      <c r="BQ46" s="479">
        <f t="shared" si="15"/>
        <v>0</v>
      </c>
      <c r="BR46" s="837"/>
      <c r="BS46" s="481"/>
      <c r="BT46" s="481"/>
      <c r="BU46" s="481"/>
      <c r="BV46" s="482"/>
      <c r="BW46" s="481"/>
      <c r="BX46" s="481"/>
      <c r="BY46" s="483"/>
      <c r="BZ46" s="482">
        <f t="shared" si="5"/>
        <v>0</v>
      </c>
      <c r="CA46" s="494">
        <f t="shared" si="29"/>
        <v>0</v>
      </c>
      <c r="CB46" s="513"/>
      <c r="CC46" s="469"/>
      <c r="CD46" s="469"/>
      <c r="CE46" s="469"/>
      <c r="CF46" s="481"/>
      <c r="CG46" s="481"/>
      <c r="CH46" s="481"/>
      <c r="CI46" s="483"/>
      <c r="CJ46" s="485">
        <f t="shared" si="30"/>
        <v>0</v>
      </c>
      <c r="CK46" s="486">
        <f t="shared" si="16"/>
        <v>0</v>
      </c>
      <c r="CL46" s="479">
        <f t="shared" si="31"/>
        <v>0</v>
      </c>
      <c r="CM46" s="487"/>
      <c r="CN46" s="469"/>
      <c r="CO46" s="469"/>
      <c r="CP46" s="469"/>
      <c r="CQ46" s="469"/>
      <c r="CR46" s="469"/>
      <c r="CS46" s="485">
        <f t="shared" si="32"/>
        <v>0</v>
      </c>
      <c r="CT46" s="488"/>
      <c r="CU46" s="469"/>
      <c r="CV46" s="469"/>
      <c r="CW46" s="469"/>
      <c r="CX46" s="489"/>
      <c r="CY46" s="490"/>
      <c r="CZ46" s="491">
        <f t="shared" si="33"/>
        <v>0</v>
      </c>
      <c r="DA46" s="491">
        <f t="shared" si="6"/>
        <v>0</v>
      </c>
      <c r="DB46" s="491">
        <f t="shared" si="17"/>
        <v>0</v>
      </c>
      <c r="DC46" s="493">
        <f t="shared" si="7"/>
        <v>0</v>
      </c>
      <c r="DD46" s="494">
        <f t="shared" si="35"/>
        <v>0</v>
      </c>
      <c r="DE46" s="494">
        <f t="shared" si="34"/>
        <v>0</v>
      </c>
      <c r="DF46" s="494">
        <f t="shared" si="56"/>
        <v>0</v>
      </c>
      <c r="DG46" s="494">
        <f t="shared" si="8"/>
        <v>0</v>
      </c>
      <c r="DH46" s="494">
        <f t="shared" si="9"/>
        <v>0</v>
      </c>
      <c r="DI46" s="494">
        <f t="shared" si="57"/>
        <v>0</v>
      </c>
      <c r="DJ46" s="494">
        <f t="shared" si="18"/>
        <v>0</v>
      </c>
      <c r="DK46" s="494">
        <f t="shared" si="19"/>
        <v>0</v>
      </c>
      <c r="DL46" s="479">
        <f t="shared" si="58"/>
        <v>0</v>
      </c>
      <c r="DQ46" s="169">
        <f t="shared" si="51"/>
        <v>0</v>
      </c>
      <c r="DR46" s="169">
        <f t="shared" si="51"/>
        <v>0</v>
      </c>
      <c r="DS46" s="169">
        <f t="shared" si="51"/>
        <v>0</v>
      </c>
      <c r="DT46" s="169">
        <f t="shared" si="51"/>
        <v>0</v>
      </c>
      <c r="DU46" s="169">
        <f t="shared" si="51"/>
        <v>0</v>
      </c>
      <c r="DV46" s="169">
        <f t="shared" si="51"/>
        <v>0</v>
      </c>
      <c r="DW46" s="169">
        <f t="shared" si="51"/>
        <v>0</v>
      </c>
      <c r="DX46" s="169">
        <f t="shared" si="51"/>
        <v>0</v>
      </c>
      <c r="DY46" s="169">
        <f t="shared" si="51"/>
        <v>0</v>
      </c>
      <c r="DZ46" s="169">
        <f t="shared" si="51"/>
        <v>0</v>
      </c>
      <c r="EA46" s="169">
        <f t="shared" si="51"/>
        <v>0</v>
      </c>
      <c r="EB46" s="169">
        <f t="shared" si="51"/>
        <v>0</v>
      </c>
      <c r="EC46" s="169">
        <f t="shared" si="51"/>
        <v>0</v>
      </c>
      <c r="ED46" s="169">
        <f t="shared" si="51"/>
        <v>0</v>
      </c>
      <c r="EE46" s="169">
        <f t="shared" si="51"/>
        <v>0</v>
      </c>
      <c r="EF46" s="169">
        <f t="shared" si="51"/>
        <v>0</v>
      </c>
      <c r="EG46" s="169">
        <f t="shared" si="50"/>
        <v>0</v>
      </c>
      <c r="EH46" s="169">
        <f t="shared" si="50"/>
        <v>0</v>
      </c>
      <c r="EI46" s="169">
        <f t="shared" si="50"/>
        <v>0</v>
      </c>
      <c r="EJ46" s="169">
        <f t="shared" si="50"/>
        <v>0</v>
      </c>
      <c r="EK46" s="169">
        <f t="shared" si="50"/>
        <v>0</v>
      </c>
      <c r="EL46" s="169">
        <f t="shared" si="50"/>
        <v>0</v>
      </c>
      <c r="EM46" s="169">
        <f t="shared" si="50"/>
        <v>0</v>
      </c>
      <c r="EN46" s="169">
        <f t="shared" si="50"/>
        <v>0</v>
      </c>
      <c r="EP46" s="169">
        <f t="shared" si="54"/>
        <v>0</v>
      </c>
      <c r="EQ46" s="169">
        <f t="shared" si="54"/>
        <v>0</v>
      </c>
      <c r="ER46" s="169">
        <f t="shared" si="54"/>
        <v>0</v>
      </c>
      <c r="ES46" s="169">
        <f t="shared" si="54"/>
        <v>0</v>
      </c>
      <c r="ET46" s="169">
        <f t="shared" si="54"/>
        <v>0</v>
      </c>
      <c r="EU46" s="169">
        <f t="shared" si="54"/>
        <v>0</v>
      </c>
      <c r="EV46" s="169">
        <f t="shared" si="54"/>
        <v>0</v>
      </c>
      <c r="EW46" s="169">
        <f t="shared" si="54"/>
        <v>0</v>
      </c>
      <c r="EX46" s="169">
        <f t="shared" si="54"/>
        <v>0</v>
      </c>
      <c r="EY46" s="169">
        <f t="shared" si="54"/>
        <v>0</v>
      </c>
      <c r="EZ46" s="169">
        <f t="shared" si="54"/>
        <v>0</v>
      </c>
      <c r="FA46" s="169">
        <f t="shared" si="54"/>
        <v>0</v>
      </c>
      <c r="FB46" s="169">
        <f t="shared" si="54"/>
        <v>0</v>
      </c>
      <c r="FC46" s="169">
        <f t="shared" si="54"/>
        <v>0</v>
      </c>
      <c r="FD46" s="169">
        <f t="shared" si="54"/>
        <v>0</v>
      </c>
      <c r="FE46" s="169">
        <f t="shared" si="54"/>
        <v>0</v>
      </c>
      <c r="FF46" s="169">
        <f t="shared" si="52"/>
        <v>0</v>
      </c>
      <c r="FG46" s="169">
        <f t="shared" si="52"/>
        <v>0</v>
      </c>
      <c r="FH46" s="169">
        <f t="shared" si="52"/>
        <v>0</v>
      </c>
      <c r="FI46" s="169">
        <f t="shared" si="52"/>
        <v>0</v>
      </c>
      <c r="FJ46" s="169">
        <f t="shared" si="52"/>
        <v>0</v>
      </c>
      <c r="FK46" s="169">
        <f t="shared" si="52"/>
        <v>0</v>
      </c>
      <c r="FL46" s="169">
        <f t="shared" si="52"/>
        <v>0</v>
      </c>
      <c r="FM46" s="169">
        <f t="shared" si="52"/>
        <v>0</v>
      </c>
      <c r="FO46" s="169">
        <f t="shared" si="55"/>
        <v>0</v>
      </c>
      <c r="FP46" s="169">
        <f t="shared" si="55"/>
        <v>0</v>
      </c>
      <c r="FQ46" s="169">
        <f t="shared" si="55"/>
        <v>0</v>
      </c>
      <c r="FR46" s="169">
        <f t="shared" si="55"/>
        <v>0</v>
      </c>
      <c r="FS46" s="169">
        <f t="shared" si="55"/>
        <v>0</v>
      </c>
      <c r="FT46" s="169">
        <f t="shared" si="55"/>
        <v>0</v>
      </c>
      <c r="FU46" s="169">
        <f t="shared" si="55"/>
        <v>0</v>
      </c>
      <c r="FV46" s="169">
        <f t="shared" si="55"/>
        <v>0</v>
      </c>
      <c r="FW46" s="169">
        <f t="shared" si="55"/>
        <v>0</v>
      </c>
      <c r="FX46" s="169">
        <f t="shared" si="55"/>
        <v>0</v>
      </c>
      <c r="FY46" s="169">
        <f t="shared" si="55"/>
        <v>0</v>
      </c>
      <c r="FZ46" s="169">
        <f t="shared" si="55"/>
        <v>0</v>
      </c>
      <c r="GA46" s="169">
        <f t="shared" si="55"/>
        <v>0</v>
      </c>
      <c r="GB46" s="169">
        <f t="shared" si="55"/>
        <v>0</v>
      </c>
      <c r="GC46" s="169">
        <f t="shared" si="55"/>
        <v>0</v>
      </c>
      <c r="GD46" s="169">
        <f t="shared" si="55"/>
        <v>0</v>
      </c>
      <c r="GE46" s="169">
        <f t="shared" si="53"/>
        <v>0</v>
      </c>
      <c r="GF46" s="169">
        <f t="shared" si="53"/>
        <v>0</v>
      </c>
      <c r="GG46" s="169">
        <f t="shared" si="53"/>
        <v>0</v>
      </c>
      <c r="GH46" s="169">
        <f t="shared" si="53"/>
        <v>0</v>
      </c>
      <c r="GI46" s="169">
        <f t="shared" si="53"/>
        <v>0</v>
      </c>
      <c r="GJ46" s="169">
        <f t="shared" si="53"/>
        <v>0</v>
      </c>
      <c r="GK46" s="169">
        <f t="shared" si="53"/>
        <v>0</v>
      </c>
      <c r="GL46" s="169">
        <f t="shared" si="53"/>
        <v>0</v>
      </c>
    </row>
    <row r="47" spans="1:194" s="169" customFormat="1" ht="24.95" hidden="1" customHeight="1">
      <c r="A47" s="499"/>
      <c r="B47" s="499"/>
      <c r="D47" s="449"/>
      <c r="E47" s="453"/>
      <c r="F47" s="453"/>
      <c r="G47" s="453"/>
      <c r="H47" s="451"/>
      <c r="I47" s="452"/>
      <c r="J47" s="453"/>
      <c r="K47" s="453"/>
      <c r="L47" s="450"/>
      <c r="M47" s="450"/>
      <c r="N47" s="454"/>
      <c r="O47" s="455">
        <f t="shared" si="13"/>
        <v>0</v>
      </c>
      <c r="P47" s="456"/>
      <c r="Q47" s="457">
        <f t="shared" si="22"/>
        <v>0</v>
      </c>
      <c r="R47" s="457">
        <f t="shared" si="23"/>
        <v>0</v>
      </c>
      <c r="S47" s="458" t="e">
        <f>#REF!</f>
        <v>#REF!</v>
      </c>
      <c r="T47" s="458">
        <v>-30</v>
      </c>
      <c r="U47" s="458" t="e">
        <f t="shared" si="24"/>
        <v>#REF!</v>
      </c>
      <c r="V47" s="459"/>
      <c r="W47" s="459"/>
      <c r="X47" s="460">
        <f t="shared" si="25"/>
        <v>0</v>
      </c>
      <c r="Y47" s="461">
        <f t="shared" si="26"/>
        <v>0</v>
      </c>
      <c r="Z47" s="510"/>
      <c r="AA47" s="463"/>
      <c r="AB47" s="464"/>
      <c r="AC47" s="464"/>
      <c r="AD47" s="464"/>
      <c r="AE47" s="465"/>
      <c r="AF47" s="466">
        <f t="shared" si="3"/>
        <v>0</v>
      </c>
      <c r="AG47" s="511"/>
      <c r="AH47" s="453"/>
      <c r="AI47" s="469"/>
      <c r="AJ47" s="453"/>
      <c r="AK47" s="468"/>
      <c r="AL47" s="469"/>
      <c r="AM47" s="469"/>
      <c r="AN47" s="469"/>
      <c r="AO47" s="471">
        <f t="shared" si="27"/>
        <v>0</v>
      </c>
      <c r="AP47" s="497"/>
      <c r="AQ47" s="496"/>
      <c r="AR47" s="496"/>
      <c r="AS47" s="496"/>
      <c r="AT47" s="514"/>
      <c r="AU47" s="469"/>
      <c r="AV47" s="469"/>
      <c r="AW47" s="475"/>
      <c r="AX47" s="471">
        <f t="shared" si="28"/>
        <v>0</v>
      </c>
      <c r="AY47" s="487"/>
      <c r="AZ47" s="469"/>
      <c r="BA47" s="469"/>
      <c r="BB47" s="478"/>
      <c r="BC47" s="469"/>
      <c r="BD47" s="469"/>
      <c r="BE47" s="469"/>
      <c r="BF47" s="475"/>
      <c r="BG47" s="836">
        <f t="shared" si="14"/>
        <v>0</v>
      </c>
      <c r="BH47" s="480"/>
      <c r="BI47" s="481"/>
      <c r="BJ47" s="481"/>
      <c r="BK47" s="481"/>
      <c r="BL47" s="482"/>
      <c r="BM47" s="481"/>
      <c r="BN47" s="481"/>
      <c r="BO47" s="483"/>
      <c r="BP47" s="482">
        <f t="shared" si="4"/>
        <v>0</v>
      </c>
      <c r="BQ47" s="479">
        <f t="shared" si="15"/>
        <v>0</v>
      </c>
      <c r="BR47" s="837"/>
      <c r="BS47" s="481"/>
      <c r="BT47" s="481"/>
      <c r="BU47" s="481"/>
      <c r="BV47" s="482"/>
      <c r="BW47" s="481"/>
      <c r="BX47" s="481"/>
      <c r="BY47" s="483"/>
      <c r="BZ47" s="482">
        <f t="shared" si="5"/>
        <v>0</v>
      </c>
      <c r="CA47" s="494">
        <f t="shared" si="29"/>
        <v>0</v>
      </c>
      <c r="CB47" s="513"/>
      <c r="CC47" s="469"/>
      <c r="CD47" s="469"/>
      <c r="CE47" s="469"/>
      <c r="CF47" s="481"/>
      <c r="CG47" s="481"/>
      <c r="CH47" s="481"/>
      <c r="CI47" s="483"/>
      <c r="CJ47" s="485">
        <f t="shared" si="30"/>
        <v>0</v>
      </c>
      <c r="CK47" s="486">
        <f t="shared" si="16"/>
        <v>0</v>
      </c>
      <c r="CL47" s="479">
        <f t="shared" si="31"/>
        <v>0</v>
      </c>
      <c r="CM47" s="487"/>
      <c r="CN47" s="469"/>
      <c r="CO47" s="469"/>
      <c r="CP47" s="469"/>
      <c r="CQ47" s="469"/>
      <c r="CR47" s="469"/>
      <c r="CS47" s="485">
        <f t="shared" si="32"/>
        <v>0</v>
      </c>
      <c r="CT47" s="488"/>
      <c r="CU47" s="469"/>
      <c r="CV47" s="469"/>
      <c r="CW47" s="469"/>
      <c r="CX47" s="489"/>
      <c r="CY47" s="490"/>
      <c r="CZ47" s="491">
        <f t="shared" si="33"/>
        <v>0</v>
      </c>
      <c r="DA47" s="491">
        <f t="shared" si="6"/>
        <v>0</v>
      </c>
      <c r="DB47" s="491">
        <f t="shared" si="17"/>
        <v>0</v>
      </c>
      <c r="DC47" s="493">
        <f t="shared" si="7"/>
        <v>0</v>
      </c>
      <c r="DD47" s="494">
        <f t="shared" si="35"/>
        <v>0</v>
      </c>
      <c r="DE47" s="494">
        <f t="shared" si="34"/>
        <v>0</v>
      </c>
      <c r="DF47" s="494">
        <f t="shared" si="56"/>
        <v>0</v>
      </c>
      <c r="DG47" s="494">
        <f t="shared" si="8"/>
        <v>0</v>
      </c>
      <c r="DH47" s="494">
        <f t="shared" si="9"/>
        <v>0</v>
      </c>
      <c r="DI47" s="494">
        <f t="shared" si="57"/>
        <v>0</v>
      </c>
      <c r="DJ47" s="494">
        <f t="shared" si="18"/>
        <v>0</v>
      </c>
      <c r="DK47" s="494">
        <f t="shared" si="19"/>
        <v>0</v>
      </c>
      <c r="DL47" s="479">
        <f t="shared" si="58"/>
        <v>0</v>
      </c>
      <c r="DQ47" s="169">
        <f t="shared" si="51"/>
        <v>0</v>
      </c>
      <c r="DR47" s="169">
        <f t="shared" si="51"/>
        <v>0</v>
      </c>
      <c r="DS47" s="169">
        <f t="shared" si="51"/>
        <v>0</v>
      </c>
      <c r="DT47" s="169">
        <f t="shared" si="51"/>
        <v>0</v>
      </c>
      <c r="DU47" s="169">
        <f t="shared" si="51"/>
        <v>0</v>
      </c>
      <c r="DV47" s="169">
        <f t="shared" si="51"/>
        <v>0</v>
      </c>
      <c r="DW47" s="169">
        <f t="shared" si="51"/>
        <v>0</v>
      </c>
      <c r="DX47" s="169">
        <f t="shared" si="51"/>
        <v>0</v>
      </c>
      <c r="DY47" s="169">
        <f t="shared" si="51"/>
        <v>0</v>
      </c>
      <c r="DZ47" s="169">
        <f t="shared" si="51"/>
        <v>0</v>
      </c>
      <c r="EA47" s="169">
        <f t="shared" si="51"/>
        <v>0</v>
      </c>
      <c r="EB47" s="169">
        <f t="shared" si="51"/>
        <v>0</v>
      </c>
      <c r="EC47" s="169">
        <f t="shared" si="51"/>
        <v>0</v>
      </c>
      <c r="ED47" s="169">
        <f t="shared" si="51"/>
        <v>0</v>
      </c>
      <c r="EE47" s="169">
        <f t="shared" si="51"/>
        <v>0</v>
      </c>
      <c r="EF47" s="169">
        <f t="shared" si="51"/>
        <v>0</v>
      </c>
      <c r="EG47" s="169">
        <f t="shared" si="50"/>
        <v>0</v>
      </c>
      <c r="EH47" s="169">
        <f t="shared" si="50"/>
        <v>0</v>
      </c>
      <c r="EI47" s="169">
        <f t="shared" si="50"/>
        <v>0</v>
      </c>
      <c r="EJ47" s="169">
        <f t="shared" si="50"/>
        <v>0</v>
      </c>
      <c r="EK47" s="169">
        <f t="shared" si="50"/>
        <v>0</v>
      </c>
      <c r="EL47" s="169">
        <f t="shared" si="50"/>
        <v>0</v>
      </c>
      <c r="EM47" s="169">
        <f t="shared" si="50"/>
        <v>0</v>
      </c>
      <c r="EN47" s="169">
        <f t="shared" si="50"/>
        <v>0</v>
      </c>
      <c r="EP47" s="169">
        <f t="shared" si="54"/>
        <v>0</v>
      </c>
      <c r="EQ47" s="169">
        <f t="shared" si="54"/>
        <v>0</v>
      </c>
      <c r="ER47" s="169">
        <f t="shared" si="54"/>
        <v>0</v>
      </c>
      <c r="ES47" s="169">
        <f t="shared" si="54"/>
        <v>0</v>
      </c>
      <c r="ET47" s="169">
        <f t="shared" si="54"/>
        <v>0</v>
      </c>
      <c r="EU47" s="169">
        <f t="shared" si="54"/>
        <v>0</v>
      </c>
      <c r="EV47" s="169">
        <f t="shared" si="54"/>
        <v>0</v>
      </c>
      <c r="EW47" s="169">
        <f t="shared" si="54"/>
        <v>0</v>
      </c>
      <c r="EX47" s="169">
        <f t="shared" si="54"/>
        <v>0</v>
      </c>
      <c r="EY47" s="169">
        <f t="shared" si="54"/>
        <v>0</v>
      </c>
      <c r="EZ47" s="169">
        <f t="shared" si="54"/>
        <v>0</v>
      </c>
      <c r="FA47" s="169">
        <f t="shared" si="54"/>
        <v>0</v>
      </c>
      <c r="FB47" s="169">
        <f t="shared" si="54"/>
        <v>0</v>
      </c>
      <c r="FC47" s="169">
        <f t="shared" si="54"/>
        <v>0</v>
      </c>
      <c r="FD47" s="169">
        <f t="shared" si="54"/>
        <v>0</v>
      </c>
      <c r="FE47" s="169">
        <f t="shared" si="54"/>
        <v>0</v>
      </c>
      <c r="FF47" s="169">
        <f t="shared" si="52"/>
        <v>0</v>
      </c>
      <c r="FG47" s="169">
        <f t="shared" si="52"/>
        <v>0</v>
      </c>
      <c r="FH47" s="169">
        <f t="shared" si="52"/>
        <v>0</v>
      </c>
      <c r="FI47" s="169">
        <f t="shared" si="52"/>
        <v>0</v>
      </c>
      <c r="FJ47" s="169">
        <f t="shared" si="52"/>
        <v>0</v>
      </c>
      <c r="FK47" s="169">
        <f t="shared" si="52"/>
        <v>0</v>
      </c>
      <c r="FL47" s="169">
        <f t="shared" si="52"/>
        <v>0</v>
      </c>
      <c r="FM47" s="169">
        <f t="shared" si="52"/>
        <v>0</v>
      </c>
      <c r="FO47" s="169">
        <f t="shared" si="55"/>
        <v>0</v>
      </c>
      <c r="FP47" s="169">
        <f t="shared" si="55"/>
        <v>0</v>
      </c>
      <c r="FQ47" s="169">
        <f t="shared" si="55"/>
        <v>0</v>
      </c>
      <c r="FR47" s="169">
        <f t="shared" si="55"/>
        <v>0</v>
      </c>
      <c r="FS47" s="169">
        <f t="shared" si="55"/>
        <v>0</v>
      </c>
      <c r="FT47" s="169">
        <f t="shared" si="55"/>
        <v>0</v>
      </c>
      <c r="FU47" s="169">
        <f t="shared" si="55"/>
        <v>0</v>
      </c>
      <c r="FV47" s="169">
        <f t="shared" si="55"/>
        <v>0</v>
      </c>
      <c r="FW47" s="169">
        <f t="shared" si="55"/>
        <v>0</v>
      </c>
      <c r="FX47" s="169">
        <f t="shared" si="55"/>
        <v>0</v>
      </c>
      <c r="FY47" s="169">
        <f t="shared" si="55"/>
        <v>0</v>
      </c>
      <c r="FZ47" s="169">
        <f t="shared" si="55"/>
        <v>0</v>
      </c>
      <c r="GA47" s="169">
        <f t="shared" si="55"/>
        <v>0</v>
      </c>
      <c r="GB47" s="169">
        <f t="shared" si="55"/>
        <v>0</v>
      </c>
      <c r="GC47" s="169">
        <f t="shared" si="55"/>
        <v>0</v>
      </c>
      <c r="GD47" s="169">
        <f t="shared" si="55"/>
        <v>0</v>
      </c>
      <c r="GE47" s="169">
        <f t="shared" si="53"/>
        <v>0</v>
      </c>
      <c r="GF47" s="169">
        <f t="shared" si="53"/>
        <v>0</v>
      </c>
      <c r="GG47" s="169">
        <f t="shared" si="53"/>
        <v>0</v>
      </c>
      <c r="GH47" s="169">
        <f t="shared" si="53"/>
        <v>0</v>
      </c>
      <c r="GI47" s="169">
        <f t="shared" si="53"/>
        <v>0</v>
      </c>
      <c r="GJ47" s="169">
        <f t="shared" si="53"/>
        <v>0</v>
      </c>
      <c r="GK47" s="169">
        <f t="shared" si="53"/>
        <v>0</v>
      </c>
      <c r="GL47" s="169">
        <f t="shared" si="53"/>
        <v>0</v>
      </c>
    </row>
    <row r="48" spans="1:194" s="169" customFormat="1" ht="24.95" hidden="1" customHeight="1">
      <c r="A48" s="499"/>
      <c r="B48" s="499"/>
      <c r="D48" s="449"/>
      <c r="E48" s="453"/>
      <c r="F48" s="453"/>
      <c r="G48" s="453"/>
      <c r="H48" s="451"/>
      <c r="I48" s="452"/>
      <c r="J48" s="453"/>
      <c r="K48" s="453"/>
      <c r="L48" s="450"/>
      <c r="M48" s="450"/>
      <c r="N48" s="454"/>
      <c r="O48" s="455">
        <f t="shared" si="13"/>
        <v>0</v>
      </c>
      <c r="P48" s="456"/>
      <c r="Q48" s="457">
        <f t="shared" si="22"/>
        <v>0</v>
      </c>
      <c r="R48" s="457">
        <f t="shared" si="23"/>
        <v>0</v>
      </c>
      <c r="S48" s="458" t="e">
        <f>#REF!</f>
        <v>#REF!</v>
      </c>
      <c r="T48" s="458">
        <v>-29</v>
      </c>
      <c r="U48" s="458" t="e">
        <f t="shared" si="24"/>
        <v>#REF!</v>
      </c>
      <c r="V48" s="459"/>
      <c r="W48" s="459"/>
      <c r="X48" s="460">
        <f t="shared" si="25"/>
        <v>0</v>
      </c>
      <c r="Y48" s="461">
        <f t="shared" si="26"/>
        <v>0</v>
      </c>
      <c r="Z48" s="510"/>
      <c r="AA48" s="463"/>
      <c r="AB48" s="464"/>
      <c r="AC48" s="464"/>
      <c r="AD48" s="464"/>
      <c r="AE48" s="465"/>
      <c r="AF48" s="466">
        <f t="shared" si="3"/>
        <v>0</v>
      </c>
      <c r="AG48" s="511"/>
      <c r="AH48" s="453"/>
      <c r="AI48" s="469"/>
      <c r="AJ48" s="453"/>
      <c r="AK48" s="468"/>
      <c r="AL48" s="469"/>
      <c r="AM48" s="469"/>
      <c r="AN48" s="469"/>
      <c r="AO48" s="471">
        <f t="shared" si="27"/>
        <v>0</v>
      </c>
      <c r="AP48" s="497"/>
      <c r="AQ48" s="496"/>
      <c r="AR48" s="496"/>
      <c r="AS48" s="496"/>
      <c r="AT48" s="514"/>
      <c r="AU48" s="469"/>
      <c r="AV48" s="469"/>
      <c r="AW48" s="475"/>
      <c r="AX48" s="471">
        <f t="shared" si="28"/>
        <v>0</v>
      </c>
      <c r="AY48" s="487"/>
      <c r="AZ48" s="469"/>
      <c r="BA48" s="469"/>
      <c r="BB48" s="478"/>
      <c r="BC48" s="469"/>
      <c r="BD48" s="469"/>
      <c r="BE48" s="469"/>
      <c r="BF48" s="475"/>
      <c r="BG48" s="836">
        <f t="shared" si="14"/>
        <v>0</v>
      </c>
      <c r="BH48" s="480"/>
      <c r="BI48" s="481"/>
      <c r="BJ48" s="481"/>
      <c r="BK48" s="481"/>
      <c r="BL48" s="482"/>
      <c r="BM48" s="481"/>
      <c r="BN48" s="481"/>
      <c r="BO48" s="483"/>
      <c r="BP48" s="482">
        <f t="shared" si="4"/>
        <v>0</v>
      </c>
      <c r="BQ48" s="479">
        <f t="shared" si="15"/>
        <v>0</v>
      </c>
      <c r="BR48" s="837"/>
      <c r="BS48" s="481"/>
      <c r="BT48" s="481"/>
      <c r="BU48" s="481"/>
      <c r="BV48" s="482"/>
      <c r="BW48" s="481"/>
      <c r="BX48" s="481"/>
      <c r="BY48" s="483"/>
      <c r="BZ48" s="482">
        <f t="shared" si="5"/>
        <v>0</v>
      </c>
      <c r="CA48" s="494">
        <f t="shared" si="29"/>
        <v>0</v>
      </c>
      <c r="CB48" s="513"/>
      <c r="CC48" s="469"/>
      <c r="CD48" s="469"/>
      <c r="CE48" s="469"/>
      <c r="CF48" s="481"/>
      <c r="CG48" s="481"/>
      <c r="CH48" s="481"/>
      <c r="CI48" s="483"/>
      <c r="CJ48" s="485">
        <f t="shared" si="30"/>
        <v>0</v>
      </c>
      <c r="CK48" s="486">
        <f t="shared" si="16"/>
        <v>0</v>
      </c>
      <c r="CL48" s="479">
        <f t="shared" si="31"/>
        <v>0</v>
      </c>
      <c r="CM48" s="487"/>
      <c r="CN48" s="469"/>
      <c r="CO48" s="469"/>
      <c r="CP48" s="469"/>
      <c r="CQ48" s="469"/>
      <c r="CR48" s="469"/>
      <c r="CS48" s="485">
        <f t="shared" si="32"/>
        <v>0</v>
      </c>
      <c r="CT48" s="488"/>
      <c r="CU48" s="469"/>
      <c r="CV48" s="469"/>
      <c r="CW48" s="469"/>
      <c r="CX48" s="489"/>
      <c r="CY48" s="490"/>
      <c r="CZ48" s="491">
        <f t="shared" si="33"/>
        <v>0</v>
      </c>
      <c r="DA48" s="491">
        <f t="shared" si="6"/>
        <v>0</v>
      </c>
      <c r="DB48" s="491">
        <f t="shared" si="17"/>
        <v>0</v>
      </c>
      <c r="DC48" s="493">
        <f t="shared" si="7"/>
        <v>0</v>
      </c>
      <c r="DD48" s="494">
        <f t="shared" si="35"/>
        <v>0</v>
      </c>
      <c r="DE48" s="494">
        <f t="shared" si="34"/>
        <v>0</v>
      </c>
      <c r="DF48" s="494">
        <f t="shared" si="56"/>
        <v>0</v>
      </c>
      <c r="DG48" s="494">
        <f t="shared" si="8"/>
        <v>0</v>
      </c>
      <c r="DH48" s="494">
        <f t="shared" si="9"/>
        <v>0</v>
      </c>
      <c r="DI48" s="494">
        <f t="shared" si="57"/>
        <v>0</v>
      </c>
      <c r="DJ48" s="494">
        <f t="shared" si="18"/>
        <v>0</v>
      </c>
      <c r="DK48" s="494">
        <f t="shared" si="19"/>
        <v>0</v>
      </c>
      <c r="DL48" s="479">
        <f t="shared" si="58"/>
        <v>0</v>
      </c>
      <c r="DQ48" s="169">
        <f t="shared" si="51"/>
        <v>0</v>
      </c>
      <c r="DR48" s="169">
        <f t="shared" si="51"/>
        <v>0</v>
      </c>
      <c r="DS48" s="169">
        <f t="shared" si="51"/>
        <v>0</v>
      </c>
      <c r="DT48" s="169">
        <f t="shared" si="51"/>
        <v>0</v>
      </c>
      <c r="DU48" s="169">
        <f t="shared" si="51"/>
        <v>0</v>
      </c>
      <c r="DV48" s="169">
        <f t="shared" si="51"/>
        <v>0</v>
      </c>
      <c r="DW48" s="169">
        <f t="shared" si="51"/>
        <v>0</v>
      </c>
      <c r="DX48" s="169">
        <f t="shared" si="51"/>
        <v>0</v>
      </c>
      <c r="DY48" s="169">
        <f t="shared" si="51"/>
        <v>0</v>
      </c>
      <c r="DZ48" s="169">
        <f t="shared" si="51"/>
        <v>0</v>
      </c>
      <c r="EA48" s="169">
        <f t="shared" si="51"/>
        <v>0</v>
      </c>
      <c r="EB48" s="169">
        <f t="shared" si="51"/>
        <v>0</v>
      </c>
      <c r="EC48" s="169">
        <f t="shared" si="51"/>
        <v>0</v>
      </c>
      <c r="ED48" s="169">
        <f t="shared" si="51"/>
        <v>0</v>
      </c>
      <c r="EE48" s="169">
        <f t="shared" si="51"/>
        <v>0</v>
      </c>
      <c r="EF48" s="169">
        <f t="shared" si="51"/>
        <v>0</v>
      </c>
      <c r="EG48" s="169">
        <f t="shared" si="50"/>
        <v>0</v>
      </c>
      <c r="EH48" s="169">
        <f t="shared" si="50"/>
        <v>0</v>
      </c>
      <c r="EI48" s="169">
        <f t="shared" si="50"/>
        <v>0</v>
      </c>
      <c r="EJ48" s="169">
        <f t="shared" si="50"/>
        <v>0</v>
      </c>
      <c r="EK48" s="169">
        <f t="shared" si="50"/>
        <v>0</v>
      </c>
      <c r="EL48" s="169">
        <f t="shared" si="50"/>
        <v>0</v>
      </c>
      <c r="EM48" s="169">
        <f t="shared" si="50"/>
        <v>0</v>
      </c>
      <c r="EN48" s="169">
        <f t="shared" si="50"/>
        <v>0</v>
      </c>
      <c r="EP48" s="169">
        <f t="shared" si="54"/>
        <v>0</v>
      </c>
      <c r="EQ48" s="169">
        <f t="shared" si="54"/>
        <v>0</v>
      </c>
      <c r="ER48" s="169">
        <f t="shared" si="54"/>
        <v>0</v>
      </c>
      <c r="ES48" s="169">
        <f t="shared" si="54"/>
        <v>0</v>
      </c>
      <c r="ET48" s="169">
        <f t="shared" si="54"/>
        <v>0</v>
      </c>
      <c r="EU48" s="169">
        <f t="shared" si="54"/>
        <v>0</v>
      </c>
      <c r="EV48" s="169">
        <f t="shared" si="54"/>
        <v>0</v>
      </c>
      <c r="EW48" s="169">
        <f t="shared" si="54"/>
        <v>0</v>
      </c>
      <c r="EX48" s="169">
        <f t="shared" si="54"/>
        <v>0</v>
      </c>
      <c r="EY48" s="169">
        <f t="shared" si="54"/>
        <v>0</v>
      </c>
      <c r="EZ48" s="169">
        <f t="shared" si="54"/>
        <v>0</v>
      </c>
      <c r="FA48" s="169">
        <f t="shared" si="54"/>
        <v>0</v>
      </c>
      <c r="FB48" s="169">
        <f t="shared" si="54"/>
        <v>0</v>
      </c>
      <c r="FC48" s="169">
        <f t="shared" si="54"/>
        <v>0</v>
      </c>
      <c r="FD48" s="169">
        <f t="shared" si="54"/>
        <v>0</v>
      </c>
      <c r="FE48" s="169">
        <f t="shared" si="54"/>
        <v>0</v>
      </c>
      <c r="FF48" s="169">
        <f t="shared" si="52"/>
        <v>0</v>
      </c>
      <c r="FG48" s="169">
        <f t="shared" si="52"/>
        <v>0</v>
      </c>
      <c r="FH48" s="169">
        <f t="shared" si="52"/>
        <v>0</v>
      </c>
      <c r="FI48" s="169">
        <f t="shared" si="52"/>
        <v>0</v>
      </c>
      <c r="FJ48" s="169">
        <f t="shared" si="52"/>
        <v>0</v>
      </c>
      <c r="FK48" s="169">
        <f t="shared" si="52"/>
        <v>0</v>
      </c>
      <c r="FL48" s="169">
        <f t="shared" si="52"/>
        <v>0</v>
      </c>
      <c r="FM48" s="169">
        <f t="shared" si="52"/>
        <v>0</v>
      </c>
      <c r="FO48" s="169">
        <f t="shared" si="55"/>
        <v>0</v>
      </c>
      <c r="FP48" s="169">
        <f t="shared" si="55"/>
        <v>0</v>
      </c>
      <c r="FQ48" s="169">
        <f t="shared" si="55"/>
        <v>0</v>
      </c>
      <c r="FR48" s="169">
        <f t="shared" si="55"/>
        <v>0</v>
      </c>
      <c r="FS48" s="169">
        <f t="shared" si="55"/>
        <v>0</v>
      </c>
      <c r="FT48" s="169">
        <f t="shared" si="55"/>
        <v>0</v>
      </c>
      <c r="FU48" s="169">
        <f t="shared" si="55"/>
        <v>0</v>
      </c>
      <c r="FV48" s="169">
        <f t="shared" si="55"/>
        <v>0</v>
      </c>
      <c r="FW48" s="169">
        <f t="shared" si="55"/>
        <v>0</v>
      </c>
      <c r="FX48" s="169">
        <f t="shared" si="55"/>
        <v>0</v>
      </c>
      <c r="FY48" s="169">
        <f t="shared" si="55"/>
        <v>0</v>
      </c>
      <c r="FZ48" s="169">
        <f t="shared" si="55"/>
        <v>0</v>
      </c>
      <c r="GA48" s="169">
        <f t="shared" si="55"/>
        <v>0</v>
      </c>
      <c r="GB48" s="169">
        <f t="shared" si="55"/>
        <v>0</v>
      </c>
      <c r="GC48" s="169">
        <f t="shared" si="55"/>
        <v>0</v>
      </c>
      <c r="GD48" s="169">
        <f t="shared" si="55"/>
        <v>0</v>
      </c>
      <c r="GE48" s="169">
        <f t="shared" si="53"/>
        <v>0</v>
      </c>
      <c r="GF48" s="169">
        <f t="shared" si="53"/>
        <v>0</v>
      </c>
      <c r="GG48" s="169">
        <f t="shared" si="53"/>
        <v>0</v>
      </c>
      <c r="GH48" s="169">
        <f t="shared" si="53"/>
        <v>0</v>
      </c>
      <c r="GI48" s="169">
        <f t="shared" si="53"/>
        <v>0</v>
      </c>
      <c r="GJ48" s="169">
        <f t="shared" si="53"/>
        <v>0</v>
      </c>
      <c r="GK48" s="169">
        <f t="shared" si="53"/>
        <v>0</v>
      </c>
      <c r="GL48" s="169">
        <f t="shared" si="53"/>
        <v>0</v>
      </c>
    </row>
    <row r="49" spans="1:194" s="169" customFormat="1" ht="24.95" hidden="1" customHeight="1">
      <c r="A49" s="499"/>
      <c r="B49" s="499"/>
      <c r="D49" s="449"/>
      <c r="E49" s="453"/>
      <c r="F49" s="453"/>
      <c r="G49" s="453"/>
      <c r="H49" s="451"/>
      <c r="I49" s="452"/>
      <c r="J49" s="453"/>
      <c r="K49" s="453"/>
      <c r="L49" s="450"/>
      <c r="M49" s="450"/>
      <c r="N49" s="454"/>
      <c r="O49" s="455">
        <f t="shared" si="13"/>
        <v>0</v>
      </c>
      <c r="P49" s="456"/>
      <c r="Q49" s="457">
        <f t="shared" si="22"/>
        <v>0</v>
      </c>
      <c r="R49" s="457">
        <f t="shared" si="23"/>
        <v>0</v>
      </c>
      <c r="S49" s="458" t="e">
        <f>#REF!</f>
        <v>#REF!</v>
      </c>
      <c r="T49" s="458">
        <v>-28</v>
      </c>
      <c r="U49" s="458" t="e">
        <f t="shared" si="24"/>
        <v>#REF!</v>
      </c>
      <c r="V49" s="459"/>
      <c r="W49" s="459"/>
      <c r="X49" s="460">
        <f t="shared" si="25"/>
        <v>0</v>
      </c>
      <c r="Y49" s="461">
        <f t="shared" si="26"/>
        <v>0</v>
      </c>
      <c r="Z49" s="510"/>
      <c r="AA49" s="463"/>
      <c r="AB49" s="464"/>
      <c r="AC49" s="464"/>
      <c r="AD49" s="464"/>
      <c r="AE49" s="465"/>
      <c r="AF49" s="466">
        <f t="shared" si="3"/>
        <v>0</v>
      </c>
      <c r="AG49" s="511"/>
      <c r="AH49" s="453"/>
      <c r="AI49" s="469"/>
      <c r="AJ49" s="453"/>
      <c r="AK49" s="468"/>
      <c r="AL49" s="469"/>
      <c r="AM49" s="469"/>
      <c r="AN49" s="469"/>
      <c r="AO49" s="471">
        <f t="shared" si="27"/>
        <v>0</v>
      </c>
      <c r="AP49" s="497"/>
      <c r="AQ49" s="496"/>
      <c r="AR49" s="496"/>
      <c r="AS49" s="496"/>
      <c r="AT49" s="514"/>
      <c r="AU49" s="469"/>
      <c r="AV49" s="469"/>
      <c r="AW49" s="475"/>
      <c r="AX49" s="471">
        <f t="shared" si="28"/>
        <v>0</v>
      </c>
      <c r="AY49" s="487"/>
      <c r="AZ49" s="469"/>
      <c r="BA49" s="469"/>
      <c r="BB49" s="478"/>
      <c r="BC49" s="469"/>
      <c r="BD49" s="469"/>
      <c r="BE49" s="469"/>
      <c r="BF49" s="475"/>
      <c r="BG49" s="836">
        <f t="shared" si="14"/>
        <v>0</v>
      </c>
      <c r="BH49" s="480"/>
      <c r="BI49" s="481"/>
      <c r="BJ49" s="481"/>
      <c r="BK49" s="481"/>
      <c r="BL49" s="482"/>
      <c r="BM49" s="481"/>
      <c r="BN49" s="481"/>
      <c r="BO49" s="483"/>
      <c r="BP49" s="482">
        <f t="shared" si="4"/>
        <v>0</v>
      </c>
      <c r="BQ49" s="479">
        <f t="shared" si="15"/>
        <v>0</v>
      </c>
      <c r="BR49" s="837"/>
      <c r="BS49" s="481"/>
      <c r="BT49" s="481"/>
      <c r="BU49" s="481"/>
      <c r="BV49" s="482"/>
      <c r="BW49" s="481"/>
      <c r="BX49" s="481"/>
      <c r="BY49" s="483"/>
      <c r="BZ49" s="482">
        <f t="shared" si="5"/>
        <v>0</v>
      </c>
      <c r="CA49" s="494">
        <f t="shared" si="29"/>
        <v>0</v>
      </c>
      <c r="CB49" s="513"/>
      <c r="CC49" s="469"/>
      <c r="CD49" s="469"/>
      <c r="CE49" s="469"/>
      <c r="CF49" s="481"/>
      <c r="CG49" s="481"/>
      <c r="CH49" s="481"/>
      <c r="CI49" s="483"/>
      <c r="CJ49" s="485">
        <f t="shared" si="30"/>
        <v>0</v>
      </c>
      <c r="CK49" s="486">
        <f t="shared" si="16"/>
        <v>0</v>
      </c>
      <c r="CL49" s="479">
        <f t="shared" si="31"/>
        <v>0</v>
      </c>
      <c r="CM49" s="487"/>
      <c r="CN49" s="469"/>
      <c r="CO49" s="469"/>
      <c r="CP49" s="469"/>
      <c r="CQ49" s="469"/>
      <c r="CR49" s="469"/>
      <c r="CS49" s="485">
        <f t="shared" si="32"/>
        <v>0</v>
      </c>
      <c r="CT49" s="488"/>
      <c r="CU49" s="469"/>
      <c r="CV49" s="469"/>
      <c r="CW49" s="469"/>
      <c r="CX49" s="489"/>
      <c r="CY49" s="490"/>
      <c r="CZ49" s="491">
        <f t="shared" si="33"/>
        <v>0</v>
      </c>
      <c r="DA49" s="491">
        <f t="shared" si="6"/>
        <v>0</v>
      </c>
      <c r="DB49" s="491">
        <f t="shared" si="17"/>
        <v>0</v>
      </c>
      <c r="DC49" s="493">
        <f t="shared" si="7"/>
        <v>0</v>
      </c>
      <c r="DD49" s="494">
        <f t="shared" si="35"/>
        <v>0</v>
      </c>
      <c r="DE49" s="494">
        <f t="shared" si="34"/>
        <v>0</v>
      </c>
      <c r="DF49" s="494">
        <f t="shared" si="56"/>
        <v>0</v>
      </c>
      <c r="DG49" s="494">
        <f t="shared" si="8"/>
        <v>0</v>
      </c>
      <c r="DH49" s="494">
        <f t="shared" si="9"/>
        <v>0</v>
      </c>
      <c r="DI49" s="494">
        <f t="shared" si="57"/>
        <v>0</v>
      </c>
      <c r="DJ49" s="494">
        <f t="shared" si="18"/>
        <v>0</v>
      </c>
      <c r="DK49" s="494">
        <f t="shared" si="19"/>
        <v>0</v>
      </c>
      <c r="DL49" s="479">
        <f t="shared" si="58"/>
        <v>0</v>
      </c>
      <c r="DQ49" s="169">
        <f t="shared" si="51"/>
        <v>0</v>
      </c>
      <c r="DR49" s="169">
        <f t="shared" si="51"/>
        <v>0</v>
      </c>
      <c r="DS49" s="169">
        <f t="shared" si="51"/>
        <v>0</v>
      </c>
      <c r="DT49" s="169">
        <f t="shared" si="51"/>
        <v>0</v>
      </c>
      <c r="DU49" s="169">
        <f t="shared" si="51"/>
        <v>0</v>
      </c>
      <c r="DV49" s="169">
        <f t="shared" si="51"/>
        <v>0</v>
      </c>
      <c r="DW49" s="169">
        <f t="shared" si="51"/>
        <v>0</v>
      </c>
      <c r="DX49" s="169">
        <f t="shared" si="51"/>
        <v>0</v>
      </c>
      <c r="DY49" s="169">
        <f t="shared" si="51"/>
        <v>0</v>
      </c>
      <c r="DZ49" s="169">
        <f t="shared" si="51"/>
        <v>0</v>
      </c>
      <c r="EA49" s="169">
        <f t="shared" si="51"/>
        <v>0</v>
      </c>
      <c r="EB49" s="169">
        <f t="shared" si="51"/>
        <v>0</v>
      </c>
      <c r="EC49" s="169">
        <f t="shared" si="51"/>
        <v>0</v>
      </c>
      <c r="ED49" s="169">
        <f t="shared" si="51"/>
        <v>0</v>
      </c>
      <c r="EE49" s="169">
        <f t="shared" si="51"/>
        <v>0</v>
      </c>
      <c r="EF49" s="169">
        <f t="shared" si="51"/>
        <v>0</v>
      </c>
      <c r="EG49" s="169">
        <f t="shared" si="50"/>
        <v>0</v>
      </c>
      <c r="EH49" s="169">
        <f t="shared" si="50"/>
        <v>0</v>
      </c>
      <c r="EI49" s="169">
        <f t="shared" si="50"/>
        <v>0</v>
      </c>
      <c r="EJ49" s="169">
        <f t="shared" si="50"/>
        <v>0</v>
      </c>
      <c r="EK49" s="169">
        <f t="shared" si="50"/>
        <v>0</v>
      </c>
      <c r="EL49" s="169">
        <f t="shared" si="50"/>
        <v>0</v>
      </c>
      <c r="EM49" s="169">
        <f t="shared" si="50"/>
        <v>0</v>
      </c>
      <c r="EN49" s="169">
        <f t="shared" si="50"/>
        <v>0</v>
      </c>
      <c r="EP49" s="169">
        <f t="shared" si="54"/>
        <v>0</v>
      </c>
      <c r="EQ49" s="169">
        <f t="shared" si="54"/>
        <v>0</v>
      </c>
      <c r="ER49" s="169">
        <f t="shared" si="54"/>
        <v>0</v>
      </c>
      <c r="ES49" s="169">
        <f t="shared" si="54"/>
        <v>0</v>
      </c>
      <c r="ET49" s="169">
        <f t="shared" si="54"/>
        <v>0</v>
      </c>
      <c r="EU49" s="169">
        <f t="shared" si="54"/>
        <v>0</v>
      </c>
      <c r="EV49" s="169">
        <f t="shared" si="54"/>
        <v>0</v>
      </c>
      <c r="EW49" s="169">
        <f t="shared" si="54"/>
        <v>0</v>
      </c>
      <c r="EX49" s="169">
        <f t="shared" si="54"/>
        <v>0</v>
      </c>
      <c r="EY49" s="169">
        <f t="shared" si="54"/>
        <v>0</v>
      </c>
      <c r="EZ49" s="169">
        <f t="shared" si="54"/>
        <v>0</v>
      </c>
      <c r="FA49" s="169">
        <f t="shared" si="54"/>
        <v>0</v>
      </c>
      <c r="FB49" s="169">
        <f t="shared" si="54"/>
        <v>0</v>
      </c>
      <c r="FC49" s="169">
        <f t="shared" si="54"/>
        <v>0</v>
      </c>
      <c r="FD49" s="169">
        <f t="shared" si="54"/>
        <v>0</v>
      </c>
      <c r="FE49" s="169">
        <f t="shared" si="54"/>
        <v>0</v>
      </c>
      <c r="FF49" s="169">
        <f t="shared" si="52"/>
        <v>0</v>
      </c>
      <c r="FG49" s="169">
        <f t="shared" si="52"/>
        <v>0</v>
      </c>
      <c r="FH49" s="169">
        <f t="shared" si="52"/>
        <v>0</v>
      </c>
      <c r="FI49" s="169">
        <f t="shared" si="52"/>
        <v>0</v>
      </c>
      <c r="FJ49" s="169">
        <f t="shared" si="52"/>
        <v>0</v>
      </c>
      <c r="FK49" s="169">
        <f t="shared" si="52"/>
        <v>0</v>
      </c>
      <c r="FL49" s="169">
        <f t="shared" si="52"/>
        <v>0</v>
      </c>
      <c r="FM49" s="169">
        <f t="shared" si="52"/>
        <v>0</v>
      </c>
      <c r="FO49" s="169">
        <f t="shared" si="55"/>
        <v>0</v>
      </c>
      <c r="FP49" s="169">
        <f t="shared" si="55"/>
        <v>0</v>
      </c>
      <c r="FQ49" s="169">
        <f t="shared" si="55"/>
        <v>0</v>
      </c>
      <c r="FR49" s="169">
        <f t="shared" si="55"/>
        <v>0</v>
      </c>
      <c r="FS49" s="169">
        <f t="shared" si="55"/>
        <v>0</v>
      </c>
      <c r="FT49" s="169">
        <f t="shared" si="55"/>
        <v>0</v>
      </c>
      <c r="FU49" s="169">
        <f t="shared" si="55"/>
        <v>0</v>
      </c>
      <c r="FV49" s="169">
        <f t="shared" si="55"/>
        <v>0</v>
      </c>
      <c r="FW49" s="169">
        <f t="shared" si="55"/>
        <v>0</v>
      </c>
      <c r="FX49" s="169">
        <f t="shared" si="55"/>
        <v>0</v>
      </c>
      <c r="FY49" s="169">
        <f t="shared" si="55"/>
        <v>0</v>
      </c>
      <c r="FZ49" s="169">
        <f t="shared" si="55"/>
        <v>0</v>
      </c>
      <c r="GA49" s="169">
        <f t="shared" si="55"/>
        <v>0</v>
      </c>
      <c r="GB49" s="169">
        <f t="shared" si="55"/>
        <v>0</v>
      </c>
      <c r="GC49" s="169">
        <f t="shared" si="55"/>
        <v>0</v>
      </c>
      <c r="GD49" s="169">
        <f t="shared" si="55"/>
        <v>0</v>
      </c>
      <c r="GE49" s="169">
        <f t="shared" si="53"/>
        <v>0</v>
      </c>
      <c r="GF49" s="169">
        <f t="shared" si="53"/>
        <v>0</v>
      </c>
      <c r="GG49" s="169">
        <f t="shared" si="53"/>
        <v>0</v>
      </c>
      <c r="GH49" s="169">
        <f t="shared" si="53"/>
        <v>0</v>
      </c>
      <c r="GI49" s="169">
        <f t="shared" si="53"/>
        <v>0</v>
      </c>
      <c r="GJ49" s="169">
        <f t="shared" si="53"/>
        <v>0</v>
      </c>
      <c r="GK49" s="169">
        <f t="shared" si="53"/>
        <v>0</v>
      </c>
      <c r="GL49" s="169">
        <f t="shared" si="53"/>
        <v>0</v>
      </c>
    </row>
    <row r="50" spans="1:194" s="169" customFormat="1" ht="24.95" hidden="1" customHeight="1">
      <c r="A50" s="499"/>
      <c r="B50" s="499"/>
      <c r="D50" s="449"/>
      <c r="E50" s="453"/>
      <c r="F50" s="453"/>
      <c r="G50" s="453"/>
      <c r="H50" s="451"/>
      <c r="I50" s="452"/>
      <c r="J50" s="453"/>
      <c r="K50" s="453"/>
      <c r="L50" s="450"/>
      <c r="M50" s="450"/>
      <c r="N50" s="454"/>
      <c r="O50" s="455">
        <f t="shared" si="13"/>
        <v>0</v>
      </c>
      <c r="P50" s="456"/>
      <c r="Q50" s="457">
        <f t="shared" si="22"/>
        <v>0</v>
      </c>
      <c r="R50" s="457">
        <f t="shared" si="23"/>
        <v>0</v>
      </c>
      <c r="S50" s="458" t="e">
        <f>#REF!</f>
        <v>#REF!</v>
      </c>
      <c r="T50" s="458">
        <v>-27</v>
      </c>
      <c r="U50" s="458" t="e">
        <f t="shared" si="24"/>
        <v>#REF!</v>
      </c>
      <c r="V50" s="459"/>
      <c r="W50" s="459"/>
      <c r="X50" s="460">
        <f t="shared" si="25"/>
        <v>0</v>
      </c>
      <c r="Y50" s="461">
        <f t="shared" si="26"/>
        <v>0</v>
      </c>
      <c r="Z50" s="510"/>
      <c r="AA50" s="463"/>
      <c r="AB50" s="464"/>
      <c r="AC50" s="464"/>
      <c r="AD50" s="464"/>
      <c r="AE50" s="465"/>
      <c r="AF50" s="466">
        <f t="shared" si="3"/>
        <v>0</v>
      </c>
      <c r="AG50" s="511"/>
      <c r="AH50" s="453"/>
      <c r="AI50" s="469"/>
      <c r="AJ50" s="453"/>
      <c r="AK50" s="468"/>
      <c r="AL50" s="469"/>
      <c r="AM50" s="469"/>
      <c r="AN50" s="469"/>
      <c r="AO50" s="471">
        <f t="shared" si="27"/>
        <v>0</v>
      </c>
      <c r="AP50" s="497"/>
      <c r="AQ50" s="496"/>
      <c r="AR50" s="496"/>
      <c r="AS50" s="496"/>
      <c r="AT50" s="514"/>
      <c r="AU50" s="469"/>
      <c r="AV50" s="469"/>
      <c r="AW50" s="475"/>
      <c r="AX50" s="471">
        <f t="shared" si="28"/>
        <v>0</v>
      </c>
      <c r="AY50" s="487"/>
      <c r="AZ50" s="469"/>
      <c r="BA50" s="469"/>
      <c r="BB50" s="478"/>
      <c r="BC50" s="469"/>
      <c r="BD50" s="469"/>
      <c r="BE50" s="469"/>
      <c r="BF50" s="475"/>
      <c r="BG50" s="836">
        <f t="shared" si="14"/>
        <v>0</v>
      </c>
      <c r="BH50" s="480"/>
      <c r="BI50" s="481"/>
      <c r="BJ50" s="481"/>
      <c r="BK50" s="481"/>
      <c r="BL50" s="482"/>
      <c r="BM50" s="481"/>
      <c r="BN50" s="481"/>
      <c r="BO50" s="483"/>
      <c r="BP50" s="482">
        <f t="shared" si="4"/>
        <v>0</v>
      </c>
      <c r="BQ50" s="479">
        <f t="shared" si="15"/>
        <v>0</v>
      </c>
      <c r="BR50" s="837"/>
      <c r="BS50" s="481"/>
      <c r="BT50" s="481"/>
      <c r="BU50" s="481"/>
      <c r="BV50" s="482"/>
      <c r="BW50" s="481"/>
      <c r="BX50" s="481"/>
      <c r="BY50" s="483"/>
      <c r="BZ50" s="482">
        <f t="shared" si="5"/>
        <v>0</v>
      </c>
      <c r="CA50" s="494">
        <f t="shared" si="29"/>
        <v>0</v>
      </c>
      <c r="CB50" s="513"/>
      <c r="CC50" s="469"/>
      <c r="CD50" s="469"/>
      <c r="CE50" s="469"/>
      <c r="CF50" s="481"/>
      <c r="CG50" s="481"/>
      <c r="CH50" s="481"/>
      <c r="CI50" s="483"/>
      <c r="CJ50" s="485">
        <f t="shared" si="30"/>
        <v>0</v>
      </c>
      <c r="CK50" s="486">
        <f t="shared" si="16"/>
        <v>0</v>
      </c>
      <c r="CL50" s="479">
        <f t="shared" si="31"/>
        <v>0</v>
      </c>
      <c r="CM50" s="487"/>
      <c r="CN50" s="469"/>
      <c r="CO50" s="469"/>
      <c r="CP50" s="469"/>
      <c r="CQ50" s="469"/>
      <c r="CR50" s="469"/>
      <c r="CS50" s="485">
        <f t="shared" si="32"/>
        <v>0</v>
      </c>
      <c r="CT50" s="488"/>
      <c r="CU50" s="469"/>
      <c r="CV50" s="469"/>
      <c r="CW50" s="469"/>
      <c r="CX50" s="489"/>
      <c r="CY50" s="490"/>
      <c r="CZ50" s="491">
        <f t="shared" si="33"/>
        <v>0</v>
      </c>
      <c r="DA50" s="491">
        <f t="shared" si="6"/>
        <v>0</v>
      </c>
      <c r="DB50" s="491">
        <f t="shared" si="17"/>
        <v>0</v>
      </c>
      <c r="DC50" s="493">
        <f t="shared" si="7"/>
        <v>0</v>
      </c>
      <c r="DD50" s="494">
        <f t="shared" si="35"/>
        <v>0</v>
      </c>
      <c r="DE50" s="494">
        <f t="shared" si="34"/>
        <v>0</v>
      </c>
      <c r="DF50" s="494">
        <f t="shared" si="56"/>
        <v>0</v>
      </c>
      <c r="DG50" s="494">
        <f t="shared" si="8"/>
        <v>0</v>
      </c>
      <c r="DH50" s="494">
        <f t="shared" si="9"/>
        <v>0</v>
      </c>
      <c r="DI50" s="494">
        <f t="shared" si="57"/>
        <v>0</v>
      </c>
      <c r="DJ50" s="494">
        <f t="shared" si="18"/>
        <v>0</v>
      </c>
      <c r="DK50" s="494">
        <f t="shared" si="19"/>
        <v>0</v>
      </c>
      <c r="DL50" s="479">
        <f t="shared" si="58"/>
        <v>0</v>
      </c>
      <c r="DQ50" s="169">
        <f t="shared" si="51"/>
        <v>0</v>
      </c>
      <c r="DR50" s="169">
        <f t="shared" si="51"/>
        <v>0</v>
      </c>
      <c r="DS50" s="169">
        <f t="shared" si="51"/>
        <v>0</v>
      </c>
      <c r="DT50" s="169">
        <f t="shared" si="51"/>
        <v>0</v>
      </c>
      <c r="DU50" s="169">
        <f t="shared" si="51"/>
        <v>0</v>
      </c>
      <c r="DV50" s="169">
        <f t="shared" si="51"/>
        <v>0</v>
      </c>
      <c r="DW50" s="169">
        <f t="shared" si="51"/>
        <v>0</v>
      </c>
      <c r="DX50" s="169">
        <f t="shared" si="51"/>
        <v>0</v>
      </c>
      <c r="DY50" s="169">
        <f t="shared" si="51"/>
        <v>0</v>
      </c>
      <c r="DZ50" s="169">
        <f t="shared" si="51"/>
        <v>0</v>
      </c>
      <c r="EA50" s="169">
        <f t="shared" si="51"/>
        <v>0</v>
      </c>
      <c r="EB50" s="169">
        <f t="shared" si="51"/>
        <v>0</v>
      </c>
      <c r="EC50" s="169">
        <f t="shared" si="51"/>
        <v>0</v>
      </c>
      <c r="ED50" s="169">
        <f t="shared" si="51"/>
        <v>0</v>
      </c>
      <c r="EE50" s="169">
        <f t="shared" si="51"/>
        <v>0</v>
      </c>
      <c r="EF50" s="169">
        <f t="shared" si="51"/>
        <v>0</v>
      </c>
      <c r="EG50" s="169">
        <f t="shared" si="50"/>
        <v>0</v>
      </c>
      <c r="EH50" s="169">
        <f t="shared" si="50"/>
        <v>0</v>
      </c>
      <c r="EI50" s="169">
        <f t="shared" si="50"/>
        <v>0</v>
      </c>
      <c r="EJ50" s="169">
        <f t="shared" si="50"/>
        <v>0</v>
      </c>
      <c r="EK50" s="169">
        <f t="shared" si="50"/>
        <v>0</v>
      </c>
      <c r="EL50" s="169">
        <f t="shared" si="50"/>
        <v>0</v>
      </c>
      <c r="EM50" s="169">
        <f t="shared" si="50"/>
        <v>0</v>
      </c>
      <c r="EN50" s="169">
        <f t="shared" si="50"/>
        <v>0</v>
      </c>
      <c r="EP50" s="169">
        <f t="shared" si="54"/>
        <v>0</v>
      </c>
      <c r="EQ50" s="169">
        <f t="shared" si="54"/>
        <v>0</v>
      </c>
      <c r="ER50" s="169">
        <f t="shared" si="54"/>
        <v>0</v>
      </c>
      <c r="ES50" s="169">
        <f t="shared" si="54"/>
        <v>0</v>
      </c>
      <c r="ET50" s="169">
        <f t="shared" si="54"/>
        <v>0</v>
      </c>
      <c r="EU50" s="169">
        <f t="shared" si="54"/>
        <v>0</v>
      </c>
      <c r="EV50" s="169">
        <f t="shared" si="54"/>
        <v>0</v>
      </c>
      <c r="EW50" s="169">
        <f t="shared" si="54"/>
        <v>0</v>
      </c>
      <c r="EX50" s="169">
        <f t="shared" si="54"/>
        <v>0</v>
      </c>
      <c r="EY50" s="169">
        <f t="shared" si="54"/>
        <v>0</v>
      </c>
      <c r="EZ50" s="169">
        <f t="shared" si="54"/>
        <v>0</v>
      </c>
      <c r="FA50" s="169">
        <f t="shared" si="54"/>
        <v>0</v>
      </c>
      <c r="FB50" s="169">
        <f t="shared" si="54"/>
        <v>0</v>
      </c>
      <c r="FC50" s="169">
        <f t="shared" si="54"/>
        <v>0</v>
      </c>
      <c r="FD50" s="169">
        <f t="shared" si="54"/>
        <v>0</v>
      </c>
      <c r="FE50" s="169">
        <f t="shared" si="54"/>
        <v>0</v>
      </c>
      <c r="FF50" s="169">
        <f t="shared" si="52"/>
        <v>0</v>
      </c>
      <c r="FG50" s="169">
        <f t="shared" si="52"/>
        <v>0</v>
      </c>
      <c r="FH50" s="169">
        <f t="shared" si="52"/>
        <v>0</v>
      </c>
      <c r="FI50" s="169">
        <f t="shared" si="52"/>
        <v>0</v>
      </c>
      <c r="FJ50" s="169">
        <f t="shared" si="52"/>
        <v>0</v>
      </c>
      <c r="FK50" s="169">
        <f t="shared" si="52"/>
        <v>0</v>
      </c>
      <c r="FL50" s="169">
        <f t="shared" si="52"/>
        <v>0</v>
      </c>
      <c r="FM50" s="169">
        <f t="shared" si="52"/>
        <v>0</v>
      </c>
      <c r="FO50" s="169">
        <f t="shared" si="55"/>
        <v>0</v>
      </c>
      <c r="FP50" s="169">
        <f t="shared" si="55"/>
        <v>0</v>
      </c>
      <c r="FQ50" s="169">
        <f t="shared" si="55"/>
        <v>0</v>
      </c>
      <c r="FR50" s="169">
        <f t="shared" si="55"/>
        <v>0</v>
      </c>
      <c r="FS50" s="169">
        <f t="shared" si="55"/>
        <v>0</v>
      </c>
      <c r="FT50" s="169">
        <f t="shared" si="55"/>
        <v>0</v>
      </c>
      <c r="FU50" s="169">
        <f t="shared" si="55"/>
        <v>0</v>
      </c>
      <c r="FV50" s="169">
        <f t="shared" si="55"/>
        <v>0</v>
      </c>
      <c r="FW50" s="169">
        <f t="shared" si="55"/>
        <v>0</v>
      </c>
      <c r="FX50" s="169">
        <f t="shared" si="55"/>
        <v>0</v>
      </c>
      <c r="FY50" s="169">
        <f t="shared" si="55"/>
        <v>0</v>
      </c>
      <c r="FZ50" s="169">
        <f t="shared" si="55"/>
        <v>0</v>
      </c>
      <c r="GA50" s="169">
        <f t="shared" si="55"/>
        <v>0</v>
      </c>
      <c r="GB50" s="169">
        <f t="shared" si="55"/>
        <v>0</v>
      </c>
      <c r="GC50" s="169">
        <f t="shared" si="55"/>
        <v>0</v>
      </c>
      <c r="GD50" s="169">
        <f t="shared" si="55"/>
        <v>0</v>
      </c>
      <c r="GE50" s="169">
        <f t="shared" si="53"/>
        <v>0</v>
      </c>
      <c r="GF50" s="169">
        <f t="shared" si="53"/>
        <v>0</v>
      </c>
      <c r="GG50" s="169">
        <f t="shared" si="53"/>
        <v>0</v>
      </c>
      <c r="GH50" s="169">
        <f t="shared" si="53"/>
        <v>0</v>
      </c>
      <c r="GI50" s="169">
        <f t="shared" si="53"/>
        <v>0</v>
      </c>
      <c r="GJ50" s="169">
        <f t="shared" si="53"/>
        <v>0</v>
      </c>
      <c r="GK50" s="169">
        <f t="shared" si="53"/>
        <v>0</v>
      </c>
      <c r="GL50" s="169">
        <f t="shared" si="53"/>
        <v>0</v>
      </c>
    </row>
    <row r="51" spans="1:194" s="169" customFormat="1" ht="24.95" hidden="1" customHeight="1">
      <c r="A51" s="499"/>
      <c r="B51" s="499"/>
      <c r="D51" s="449"/>
      <c r="E51" s="453"/>
      <c r="F51" s="453"/>
      <c r="G51" s="453"/>
      <c r="H51" s="451"/>
      <c r="I51" s="452"/>
      <c r="J51" s="453"/>
      <c r="K51" s="453"/>
      <c r="L51" s="450"/>
      <c r="M51" s="450"/>
      <c r="N51" s="454"/>
      <c r="O51" s="455">
        <f t="shared" si="13"/>
        <v>0</v>
      </c>
      <c r="P51" s="456"/>
      <c r="Q51" s="457">
        <f t="shared" si="22"/>
        <v>0</v>
      </c>
      <c r="R51" s="457">
        <f t="shared" si="23"/>
        <v>0</v>
      </c>
      <c r="S51" s="458" t="e">
        <f>#REF!</f>
        <v>#REF!</v>
      </c>
      <c r="T51" s="458">
        <v>-26</v>
      </c>
      <c r="U51" s="458" t="e">
        <f t="shared" si="24"/>
        <v>#REF!</v>
      </c>
      <c r="V51" s="459"/>
      <c r="W51" s="459"/>
      <c r="X51" s="460">
        <f t="shared" si="25"/>
        <v>0</v>
      </c>
      <c r="Y51" s="461">
        <f t="shared" si="26"/>
        <v>0</v>
      </c>
      <c r="Z51" s="510"/>
      <c r="AA51" s="463"/>
      <c r="AB51" s="464"/>
      <c r="AC51" s="464"/>
      <c r="AD51" s="464"/>
      <c r="AE51" s="465"/>
      <c r="AF51" s="466">
        <f t="shared" si="3"/>
        <v>0</v>
      </c>
      <c r="AG51" s="511"/>
      <c r="AH51" s="453"/>
      <c r="AI51" s="469"/>
      <c r="AJ51" s="453"/>
      <c r="AK51" s="468"/>
      <c r="AL51" s="469"/>
      <c r="AM51" s="469"/>
      <c r="AN51" s="469"/>
      <c r="AO51" s="471">
        <f t="shared" si="27"/>
        <v>0</v>
      </c>
      <c r="AP51" s="497"/>
      <c r="AQ51" s="496"/>
      <c r="AR51" s="496"/>
      <c r="AS51" s="496"/>
      <c r="AT51" s="514"/>
      <c r="AU51" s="469"/>
      <c r="AV51" s="469"/>
      <c r="AW51" s="475"/>
      <c r="AX51" s="471">
        <f t="shared" si="28"/>
        <v>0</v>
      </c>
      <c r="AY51" s="487"/>
      <c r="AZ51" s="469"/>
      <c r="BA51" s="469"/>
      <c r="BB51" s="478"/>
      <c r="BC51" s="469"/>
      <c r="BD51" s="469"/>
      <c r="BE51" s="469"/>
      <c r="BF51" s="475"/>
      <c r="BG51" s="836">
        <f t="shared" si="14"/>
        <v>0</v>
      </c>
      <c r="BH51" s="480"/>
      <c r="BI51" s="481"/>
      <c r="BJ51" s="481"/>
      <c r="BK51" s="481"/>
      <c r="BL51" s="482"/>
      <c r="BM51" s="481"/>
      <c r="BN51" s="481"/>
      <c r="BO51" s="483"/>
      <c r="BP51" s="482">
        <f t="shared" si="4"/>
        <v>0</v>
      </c>
      <c r="BQ51" s="479">
        <f t="shared" si="15"/>
        <v>0</v>
      </c>
      <c r="BR51" s="837"/>
      <c r="BS51" s="481"/>
      <c r="BT51" s="481"/>
      <c r="BU51" s="481"/>
      <c r="BV51" s="482"/>
      <c r="BW51" s="481"/>
      <c r="BX51" s="481"/>
      <c r="BY51" s="483"/>
      <c r="BZ51" s="482">
        <f t="shared" si="5"/>
        <v>0</v>
      </c>
      <c r="CA51" s="494">
        <f t="shared" si="29"/>
        <v>0</v>
      </c>
      <c r="CB51" s="513"/>
      <c r="CC51" s="469"/>
      <c r="CD51" s="469"/>
      <c r="CE51" s="469"/>
      <c r="CF51" s="481"/>
      <c r="CG51" s="481"/>
      <c r="CH51" s="481"/>
      <c r="CI51" s="483"/>
      <c r="CJ51" s="485">
        <f t="shared" si="30"/>
        <v>0</v>
      </c>
      <c r="CK51" s="486">
        <f t="shared" si="16"/>
        <v>0</v>
      </c>
      <c r="CL51" s="479">
        <f t="shared" si="31"/>
        <v>0</v>
      </c>
      <c r="CM51" s="487"/>
      <c r="CN51" s="469"/>
      <c r="CO51" s="469"/>
      <c r="CP51" s="469"/>
      <c r="CQ51" s="469"/>
      <c r="CR51" s="469"/>
      <c r="CS51" s="485">
        <f t="shared" si="32"/>
        <v>0</v>
      </c>
      <c r="CT51" s="488"/>
      <c r="CU51" s="469"/>
      <c r="CV51" s="469"/>
      <c r="CW51" s="469"/>
      <c r="CX51" s="489"/>
      <c r="CY51" s="490"/>
      <c r="CZ51" s="491">
        <f t="shared" si="33"/>
        <v>0</v>
      </c>
      <c r="DA51" s="491">
        <f t="shared" si="6"/>
        <v>0</v>
      </c>
      <c r="DB51" s="491">
        <f t="shared" si="17"/>
        <v>0</v>
      </c>
      <c r="DC51" s="493">
        <f t="shared" si="7"/>
        <v>0</v>
      </c>
      <c r="DD51" s="494">
        <f t="shared" si="35"/>
        <v>0</v>
      </c>
      <c r="DE51" s="494">
        <f t="shared" si="34"/>
        <v>0</v>
      </c>
      <c r="DF51" s="494">
        <f t="shared" si="56"/>
        <v>0</v>
      </c>
      <c r="DG51" s="494">
        <f t="shared" si="8"/>
        <v>0</v>
      </c>
      <c r="DH51" s="494">
        <f t="shared" si="9"/>
        <v>0</v>
      </c>
      <c r="DI51" s="494">
        <f t="shared" si="57"/>
        <v>0</v>
      </c>
      <c r="DJ51" s="494">
        <f t="shared" si="18"/>
        <v>0</v>
      </c>
      <c r="DK51" s="494">
        <f t="shared" si="19"/>
        <v>0</v>
      </c>
      <c r="DL51" s="479">
        <f t="shared" si="58"/>
        <v>0</v>
      </c>
      <c r="DQ51" s="169">
        <f t="shared" si="51"/>
        <v>0</v>
      </c>
      <c r="DR51" s="169">
        <f t="shared" si="51"/>
        <v>0</v>
      </c>
      <c r="DS51" s="169">
        <f t="shared" si="51"/>
        <v>0</v>
      </c>
      <c r="DT51" s="169">
        <f t="shared" si="51"/>
        <v>0</v>
      </c>
      <c r="DU51" s="169">
        <f t="shared" si="51"/>
        <v>0</v>
      </c>
      <c r="DV51" s="169">
        <f t="shared" si="51"/>
        <v>0</v>
      </c>
      <c r="DW51" s="169">
        <f t="shared" si="51"/>
        <v>0</v>
      </c>
      <c r="DX51" s="169">
        <f t="shared" si="51"/>
        <v>0</v>
      </c>
      <c r="DY51" s="169">
        <f t="shared" si="51"/>
        <v>0</v>
      </c>
      <c r="DZ51" s="169">
        <f t="shared" si="51"/>
        <v>0</v>
      </c>
      <c r="EA51" s="169">
        <f t="shared" si="51"/>
        <v>0</v>
      </c>
      <c r="EB51" s="169">
        <f t="shared" si="51"/>
        <v>0</v>
      </c>
      <c r="EC51" s="169">
        <f t="shared" si="51"/>
        <v>0</v>
      </c>
      <c r="ED51" s="169">
        <f t="shared" si="51"/>
        <v>0</v>
      </c>
      <c r="EE51" s="169">
        <f t="shared" si="51"/>
        <v>0</v>
      </c>
      <c r="EF51" s="169">
        <f t="shared" si="51"/>
        <v>0</v>
      </c>
      <c r="EG51" s="169">
        <f t="shared" si="50"/>
        <v>0</v>
      </c>
      <c r="EH51" s="169">
        <f t="shared" si="50"/>
        <v>0</v>
      </c>
      <c r="EI51" s="169">
        <f t="shared" si="50"/>
        <v>0</v>
      </c>
      <c r="EJ51" s="169">
        <f t="shared" si="50"/>
        <v>0</v>
      </c>
      <c r="EK51" s="169">
        <f t="shared" si="50"/>
        <v>0</v>
      </c>
      <c r="EL51" s="169">
        <f t="shared" si="50"/>
        <v>0</v>
      </c>
      <c r="EM51" s="169">
        <f t="shared" si="50"/>
        <v>0</v>
      </c>
      <c r="EN51" s="169">
        <f t="shared" si="50"/>
        <v>0</v>
      </c>
      <c r="EP51" s="169">
        <f t="shared" si="54"/>
        <v>0</v>
      </c>
      <c r="EQ51" s="169">
        <f t="shared" si="54"/>
        <v>0</v>
      </c>
      <c r="ER51" s="169">
        <f t="shared" si="54"/>
        <v>0</v>
      </c>
      <c r="ES51" s="169">
        <f t="shared" si="54"/>
        <v>0</v>
      </c>
      <c r="ET51" s="169">
        <f t="shared" si="54"/>
        <v>0</v>
      </c>
      <c r="EU51" s="169">
        <f t="shared" si="54"/>
        <v>0</v>
      </c>
      <c r="EV51" s="169">
        <f t="shared" si="54"/>
        <v>0</v>
      </c>
      <c r="EW51" s="169">
        <f t="shared" si="54"/>
        <v>0</v>
      </c>
      <c r="EX51" s="169">
        <f t="shared" si="54"/>
        <v>0</v>
      </c>
      <c r="EY51" s="169">
        <f t="shared" si="54"/>
        <v>0</v>
      </c>
      <c r="EZ51" s="169">
        <f t="shared" si="54"/>
        <v>0</v>
      </c>
      <c r="FA51" s="169">
        <f t="shared" si="54"/>
        <v>0</v>
      </c>
      <c r="FB51" s="169">
        <f t="shared" si="54"/>
        <v>0</v>
      </c>
      <c r="FC51" s="169">
        <f t="shared" si="54"/>
        <v>0</v>
      </c>
      <c r="FD51" s="169">
        <f t="shared" si="54"/>
        <v>0</v>
      </c>
      <c r="FE51" s="169">
        <f t="shared" si="54"/>
        <v>0</v>
      </c>
      <c r="FF51" s="169">
        <f t="shared" si="52"/>
        <v>0</v>
      </c>
      <c r="FG51" s="169">
        <f t="shared" si="52"/>
        <v>0</v>
      </c>
      <c r="FH51" s="169">
        <f t="shared" si="52"/>
        <v>0</v>
      </c>
      <c r="FI51" s="169">
        <f t="shared" si="52"/>
        <v>0</v>
      </c>
      <c r="FJ51" s="169">
        <f t="shared" si="52"/>
        <v>0</v>
      </c>
      <c r="FK51" s="169">
        <f t="shared" si="52"/>
        <v>0</v>
      </c>
      <c r="FL51" s="169">
        <f t="shared" si="52"/>
        <v>0</v>
      </c>
      <c r="FM51" s="169">
        <f t="shared" si="52"/>
        <v>0</v>
      </c>
      <c r="FO51" s="169">
        <f t="shared" si="55"/>
        <v>0</v>
      </c>
      <c r="FP51" s="169">
        <f t="shared" si="55"/>
        <v>0</v>
      </c>
      <c r="FQ51" s="169">
        <f t="shared" si="55"/>
        <v>0</v>
      </c>
      <c r="FR51" s="169">
        <f t="shared" si="55"/>
        <v>0</v>
      </c>
      <c r="FS51" s="169">
        <f t="shared" si="55"/>
        <v>0</v>
      </c>
      <c r="FT51" s="169">
        <f t="shared" si="55"/>
        <v>0</v>
      </c>
      <c r="FU51" s="169">
        <f t="shared" si="55"/>
        <v>0</v>
      </c>
      <c r="FV51" s="169">
        <f t="shared" si="55"/>
        <v>0</v>
      </c>
      <c r="FW51" s="169">
        <f t="shared" si="55"/>
        <v>0</v>
      </c>
      <c r="FX51" s="169">
        <f t="shared" si="55"/>
        <v>0</v>
      </c>
      <c r="FY51" s="169">
        <f t="shared" si="55"/>
        <v>0</v>
      </c>
      <c r="FZ51" s="169">
        <f t="shared" si="55"/>
        <v>0</v>
      </c>
      <c r="GA51" s="169">
        <f t="shared" si="55"/>
        <v>0</v>
      </c>
      <c r="GB51" s="169">
        <f t="shared" si="55"/>
        <v>0</v>
      </c>
      <c r="GC51" s="169">
        <f t="shared" si="55"/>
        <v>0</v>
      </c>
      <c r="GD51" s="169">
        <f t="shared" si="55"/>
        <v>0</v>
      </c>
      <c r="GE51" s="169">
        <f t="shared" si="53"/>
        <v>0</v>
      </c>
      <c r="GF51" s="169">
        <f t="shared" si="53"/>
        <v>0</v>
      </c>
      <c r="GG51" s="169">
        <f t="shared" si="53"/>
        <v>0</v>
      </c>
      <c r="GH51" s="169">
        <f t="shared" si="53"/>
        <v>0</v>
      </c>
      <c r="GI51" s="169">
        <f t="shared" si="53"/>
        <v>0</v>
      </c>
      <c r="GJ51" s="169">
        <f t="shared" si="53"/>
        <v>0</v>
      </c>
      <c r="GK51" s="169">
        <f t="shared" si="53"/>
        <v>0</v>
      </c>
      <c r="GL51" s="169">
        <f t="shared" si="53"/>
        <v>0</v>
      </c>
    </row>
    <row r="52" spans="1:194" s="169" customFormat="1" ht="24.95" hidden="1" customHeight="1" thickBot="1">
      <c r="A52" s="499"/>
      <c r="B52" s="499"/>
      <c r="D52" s="515"/>
      <c r="E52" s="516"/>
      <c r="F52" s="516"/>
      <c r="G52" s="516"/>
      <c r="H52" s="517"/>
      <c r="I52" s="518"/>
      <c r="J52" s="516"/>
      <c r="K52" s="516"/>
      <c r="L52" s="519"/>
      <c r="M52" s="519"/>
      <c r="N52" s="520"/>
      <c r="O52" s="521">
        <f t="shared" si="13"/>
        <v>0</v>
      </c>
      <c r="P52" s="522"/>
      <c r="Q52" s="523">
        <f t="shared" si="22"/>
        <v>0</v>
      </c>
      <c r="R52" s="523">
        <f t="shared" si="23"/>
        <v>0</v>
      </c>
      <c r="S52" s="524" t="e">
        <f>#REF!</f>
        <v>#REF!</v>
      </c>
      <c r="T52" s="524">
        <v>-25</v>
      </c>
      <c r="U52" s="524" t="e">
        <f t="shared" si="24"/>
        <v>#REF!</v>
      </c>
      <c r="V52" s="525"/>
      <c r="W52" s="525"/>
      <c r="X52" s="526">
        <f t="shared" si="25"/>
        <v>0</v>
      </c>
      <c r="Y52" s="527">
        <f t="shared" si="26"/>
        <v>0</v>
      </c>
      <c r="Z52" s="528"/>
      <c r="AA52" s="529"/>
      <c r="AB52" s="530"/>
      <c r="AC52" s="530"/>
      <c r="AD52" s="530"/>
      <c r="AE52" s="531"/>
      <c r="AF52" s="532">
        <f t="shared" si="3"/>
        <v>0</v>
      </c>
      <c r="AG52" s="533"/>
      <c r="AH52" s="516"/>
      <c r="AI52" s="534"/>
      <c r="AJ52" s="516"/>
      <c r="AK52" s="535"/>
      <c r="AL52" s="534"/>
      <c r="AM52" s="534"/>
      <c r="AN52" s="534"/>
      <c r="AO52" s="536">
        <f t="shared" si="27"/>
        <v>0</v>
      </c>
      <c r="AP52" s="537"/>
      <c r="AQ52" s="538"/>
      <c r="AR52" s="538"/>
      <c r="AS52" s="538"/>
      <c r="AT52" s="539"/>
      <c r="AU52" s="540"/>
      <c r="AV52" s="540"/>
      <c r="AW52" s="541"/>
      <c r="AX52" s="542">
        <f t="shared" si="28"/>
        <v>0</v>
      </c>
      <c r="AY52" s="543"/>
      <c r="AZ52" s="534"/>
      <c r="BA52" s="534"/>
      <c r="BB52" s="544"/>
      <c r="BC52" s="534"/>
      <c r="BD52" s="534"/>
      <c r="BE52" s="534"/>
      <c r="BF52" s="545"/>
      <c r="BG52" s="838">
        <f t="shared" si="14"/>
        <v>0</v>
      </c>
      <c r="BH52" s="593"/>
      <c r="BI52" s="552"/>
      <c r="BJ52" s="552"/>
      <c r="BK52" s="552"/>
      <c r="BL52" s="594"/>
      <c r="BM52" s="552"/>
      <c r="BN52" s="552"/>
      <c r="BO52" s="553"/>
      <c r="BP52" s="594">
        <f t="shared" si="4"/>
        <v>0</v>
      </c>
      <c r="BQ52" s="562">
        <f t="shared" si="15"/>
        <v>0</v>
      </c>
      <c r="BR52" s="839"/>
      <c r="BS52" s="548"/>
      <c r="BT52" s="548"/>
      <c r="BU52" s="548"/>
      <c r="BV52" s="549"/>
      <c r="BW52" s="548"/>
      <c r="BX52" s="548"/>
      <c r="BY52" s="550"/>
      <c r="BZ52" s="549">
        <f t="shared" si="5"/>
        <v>0</v>
      </c>
      <c r="CA52" s="546">
        <f t="shared" si="29"/>
        <v>0</v>
      </c>
      <c r="CB52" s="551"/>
      <c r="CC52" s="540"/>
      <c r="CD52" s="540"/>
      <c r="CE52" s="540"/>
      <c r="CF52" s="552"/>
      <c r="CG52" s="552"/>
      <c r="CH52" s="552"/>
      <c r="CI52" s="553"/>
      <c r="CJ52" s="554">
        <f t="shared" si="30"/>
        <v>0</v>
      </c>
      <c r="CK52" s="486">
        <f t="shared" si="16"/>
        <v>0</v>
      </c>
      <c r="CL52" s="479">
        <f t="shared" si="31"/>
        <v>0</v>
      </c>
      <c r="CM52" s="555"/>
      <c r="CN52" s="540"/>
      <c r="CO52" s="540"/>
      <c r="CP52" s="540"/>
      <c r="CQ52" s="540"/>
      <c r="CR52" s="540"/>
      <c r="CS52" s="554">
        <f t="shared" si="32"/>
        <v>0</v>
      </c>
      <c r="CT52" s="556"/>
      <c r="CU52" s="540"/>
      <c r="CV52" s="540"/>
      <c r="CW52" s="540"/>
      <c r="CX52" s="557"/>
      <c r="CY52" s="558"/>
      <c r="CZ52" s="559">
        <f t="shared" si="33"/>
        <v>0</v>
      </c>
      <c r="DA52" s="559">
        <f t="shared" si="6"/>
        <v>0</v>
      </c>
      <c r="DB52" s="559">
        <f t="shared" si="17"/>
        <v>0</v>
      </c>
      <c r="DC52" s="560">
        <f t="shared" si="7"/>
        <v>0</v>
      </c>
      <c r="DD52" s="561">
        <f t="shared" si="35"/>
        <v>0</v>
      </c>
      <c r="DE52" s="561">
        <f t="shared" si="34"/>
        <v>0</v>
      </c>
      <c r="DF52" s="561">
        <f t="shared" si="56"/>
        <v>0</v>
      </c>
      <c r="DG52" s="561">
        <f t="shared" si="8"/>
        <v>0</v>
      </c>
      <c r="DH52" s="561">
        <f t="shared" si="9"/>
        <v>0</v>
      </c>
      <c r="DI52" s="561">
        <f t="shared" si="57"/>
        <v>0</v>
      </c>
      <c r="DJ52" s="561">
        <f t="shared" si="18"/>
        <v>0</v>
      </c>
      <c r="DK52" s="561">
        <f t="shared" si="19"/>
        <v>0</v>
      </c>
      <c r="DL52" s="562">
        <f t="shared" si="58"/>
        <v>0</v>
      </c>
      <c r="DQ52" s="169">
        <f t="shared" si="51"/>
        <v>0</v>
      </c>
      <c r="DR52" s="169">
        <f t="shared" si="51"/>
        <v>0</v>
      </c>
      <c r="DS52" s="169">
        <f t="shared" si="51"/>
        <v>0</v>
      </c>
      <c r="DT52" s="169">
        <f t="shared" si="51"/>
        <v>0</v>
      </c>
      <c r="DU52" s="169">
        <f t="shared" si="51"/>
        <v>0</v>
      </c>
      <c r="DV52" s="169">
        <f t="shared" si="51"/>
        <v>0</v>
      </c>
      <c r="DW52" s="169">
        <f t="shared" si="51"/>
        <v>0</v>
      </c>
      <c r="DX52" s="169">
        <f t="shared" si="51"/>
        <v>0</v>
      </c>
      <c r="DY52" s="169">
        <f t="shared" si="51"/>
        <v>0</v>
      </c>
      <c r="DZ52" s="169">
        <f t="shared" si="51"/>
        <v>0</v>
      </c>
      <c r="EA52" s="169">
        <f t="shared" si="51"/>
        <v>0</v>
      </c>
      <c r="EB52" s="169">
        <f t="shared" si="51"/>
        <v>0</v>
      </c>
      <c r="EC52" s="169">
        <f t="shared" si="51"/>
        <v>0</v>
      </c>
      <c r="ED52" s="169">
        <f t="shared" si="51"/>
        <v>0</v>
      </c>
      <c r="EE52" s="169">
        <f t="shared" si="51"/>
        <v>0</v>
      </c>
      <c r="EF52" s="169">
        <f t="shared" si="51"/>
        <v>0</v>
      </c>
      <c r="EG52" s="169">
        <f t="shared" si="50"/>
        <v>0</v>
      </c>
      <c r="EH52" s="169">
        <f t="shared" si="50"/>
        <v>0</v>
      </c>
      <c r="EI52" s="169">
        <f t="shared" si="50"/>
        <v>0</v>
      </c>
      <c r="EJ52" s="169">
        <f t="shared" si="50"/>
        <v>0</v>
      </c>
      <c r="EK52" s="169">
        <f t="shared" si="50"/>
        <v>0</v>
      </c>
      <c r="EL52" s="169">
        <f t="shared" si="50"/>
        <v>0</v>
      </c>
      <c r="EM52" s="169">
        <f t="shared" si="50"/>
        <v>0</v>
      </c>
      <c r="EN52" s="169">
        <f t="shared" si="50"/>
        <v>0</v>
      </c>
      <c r="EP52" s="169">
        <f t="shared" si="54"/>
        <v>0</v>
      </c>
      <c r="EQ52" s="169">
        <f t="shared" si="54"/>
        <v>0</v>
      </c>
      <c r="ER52" s="169">
        <f t="shared" si="54"/>
        <v>0</v>
      </c>
      <c r="ES52" s="169">
        <f t="shared" si="54"/>
        <v>0</v>
      </c>
      <c r="ET52" s="169">
        <f t="shared" si="54"/>
        <v>0</v>
      </c>
      <c r="EU52" s="169">
        <f t="shared" si="54"/>
        <v>0</v>
      </c>
      <c r="EV52" s="169">
        <f t="shared" si="54"/>
        <v>0</v>
      </c>
      <c r="EW52" s="169">
        <f t="shared" si="54"/>
        <v>0</v>
      </c>
      <c r="EX52" s="169">
        <f t="shared" si="54"/>
        <v>0</v>
      </c>
      <c r="EY52" s="169">
        <f t="shared" si="54"/>
        <v>0</v>
      </c>
      <c r="EZ52" s="169">
        <f t="shared" si="54"/>
        <v>0</v>
      </c>
      <c r="FA52" s="169">
        <f t="shared" si="54"/>
        <v>0</v>
      </c>
      <c r="FB52" s="169">
        <f t="shared" si="54"/>
        <v>0</v>
      </c>
      <c r="FC52" s="169">
        <f t="shared" si="54"/>
        <v>0</v>
      </c>
      <c r="FD52" s="169">
        <f t="shared" si="54"/>
        <v>0</v>
      </c>
      <c r="FE52" s="169">
        <f t="shared" si="54"/>
        <v>0</v>
      </c>
      <c r="FF52" s="169">
        <f t="shared" si="52"/>
        <v>0</v>
      </c>
      <c r="FG52" s="169">
        <f t="shared" si="52"/>
        <v>0</v>
      </c>
      <c r="FH52" s="169">
        <f t="shared" si="52"/>
        <v>0</v>
      </c>
      <c r="FI52" s="169">
        <f t="shared" si="52"/>
        <v>0</v>
      </c>
      <c r="FJ52" s="169">
        <f t="shared" si="52"/>
        <v>0</v>
      </c>
      <c r="FK52" s="169">
        <f t="shared" si="52"/>
        <v>0</v>
      </c>
      <c r="FL52" s="169">
        <f t="shared" si="52"/>
        <v>0</v>
      </c>
      <c r="FM52" s="169">
        <f t="shared" si="52"/>
        <v>0</v>
      </c>
      <c r="FO52" s="169">
        <f t="shared" si="55"/>
        <v>0</v>
      </c>
      <c r="FP52" s="169">
        <f t="shared" si="55"/>
        <v>0</v>
      </c>
      <c r="FQ52" s="169">
        <f t="shared" si="55"/>
        <v>0</v>
      </c>
      <c r="FR52" s="169">
        <f t="shared" si="55"/>
        <v>0</v>
      </c>
      <c r="FS52" s="169">
        <f t="shared" si="55"/>
        <v>0</v>
      </c>
      <c r="FT52" s="169">
        <f t="shared" si="55"/>
        <v>0</v>
      </c>
      <c r="FU52" s="169">
        <f t="shared" si="55"/>
        <v>0</v>
      </c>
      <c r="FV52" s="169">
        <f t="shared" si="55"/>
        <v>0</v>
      </c>
      <c r="FW52" s="169">
        <f t="shared" si="55"/>
        <v>0</v>
      </c>
      <c r="FX52" s="169">
        <f t="shared" si="55"/>
        <v>0</v>
      </c>
      <c r="FY52" s="169">
        <f t="shared" si="55"/>
        <v>0</v>
      </c>
      <c r="FZ52" s="169">
        <f t="shared" si="55"/>
        <v>0</v>
      </c>
      <c r="GA52" s="169">
        <f t="shared" si="55"/>
        <v>0</v>
      </c>
      <c r="GB52" s="169">
        <f t="shared" si="55"/>
        <v>0</v>
      </c>
      <c r="GC52" s="169">
        <f t="shared" si="55"/>
        <v>0</v>
      </c>
      <c r="GD52" s="169">
        <f t="shared" si="55"/>
        <v>0</v>
      </c>
      <c r="GE52" s="169">
        <f t="shared" si="53"/>
        <v>0</v>
      </c>
      <c r="GF52" s="169">
        <f t="shared" si="53"/>
        <v>0</v>
      </c>
      <c r="GG52" s="169">
        <f t="shared" si="53"/>
        <v>0</v>
      </c>
      <c r="GH52" s="169">
        <f t="shared" si="53"/>
        <v>0</v>
      </c>
      <c r="GI52" s="169">
        <f t="shared" si="53"/>
        <v>0</v>
      </c>
      <c r="GJ52" s="169">
        <f t="shared" si="53"/>
        <v>0</v>
      </c>
      <c r="GK52" s="169">
        <f t="shared" si="53"/>
        <v>0</v>
      </c>
      <c r="GL52" s="169">
        <f t="shared" si="53"/>
        <v>0</v>
      </c>
    </row>
    <row r="53" spans="1:194" s="169" customFormat="1" ht="30" customHeight="1" thickBot="1">
      <c r="A53" s="402" t="s">
        <v>317</v>
      </c>
      <c r="B53" s="403">
        <f>J$350</f>
        <v>4639648</v>
      </c>
      <c r="D53" s="563" t="s">
        <v>382</v>
      </c>
      <c r="E53" s="405" t="s">
        <v>52</v>
      </c>
      <c r="F53" s="405" t="s">
        <v>383</v>
      </c>
      <c r="G53" s="405"/>
      <c r="H53" s="564"/>
      <c r="I53" s="407"/>
      <c r="J53" s="408"/>
      <c r="K53" s="408"/>
      <c r="L53" s="405"/>
      <c r="M53" s="405"/>
      <c r="N53" s="409"/>
      <c r="O53" s="410">
        <f t="shared" si="13"/>
        <v>0</v>
      </c>
      <c r="P53" s="411"/>
      <c r="Q53" s="412">
        <f>P53*IF(K53="ELECTRÓNICO",1.05,IF(K53="ELECTROMAGNÉTICO",1.25,1))</f>
        <v>0</v>
      </c>
      <c r="R53" s="412">
        <f>O53*Q53</f>
        <v>0</v>
      </c>
      <c r="S53" s="413" t="e">
        <f>#REF!</f>
        <v>#REF!</v>
      </c>
      <c r="T53" s="413">
        <v>-53</v>
      </c>
      <c r="U53" s="413" t="e">
        <f>T53*S53</f>
        <v>#REF!</v>
      </c>
      <c r="V53" s="414"/>
      <c r="W53" s="414"/>
      <c r="X53" s="415">
        <f t="shared" si="25"/>
        <v>0</v>
      </c>
      <c r="Y53" s="416">
        <f t="shared" si="26"/>
        <v>0</v>
      </c>
      <c r="Z53" s="417" t="s">
        <v>384</v>
      </c>
      <c r="AA53" s="418">
        <v>1300</v>
      </c>
      <c r="AB53" s="419">
        <v>2</v>
      </c>
      <c r="AC53" s="419">
        <v>8</v>
      </c>
      <c r="AD53" s="419">
        <v>266</v>
      </c>
      <c r="AE53" s="420">
        <v>0.2</v>
      </c>
      <c r="AF53" s="421">
        <f t="shared" si="3"/>
        <v>2600</v>
      </c>
      <c r="AG53" s="462" t="s">
        <v>522</v>
      </c>
      <c r="AH53" s="463"/>
      <c r="AI53" s="574">
        <v>1</v>
      </c>
      <c r="AJ53" s="574"/>
      <c r="AK53" s="574">
        <v>2800</v>
      </c>
      <c r="AL53" s="574">
        <v>12</v>
      </c>
      <c r="AM53" s="574">
        <v>360</v>
      </c>
      <c r="AN53" s="861">
        <v>5</v>
      </c>
      <c r="AO53" s="471">
        <f t="shared" si="27"/>
        <v>2800</v>
      </c>
      <c r="AP53" s="422"/>
      <c r="AQ53" s="427"/>
      <c r="AR53" s="565"/>
      <c r="AS53" s="565"/>
      <c r="AT53" s="566"/>
      <c r="AU53" s="424"/>
      <c r="AV53" s="424"/>
      <c r="AW53" s="429"/>
      <c r="AX53" s="426"/>
      <c r="AY53" s="430" t="s">
        <v>385</v>
      </c>
      <c r="AZ53" s="424"/>
      <c r="BA53" s="424"/>
      <c r="BB53" s="431">
        <v>750</v>
      </c>
      <c r="BC53" s="424">
        <v>4</v>
      </c>
      <c r="BD53" s="424">
        <v>12</v>
      </c>
      <c r="BE53" s="424">
        <v>266</v>
      </c>
      <c r="BF53" s="429">
        <v>0.27179999999999999</v>
      </c>
      <c r="BG53" s="432">
        <f>BB53*BC53</f>
        <v>3000</v>
      </c>
      <c r="BH53" s="433" t="s">
        <v>527</v>
      </c>
      <c r="BI53" s="434">
        <v>1</v>
      </c>
      <c r="BJ53" s="481">
        <f>BK53/BL53</f>
        <v>2875</v>
      </c>
      <c r="BK53" s="434">
        <v>6900</v>
      </c>
      <c r="BL53" s="435">
        <v>2.4</v>
      </c>
      <c r="BM53" s="434">
        <v>8</v>
      </c>
      <c r="BN53" s="434">
        <v>60</v>
      </c>
      <c r="BO53" s="436">
        <v>0.8</v>
      </c>
      <c r="BP53" s="435">
        <f t="shared" si="4"/>
        <v>6900</v>
      </c>
      <c r="BQ53" s="432">
        <f t="shared" si="15"/>
        <v>2875</v>
      </c>
      <c r="BR53" s="433" t="s">
        <v>527</v>
      </c>
      <c r="BS53" s="434">
        <v>1</v>
      </c>
      <c r="BT53" s="481">
        <f t="shared" ref="BT53" si="59">BU53/BV53</f>
        <v>3400</v>
      </c>
      <c r="BU53" s="434">
        <v>6800</v>
      </c>
      <c r="BV53" s="435">
        <v>2</v>
      </c>
      <c r="BW53" s="481">
        <v>24</v>
      </c>
      <c r="BX53" s="481">
        <v>300</v>
      </c>
      <c r="BY53" s="483">
        <v>0.8</v>
      </c>
      <c r="BZ53" s="435">
        <f t="shared" si="5"/>
        <v>6800</v>
      </c>
      <c r="CA53" s="432">
        <f>BT53*BS53</f>
        <v>3400</v>
      </c>
      <c r="CB53" s="567"/>
      <c r="CC53" s="424"/>
      <c r="CD53" s="424"/>
      <c r="CE53" s="568"/>
      <c r="CF53" s="434"/>
      <c r="CG53" s="434"/>
      <c r="CH53" s="434"/>
      <c r="CI53" s="436"/>
      <c r="CJ53" s="438">
        <f t="shared" si="30"/>
        <v>0</v>
      </c>
      <c r="CK53" s="486">
        <f t="shared" si="16"/>
        <v>6275</v>
      </c>
      <c r="CL53" s="479">
        <f t="shared" si="31"/>
        <v>6275</v>
      </c>
      <c r="CM53" s="569"/>
      <c r="CN53" s="424"/>
      <c r="CO53" s="424"/>
      <c r="CP53" s="424"/>
      <c r="CQ53" s="424"/>
      <c r="CR53" s="424"/>
      <c r="CS53" s="438">
        <f t="shared" si="32"/>
        <v>0</v>
      </c>
      <c r="CT53" s="441"/>
      <c r="CU53" s="424"/>
      <c r="CV53" s="424"/>
      <c r="CW53" s="424"/>
      <c r="CX53" s="442"/>
      <c r="CY53" s="443"/>
      <c r="CZ53" s="446">
        <f t="shared" si="33"/>
        <v>0</v>
      </c>
      <c r="DA53" s="446">
        <f t="shared" si="6"/>
        <v>1106.56</v>
      </c>
      <c r="DB53" s="446">
        <f t="shared" si="17"/>
        <v>0</v>
      </c>
      <c r="DC53" s="447">
        <f t="shared" si="7"/>
        <v>60480</v>
      </c>
      <c r="DD53" s="494">
        <f t="shared" si="35"/>
        <v>0</v>
      </c>
      <c r="DE53" s="448">
        <f t="shared" si="34"/>
        <v>0</v>
      </c>
      <c r="DF53" s="448">
        <f>SUM(DC53:DE53)</f>
        <v>60480</v>
      </c>
      <c r="DG53" s="448">
        <f t="shared" si="8"/>
        <v>2602.7567999999997</v>
      </c>
      <c r="DH53" s="448">
        <f>+CH53*CI53*CJ53*CG53/1000</f>
        <v>0</v>
      </c>
      <c r="DI53" s="448">
        <f t="shared" ref="DI53:DI79" si="60">SUM(DG53:DH53)</f>
        <v>2602.7567999999997</v>
      </c>
      <c r="DJ53" s="448">
        <f t="shared" si="18"/>
        <v>19584</v>
      </c>
      <c r="DK53" s="448">
        <f t="shared" si="19"/>
        <v>1104</v>
      </c>
      <c r="DL53" s="432">
        <f t="shared" ref="DL53:DL79" si="61">SUM(DJ53:DK53)</f>
        <v>20688</v>
      </c>
      <c r="DQ53" s="169">
        <f t="shared" si="51"/>
        <v>0</v>
      </c>
      <c r="DR53" s="169">
        <f t="shared" si="51"/>
        <v>0</v>
      </c>
      <c r="DS53" s="169">
        <f t="shared" si="51"/>
        <v>0</v>
      </c>
      <c r="DT53" s="169">
        <f t="shared" si="51"/>
        <v>0</v>
      </c>
      <c r="DU53" s="169">
        <f t="shared" si="51"/>
        <v>0</v>
      </c>
      <c r="DV53" s="169">
        <f t="shared" si="51"/>
        <v>0</v>
      </c>
      <c r="DW53" s="169">
        <f t="shared" si="51"/>
        <v>0</v>
      </c>
      <c r="DX53" s="169">
        <f t="shared" si="51"/>
        <v>0</v>
      </c>
      <c r="DY53" s="169">
        <f t="shared" si="51"/>
        <v>0</v>
      </c>
      <c r="DZ53" s="169">
        <f t="shared" si="51"/>
        <v>0</v>
      </c>
      <c r="EA53" s="169">
        <f t="shared" si="51"/>
        <v>0</v>
      </c>
      <c r="EB53" s="169">
        <f t="shared" si="51"/>
        <v>0</v>
      </c>
      <c r="EC53" s="169">
        <f t="shared" si="51"/>
        <v>0</v>
      </c>
      <c r="ED53" s="169">
        <f t="shared" si="51"/>
        <v>0</v>
      </c>
      <c r="EE53" s="169">
        <f t="shared" si="51"/>
        <v>0</v>
      </c>
      <c r="EF53" s="169">
        <f t="shared" ref="EF53:EN80" si="62">IF($I53=EF$3,$X53,0)</f>
        <v>0</v>
      </c>
      <c r="EG53" s="169">
        <f t="shared" si="62"/>
        <v>0</v>
      </c>
      <c r="EH53" s="169">
        <f t="shared" si="62"/>
        <v>0</v>
      </c>
      <c r="EI53" s="169">
        <f t="shared" si="62"/>
        <v>0</v>
      </c>
      <c r="EJ53" s="169">
        <f t="shared" si="62"/>
        <v>0</v>
      </c>
      <c r="EK53" s="169">
        <f t="shared" si="62"/>
        <v>0</v>
      </c>
      <c r="EL53" s="169">
        <f t="shared" si="62"/>
        <v>0</v>
      </c>
      <c r="EM53" s="169">
        <f t="shared" si="62"/>
        <v>0</v>
      </c>
      <c r="EN53" s="169">
        <f t="shared" si="62"/>
        <v>0</v>
      </c>
      <c r="EP53" s="169">
        <f t="shared" si="54"/>
        <v>0</v>
      </c>
      <c r="EQ53" s="169">
        <f t="shared" si="54"/>
        <v>0</v>
      </c>
      <c r="ER53" s="169">
        <f t="shared" si="54"/>
        <v>0</v>
      </c>
      <c r="ES53" s="169">
        <f t="shared" si="54"/>
        <v>0</v>
      </c>
      <c r="ET53" s="169">
        <f t="shared" si="54"/>
        <v>0</v>
      </c>
      <c r="EU53" s="169">
        <f t="shared" si="54"/>
        <v>0</v>
      </c>
      <c r="EV53" s="169">
        <f t="shared" si="54"/>
        <v>0</v>
      </c>
      <c r="EW53" s="169">
        <f t="shared" si="54"/>
        <v>0</v>
      </c>
      <c r="EX53" s="169">
        <f t="shared" si="54"/>
        <v>0</v>
      </c>
      <c r="EY53" s="169">
        <f t="shared" si="54"/>
        <v>0</v>
      </c>
      <c r="EZ53" s="169">
        <f t="shared" si="54"/>
        <v>0</v>
      </c>
      <c r="FA53" s="169">
        <f t="shared" si="54"/>
        <v>0</v>
      </c>
      <c r="FB53" s="169">
        <f t="shared" si="54"/>
        <v>0</v>
      </c>
      <c r="FC53" s="169">
        <f t="shared" si="54"/>
        <v>0</v>
      </c>
      <c r="FD53" s="169">
        <f t="shared" si="54"/>
        <v>0</v>
      </c>
      <c r="FE53" s="169">
        <f t="shared" si="54"/>
        <v>0</v>
      </c>
      <c r="FF53" s="169">
        <f t="shared" si="52"/>
        <v>0</v>
      </c>
      <c r="FG53" s="169">
        <f t="shared" si="52"/>
        <v>0</v>
      </c>
      <c r="FH53" s="169">
        <f t="shared" si="52"/>
        <v>0</v>
      </c>
      <c r="FI53" s="169">
        <f t="shared" si="52"/>
        <v>0</v>
      </c>
      <c r="FJ53" s="169">
        <f t="shared" si="52"/>
        <v>0</v>
      </c>
      <c r="FK53" s="169">
        <f t="shared" si="52"/>
        <v>0</v>
      </c>
      <c r="FL53" s="169">
        <f t="shared" si="52"/>
        <v>0</v>
      </c>
      <c r="FM53" s="169">
        <f t="shared" si="52"/>
        <v>0</v>
      </c>
      <c r="FO53" s="169">
        <f t="shared" si="55"/>
        <v>0</v>
      </c>
      <c r="FP53" s="169">
        <f t="shared" si="55"/>
        <v>0</v>
      </c>
      <c r="FQ53" s="169">
        <f t="shared" si="55"/>
        <v>0</v>
      </c>
      <c r="FR53" s="169">
        <f t="shared" si="55"/>
        <v>0</v>
      </c>
      <c r="FS53" s="169">
        <f t="shared" si="55"/>
        <v>0</v>
      </c>
      <c r="FT53" s="169">
        <f t="shared" si="55"/>
        <v>0</v>
      </c>
      <c r="FU53" s="169">
        <f t="shared" si="55"/>
        <v>0</v>
      </c>
      <c r="FV53" s="169">
        <f t="shared" si="55"/>
        <v>0</v>
      </c>
      <c r="FW53" s="169">
        <f t="shared" si="55"/>
        <v>0</v>
      </c>
      <c r="FX53" s="169">
        <f t="shared" si="55"/>
        <v>0</v>
      </c>
      <c r="FY53" s="169">
        <f t="shared" si="55"/>
        <v>0</v>
      </c>
      <c r="FZ53" s="169">
        <f t="shared" si="55"/>
        <v>0</v>
      </c>
      <c r="GA53" s="169">
        <f t="shared" si="55"/>
        <v>0</v>
      </c>
      <c r="GB53" s="169">
        <f t="shared" si="55"/>
        <v>0</v>
      </c>
      <c r="GC53" s="169">
        <f t="shared" si="55"/>
        <v>0</v>
      </c>
      <c r="GD53" s="169">
        <f t="shared" si="55"/>
        <v>0</v>
      </c>
      <c r="GE53" s="169">
        <f t="shared" si="53"/>
        <v>0</v>
      </c>
      <c r="GF53" s="169">
        <f t="shared" si="53"/>
        <v>0</v>
      </c>
      <c r="GG53" s="169">
        <f t="shared" si="53"/>
        <v>0</v>
      </c>
      <c r="GH53" s="169">
        <f t="shared" si="53"/>
        <v>0</v>
      </c>
      <c r="GI53" s="169">
        <f t="shared" si="53"/>
        <v>0</v>
      </c>
      <c r="GJ53" s="169">
        <f t="shared" si="53"/>
        <v>0</v>
      </c>
      <c r="GK53" s="169">
        <f t="shared" si="53"/>
        <v>0</v>
      </c>
      <c r="GL53" s="169">
        <f t="shared" si="53"/>
        <v>0</v>
      </c>
    </row>
    <row r="54" spans="1:194" s="169" customFormat="1" ht="30.75" customHeight="1">
      <c r="A54" s="402" t="s">
        <v>318</v>
      </c>
      <c r="B54" s="403">
        <f>L$344</f>
        <v>2377514.2425875412</v>
      </c>
      <c r="D54" s="570" t="s">
        <v>382</v>
      </c>
      <c r="E54" s="450" t="s">
        <v>52</v>
      </c>
      <c r="F54" s="450" t="s">
        <v>383</v>
      </c>
      <c r="G54" s="450"/>
      <c r="H54" s="500"/>
      <c r="I54" s="452" t="s">
        <v>297</v>
      </c>
      <c r="J54" s="453" t="s">
        <v>399</v>
      </c>
      <c r="K54" s="453" t="s">
        <v>400</v>
      </c>
      <c r="L54" s="450">
        <v>36</v>
      </c>
      <c r="M54" s="450">
        <v>2</v>
      </c>
      <c r="N54" s="409">
        <v>1</v>
      </c>
      <c r="O54" s="455">
        <f t="shared" si="13"/>
        <v>72</v>
      </c>
      <c r="P54" s="456">
        <v>36</v>
      </c>
      <c r="Q54" s="457">
        <f t="shared" si="22"/>
        <v>45</v>
      </c>
      <c r="R54" s="457">
        <f t="shared" si="23"/>
        <v>3240</v>
      </c>
      <c r="S54" s="458" t="e">
        <f>#REF!</f>
        <v>#REF!</v>
      </c>
      <c r="T54" s="458">
        <v>-23</v>
      </c>
      <c r="U54" s="458" t="e">
        <f t="shared" si="24"/>
        <v>#REF!</v>
      </c>
      <c r="V54" s="459">
        <v>9</v>
      </c>
      <c r="W54" s="459">
        <v>266</v>
      </c>
      <c r="X54" s="460">
        <f t="shared" si="25"/>
        <v>3240</v>
      </c>
      <c r="Y54" s="461">
        <f t="shared" si="26"/>
        <v>7756.56</v>
      </c>
      <c r="Z54" s="462" t="s">
        <v>336</v>
      </c>
      <c r="AA54" s="463">
        <v>175</v>
      </c>
      <c r="AB54" s="464">
        <v>62</v>
      </c>
      <c r="AC54" s="464">
        <v>8</v>
      </c>
      <c r="AD54" s="464">
        <v>270</v>
      </c>
      <c r="AE54" s="465">
        <v>1</v>
      </c>
      <c r="AF54" s="466">
        <f>AA54*AB54</f>
        <v>10850</v>
      </c>
      <c r="AG54" s="488"/>
      <c r="AH54" s="469"/>
      <c r="AI54" s="469"/>
      <c r="AJ54" s="469"/>
      <c r="AK54" s="469"/>
      <c r="AL54" s="469"/>
      <c r="AM54" s="469"/>
      <c r="AN54" s="469"/>
      <c r="AO54" s="471"/>
      <c r="AP54" s="472"/>
      <c r="AQ54" s="473"/>
      <c r="AR54" s="474"/>
      <c r="AS54" s="474"/>
      <c r="AT54" s="571"/>
      <c r="AU54" s="469"/>
      <c r="AV54" s="469"/>
      <c r="AW54" s="475"/>
      <c r="AX54" s="471">
        <f t="shared" si="28"/>
        <v>0</v>
      </c>
      <c r="AY54" s="656" t="s">
        <v>397</v>
      </c>
      <c r="AZ54" s="574"/>
      <c r="BA54" s="574"/>
      <c r="BB54" s="613">
        <v>40</v>
      </c>
      <c r="BC54" s="574">
        <v>8</v>
      </c>
      <c r="BD54" s="574">
        <v>2</v>
      </c>
      <c r="BE54" s="574">
        <v>266</v>
      </c>
      <c r="BF54" s="614">
        <v>1</v>
      </c>
      <c r="BG54" s="479">
        <f t="shared" si="14"/>
        <v>320</v>
      </c>
      <c r="BH54" s="480" t="s">
        <v>526</v>
      </c>
      <c r="BI54" s="481">
        <v>1</v>
      </c>
      <c r="BJ54" s="481">
        <f t="shared" ref="BJ54:BJ58" si="63">BK54/BL54</f>
        <v>2863.6363636363635</v>
      </c>
      <c r="BK54" s="481">
        <v>6300</v>
      </c>
      <c r="BL54" s="482">
        <v>2.2000000000000002</v>
      </c>
      <c r="BM54" s="481">
        <v>8</v>
      </c>
      <c r="BN54" s="481">
        <v>60</v>
      </c>
      <c r="BO54" s="483">
        <v>0.8</v>
      </c>
      <c r="BP54" s="482">
        <f>BK54</f>
        <v>6300</v>
      </c>
      <c r="BQ54" s="479">
        <f>BJ54*BI54</f>
        <v>2863.6363636363635</v>
      </c>
      <c r="BR54" s="480" t="s">
        <v>526</v>
      </c>
      <c r="BS54" s="481">
        <v>1</v>
      </c>
      <c r="BT54" s="481">
        <f t="shared" ref="BT54:BT58" si="64">BU54/BV54</f>
        <v>3000</v>
      </c>
      <c r="BU54" s="481">
        <v>6000</v>
      </c>
      <c r="BV54" s="482">
        <v>2</v>
      </c>
      <c r="BW54" s="481">
        <v>8</v>
      </c>
      <c r="BX54" s="481">
        <v>90</v>
      </c>
      <c r="BY54" s="483">
        <v>0.8</v>
      </c>
      <c r="BZ54" s="482">
        <f>BU54*BS54</f>
        <v>6000</v>
      </c>
      <c r="CA54" s="479">
        <f t="shared" si="29"/>
        <v>3000</v>
      </c>
      <c r="CB54" s="504"/>
      <c r="CC54" s="469"/>
      <c r="CD54" s="469"/>
      <c r="CE54" s="469"/>
      <c r="CF54" s="481"/>
      <c r="CG54" s="481"/>
      <c r="CH54" s="481"/>
      <c r="CI54" s="483"/>
      <c r="CJ54" s="485">
        <f t="shared" si="30"/>
        <v>0</v>
      </c>
      <c r="CK54" s="486">
        <f t="shared" si="16"/>
        <v>5863.636363636364</v>
      </c>
      <c r="CL54" s="479">
        <f t="shared" si="31"/>
        <v>5863.636363636364</v>
      </c>
      <c r="CM54" s="505"/>
      <c r="CN54" s="469"/>
      <c r="CO54" s="469"/>
      <c r="CP54" s="469"/>
      <c r="CQ54" s="469"/>
      <c r="CR54" s="469"/>
      <c r="CS54" s="485">
        <f t="shared" si="32"/>
        <v>0</v>
      </c>
      <c r="CT54" s="488"/>
      <c r="CU54" s="469"/>
      <c r="CV54" s="469"/>
      <c r="CW54" s="469"/>
      <c r="CX54" s="489"/>
      <c r="CY54" s="490"/>
      <c r="CZ54" s="491">
        <f t="shared" si="33"/>
        <v>7756.56</v>
      </c>
      <c r="DA54" s="491">
        <f t="shared" si="6"/>
        <v>23436</v>
      </c>
      <c r="DB54" s="491">
        <f t="shared" si="17"/>
        <v>0</v>
      </c>
      <c r="DC54" s="493">
        <f t="shared" si="7"/>
        <v>0</v>
      </c>
      <c r="DD54" s="494">
        <f t="shared" si="35"/>
        <v>0</v>
      </c>
      <c r="DE54" s="494">
        <f t="shared" si="34"/>
        <v>0</v>
      </c>
      <c r="DF54" s="494">
        <f t="shared" ref="DF54:DF107" si="65">SUM(DC54:DE54)</f>
        <v>0</v>
      </c>
      <c r="DG54" s="494">
        <f t="shared" si="8"/>
        <v>170.24</v>
      </c>
      <c r="DH54" s="494">
        <f t="shared" si="9"/>
        <v>0</v>
      </c>
      <c r="DI54" s="494">
        <f t="shared" si="60"/>
        <v>170.24</v>
      </c>
      <c r="DJ54" s="494">
        <f t="shared" si="18"/>
        <v>1728</v>
      </c>
      <c r="DK54" s="494">
        <f t="shared" si="19"/>
        <v>1099.6363636363637</v>
      </c>
      <c r="DL54" s="479">
        <f t="shared" si="61"/>
        <v>2827.636363636364</v>
      </c>
      <c r="DQ54" s="169">
        <f t="shared" ref="DQ54:EF69" si="66">IF($I54=DQ$3,$X54,0)</f>
        <v>0</v>
      </c>
      <c r="DR54" s="169">
        <f t="shared" si="66"/>
        <v>0</v>
      </c>
      <c r="DS54" s="169">
        <f t="shared" si="66"/>
        <v>0</v>
      </c>
      <c r="DT54" s="169">
        <f t="shared" si="66"/>
        <v>0</v>
      </c>
      <c r="DU54" s="169">
        <f t="shared" si="66"/>
        <v>3240</v>
      </c>
      <c r="DV54" s="169">
        <f t="shared" si="66"/>
        <v>0</v>
      </c>
      <c r="DW54" s="169">
        <f t="shared" si="66"/>
        <v>0</v>
      </c>
      <c r="DX54" s="169">
        <f t="shared" si="66"/>
        <v>0</v>
      </c>
      <c r="DY54" s="169">
        <f t="shared" si="66"/>
        <v>0</v>
      </c>
      <c r="DZ54" s="169">
        <f t="shared" si="66"/>
        <v>0</v>
      </c>
      <c r="EA54" s="169">
        <f t="shared" si="66"/>
        <v>0</v>
      </c>
      <c r="EB54" s="169">
        <f t="shared" si="66"/>
        <v>0</v>
      </c>
      <c r="EC54" s="169">
        <f t="shared" si="66"/>
        <v>0</v>
      </c>
      <c r="ED54" s="169">
        <f t="shared" si="66"/>
        <v>0</v>
      </c>
      <c r="EE54" s="169">
        <f t="shared" si="66"/>
        <v>0</v>
      </c>
      <c r="EF54" s="169">
        <f t="shared" si="66"/>
        <v>0</v>
      </c>
      <c r="EG54" s="169">
        <f t="shared" si="62"/>
        <v>0</v>
      </c>
      <c r="EH54" s="169">
        <f t="shared" si="62"/>
        <v>0</v>
      </c>
      <c r="EI54" s="169">
        <f t="shared" si="62"/>
        <v>0</v>
      </c>
      <c r="EJ54" s="169">
        <f t="shared" si="62"/>
        <v>0</v>
      </c>
      <c r="EK54" s="169">
        <f t="shared" si="62"/>
        <v>0</v>
      </c>
      <c r="EL54" s="169">
        <f t="shared" si="62"/>
        <v>0</v>
      </c>
      <c r="EM54" s="169">
        <f t="shared" si="62"/>
        <v>0</v>
      </c>
      <c r="EN54" s="169">
        <f t="shared" si="62"/>
        <v>0</v>
      </c>
      <c r="EP54" s="169">
        <f t="shared" si="54"/>
        <v>0</v>
      </c>
      <c r="EQ54" s="169">
        <f t="shared" si="54"/>
        <v>0</v>
      </c>
      <c r="ER54" s="169">
        <f t="shared" si="54"/>
        <v>0</v>
      </c>
      <c r="ES54" s="169">
        <f t="shared" si="54"/>
        <v>0</v>
      </c>
      <c r="ET54" s="169">
        <f t="shared" si="54"/>
        <v>7756.56</v>
      </c>
      <c r="EU54" s="169">
        <f t="shared" si="54"/>
        <v>0</v>
      </c>
      <c r="EV54" s="169">
        <f t="shared" si="54"/>
        <v>0</v>
      </c>
      <c r="EW54" s="169">
        <f t="shared" si="54"/>
        <v>0</v>
      </c>
      <c r="EX54" s="169">
        <f t="shared" si="54"/>
        <v>0</v>
      </c>
      <c r="EY54" s="169">
        <f t="shared" si="54"/>
        <v>0</v>
      </c>
      <c r="EZ54" s="169">
        <f t="shared" si="54"/>
        <v>0</v>
      </c>
      <c r="FA54" s="169">
        <f t="shared" si="54"/>
        <v>0</v>
      </c>
      <c r="FB54" s="169">
        <f t="shared" si="54"/>
        <v>0</v>
      </c>
      <c r="FC54" s="169">
        <f t="shared" si="54"/>
        <v>0</v>
      </c>
      <c r="FD54" s="169">
        <f t="shared" si="54"/>
        <v>0</v>
      </c>
      <c r="FE54" s="169">
        <f t="shared" si="54"/>
        <v>0</v>
      </c>
      <c r="FF54" s="169">
        <f t="shared" si="52"/>
        <v>0</v>
      </c>
      <c r="FG54" s="169">
        <f t="shared" si="52"/>
        <v>0</v>
      </c>
      <c r="FH54" s="169">
        <f t="shared" si="52"/>
        <v>0</v>
      </c>
      <c r="FI54" s="169">
        <f t="shared" si="52"/>
        <v>0</v>
      </c>
      <c r="FJ54" s="169">
        <f t="shared" si="52"/>
        <v>0</v>
      </c>
      <c r="FK54" s="169">
        <f t="shared" si="52"/>
        <v>0</v>
      </c>
      <c r="FL54" s="169">
        <f t="shared" si="52"/>
        <v>0</v>
      </c>
      <c r="FM54" s="169">
        <f t="shared" si="52"/>
        <v>0</v>
      </c>
      <c r="FO54" s="169">
        <f t="shared" si="55"/>
        <v>0</v>
      </c>
      <c r="FP54" s="169">
        <f t="shared" si="55"/>
        <v>0</v>
      </c>
      <c r="FQ54" s="169">
        <f t="shared" si="55"/>
        <v>0</v>
      </c>
      <c r="FR54" s="169">
        <f t="shared" si="55"/>
        <v>0</v>
      </c>
      <c r="FS54" s="169">
        <f t="shared" si="55"/>
        <v>36</v>
      </c>
      <c r="FT54" s="169">
        <f t="shared" si="55"/>
        <v>0</v>
      </c>
      <c r="FU54" s="169">
        <f t="shared" si="55"/>
        <v>0</v>
      </c>
      <c r="FV54" s="169">
        <f t="shared" si="55"/>
        <v>0</v>
      </c>
      <c r="FW54" s="169">
        <f t="shared" si="55"/>
        <v>0</v>
      </c>
      <c r="FX54" s="169">
        <f t="shared" si="55"/>
        <v>0</v>
      </c>
      <c r="FY54" s="169">
        <f t="shared" si="55"/>
        <v>0</v>
      </c>
      <c r="FZ54" s="169">
        <f t="shared" si="55"/>
        <v>0</v>
      </c>
      <c r="GA54" s="169">
        <f t="shared" si="55"/>
        <v>0</v>
      </c>
      <c r="GB54" s="169">
        <f t="shared" si="55"/>
        <v>0</v>
      </c>
      <c r="GC54" s="169">
        <f t="shared" si="55"/>
        <v>0</v>
      </c>
      <c r="GD54" s="169">
        <f t="shared" si="55"/>
        <v>0</v>
      </c>
      <c r="GE54" s="169">
        <f t="shared" si="53"/>
        <v>0</v>
      </c>
      <c r="GF54" s="169">
        <f t="shared" si="53"/>
        <v>0</v>
      </c>
      <c r="GG54" s="169">
        <f t="shared" si="53"/>
        <v>0</v>
      </c>
      <c r="GH54" s="169">
        <f t="shared" si="53"/>
        <v>0</v>
      </c>
      <c r="GI54" s="169">
        <f t="shared" si="53"/>
        <v>0</v>
      </c>
      <c r="GJ54" s="169">
        <f t="shared" si="53"/>
        <v>0</v>
      </c>
      <c r="GK54" s="169">
        <f t="shared" si="53"/>
        <v>0</v>
      </c>
      <c r="GL54" s="169">
        <f t="shared" si="53"/>
        <v>0</v>
      </c>
    </row>
    <row r="55" spans="1:194" s="169" customFormat="1" ht="32.25" customHeight="1" thickBot="1">
      <c r="A55" s="402" t="s">
        <v>319</v>
      </c>
      <c r="B55" s="495">
        <f>L$350</f>
        <v>0.48756581478001321</v>
      </c>
      <c r="D55" s="570" t="s">
        <v>382</v>
      </c>
      <c r="E55" s="450" t="s">
        <v>52</v>
      </c>
      <c r="F55" s="450" t="s">
        <v>391</v>
      </c>
      <c r="G55" s="450"/>
      <c r="H55" s="500"/>
      <c r="I55" s="452" t="s">
        <v>306</v>
      </c>
      <c r="J55" s="453" t="s">
        <v>331</v>
      </c>
      <c r="K55" s="453" t="s">
        <v>332</v>
      </c>
      <c r="L55" s="450">
        <v>4</v>
      </c>
      <c r="M55" s="450">
        <v>1</v>
      </c>
      <c r="N55" s="454">
        <v>0.2</v>
      </c>
      <c r="O55" s="455">
        <f t="shared" si="13"/>
        <v>4</v>
      </c>
      <c r="P55" s="456">
        <v>20</v>
      </c>
      <c r="Q55" s="457">
        <f t="shared" si="22"/>
        <v>21</v>
      </c>
      <c r="R55" s="457">
        <f t="shared" si="23"/>
        <v>84</v>
      </c>
      <c r="S55" s="458" t="e">
        <f>#REF!</f>
        <v>#REF!</v>
      </c>
      <c r="T55" s="458">
        <v>-22</v>
      </c>
      <c r="U55" s="458" t="e">
        <f t="shared" si="24"/>
        <v>#REF!</v>
      </c>
      <c r="V55" s="459">
        <v>9</v>
      </c>
      <c r="W55" s="459">
        <v>266</v>
      </c>
      <c r="X55" s="460">
        <f t="shared" si="25"/>
        <v>84</v>
      </c>
      <c r="Y55" s="461">
        <f t="shared" si="26"/>
        <v>40.219200000000008</v>
      </c>
      <c r="Z55" s="462" t="s">
        <v>333</v>
      </c>
      <c r="AA55" s="463">
        <v>150</v>
      </c>
      <c r="AB55" s="464">
        <v>2</v>
      </c>
      <c r="AC55" s="464">
        <v>8</v>
      </c>
      <c r="AD55" s="464">
        <v>266</v>
      </c>
      <c r="AE55" s="465">
        <v>0.1</v>
      </c>
      <c r="AF55" s="466">
        <f>AA55*AB55</f>
        <v>300</v>
      </c>
      <c r="AG55" s="488"/>
      <c r="AH55" s="469"/>
      <c r="AI55" s="469"/>
      <c r="AJ55" s="469"/>
      <c r="AK55" s="469"/>
      <c r="AL55" s="469"/>
      <c r="AM55" s="469"/>
      <c r="AN55" s="469"/>
      <c r="AO55" s="471">
        <f t="shared" si="27"/>
        <v>0</v>
      </c>
      <c r="AP55" s="472"/>
      <c r="AQ55" s="473"/>
      <c r="AR55" s="502"/>
      <c r="AS55" s="502"/>
      <c r="AT55" s="503"/>
      <c r="AU55" s="469"/>
      <c r="AV55" s="469"/>
      <c r="AW55" s="475"/>
      <c r="AX55" s="471">
        <f t="shared" si="28"/>
        <v>0</v>
      </c>
      <c r="AY55" s="497"/>
      <c r="AZ55" s="469"/>
      <c r="BA55" s="469"/>
      <c r="BB55" s="478"/>
      <c r="BC55" s="469"/>
      <c r="BD55" s="469"/>
      <c r="BE55" s="469"/>
      <c r="BF55" s="475"/>
      <c r="BG55" s="479">
        <f t="shared" si="14"/>
        <v>0</v>
      </c>
      <c r="BH55" s="480" t="s">
        <v>528</v>
      </c>
      <c r="BI55" s="481">
        <v>1</v>
      </c>
      <c r="BJ55" s="481">
        <f t="shared" si="63"/>
        <v>1050</v>
      </c>
      <c r="BK55" s="481">
        <v>2100</v>
      </c>
      <c r="BL55" s="482">
        <v>2</v>
      </c>
      <c r="BM55" s="481">
        <v>8</v>
      </c>
      <c r="BN55" s="481">
        <v>60</v>
      </c>
      <c r="BO55" s="483">
        <v>0.8</v>
      </c>
      <c r="BP55" s="482">
        <f t="shared" si="4"/>
        <v>2100</v>
      </c>
      <c r="BQ55" s="479">
        <f t="shared" si="15"/>
        <v>1050</v>
      </c>
      <c r="BR55" s="480" t="s">
        <v>528</v>
      </c>
      <c r="BS55" s="481">
        <v>1</v>
      </c>
      <c r="BT55" s="481">
        <f t="shared" si="64"/>
        <v>1000</v>
      </c>
      <c r="BU55" s="481">
        <v>2000</v>
      </c>
      <c r="BV55" s="482">
        <v>2</v>
      </c>
      <c r="BW55" s="481">
        <v>8</v>
      </c>
      <c r="BX55" s="481">
        <v>90</v>
      </c>
      <c r="BY55" s="483">
        <v>0.8</v>
      </c>
      <c r="BZ55" s="482">
        <f t="shared" si="5"/>
        <v>2000</v>
      </c>
      <c r="CA55" s="479">
        <f t="shared" si="29"/>
        <v>1000</v>
      </c>
      <c r="CB55" s="504"/>
      <c r="CC55" s="469"/>
      <c r="CD55" s="469"/>
      <c r="CE55" s="469"/>
      <c r="CF55" s="481"/>
      <c r="CG55" s="481"/>
      <c r="CH55" s="481"/>
      <c r="CI55" s="483"/>
      <c r="CJ55" s="485">
        <f t="shared" si="30"/>
        <v>0</v>
      </c>
      <c r="CK55" s="486">
        <f t="shared" si="16"/>
        <v>2050</v>
      </c>
      <c r="CL55" s="479">
        <f t="shared" si="31"/>
        <v>2050</v>
      </c>
      <c r="CM55" s="505"/>
      <c r="CN55" s="469"/>
      <c r="CO55" s="469"/>
      <c r="CP55" s="469"/>
      <c r="CQ55" s="469"/>
      <c r="CR55" s="469"/>
      <c r="CS55" s="485">
        <f t="shared" si="32"/>
        <v>0</v>
      </c>
      <c r="CT55" s="488"/>
      <c r="CU55" s="469"/>
      <c r="CV55" s="469"/>
      <c r="CW55" s="469"/>
      <c r="CX55" s="489"/>
      <c r="CY55" s="490"/>
      <c r="CZ55" s="491">
        <f t="shared" si="33"/>
        <v>40.219200000000008</v>
      </c>
      <c r="DA55" s="491">
        <f t="shared" si="6"/>
        <v>63.84</v>
      </c>
      <c r="DB55" s="491">
        <f t="shared" si="17"/>
        <v>0</v>
      </c>
      <c r="DC55" s="493">
        <f t="shared" si="7"/>
        <v>0</v>
      </c>
      <c r="DD55" s="494">
        <f t="shared" si="35"/>
        <v>0</v>
      </c>
      <c r="DE55" s="494">
        <f t="shared" si="34"/>
        <v>0</v>
      </c>
      <c r="DF55" s="494">
        <f t="shared" si="65"/>
        <v>0</v>
      </c>
      <c r="DG55" s="494">
        <f t="shared" si="8"/>
        <v>0</v>
      </c>
      <c r="DH55" s="494">
        <f t="shared" si="9"/>
        <v>0</v>
      </c>
      <c r="DI55" s="494">
        <f t="shared" si="60"/>
        <v>0</v>
      </c>
      <c r="DJ55" s="494">
        <f t="shared" si="18"/>
        <v>576</v>
      </c>
      <c r="DK55" s="494">
        <f t="shared" si="19"/>
        <v>403.2</v>
      </c>
      <c r="DL55" s="479">
        <f t="shared" si="61"/>
        <v>979.2</v>
      </c>
      <c r="DQ55" s="169">
        <f t="shared" si="66"/>
        <v>0</v>
      </c>
      <c r="DR55" s="169">
        <f t="shared" si="66"/>
        <v>0</v>
      </c>
      <c r="DS55" s="169">
        <f t="shared" si="66"/>
        <v>0</v>
      </c>
      <c r="DT55" s="169">
        <f t="shared" si="66"/>
        <v>0</v>
      </c>
      <c r="DU55" s="169">
        <f t="shared" si="66"/>
        <v>0</v>
      </c>
      <c r="DV55" s="169">
        <f t="shared" si="66"/>
        <v>0</v>
      </c>
      <c r="DW55" s="169">
        <f t="shared" si="66"/>
        <v>0</v>
      </c>
      <c r="DX55" s="169">
        <f t="shared" si="66"/>
        <v>0</v>
      </c>
      <c r="DY55" s="169">
        <f t="shared" si="66"/>
        <v>0</v>
      </c>
      <c r="DZ55" s="169">
        <f t="shared" si="66"/>
        <v>0</v>
      </c>
      <c r="EA55" s="169">
        <f t="shared" si="66"/>
        <v>0</v>
      </c>
      <c r="EB55" s="169">
        <f t="shared" si="66"/>
        <v>0</v>
      </c>
      <c r="EC55" s="169">
        <f t="shared" si="66"/>
        <v>0</v>
      </c>
      <c r="ED55" s="169">
        <f t="shared" si="66"/>
        <v>0</v>
      </c>
      <c r="EE55" s="169">
        <f t="shared" si="66"/>
        <v>0</v>
      </c>
      <c r="EF55" s="169">
        <f t="shared" si="66"/>
        <v>0</v>
      </c>
      <c r="EG55" s="169">
        <f t="shared" si="62"/>
        <v>0</v>
      </c>
      <c r="EH55" s="169">
        <f t="shared" si="62"/>
        <v>0</v>
      </c>
      <c r="EI55" s="169">
        <f t="shared" si="62"/>
        <v>0</v>
      </c>
      <c r="EJ55" s="169">
        <f t="shared" si="62"/>
        <v>0</v>
      </c>
      <c r="EK55" s="169">
        <f t="shared" si="62"/>
        <v>84</v>
      </c>
      <c r="EL55" s="169">
        <f t="shared" si="62"/>
        <v>0</v>
      </c>
      <c r="EM55" s="169">
        <f t="shared" si="62"/>
        <v>0</v>
      </c>
      <c r="EN55" s="169">
        <f t="shared" si="62"/>
        <v>0</v>
      </c>
      <c r="EP55" s="169">
        <f t="shared" si="54"/>
        <v>0</v>
      </c>
      <c r="EQ55" s="169">
        <f t="shared" si="54"/>
        <v>0</v>
      </c>
      <c r="ER55" s="169">
        <f t="shared" si="54"/>
        <v>0</v>
      </c>
      <c r="ES55" s="169">
        <f t="shared" si="54"/>
        <v>0</v>
      </c>
      <c r="ET55" s="169">
        <f t="shared" si="54"/>
        <v>0</v>
      </c>
      <c r="EU55" s="169">
        <f t="shared" si="54"/>
        <v>0</v>
      </c>
      <c r="EV55" s="169">
        <f t="shared" si="54"/>
        <v>0</v>
      </c>
      <c r="EW55" s="169">
        <f t="shared" si="54"/>
        <v>0</v>
      </c>
      <c r="EX55" s="169">
        <f t="shared" si="54"/>
        <v>0</v>
      </c>
      <c r="EY55" s="169">
        <f t="shared" si="54"/>
        <v>0</v>
      </c>
      <c r="EZ55" s="169">
        <f t="shared" si="54"/>
        <v>0</v>
      </c>
      <c r="FA55" s="169">
        <f t="shared" si="54"/>
        <v>0</v>
      </c>
      <c r="FB55" s="169">
        <f t="shared" si="54"/>
        <v>0</v>
      </c>
      <c r="FC55" s="169">
        <f t="shared" si="54"/>
        <v>0</v>
      </c>
      <c r="FD55" s="169">
        <f t="shared" si="54"/>
        <v>0</v>
      </c>
      <c r="FE55" s="169">
        <f>IF($I55=FE$3,$Y55,0)</f>
        <v>0</v>
      </c>
      <c r="FF55" s="169">
        <f t="shared" si="52"/>
        <v>0</v>
      </c>
      <c r="FG55" s="169">
        <f t="shared" si="52"/>
        <v>0</v>
      </c>
      <c r="FH55" s="169">
        <f t="shared" si="52"/>
        <v>0</v>
      </c>
      <c r="FI55" s="169">
        <f t="shared" si="52"/>
        <v>0</v>
      </c>
      <c r="FJ55" s="169">
        <f t="shared" si="52"/>
        <v>40.219200000000008</v>
      </c>
      <c r="FK55" s="169">
        <f t="shared" si="52"/>
        <v>0</v>
      </c>
      <c r="FL55" s="169">
        <f t="shared" si="52"/>
        <v>0</v>
      </c>
      <c r="FM55" s="169">
        <f t="shared" si="52"/>
        <v>0</v>
      </c>
      <c r="FO55" s="169">
        <f t="shared" si="55"/>
        <v>0</v>
      </c>
      <c r="FP55" s="169">
        <f t="shared" si="55"/>
        <v>0</v>
      </c>
      <c r="FQ55" s="169">
        <f t="shared" si="55"/>
        <v>0</v>
      </c>
      <c r="FR55" s="169">
        <f t="shared" si="55"/>
        <v>0</v>
      </c>
      <c r="FS55" s="169">
        <f t="shared" si="55"/>
        <v>0</v>
      </c>
      <c r="FT55" s="169">
        <f t="shared" si="55"/>
        <v>0</v>
      </c>
      <c r="FU55" s="169">
        <f t="shared" si="55"/>
        <v>0</v>
      </c>
      <c r="FV55" s="169">
        <f t="shared" si="55"/>
        <v>0</v>
      </c>
      <c r="FW55" s="169">
        <f t="shared" si="55"/>
        <v>0</v>
      </c>
      <c r="FX55" s="169">
        <f t="shared" si="55"/>
        <v>0</v>
      </c>
      <c r="FY55" s="169">
        <f t="shared" si="55"/>
        <v>0</v>
      </c>
      <c r="FZ55" s="169">
        <f t="shared" si="55"/>
        <v>0</v>
      </c>
      <c r="GA55" s="169">
        <f t="shared" si="55"/>
        <v>0</v>
      </c>
      <c r="GB55" s="169">
        <f t="shared" si="55"/>
        <v>0</v>
      </c>
      <c r="GC55" s="169">
        <f t="shared" si="55"/>
        <v>0</v>
      </c>
      <c r="GD55" s="169">
        <f>IF($I55=GD$3,$L55,0)</f>
        <v>0</v>
      </c>
      <c r="GE55" s="169">
        <f t="shared" si="53"/>
        <v>0</v>
      </c>
      <c r="GF55" s="169">
        <f t="shared" si="53"/>
        <v>0</v>
      </c>
      <c r="GG55" s="169">
        <f t="shared" si="53"/>
        <v>0</v>
      </c>
      <c r="GH55" s="169">
        <f t="shared" si="53"/>
        <v>0</v>
      </c>
      <c r="GI55" s="169">
        <f t="shared" si="53"/>
        <v>4</v>
      </c>
      <c r="GJ55" s="169">
        <f t="shared" si="53"/>
        <v>0</v>
      </c>
      <c r="GK55" s="169">
        <f t="shared" si="53"/>
        <v>0</v>
      </c>
      <c r="GL55" s="169">
        <f t="shared" si="53"/>
        <v>0</v>
      </c>
    </row>
    <row r="56" spans="1:194" s="169" customFormat="1" ht="24" customHeight="1">
      <c r="A56" s="499"/>
      <c r="B56" s="499"/>
      <c r="D56" s="570" t="s">
        <v>382</v>
      </c>
      <c r="E56" s="450" t="s">
        <v>53</v>
      </c>
      <c r="F56" s="450" t="s">
        <v>383</v>
      </c>
      <c r="G56" s="450"/>
      <c r="H56" s="500"/>
      <c r="I56" s="452" t="s">
        <v>297</v>
      </c>
      <c r="J56" s="453" t="s">
        <v>399</v>
      </c>
      <c r="K56" s="453" t="s">
        <v>400</v>
      </c>
      <c r="L56" s="450">
        <v>32</v>
      </c>
      <c r="M56" s="450">
        <v>2</v>
      </c>
      <c r="N56" s="409">
        <v>1</v>
      </c>
      <c r="O56" s="455">
        <f t="shared" si="13"/>
        <v>64</v>
      </c>
      <c r="P56" s="456">
        <v>36</v>
      </c>
      <c r="Q56" s="457">
        <f t="shared" si="22"/>
        <v>45</v>
      </c>
      <c r="R56" s="457">
        <f t="shared" si="23"/>
        <v>2880</v>
      </c>
      <c r="S56" s="458" t="e">
        <f>#REF!</f>
        <v>#REF!</v>
      </c>
      <c r="T56" s="458">
        <v>-21</v>
      </c>
      <c r="U56" s="458" t="e">
        <f t="shared" si="24"/>
        <v>#REF!</v>
      </c>
      <c r="V56" s="459">
        <v>9</v>
      </c>
      <c r="W56" s="459">
        <v>266</v>
      </c>
      <c r="X56" s="460">
        <f t="shared" si="25"/>
        <v>2880</v>
      </c>
      <c r="Y56" s="461">
        <f t="shared" si="26"/>
        <v>6894.72</v>
      </c>
      <c r="Z56" s="462" t="s">
        <v>336</v>
      </c>
      <c r="AA56" s="463">
        <v>175</v>
      </c>
      <c r="AB56" s="464">
        <v>8</v>
      </c>
      <c r="AC56" s="464">
        <v>8</v>
      </c>
      <c r="AD56" s="464">
        <v>266</v>
      </c>
      <c r="AE56" s="465">
        <v>1</v>
      </c>
      <c r="AF56" s="466">
        <f t="shared" ref="AF56:AF71" si="67">AA56*AB56</f>
        <v>1400</v>
      </c>
      <c r="AG56" s="488"/>
      <c r="AH56" s="534"/>
      <c r="AI56" s="469"/>
      <c r="AJ56" s="469"/>
      <c r="AK56" s="469"/>
      <c r="AL56" s="469"/>
      <c r="AM56" s="469"/>
      <c r="AN56" s="469"/>
      <c r="AO56" s="471">
        <f t="shared" si="27"/>
        <v>0</v>
      </c>
      <c r="AP56" s="472"/>
      <c r="AQ56" s="473"/>
      <c r="AR56" s="502"/>
      <c r="AS56" s="502"/>
      <c r="AT56" s="503"/>
      <c r="AU56" s="469"/>
      <c r="AV56" s="469"/>
      <c r="AW56" s="475"/>
      <c r="AX56" s="471">
        <f t="shared" si="28"/>
        <v>0</v>
      </c>
      <c r="AY56" s="462"/>
      <c r="AZ56" s="464"/>
      <c r="BA56" s="464"/>
      <c r="BB56" s="572"/>
      <c r="BC56" s="464"/>
      <c r="BD56" s="464"/>
      <c r="BE56" s="464"/>
      <c r="BF56" s="573"/>
      <c r="BG56" s="479">
        <f t="shared" si="14"/>
        <v>0</v>
      </c>
      <c r="BH56" s="480" t="s">
        <v>529</v>
      </c>
      <c r="BI56" s="481">
        <v>1</v>
      </c>
      <c r="BJ56" s="481">
        <f t="shared" si="63"/>
        <v>2608.6956521739135</v>
      </c>
      <c r="BK56" s="481">
        <v>6000</v>
      </c>
      <c r="BL56" s="482">
        <v>2.2999999999999998</v>
      </c>
      <c r="BM56" s="481">
        <v>8</v>
      </c>
      <c r="BN56" s="481">
        <v>60</v>
      </c>
      <c r="BO56" s="483">
        <v>0.8</v>
      </c>
      <c r="BP56" s="482">
        <f t="shared" si="4"/>
        <v>6000</v>
      </c>
      <c r="BQ56" s="479">
        <f t="shared" si="15"/>
        <v>2608.6956521739135</v>
      </c>
      <c r="BR56" s="480" t="s">
        <v>529</v>
      </c>
      <c r="BS56" s="481">
        <v>1</v>
      </c>
      <c r="BT56" s="481">
        <f t="shared" si="64"/>
        <v>2545.454545454545</v>
      </c>
      <c r="BU56" s="481">
        <v>5600</v>
      </c>
      <c r="BV56" s="482">
        <v>2.2000000000000002</v>
      </c>
      <c r="BW56" s="481">
        <v>8</v>
      </c>
      <c r="BX56" s="481">
        <v>90</v>
      </c>
      <c r="BY56" s="483">
        <v>0.2</v>
      </c>
      <c r="BZ56" s="482">
        <f t="shared" si="5"/>
        <v>5600</v>
      </c>
      <c r="CA56" s="479">
        <f t="shared" si="29"/>
        <v>2545.454545454545</v>
      </c>
      <c r="CB56" s="504"/>
      <c r="CC56" s="469"/>
      <c r="CD56" s="503"/>
      <c r="CE56" s="469"/>
      <c r="CF56" s="481"/>
      <c r="CG56" s="481"/>
      <c r="CH56" s="481"/>
      <c r="CI56" s="483"/>
      <c r="CJ56" s="485">
        <f t="shared" si="30"/>
        <v>0</v>
      </c>
      <c r="CK56" s="486">
        <f t="shared" si="16"/>
        <v>5154.150197628458</v>
      </c>
      <c r="CL56" s="479">
        <f t="shared" si="31"/>
        <v>5154.150197628458</v>
      </c>
      <c r="CM56" s="505"/>
      <c r="CN56" s="469"/>
      <c r="CO56" s="469"/>
      <c r="CP56" s="469"/>
      <c r="CQ56" s="469"/>
      <c r="CR56" s="469"/>
      <c r="CS56" s="485">
        <f t="shared" si="32"/>
        <v>0</v>
      </c>
      <c r="CT56" s="488"/>
      <c r="CU56" s="469"/>
      <c r="CV56" s="469"/>
      <c r="CW56" s="469"/>
      <c r="CX56" s="489"/>
      <c r="CY56" s="490"/>
      <c r="CZ56" s="491">
        <f t="shared" si="33"/>
        <v>6894.72</v>
      </c>
      <c r="DA56" s="491">
        <f t="shared" si="6"/>
        <v>2979.2</v>
      </c>
      <c r="DB56" s="491">
        <f t="shared" si="17"/>
        <v>0</v>
      </c>
      <c r="DC56" s="493">
        <f t="shared" si="7"/>
        <v>0</v>
      </c>
      <c r="DD56" s="494">
        <f t="shared" si="35"/>
        <v>0</v>
      </c>
      <c r="DE56" s="494">
        <f t="shared" si="34"/>
        <v>0</v>
      </c>
      <c r="DF56" s="494">
        <f t="shared" si="65"/>
        <v>0</v>
      </c>
      <c r="DG56" s="494">
        <f t="shared" si="8"/>
        <v>0</v>
      </c>
      <c r="DH56" s="494">
        <f t="shared" si="9"/>
        <v>0</v>
      </c>
      <c r="DI56" s="494">
        <f t="shared" si="60"/>
        <v>0</v>
      </c>
      <c r="DJ56" s="494">
        <f t="shared" si="18"/>
        <v>366.54545454545445</v>
      </c>
      <c r="DK56" s="494">
        <f t="shared" si="19"/>
        <v>1001.7391304347829</v>
      </c>
      <c r="DL56" s="479">
        <f t="shared" si="61"/>
        <v>1368.2845849802372</v>
      </c>
      <c r="DQ56" s="169">
        <f t="shared" si="66"/>
        <v>0</v>
      </c>
      <c r="DR56" s="169">
        <f t="shared" si="66"/>
        <v>0</v>
      </c>
      <c r="DS56" s="169">
        <f t="shared" si="66"/>
        <v>0</v>
      </c>
      <c r="DT56" s="169">
        <f t="shared" si="66"/>
        <v>0</v>
      </c>
      <c r="DU56" s="169">
        <f t="shared" si="66"/>
        <v>2880</v>
      </c>
      <c r="DV56" s="169">
        <f t="shared" si="66"/>
        <v>0</v>
      </c>
      <c r="DW56" s="169">
        <f t="shared" si="66"/>
        <v>0</v>
      </c>
      <c r="DX56" s="169">
        <f t="shared" si="66"/>
        <v>0</v>
      </c>
      <c r="DY56" s="169">
        <f t="shared" si="66"/>
        <v>0</v>
      </c>
      <c r="DZ56" s="169">
        <f t="shared" si="66"/>
        <v>0</v>
      </c>
      <c r="EA56" s="169">
        <f t="shared" si="66"/>
        <v>0</v>
      </c>
      <c r="EB56" s="169">
        <f t="shared" si="66"/>
        <v>0</v>
      </c>
      <c r="EC56" s="169">
        <f t="shared" si="66"/>
        <v>0</v>
      </c>
      <c r="ED56" s="169">
        <f t="shared" si="66"/>
        <v>0</v>
      </c>
      <c r="EE56" s="169">
        <f t="shared" si="66"/>
        <v>0</v>
      </c>
      <c r="EF56" s="169">
        <f t="shared" si="66"/>
        <v>0</v>
      </c>
      <c r="EG56" s="169">
        <f t="shared" si="62"/>
        <v>0</v>
      </c>
      <c r="EH56" s="169">
        <f t="shared" si="62"/>
        <v>0</v>
      </c>
      <c r="EI56" s="169">
        <f t="shared" si="62"/>
        <v>0</v>
      </c>
      <c r="EJ56" s="169">
        <f t="shared" si="62"/>
        <v>0</v>
      </c>
      <c r="EK56" s="169">
        <f t="shared" si="62"/>
        <v>0</v>
      </c>
      <c r="EL56" s="169">
        <f t="shared" si="62"/>
        <v>0</v>
      </c>
      <c r="EM56" s="169">
        <f t="shared" si="62"/>
        <v>0</v>
      </c>
      <c r="EN56" s="169">
        <f t="shared" si="62"/>
        <v>0</v>
      </c>
      <c r="EP56" s="169">
        <f t="shared" ref="EP56:FE71" si="68">IF($I56=EP$3,$Y56,0)</f>
        <v>0</v>
      </c>
      <c r="EQ56" s="169">
        <f t="shared" si="68"/>
        <v>0</v>
      </c>
      <c r="ER56" s="169">
        <f t="shared" si="68"/>
        <v>0</v>
      </c>
      <c r="ES56" s="169">
        <f t="shared" si="68"/>
        <v>0</v>
      </c>
      <c r="ET56" s="169">
        <f t="shared" si="68"/>
        <v>6894.72</v>
      </c>
      <c r="EU56" s="169">
        <f t="shared" si="68"/>
        <v>0</v>
      </c>
      <c r="EV56" s="169">
        <f t="shared" si="68"/>
        <v>0</v>
      </c>
      <c r="EW56" s="169">
        <f t="shared" si="68"/>
        <v>0</v>
      </c>
      <c r="EX56" s="169">
        <f t="shared" si="68"/>
        <v>0</v>
      </c>
      <c r="EY56" s="169">
        <f t="shared" si="68"/>
        <v>0</v>
      </c>
      <c r="EZ56" s="169">
        <f t="shared" si="68"/>
        <v>0</v>
      </c>
      <c r="FA56" s="169">
        <f t="shared" si="68"/>
        <v>0</v>
      </c>
      <c r="FB56" s="169">
        <f t="shared" si="68"/>
        <v>0</v>
      </c>
      <c r="FC56" s="169">
        <f t="shared" si="68"/>
        <v>0</v>
      </c>
      <c r="FD56" s="169">
        <f t="shared" si="68"/>
        <v>0</v>
      </c>
      <c r="FE56" s="169">
        <f t="shared" si="68"/>
        <v>0</v>
      </c>
      <c r="FF56" s="169">
        <f t="shared" si="52"/>
        <v>0</v>
      </c>
      <c r="FG56" s="169">
        <f t="shared" si="52"/>
        <v>0</v>
      </c>
      <c r="FH56" s="169">
        <f t="shared" si="52"/>
        <v>0</v>
      </c>
      <c r="FI56" s="169">
        <f t="shared" si="52"/>
        <v>0</v>
      </c>
      <c r="FJ56" s="169">
        <f t="shared" si="52"/>
        <v>0</v>
      </c>
      <c r="FK56" s="169">
        <f t="shared" si="52"/>
        <v>0</v>
      </c>
      <c r="FL56" s="169">
        <f t="shared" si="52"/>
        <v>0</v>
      </c>
      <c r="FM56" s="169">
        <f t="shared" si="52"/>
        <v>0</v>
      </c>
      <c r="FO56" s="169">
        <f t="shared" ref="FO56:GD71" si="69">IF($I56=FO$3,$L56,0)</f>
        <v>0</v>
      </c>
      <c r="FP56" s="169">
        <f t="shared" si="69"/>
        <v>0</v>
      </c>
      <c r="FQ56" s="169">
        <f t="shared" si="69"/>
        <v>0</v>
      </c>
      <c r="FR56" s="169">
        <f t="shared" si="69"/>
        <v>0</v>
      </c>
      <c r="FS56" s="169">
        <f t="shared" si="69"/>
        <v>32</v>
      </c>
      <c r="FT56" s="169">
        <f t="shared" si="69"/>
        <v>0</v>
      </c>
      <c r="FU56" s="169">
        <f t="shared" si="69"/>
        <v>0</v>
      </c>
      <c r="FV56" s="169">
        <f t="shared" si="69"/>
        <v>0</v>
      </c>
      <c r="FW56" s="169">
        <f t="shared" si="69"/>
        <v>0</v>
      </c>
      <c r="FX56" s="169">
        <f t="shared" si="69"/>
        <v>0</v>
      </c>
      <c r="FY56" s="169">
        <f t="shared" si="69"/>
        <v>0</v>
      </c>
      <c r="FZ56" s="169">
        <f t="shared" si="69"/>
        <v>0</v>
      </c>
      <c r="GA56" s="169">
        <f t="shared" si="69"/>
        <v>0</v>
      </c>
      <c r="GB56" s="169">
        <f t="shared" si="69"/>
        <v>0</v>
      </c>
      <c r="GC56" s="169">
        <f t="shared" si="69"/>
        <v>0</v>
      </c>
      <c r="GD56" s="169">
        <f t="shared" si="69"/>
        <v>0</v>
      </c>
      <c r="GE56" s="169">
        <f t="shared" si="53"/>
        <v>0</v>
      </c>
      <c r="GF56" s="169">
        <f t="shared" si="53"/>
        <v>0</v>
      </c>
      <c r="GG56" s="169">
        <f t="shared" si="53"/>
        <v>0</v>
      </c>
      <c r="GH56" s="169">
        <f t="shared" si="53"/>
        <v>0</v>
      </c>
      <c r="GI56" s="169">
        <f t="shared" si="53"/>
        <v>0</v>
      </c>
      <c r="GJ56" s="169">
        <f t="shared" si="53"/>
        <v>0</v>
      </c>
      <c r="GK56" s="169">
        <f t="shared" si="53"/>
        <v>0</v>
      </c>
      <c r="GL56" s="169">
        <f t="shared" si="53"/>
        <v>0</v>
      </c>
    </row>
    <row r="57" spans="1:194" s="169" customFormat="1" ht="24" customHeight="1">
      <c r="A57" s="499"/>
      <c r="B57" s="499"/>
      <c r="D57" s="570" t="s">
        <v>382</v>
      </c>
      <c r="E57" s="450" t="s">
        <v>53</v>
      </c>
      <c r="F57" s="450" t="s">
        <v>391</v>
      </c>
      <c r="G57" s="450"/>
      <c r="H57" s="500"/>
      <c r="I57" s="452" t="s">
        <v>306</v>
      </c>
      <c r="J57" s="453" t="s">
        <v>331</v>
      </c>
      <c r="K57" s="453" t="s">
        <v>332</v>
      </c>
      <c r="L57" s="450">
        <v>4</v>
      </c>
      <c r="M57" s="450">
        <v>1</v>
      </c>
      <c r="N57" s="454">
        <v>0.3</v>
      </c>
      <c r="O57" s="455">
        <f t="shared" si="13"/>
        <v>4</v>
      </c>
      <c r="P57" s="456">
        <v>20</v>
      </c>
      <c r="Q57" s="457">
        <f t="shared" si="22"/>
        <v>21</v>
      </c>
      <c r="R57" s="457">
        <f t="shared" si="23"/>
        <v>84</v>
      </c>
      <c r="S57" s="458" t="e">
        <f>#REF!</f>
        <v>#REF!</v>
      </c>
      <c r="T57" s="458">
        <v>-20</v>
      </c>
      <c r="U57" s="458" t="e">
        <f t="shared" si="24"/>
        <v>#REF!</v>
      </c>
      <c r="V57" s="459">
        <v>9</v>
      </c>
      <c r="W57" s="459">
        <v>266</v>
      </c>
      <c r="X57" s="460">
        <f t="shared" si="25"/>
        <v>84</v>
      </c>
      <c r="Y57" s="461">
        <f t="shared" si="26"/>
        <v>60.328799999999994</v>
      </c>
      <c r="Z57" s="462" t="s">
        <v>523</v>
      </c>
      <c r="AA57" s="463">
        <v>75</v>
      </c>
      <c r="AB57" s="464">
        <v>180</v>
      </c>
      <c r="AC57" s="464">
        <v>8</v>
      </c>
      <c r="AD57" s="464">
        <v>266</v>
      </c>
      <c r="AE57" s="465">
        <v>0.5</v>
      </c>
      <c r="AF57" s="466">
        <f t="shared" si="67"/>
        <v>13500</v>
      </c>
      <c r="AG57" s="501"/>
      <c r="AH57" s="469"/>
      <c r="AI57" s="490"/>
      <c r="AJ57" s="469"/>
      <c r="AK57" s="469"/>
      <c r="AL57" s="469"/>
      <c r="AM57" s="469"/>
      <c r="AN57" s="469"/>
      <c r="AO57" s="471">
        <f t="shared" si="27"/>
        <v>0</v>
      </c>
      <c r="AP57" s="472"/>
      <c r="AQ57" s="473"/>
      <c r="AR57" s="502"/>
      <c r="AS57" s="502"/>
      <c r="AT57" s="503"/>
      <c r="AU57" s="469"/>
      <c r="AV57" s="469"/>
      <c r="AW57" s="475"/>
      <c r="AX57" s="471">
        <f t="shared" si="28"/>
        <v>0</v>
      </c>
      <c r="AY57" s="497"/>
      <c r="AZ57" s="469"/>
      <c r="BA57" s="469"/>
      <c r="BB57" s="478"/>
      <c r="BC57" s="469"/>
      <c r="BD57" s="469"/>
      <c r="BE57" s="469"/>
      <c r="BF57" s="475"/>
      <c r="BG57" s="479">
        <f t="shared" si="14"/>
        <v>0</v>
      </c>
      <c r="BH57" s="480" t="s">
        <v>530</v>
      </c>
      <c r="BI57" s="481">
        <v>1</v>
      </c>
      <c r="BJ57" s="481">
        <f t="shared" si="63"/>
        <v>1900</v>
      </c>
      <c r="BK57" s="481">
        <v>3800</v>
      </c>
      <c r="BL57" s="482">
        <v>2</v>
      </c>
      <c r="BM57" s="481">
        <v>8</v>
      </c>
      <c r="BN57" s="481">
        <v>60</v>
      </c>
      <c r="BO57" s="483">
        <v>0.8</v>
      </c>
      <c r="BP57" s="482">
        <f t="shared" si="4"/>
        <v>3800</v>
      </c>
      <c r="BQ57" s="479">
        <f t="shared" si="15"/>
        <v>1900</v>
      </c>
      <c r="BR57" s="480" t="s">
        <v>530</v>
      </c>
      <c r="BS57" s="481">
        <v>1</v>
      </c>
      <c r="BT57" s="481">
        <f t="shared" si="64"/>
        <v>1750</v>
      </c>
      <c r="BU57" s="481">
        <v>3500</v>
      </c>
      <c r="BV57" s="482">
        <v>2</v>
      </c>
      <c r="BW57" s="481">
        <v>24</v>
      </c>
      <c r="BX57" s="481">
        <v>300</v>
      </c>
      <c r="BY57" s="483">
        <v>0.8</v>
      </c>
      <c r="BZ57" s="482">
        <f t="shared" si="5"/>
        <v>3500</v>
      </c>
      <c r="CA57" s="479">
        <f t="shared" si="29"/>
        <v>1750</v>
      </c>
      <c r="CB57" s="504"/>
      <c r="CC57" s="469"/>
      <c r="CD57" s="503"/>
      <c r="CE57" s="469"/>
      <c r="CF57" s="481"/>
      <c r="CG57" s="481"/>
      <c r="CH57" s="481"/>
      <c r="CI57" s="483"/>
      <c r="CJ57" s="485">
        <f t="shared" si="30"/>
        <v>0</v>
      </c>
      <c r="CK57" s="486">
        <f t="shared" si="16"/>
        <v>3650</v>
      </c>
      <c r="CL57" s="479">
        <f t="shared" si="31"/>
        <v>3650</v>
      </c>
      <c r="CM57" s="505"/>
      <c r="CN57" s="469"/>
      <c r="CO57" s="469"/>
      <c r="CP57" s="469"/>
      <c r="CQ57" s="469"/>
      <c r="CR57" s="469"/>
      <c r="CS57" s="485">
        <f t="shared" si="32"/>
        <v>0</v>
      </c>
      <c r="CT57" s="488"/>
      <c r="CU57" s="469"/>
      <c r="CV57" s="469"/>
      <c r="CW57" s="469"/>
      <c r="CX57" s="489"/>
      <c r="CY57" s="490"/>
      <c r="CZ57" s="491">
        <f t="shared" si="33"/>
        <v>60.328799999999994</v>
      </c>
      <c r="DA57" s="491">
        <f t="shared" si="6"/>
        <v>14364</v>
      </c>
      <c r="DB57" s="491">
        <f t="shared" si="17"/>
        <v>0</v>
      </c>
      <c r="DC57" s="493">
        <f t="shared" si="7"/>
        <v>0</v>
      </c>
      <c r="DD57" s="494">
        <f t="shared" si="35"/>
        <v>0</v>
      </c>
      <c r="DE57" s="494">
        <f t="shared" si="34"/>
        <v>0</v>
      </c>
      <c r="DF57" s="494">
        <f t="shared" si="65"/>
        <v>0</v>
      </c>
      <c r="DG57" s="494">
        <f t="shared" si="8"/>
        <v>0</v>
      </c>
      <c r="DH57" s="494">
        <f t="shared" si="9"/>
        <v>0</v>
      </c>
      <c r="DI57" s="494">
        <f t="shared" si="60"/>
        <v>0</v>
      </c>
      <c r="DJ57" s="494">
        <f t="shared" si="18"/>
        <v>10080</v>
      </c>
      <c r="DK57" s="494">
        <f t="shared" si="19"/>
        <v>729.6</v>
      </c>
      <c r="DL57" s="479">
        <f t="shared" si="61"/>
        <v>10809.6</v>
      </c>
      <c r="DQ57" s="169">
        <f t="shared" si="66"/>
        <v>0</v>
      </c>
      <c r="DR57" s="169">
        <f t="shared" si="66"/>
        <v>0</v>
      </c>
      <c r="DS57" s="169">
        <f t="shared" si="66"/>
        <v>0</v>
      </c>
      <c r="DT57" s="169">
        <f t="shared" si="66"/>
        <v>0</v>
      </c>
      <c r="DU57" s="169">
        <f t="shared" si="66"/>
        <v>0</v>
      </c>
      <c r="DV57" s="169">
        <f t="shared" si="66"/>
        <v>0</v>
      </c>
      <c r="DW57" s="169">
        <f t="shared" si="66"/>
        <v>0</v>
      </c>
      <c r="DX57" s="169">
        <f t="shared" si="66"/>
        <v>0</v>
      </c>
      <c r="DY57" s="169">
        <f t="shared" si="66"/>
        <v>0</v>
      </c>
      <c r="DZ57" s="169">
        <f t="shared" si="66"/>
        <v>0</v>
      </c>
      <c r="EA57" s="169">
        <f t="shared" si="66"/>
        <v>0</v>
      </c>
      <c r="EB57" s="169">
        <f t="shared" si="66"/>
        <v>0</v>
      </c>
      <c r="EC57" s="169">
        <f t="shared" si="66"/>
        <v>0</v>
      </c>
      <c r="ED57" s="169">
        <f t="shared" si="66"/>
        <v>0</v>
      </c>
      <c r="EE57" s="169">
        <f t="shared" si="66"/>
        <v>0</v>
      </c>
      <c r="EF57" s="169">
        <f t="shared" si="66"/>
        <v>0</v>
      </c>
      <c r="EG57" s="169">
        <f t="shared" si="62"/>
        <v>0</v>
      </c>
      <c r="EH57" s="169">
        <f t="shared" si="62"/>
        <v>0</v>
      </c>
      <c r="EI57" s="169">
        <f t="shared" si="62"/>
        <v>0</v>
      </c>
      <c r="EJ57" s="169">
        <f t="shared" si="62"/>
        <v>0</v>
      </c>
      <c r="EK57" s="169">
        <f t="shared" si="62"/>
        <v>84</v>
      </c>
      <c r="EL57" s="169">
        <f t="shared" si="62"/>
        <v>0</v>
      </c>
      <c r="EM57" s="169">
        <f t="shared" si="62"/>
        <v>0</v>
      </c>
      <c r="EN57" s="169">
        <f t="shared" si="62"/>
        <v>0</v>
      </c>
      <c r="EP57" s="169">
        <f t="shared" si="68"/>
        <v>0</v>
      </c>
      <c r="EQ57" s="169">
        <f t="shared" si="68"/>
        <v>0</v>
      </c>
      <c r="ER57" s="169">
        <f t="shared" si="68"/>
        <v>0</v>
      </c>
      <c r="ES57" s="169">
        <f t="shared" si="68"/>
        <v>0</v>
      </c>
      <c r="ET57" s="169">
        <f t="shared" si="68"/>
        <v>0</v>
      </c>
      <c r="EU57" s="169">
        <f t="shared" si="68"/>
        <v>0</v>
      </c>
      <c r="EV57" s="169">
        <f t="shared" si="68"/>
        <v>0</v>
      </c>
      <c r="EW57" s="169">
        <f t="shared" si="68"/>
        <v>0</v>
      </c>
      <c r="EX57" s="169">
        <f t="shared" si="68"/>
        <v>0</v>
      </c>
      <c r="EY57" s="169">
        <f t="shared" si="68"/>
        <v>0</v>
      </c>
      <c r="EZ57" s="169">
        <f t="shared" si="68"/>
        <v>0</v>
      </c>
      <c r="FA57" s="169">
        <f t="shared" si="68"/>
        <v>0</v>
      </c>
      <c r="FB57" s="169">
        <f t="shared" si="68"/>
        <v>0</v>
      </c>
      <c r="FC57" s="169">
        <f t="shared" si="68"/>
        <v>0</v>
      </c>
      <c r="FD57" s="169">
        <f t="shared" si="68"/>
        <v>0</v>
      </c>
      <c r="FE57" s="169">
        <f t="shared" si="68"/>
        <v>0</v>
      </c>
      <c r="FF57" s="169">
        <f t="shared" si="52"/>
        <v>0</v>
      </c>
      <c r="FG57" s="169">
        <f t="shared" si="52"/>
        <v>0</v>
      </c>
      <c r="FH57" s="169">
        <f t="shared" si="52"/>
        <v>0</v>
      </c>
      <c r="FI57" s="169">
        <f t="shared" si="52"/>
        <v>0</v>
      </c>
      <c r="FJ57" s="169">
        <f t="shared" si="52"/>
        <v>60.328799999999994</v>
      </c>
      <c r="FK57" s="169">
        <f t="shared" si="52"/>
        <v>0</v>
      </c>
      <c r="FL57" s="169">
        <f t="shared" si="52"/>
        <v>0</v>
      </c>
      <c r="FM57" s="169">
        <f t="shared" si="52"/>
        <v>0</v>
      </c>
      <c r="FO57" s="169">
        <f t="shared" si="69"/>
        <v>0</v>
      </c>
      <c r="FP57" s="169">
        <f t="shared" si="69"/>
        <v>0</v>
      </c>
      <c r="FQ57" s="169">
        <f t="shared" si="69"/>
        <v>0</v>
      </c>
      <c r="FR57" s="169">
        <f t="shared" si="69"/>
        <v>0</v>
      </c>
      <c r="FS57" s="169">
        <f t="shared" si="69"/>
        <v>0</v>
      </c>
      <c r="FT57" s="169">
        <f t="shared" si="69"/>
        <v>0</v>
      </c>
      <c r="FU57" s="169">
        <f t="shared" si="69"/>
        <v>0</v>
      </c>
      <c r="FV57" s="169">
        <f t="shared" si="69"/>
        <v>0</v>
      </c>
      <c r="FW57" s="169">
        <f t="shared" si="69"/>
        <v>0</v>
      </c>
      <c r="FX57" s="169">
        <f t="shared" si="69"/>
        <v>0</v>
      </c>
      <c r="FY57" s="169">
        <f t="shared" si="69"/>
        <v>0</v>
      </c>
      <c r="FZ57" s="169">
        <f t="shared" si="69"/>
        <v>0</v>
      </c>
      <c r="GA57" s="169">
        <f t="shared" si="69"/>
        <v>0</v>
      </c>
      <c r="GB57" s="169">
        <f t="shared" si="69"/>
        <v>0</v>
      </c>
      <c r="GC57" s="169">
        <f t="shared" si="69"/>
        <v>0</v>
      </c>
      <c r="GD57" s="169">
        <f t="shared" si="69"/>
        <v>0</v>
      </c>
      <c r="GE57" s="169">
        <f t="shared" si="53"/>
        <v>0</v>
      </c>
      <c r="GF57" s="169">
        <f t="shared" si="53"/>
        <v>0</v>
      </c>
      <c r="GG57" s="169">
        <f t="shared" si="53"/>
        <v>0</v>
      </c>
      <c r="GH57" s="169">
        <f t="shared" si="53"/>
        <v>0</v>
      </c>
      <c r="GI57" s="169">
        <f t="shared" si="53"/>
        <v>4</v>
      </c>
      <c r="GJ57" s="169">
        <f t="shared" si="53"/>
        <v>0</v>
      </c>
      <c r="GK57" s="169">
        <f t="shared" si="53"/>
        <v>0</v>
      </c>
      <c r="GL57" s="169">
        <f t="shared" si="53"/>
        <v>0</v>
      </c>
    </row>
    <row r="58" spans="1:194" s="169" customFormat="1" ht="25.5" customHeight="1">
      <c r="A58" s="499"/>
      <c r="B58" s="499"/>
      <c r="D58" s="570" t="s">
        <v>382</v>
      </c>
      <c r="E58" s="450" t="s">
        <v>386</v>
      </c>
      <c r="F58" s="450" t="s">
        <v>401</v>
      </c>
      <c r="G58" s="450"/>
      <c r="H58" s="500"/>
      <c r="I58" s="452" t="s">
        <v>297</v>
      </c>
      <c r="J58" s="453" t="s">
        <v>399</v>
      </c>
      <c r="K58" s="453" t="s">
        <v>400</v>
      </c>
      <c r="L58" s="450">
        <v>2</v>
      </c>
      <c r="M58" s="450">
        <v>2</v>
      </c>
      <c r="N58" s="454">
        <v>1</v>
      </c>
      <c r="O58" s="455">
        <f t="shared" si="13"/>
        <v>4</v>
      </c>
      <c r="P58" s="456">
        <v>36</v>
      </c>
      <c r="Q58" s="457">
        <f t="shared" si="22"/>
        <v>45</v>
      </c>
      <c r="R58" s="457">
        <f t="shared" si="23"/>
        <v>180</v>
      </c>
      <c r="S58" s="458" t="e">
        <f>#REF!</f>
        <v>#REF!</v>
      </c>
      <c r="T58" s="458">
        <v>-19</v>
      </c>
      <c r="U58" s="458" t="e">
        <f t="shared" si="24"/>
        <v>#REF!</v>
      </c>
      <c r="V58" s="459">
        <v>19</v>
      </c>
      <c r="W58" s="459">
        <v>266</v>
      </c>
      <c r="X58" s="460">
        <f t="shared" si="25"/>
        <v>180</v>
      </c>
      <c r="Y58" s="461">
        <f t="shared" si="26"/>
        <v>909.72</v>
      </c>
      <c r="Z58" s="462"/>
      <c r="AA58" s="463"/>
      <c r="AB58" s="464"/>
      <c r="AC58" s="464"/>
      <c r="AD58" s="464"/>
      <c r="AE58" s="465"/>
      <c r="AF58" s="466">
        <f t="shared" si="67"/>
        <v>0</v>
      </c>
      <c r="AG58" s="488"/>
      <c r="AH58" s="574"/>
      <c r="AI58" s="469"/>
      <c r="AJ58" s="469"/>
      <c r="AK58" s="469"/>
      <c r="AL58" s="469"/>
      <c r="AM58" s="469"/>
      <c r="AN58" s="469"/>
      <c r="AO58" s="471">
        <f t="shared" si="27"/>
        <v>0</v>
      </c>
      <c r="AP58" s="472"/>
      <c r="AQ58" s="503"/>
      <c r="AR58" s="503"/>
      <c r="AS58" s="503"/>
      <c r="AT58" s="503"/>
      <c r="AU58" s="503"/>
      <c r="AV58" s="503"/>
      <c r="AW58" s="503"/>
      <c r="AX58" s="471">
        <f t="shared" si="28"/>
        <v>0</v>
      </c>
      <c r="AY58" s="497"/>
      <c r="AZ58" s="469"/>
      <c r="BA58" s="469"/>
      <c r="BB58" s="478"/>
      <c r="BC58" s="469"/>
      <c r="BD58" s="469"/>
      <c r="BE58" s="469"/>
      <c r="BF58" s="475"/>
      <c r="BG58" s="479">
        <f t="shared" si="14"/>
        <v>0</v>
      </c>
      <c r="BH58" s="480" t="s">
        <v>531</v>
      </c>
      <c r="BI58" s="481">
        <v>1</v>
      </c>
      <c r="BJ58" s="481">
        <f t="shared" si="63"/>
        <v>2316.666666666667</v>
      </c>
      <c r="BK58" s="481">
        <v>5560</v>
      </c>
      <c r="BL58" s="482">
        <v>2.4</v>
      </c>
      <c r="BM58" s="481">
        <v>8</v>
      </c>
      <c r="BN58" s="481">
        <v>60</v>
      </c>
      <c r="BO58" s="483">
        <v>0.8</v>
      </c>
      <c r="BP58" s="482">
        <f t="shared" si="4"/>
        <v>5560</v>
      </c>
      <c r="BQ58" s="479">
        <f t="shared" si="15"/>
        <v>2316.666666666667</v>
      </c>
      <c r="BR58" s="480" t="s">
        <v>531</v>
      </c>
      <c r="BS58" s="481">
        <v>1</v>
      </c>
      <c r="BT58" s="481">
        <f t="shared" si="64"/>
        <v>2635</v>
      </c>
      <c r="BU58" s="481">
        <v>5270</v>
      </c>
      <c r="BV58" s="482">
        <v>2</v>
      </c>
      <c r="BW58" s="481">
        <v>8</v>
      </c>
      <c r="BX58" s="481">
        <v>90</v>
      </c>
      <c r="BY58" s="483">
        <v>0.8</v>
      </c>
      <c r="BZ58" s="482">
        <f t="shared" si="5"/>
        <v>5270</v>
      </c>
      <c r="CA58" s="479">
        <f t="shared" si="29"/>
        <v>2635</v>
      </c>
      <c r="CB58" s="504"/>
      <c r="CC58" s="469"/>
      <c r="CD58" s="503"/>
      <c r="CE58" s="469"/>
      <c r="CF58" s="481"/>
      <c r="CG58" s="481"/>
      <c r="CH58" s="481"/>
      <c r="CI58" s="483"/>
      <c r="CJ58" s="485">
        <f t="shared" si="30"/>
        <v>0</v>
      </c>
      <c r="CK58" s="486">
        <f t="shared" si="16"/>
        <v>4951.666666666667</v>
      </c>
      <c r="CL58" s="479">
        <f t="shared" si="31"/>
        <v>4951.666666666667</v>
      </c>
      <c r="CM58" s="505"/>
      <c r="CN58" s="469"/>
      <c r="CO58" s="469"/>
      <c r="CP58" s="469"/>
      <c r="CQ58" s="469"/>
      <c r="CR58" s="469"/>
      <c r="CS58" s="485">
        <f t="shared" si="32"/>
        <v>0</v>
      </c>
      <c r="CT58" s="488"/>
      <c r="CU58" s="469"/>
      <c r="CV58" s="469"/>
      <c r="CW58" s="469"/>
      <c r="CX58" s="489"/>
      <c r="CY58" s="490"/>
      <c r="CZ58" s="491">
        <f t="shared" si="33"/>
        <v>909.72</v>
      </c>
      <c r="DA58" s="491">
        <f t="shared" si="6"/>
        <v>0</v>
      </c>
      <c r="DB58" s="491">
        <f t="shared" si="17"/>
        <v>0</v>
      </c>
      <c r="DC58" s="493">
        <f t="shared" si="7"/>
        <v>0</v>
      </c>
      <c r="DD58" s="494">
        <f t="shared" si="35"/>
        <v>0</v>
      </c>
      <c r="DE58" s="494">
        <f t="shared" si="34"/>
        <v>0</v>
      </c>
      <c r="DF58" s="494">
        <f t="shared" si="65"/>
        <v>0</v>
      </c>
      <c r="DG58" s="494">
        <f t="shared" si="8"/>
        <v>0</v>
      </c>
      <c r="DH58" s="494">
        <f t="shared" si="9"/>
        <v>0</v>
      </c>
      <c r="DI58" s="494">
        <f t="shared" si="60"/>
        <v>0</v>
      </c>
      <c r="DJ58" s="494">
        <f t="shared" si="18"/>
        <v>1517.76</v>
      </c>
      <c r="DK58" s="494">
        <f t="shared" si="19"/>
        <v>889.60000000000025</v>
      </c>
      <c r="DL58" s="479">
        <f t="shared" si="61"/>
        <v>2407.36</v>
      </c>
      <c r="DQ58" s="169">
        <f t="shared" si="66"/>
        <v>0</v>
      </c>
      <c r="DR58" s="169">
        <f t="shared" si="66"/>
        <v>0</v>
      </c>
      <c r="DS58" s="169">
        <f t="shared" si="66"/>
        <v>0</v>
      </c>
      <c r="DT58" s="169">
        <f t="shared" si="66"/>
        <v>0</v>
      </c>
      <c r="DU58" s="169">
        <f t="shared" si="66"/>
        <v>180</v>
      </c>
      <c r="DV58" s="169">
        <f t="shared" si="66"/>
        <v>0</v>
      </c>
      <c r="DW58" s="169">
        <f t="shared" si="66"/>
        <v>0</v>
      </c>
      <c r="DX58" s="169">
        <f t="shared" si="66"/>
        <v>0</v>
      </c>
      <c r="DY58" s="169">
        <f t="shared" si="66"/>
        <v>0</v>
      </c>
      <c r="DZ58" s="169">
        <f t="shared" si="66"/>
        <v>0</v>
      </c>
      <c r="EA58" s="169">
        <f t="shared" si="66"/>
        <v>0</v>
      </c>
      <c r="EB58" s="169">
        <f t="shared" si="66"/>
        <v>0</v>
      </c>
      <c r="EC58" s="169">
        <f t="shared" si="66"/>
        <v>0</v>
      </c>
      <c r="ED58" s="169">
        <f t="shared" si="66"/>
        <v>0</v>
      </c>
      <c r="EE58" s="169">
        <f t="shared" si="66"/>
        <v>0</v>
      </c>
      <c r="EF58" s="169">
        <f t="shared" si="66"/>
        <v>0</v>
      </c>
      <c r="EG58" s="169">
        <f t="shared" si="62"/>
        <v>0</v>
      </c>
      <c r="EH58" s="169">
        <f t="shared" si="62"/>
        <v>0</v>
      </c>
      <c r="EI58" s="169">
        <f t="shared" si="62"/>
        <v>0</v>
      </c>
      <c r="EJ58" s="169">
        <f t="shared" si="62"/>
        <v>0</v>
      </c>
      <c r="EK58" s="169">
        <f t="shared" si="62"/>
        <v>0</v>
      </c>
      <c r="EL58" s="169">
        <f t="shared" si="62"/>
        <v>0</v>
      </c>
      <c r="EM58" s="169">
        <f t="shared" si="62"/>
        <v>0</v>
      </c>
      <c r="EN58" s="169">
        <f t="shared" si="62"/>
        <v>0</v>
      </c>
      <c r="EP58" s="169">
        <f t="shared" si="68"/>
        <v>0</v>
      </c>
      <c r="EQ58" s="169">
        <f t="shared" si="68"/>
        <v>0</v>
      </c>
      <c r="ER58" s="169">
        <f t="shared" si="68"/>
        <v>0</v>
      </c>
      <c r="ES58" s="169">
        <f t="shared" si="68"/>
        <v>0</v>
      </c>
      <c r="ET58" s="169">
        <f t="shared" si="68"/>
        <v>909.72</v>
      </c>
      <c r="EU58" s="169">
        <f t="shared" si="68"/>
        <v>0</v>
      </c>
      <c r="EV58" s="169">
        <f t="shared" si="68"/>
        <v>0</v>
      </c>
      <c r="EW58" s="169">
        <f t="shared" si="68"/>
        <v>0</v>
      </c>
      <c r="EX58" s="169">
        <f t="shared" si="68"/>
        <v>0</v>
      </c>
      <c r="EY58" s="169">
        <f t="shared" si="68"/>
        <v>0</v>
      </c>
      <c r="EZ58" s="169">
        <f t="shared" si="68"/>
        <v>0</v>
      </c>
      <c r="FA58" s="169">
        <f t="shared" si="68"/>
        <v>0</v>
      </c>
      <c r="FB58" s="169">
        <f t="shared" si="68"/>
        <v>0</v>
      </c>
      <c r="FC58" s="169">
        <f t="shared" si="68"/>
        <v>0</v>
      </c>
      <c r="FD58" s="169">
        <f t="shared" si="68"/>
        <v>0</v>
      </c>
      <c r="FE58" s="169">
        <f t="shared" si="68"/>
        <v>0</v>
      </c>
      <c r="FF58" s="169">
        <f t="shared" si="52"/>
        <v>0</v>
      </c>
      <c r="FG58" s="169">
        <f t="shared" si="52"/>
        <v>0</v>
      </c>
      <c r="FH58" s="169">
        <f t="shared" si="52"/>
        <v>0</v>
      </c>
      <c r="FI58" s="169">
        <f t="shared" si="52"/>
        <v>0</v>
      </c>
      <c r="FJ58" s="169">
        <f t="shared" si="52"/>
        <v>0</v>
      </c>
      <c r="FK58" s="169">
        <f t="shared" si="52"/>
        <v>0</v>
      </c>
      <c r="FL58" s="169">
        <f t="shared" si="52"/>
        <v>0</v>
      </c>
      <c r="FM58" s="169">
        <f t="shared" si="52"/>
        <v>0</v>
      </c>
      <c r="FO58" s="169">
        <f t="shared" si="69"/>
        <v>0</v>
      </c>
      <c r="FP58" s="169">
        <f t="shared" si="69"/>
        <v>0</v>
      </c>
      <c r="FQ58" s="169">
        <f t="shared" si="69"/>
        <v>0</v>
      </c>
      <c r="FR58" s="169">
        <f t="shared" si="69"/>
        <v>0</v>
      </c>
      <c r="FS58" s="169">
        <f t="shared" si="69"/>
        <v>2</v>
      </c>
      <c r="FT58" s="169">
        <f t="shared" si="69"/>
        <v>0</v>
      </c>
      <c r="FU58" s="169">
        <f t="shared" si="69"/>
        <v>0</v>
      </c>
      <c r="FV58" s="169">
        <f t="shared" si="69"/>
        <v>0</v>
      </c>
      <c r="FW58" s="169">
        <f t="shared" si="69"/>
        <v>0</v>
      </c>
      <c r="FX58" s="169">
        <f t="shared" si="69"/>
        <v>0</v>
      </c>
      <c r="FY58" s="169">
        <f t="shared" si="69"/>
        <v>0</v>
      </c>
      <c r="FZ58" s="169">
        <f t="shared" si="69"/>
        <v>0</v>
      </c>
      <c r="GA58" s="169">
        <f t="shared" si="69"/>
        <v>0</v>
      </c>
      <c r="GB58" s="169">
        <f t="shared" si="69"/>
        <v>0</v>
      </c>
      <c r="GC58" s="169">
        <f t="shared" si="69"/>
        <v>0</v>
      </c>
      <c r="GD58" s="169">
        <f t="shared" si="69"/>
        <v>0</v>
      </c>
      <c r="GE58" s="169">
        <f t="shared" si="53"/>
        <v>0</v>
      </c>
      <c r="GF58" s="169">
        <f t="shared" si="53"/>
        <v>0</v>
      </c>
      <c r="GG58" s="169">
        <f t="shared" si="53"/>
        <v>0</v>
      </c>
      <c r="GH58" s="169">
        <f t="shared" si="53"/>
        <v>0</v>
      </c>
      <c r="GI58" s="169">
        <f t="shared" si="53"/>
        <v>0</v>
      </c>
      <c r="GJ58" s="169">
        <f t="shared" si="53"/>
        <v>0</v>
      </c>
      <c r="GK58" s="169">
        <f t="shared" si="53"/>
        <v>0</v>
      </c>
      <c r="GL58" s="169">
        <f t="shared" si="53"/>
        <v>0</v>
      </c>
    </row>
    <row r="59" spans="1:194" s="169" customFormat="1" ht="25.5" customHeight="1">
      <c r="A59" s="499"/>
      <c r="B59" s="499"/>
      <c r="D59" s="570" t="s">
        <v>382</v>
      </c>
      <c r="E59" s="450"/>
      <c r="F59" s="450"/>
      <c r="G59" s="450"/>
      <c r="H59" s="500"/>
      <c r="I59" s="452"/>
      <c r="J59" s="453"/>
      <c r="K59" s="453"/>
      <c r="L59" s="450"/>
      <c r="M59" s="450"/>
      <c r="N59" s="454"/>
      <c r="O59" s="455">
        <f t="shared" si="13"/>
        <v>0</v>
      </c>
      <c r="P59" s="456"/>
      <c r="Q59" s="457">
        <f t="shared" si="22"/>
        <v>0</v>
      </c>
      <c r="R59" s="457">
        <f t="shared" si="23"/>
        <v>0</v>
      </c>
      <c r="S59" s="458" t="e">
        <f>#REF!</f>
        <v>#REF!</v>
      </c>
      <c r="T59" s="458">
        <v>-19</v>
      </c>
      <c r="U59" s="458" t="e">
        <f t="shared" si="24"/>
        <v>#REF!</v>
      </c>
      <c r="V59" s="459"/>
      <c r="W59" s="459"/>
      <c r="X59" s="460">
        <f t="shared" si="25"/>
        <v>0</v>
      </c>
      <c r="Y59" s="461">
        <f t="shared" si="26"/>
        <v>0</v>
      </c>
      <c r="Z59" s="462"/>
      <c r="AA59" s="463"/>
      <c r="AB59" s="464"/>
      <c r="AC59" s="464"/>
      <c r="AD59" s="464"/>
      <c r="AE59" s="465"/>
      <c r="AF59" s="466">
        <f t="shared" si="67"/>
        <v>0</v>
      </c>
      <c r="AG59" s="488"/>
      <c r="AH59" s="574"/>
      <c r="AI59" s="469"/>
      <c r="AJ59" s="469"/>
      <c r="AK59" s="469"/>
      <c r="AL59" s="469"/>
      <c r="AM59" s="469"/>
      <c r="AN59" s="469"/>
      <c r="AO59" s="471">
        <f t="shared" si="27"/>
        <v>0</v>
      </c>
      <c r="AP59" s="472"/>
      <c r="AQ59" s="503"/>
      <c r="AR59" s="503"/>
      <c r="AS59" s="503"/>
      <c r="AT59" s="503"/>
      <c r="AU59" s="503"/>
      <c r="AV59" s="503"/>
      <c r="AW59" s="503"/>
      <c r="AX59" s="471">
        <f t="shared" si="28"/>
        <v>0</v>
      </c>
      <c r="AY59" s="497"/>
      <c r="AZ59" s="469"/>
      <c r="BA59" s="469"/>
      <c r="BB59" s="478"/>
      <c r="BC59" s="469"/>
      <c r="BD59" s="469"/>
      <c r="BE59" s="469"/>
      <c r="BF59" s="475"/>
      <c r="BG59" s="479">
        <f t="shared" si="14"/>
        <v>0</v>
      </c>
      <c r="BH59" s="480"/>
      <c r="BI59" s="481"/>
      <c r="BJ59" s="481"/>
      <c r="BK59" s="481"/>
      <c r="BL59" s="482"/>
      <c r="BM59" s="481"/>
      <c r="BN59" s="481"/>
      <c r="BO59" s="483"/>
      <c r="BP59" s="482">
        <f t="shared" si="4"/>
        <v>0</v>
      </c>
      <c r="BQ59" s="479">
        <f t="shared" si="15"/>
        <v>0</v>
      </c>
      <c r="BR59" s="480"/>
      <c r="BS59" s="481"/>
      <c r="BT59" s="481"/>
      <c r="BU59" s="481"/>
      <c r="BV59" s="482"/>
      <c r="BW59" s="481"/>
      <c r="BX59" s="481"/>
      <c r="BY59" s="483"/>
      <c r="BZ59" s="482">
        <f t="shared" si="5"/>
        <v>0</v>
      </c>
      <c r="CA59" s="479">
        <f t="shared" si="29"/>
        <v>0</v>
      </c>
      <c r="CB59" s="504"/>
      <c r="CC59" s="469"/>
      <c r="CD59" s="503"/>
      <c r="CE59" s="469"/>
      <c r="CF59" s="481"/>
      <c r="CG59" s="481"/>
      <c r="CH59" s="481"/>
      <c r="CI59" s="483"/>
      <c r="CJ59" s="485">
        <f t="shared" si="30"/>
        <v>0</v>
      </c>
      <c r="CK59" s="486">
        <f t="shared" si="16"/>
        <v>0</v>
      </c>
      <c r="CL59" s="479">
        <f t="shared" si="31"/>
        <v>0</v>
      </c>
      <c r="CM59" s="505"/>
      <c r="CN59" s="469"/>
      <c r="CO59" s="469"/>
      <c r="CP59" s="469"/>
      <c r="CQ59" s="469"/>
      <c r="CR59" s="469"/>
      <c r="CS59" s="485">
        <f t="shared" si="32"/>
        <v>0</v>
      </c>
      <c r="CT59" s="488"/>
      <c r="CU59" s="469"/>
      <c r="CV59" s="469"/>
      <c r="CW59" s="469"/>
      <c r="CX59" s="489"/>
      <c r="CY59" s="490"/>
      <c r="CZ59" s="491">
        <f t="shared" si="33"/>
        <v>0</v>
      </c>
      <c r="DA59" s="491">
        <f t="shared" si="6"/>
        <v>0</v>
      </c>
      <c r="DB59" s="491">
        <f t="shared" si="17"/>
        <v>0</v>
      </c>
      <c r="DC59" s="493">
        <f t="shared" si="7"/>
        <v>0</v>
      </c>
      <c r="DD59" s="494">
        <f t="shared" si="35"/>
        <v>0</v>
      </c>
      <c r="DE59" s="494">
        <f t="shared" si="34"/>
        <v>0</v>
      </c>
      <c r="DF59" s="494">
        <f t="shared" ref="DF59:DF70" si="70">SUM(DC59:DE59)</f>
        <v>0</v>
      </c>
      <c r="DG59" s="494">
        <f t="shared" si="8"/>
        <v>0</v>
      </c>
      <c r="DH59" s="494">
        <f t="shared" si="9"/>
        <v>0</v>
      </c>
      <c r="DI59" s="494">
        <f t="shared" ref="DI59:DI70" si="71">SUM(DG59:DH59)</f>
        <v>0</v>
      </c>
      <c r="DJ59" s="494">
        <f t="shared" si="18"/>
        <v>0</v>
      </c>
      <c r="DK59" s="494">
        <f t="shared" si="19"/>
        <v>0</v>
      </c>
      <c r="DL59" s="479">
        <f t="shared" ref="DL59:DL70" si="72">SUM(DJ59:DK59)</f>
        <v>0</v>
      </c>
      <c r="DQ59" s="169">
        <f t="shared" si="66"/>
        <v>0</v>
      </c>
      <c r="DR59" s="169">
        <f t="shared" si="66"/>
        <v>0</v>
      </c>
      <c r="DS59" s="169">
        <f t="shared" si="66"/>
        <v>0</v>
      </c>
      <c r="DT59" s="169">
        <f t="shared" si="66"/>
        <v>0</v>
      </c>
      <c r="DU59" s="169">
        <f t="shared" si="66"/>
        <v>0</v>
      </c>
      <c r="DV59" s="169">
        <f t="shared" si="66"/>
        <v>0</v>
      </c>
      <c r="DW59" s="169">
        <f t="shared" si="66"/>
        <v>0</v>
      </c>
      <c r="DX59" s="169">
        <f t="shared" si="66"/>
        <v>0</v>
      </c>
      <c r="DY59" s="169">
        <f t="shared" si="66"/>
        <v>0</v>
      </c>
      <c r="DZ59" s="169">
        <f t="shared" si="66"/>
        <v>0</v>
      </c>
      <c r="EA59" s="169">
        <f t="shared" si="66"/>
        <v>0</v>
      </c>
      <c r="EB59" s="169">
        <f t="shared" si="66"/>
        <v>0</v>
      </c>
      <c r="EC59" s="169">
        <f t="shared" si="66"/>
        <v>0</v>
      </c>
      <c r="ED59" s="169">
        <f t="shared" si="66"/>
        <v>0</v>
      </c>
      <c r="EE59" s="169">
        <f t="shared" si="66"/>
        <v>0</v>
      </c>
      <c r="EF59" s="169">
        <f t="shared" si="66"/>
        <v>0</v>
      </c>
      <c r="EG59" s="169">
        <f t="shared" si="62"/>
        <v>0</v>
      </c>
      <c r="EH59" s="169">
        <f t="shared" si="62"/>
        <v>0</v>
      </c>
      <c r="EI59" s="169">
        <f t="shared" si="62"/>
        <v>0</v>
      </c>
      <c r="EJ59" s="169">
        <f t="shared" si="62"/>
        <v>0</v>
      </c>
      <c r="EK59" s="169">
        <f t="shared" si="62"/>
        <v>0</v>
      </c>
      <c r="EL59" s="169">
        <f t="shared" si="62"/>
        <v>0</v>
      </c>
      <c r="EM59" s="169">
        <f t="shared" si="62"/>
        <v>0</v>
      </c>
      <c r="EN59" s="169">
        <f t="shared" si="62"/>
        <v>0</v>
      </c>
      <c r="EP59" s="169">
        <f t="shared" si="68"/>
        <v>0</v>
      </c>
      <c r="EQ59" s="169">
        <f t="shared" si="68"/>
        <v>0</v>
      </c>
      <c r="ER59" s="169">
        <f t="shared" si="68"/>
        <v>0</v>
      </c>
      <c r="ES59" s="169">
        <f t="shared" si="68"/>
        <v>0</v>
      </c>
      <c r="ET59" s="169">
        <f t="shared" si="68"/>
        <v>0</v>
      </c>
      <c r="EU59" s="169">
        <f t="shared" si="68"/>
        <v>0</v>
      </c>
      <c r="EV59" s="169">
        <f t="shared" si="68"/>
        <v>0</v>
      </c>
      <c r="EW59" s="169">
        <f t="shared" si="68"/>
        <v>0</v>
      </c>
      <c r="EX59" s="169">
        <f t="shared" si="68"/>
        <v>0</v>
      </c>
      <c r="EY59" s="169">
        <f t="shared" si="68"/>
        <v>0</v>
      </c>
      <c r="EZ59" s="169">
        <f t="shared" si="68"/>
        <v>0</v>
      </c>
      <c r="FA59" s="169">
        <f t="shared" si="68"/>
        <v>0</v>
      </c>
      <c r="FB59" s="169">
        <f t="shared" si="68"/>
        <v>0</v>
      </c>
      <c r="FC59" s="169">
        <f t="shared" si="68"/>
        <v>0</v>
      </c>
      <c r="FD59" s="169">
        <f t="shared" si="68"/>
        <v>0</v>
      </c>
      <c r="FE59" s="169">
        <f t="shared" si="68"/>
        <v>0</v>
      </c>
      <c r="FF59" s="169">
        <f t="shared" si="52"/>
        <v>0</v>
      </c>
      <c r="FG59" s="169">
        <f t="shared" si="52"/>
        <v>0</v>
      </c>
      <c r="FH59" s="169">
        <f t="shared" si="52"/>
        <v>0</v>
      </c>
      <c r="FI59" s="169">
        <f t="shared" si="52"/>
        <v>0</v>
      </c>
      <c r="FJ59" s="169">
        <f t="shared" si="52"/>
        <v>0</v>
      </c>
      <c r="FK59" s="169">
        <f t="shared" si="52"/>
        <v>0</v>
      </c>
      <c r="FL59" s="169">
        <f t="shared" si="52"/>
        <v>0</v>
      </c>
      <c r="FM59" s="169">
        <f t="shared" si="52"/>
        <v>0</v>
      </c>
      <c r="FO59" s="169">
        <f t="shared" si="69"/>
        <v>0</v>
      </c>
      <c r="FP59" s="169">
        <f t="shared" si="69"/>
        <v>0</v>
      </c>
      <c r="FQ59" s="169">
        <f t="shared" si="69"/>
        <v>0</v>
      </c>
      <c r="FR59" s="169">
        <f t="shared" si="69"/>
        <v>0</v>
      </c>
      <c r="FS59" s="169">
        <f t="shared" si="69"/>
        <v>0</v>
      </c>
      <c r="FT59" s="169">
        <f t="shared" si="69"/>
        <v>0</v>
      </c>
      <c r="FU59" s="169">
        <f t="shared" si="69"/>
        <v>0</v>
      </c>
      <c r="FV59" s="169">
        <f t="shared" si="69"/>
        <v>0</v>
      </c>
      <c r="FW59" s="169">
        <f t="shared" si="69"/>
        <v>0</v>
      </c>
      <c r="FX59" s="169">
        <f t="shared" si="69"/>
        <v>0</v>
      </c>
      <c r="FY59" s="169">
        <f t="shared" si="69"/>
        <v>0</v>
      </c>
      <c r="FZ59" s="169">
        <f t="shared" si="69"/>
        <v>0</v>
      </c>
      <c r="GA59" s="169">
        <f t="shared" si="69"/>
        <v>0</v>
      </c>
      <c r="GB59" s="169">
        <f t="shared" si="69"/>
        <v>0</v>
      </c>
      <c r="GC59" s="169">
        <f t="shared" si="69"/>
        <v>0</v>
      </c>
      <c r="GD59" s="169">
        <f t="shared" si="69"/>
        <v>0</v>
      </c>
      <c r="GE59" s="169">
        <f t="shared" si="53"/>
        <v>0</v>
      </c>
      <c r="GF59" s="169">
        <f t="shared" si="53"/>
        <v>0</v>
      </c>
      <c r="GG59" s="169">
        <f t="shared" si="53"/>
        <v>0</v>
      </c>
      <c r="GH59" s="169">
        <f t="shared" si="53"/>
        <v>0</v>
      </c>
      <c r="GI59" s="169">
        <f t="shared" si="53"/>
        <v>0</v>
      </c>
      <c r="GJ59" s="169">
        <f t="shared" si="53"/>
        <v>0</v>
      </c>
      <c r="GK59" s="169">
        <f t="shared" si="53"/>
        <v>0</v>
      </c>
      <c r="GL59" s="169">
        <f t="shared" si="53"/>
        <v>0</v>
      </c>
    </row>
    <row r="60" spans="1:194" s="169" customFormat="1" ht="25.5" customHeight="1">
      <c r="A60" s="499"/>
      <c r="B60" s="499"/>
      <c r="D60" s="570" t="s">
        <v>382</v>
      </c>
      <c r="E60" s="450"/>
      <c r="F60" s="450"/>
      <c r="G60" s="450"/>
      <c r="H60" s="500"/>
      <c r="I60" s="452"/>
      <c r="J60" s="453"/>
      <c r="K60" s="453"/>
      <c r="L60" s="450"/>
      <c r="M60" s="450"/>
      <c r="N60" s="454"/>
      <c r="O60" s="455">
        <f t="shared" si="13"/>
        <v>0</v>
      </c>
      <c r="P60" s="456"/>
      <c r="Q60" s="457">
        <f t="shared" si="22"/>
        <v>0</v>
      </c>
      <c r="R60" s="457">
        <f t="shared" si="23"/>
        <v>0</v>
      </c>
      <c r="S60" s="458" t="e">
        <f>#REF!</f>
        <v>#REF!</v>
      </c>
      <c r="T60" s="458">
        <v>-19</v>
      </c>
      <c r="U60" s="458" t="e">
        <f t="shared" si="24"/>
        <v>#REF!</v>
      </c>
      <c r="V60" s="459"/>
      <c r="W60" s="459"/>
      <c r="X60" s="460">
        <f t="shared" si="25"/>
        <v>0</v>
      </c>
      <c r="Y60" s="461">
        <f t="shared" si="26"/>
        <v>0</v>
      </c>
      <c r="Z60" s="462" t="s">
        <v>337</v>
      </c>
      <c r="AA60" s="463">
        <v>400</v>
      </c>
      <c r="AB60" s="464">
        <v>1</v>
      </c>
      <c r="AC60" s="464">
        <v>24</v>
      </c>
      <c r="AD60" s="464">
        <v>266</v>
      </c>
      <c r="AE60" s="465">
        <v>0.1</v>
      </c>
      <c r="AF60" s="466">
        <f t="shared" si="67"/>
        <v>400</v>
      </c>
      <c r="AG60" s="488"/>
      <c r="AH60" s="574"/>
      <c r="AI60" s="469"/>
      <c r="AJ60" s="469"/>
      <c r="AK60" s="469"/>
      <c r="AL60" s="469"/>
      <c r="AM60" s="469"/>
      <c r="AN60" s="469"/>
      <c r="AO60" s="471">
        <f t="shared" si="27"/>
        <v>0</v>
      </c>
      <c r="AP60" s="472"/>
      <c r="AQ60" s="503"/>
      <c r="AR60" s="503"/>
      <c r="AS60" s="503"/>
      <c r="AT60" s="503"/>
      <c r="AU60" s="503"/>
      <c r="AV60" s="503"/>
      <c r="AW60" s="503"/>
      <c r="AX60" s="471">
        <f t="shared" si="28"/>
        <v>0</v>
      </c>
      <c r="AY60" s="497"/>
      <c r="AZ60" s="469"/>
      <c r="BA60" s="469"/>
      <c r="BB60" s="478"/>
      <c r="BC60" s="469"/>
      <c r="BD60" s="469"/>
      <c r="BE60" s="469"/>
      <c r="BF60" s="475"/>
      <c r="BG60" s="479">
        <f t="shared" si="14"/>
        <v>0</v>
      </c>
      <c r="BH60" s="480"/>
      <c r="BI60" s="481"/>
      <c r="BJ60" s="481"/>
      <c r="BK60" s="481"/>
      <c r="BL60" s="482"/>
      <c r="BM60" s="481"/>
      <c r="BN60" s="481"/>
      <c r="BO60" s="483"/>
      <c r="BP60" s="482">
        <f t="shared" si="4"/>
        <v>0</v>
      </c>
      <c r="BQ60" s="479">
        <f t="shared" si="15"/>
        <v>0</v>
      </c>
      <c r="BR60" s="480"/>
      <c r="BS60" s="481"/>
      <c r="BT60" s="481"/>
      <c r="BU60" s="481"/>
      <c r="BV60" s="482"/>
      <c r="BW60" s="481"/>
      <c r="BX60" s="481"/>
      <c r="BY60" s="483"/>
      <c r="BZ60" s="482">
        <f t="shared" si="5"/>
        <v>0</v>
      </c>
      <c r="CA60" s="479">
        <f t="shared" si="29"/>
        <v>0</v>
      </c>
      <c r="CB60" s="504"/>
      <c r="CC60" s="469"/>
      <c r="CD60" s="503"/>
      <c r="CE60" s="469"/>
      <c r="CF60" s="481"/>
      <c r="CG60" s="481"/>
      <c r="CH60" s="481"/>
      <c r="CI60" s="483"/>
      <c r="CJ60" s="485">
        <f t="shared" si="30"/>
        <v>0</v>
      </c>
      <c r="CK60" s="486">
        <f t="shared" si="16"/>
        <v>0</v>
      </c>
      <c r="CL60" s="479">
        <f t="shared" si="31"/>
        <v>0</v>
      </c>
      <c r="CM60" s="505"/>
      <c r="CN60" s="469"/>
      <c r="CO60" s="469"/>
      <c r="CP60" s="469"/>
      <c r="CQ60" s="469"/>
      <c r="CR60" s="469"/>
      <c r="CS60" s="485">
        <f t="shared" si="32"/>
        <v>0</v>
      </c>
      <c r="CT60" s="488"/>
      <c r="CU60" s="469"/>
      <c r="CV60" s="469"/>
      <c r="CW60" s="469"/>
      <c r="CX60" s="489"/>
      <c r="CY60" s="490"/>
      <c r="CZ60" s="491">
        <f t="shared" si="33"/>
        <v>0</v>
      </c>
      <c r="DA60" s="491">
        <f t="shared" si="6"/>
        <v>255.36</v>
      </c>
      <c r="DB60" s="491">
        <f t="shared" si="17"/>
        <v>0</v>
      </c>
      <c r="DC60" s="493">
        <f t="shared" si="7"/>
        <v>0</v>
      </c>
      <c r="DD60" s="494">
        <f t="shared" si="35"/>
        <v>0</v>
      </c>
      <c r="DE60" s="494">
        <f t="shared" si="34"/>
        <v>0</v>
      </c>
      <c r="DF60" s="494">
        <f t="shared" si="70"/>
        <v>0</v>
      </c>
      <c r="DG60" s="494">
        <f t="shared" si="8"/>
        <v>0</v>
      </c>
      <c r="DH60" s="494">
        <f t="shared" si="9"/>
        <v>0</v>
      </c>
      <c r="DI60" s="494">
        <f t="shared" si="71"/>
        <v>0</v>
      </c>
      <c r="DJ60" s="494">
        <f t="shared" si="18"/>
        <v>0</v>
      </c>
      <c r="DK60" s="494">
        <f t="shared" si="19"/>
        <v>0</v>
      </c>
      <c r="DL60" s="479">
        <f t="shared" si="72"/>
        <v>0</v>
      </c>
      <c r="DQ60" s="169">
        <f t="shared" si="66"/>
        <v>0</v>
      </c>
      <c r="DR60" s="169">
        <f t="shared" si="66"/>
        <v>0</v>
      </c>
      <c r="DS60" s="169">
        <f t="shared" si="66"/>
        <v>0</v>
      </c>
      <c r="DT60" s="169">
        <f t="shared" si="66"/>
        <v>0</v>
      </c>
      <c r="DU60" s="169">
        <f t="shared" si="66"/>
        <v>0</v>
      </c>
      <c r="DV60" s="169">
        <f t="shared" si="66"/>
        <v>0</v>
      </c>
      <c r="DW60" s="169">
        <f t="shared" si="66"/>
        <v>0</v>
      </c>
      <c r="DX60" s="169">
        <f t="shared" si="66"/>
        <v>0</v>
      </c>
      <c r="DY60" s="169">
        <f t="shared" si="66"/>
        <v>0</v>
      </c>
      <c r="DZ60" s="169">
        <f t="shared" si="66"/>
        <v>0</v>
      </c>
      <c r="EA60" s="169">
        <f t="shared" si="66"/>
        <v>0</v>
      </c>
      <c r="EB60" s="169">
        <f t="shared" si="66"/>
        <v>0</v>
      </c>
      <c r="EC60" s="169">
        <f t="shared" si="66"/>
        <v>0</v>
      </c>
      <c r="ED60" s="169">
        <f t="shared" si="66"/>
        <v>0</v>
      </c>
      <c r="EE60" s="169">
        <f t="shared" si="66"/>
        <v>0</v>
      </c>
      <c r="EF60" s="169">
        <f t="shared" si="66"/>
        <v>0</v>
      </c>
      <c r="EG60" s="169">
        <f t="shared" si="62"/>
        <v>0</v>
      </c>
      <c r="EH60" s="169">
        <f t="shared" si="62"/>
        <v>0</v>
      </c>
      <c r="EI60" s="169">
        <f t="shared" si="62"/>
        <v>0</v>
      </c>
      <c r="EJ60" s="169">
        <f t="shared" si="62"/>
        <v>0</v>
      </c>
      <c r="EK60" s="169">
        <f t="shared" si="62"/>
        <v>0</v>
      </c>
      <c r="EL60" s="169">
        <f t="shared" si="62"/>
        <v>0</v>
      </c>
      <c r="EM60" s="169">
        <f t="shared" si="62"/>
        <v>0</v>
      </c>
      <c r="EN60" s="169">
        <f t="shared" si="62"/>
        <v>0</v>
      </c>
      <c r="EP60" s="169">
        <f t="shared" si="68"/>
        <v>0</v>
      </c>
      <c r="EQ60" s="169">
        <f t="shared" si="68"/>
        <v>0</v>
      </c>
      <c r="ER60" s="169">
        <f t="shared" si="68"/>
        <v>0</v>
      </c>
      <c r="ES60" s="169">
        <f t="shared" si="68"/>
        <v>0</v>
      </c>
      <c r="ET60" s="169">
        <f t="shared" si="68"/>
        <v>0</v>
      </c>
      <c r="EU60" s="169">
        <f t="shared" si="68"/>
        <v>0</v>
      </c>
      <c r="EV60" s="169">
        <f t="shared" si="68"/>
        <v>0</v>
      </c>
      <c r="EW60" s="169">
        <f t="shared" si="68"/>
        <v>0</v>
      </c>
      <c r="EX60" s="169">
        <f t="shared" si="68"/>
        <v>0</v>
      </c>
      <c r="EY60" s="169">
        <f t="shared" si="68"/>
        <v>0</v>
      </c>
      <c r="EZ60" s="169">
        <f t="shared" si="68"/>
        <v>0</v>
      </c>
      <c r="FA60" s="169">
        <f t="shared" si="68"/>
        <v>0</v>
      </c>
      <c r="FB60" s="169">
        <f t="shared" si="68"/>
        <v>0</v>
      </c>
      <c r="FC60" s="169">
        <f t="shared" si="68"/>
        <v>0</v>
      </c>
      <c r="FD60" s="169">
        <f t="shared" si="68"/>
        <v>0</v>
      </c>
      <c r="FE60" s="169">
        <f t="shared" si="68"/>
        <v>0</v>
      </c>
      <c r="FF60" s="169">
        <f t="shared" si="52"/>
        <v>0</v>
      </c>
      <c r="FG60" s="169">
        <f t="shared" si="52"/>
        <v>0</v>
      </c>
      <c r="FH60" s="169">
        <f t="shared" si="52"/>
        <v>0</v>
      </c>
      <c r="FI60" s="169">
        <f t="shared" si="52"/>
        <v>0</v>
      </c>
      <c r="FJ60" s="169">
        <f t="shared" si="52"/>
        <v>0</v>
      </c>
      <c r="FK60" s="169">
        <f t="shared" si="52"/>
        <v>0</v>
      </c>
      <c r="FL60" s="169">
        <f t="shared" si="52"/>
        <v>0</v>
      </c>
      <c r="FM60" s="169">
        <f t="shared" si="52"/>
        <v>0</v>
      </c>
      <c r="FO60" s="169">
        <f t="shared" si="69"/>
        <v>0</v>
      </c>
      <c r="FP60" s="169">
        <f t="shared" si="69"/>
        <v>0</v>
      </c>
      <c r="FQ60" s="169">
        <f t="shared" si="69"/>
        <v>0</v>
      </c>
      <c r="FR60" s="169">
        <f t="shared" si="69"/>
        <v>0</v>
      </c>
      <c r="FS60" s="169">
        <f t="shared" si="69"/>
        <v>0</v>
      </c>
      <c r="FT60" s="169">
        <f t="shared" si="69"/>
        <v>0</v>
      </c>
      <c r="FU60" s="169">
        <f t="shared" si="69"/>
        <v>0</v>
      </c>
      <c r="FV60" s="169">
        <f t="shared" si="69"/>
        <v>0</v>
      </c>
      <c r="FW60" s="169">
        <f t="shared" si="69"/>
        <v>0</v>
      </c>
      <c r="FX60" s="169">
        <f t="shared" si="69"/>
        <v>0</v>
      </c>
      <c r="FY60" s="169">
        <f t="shared" si="69"/>
        <v>0</v>
      </c>
      <c r="FZ60" s="169">
        <f t="shared" si="69"/>
        <v>0</v>
      </c>
      <c r="GA60" s="169">
        <f t="shared" si="69"/>
        <v>0</v>
      </c>
      <c r="GB60" s="169">
        <f t="shared" si="69"/>
        <v>0</v>
      </c>
      <c r="GC60" s="169">
        <f t="shared" si="69"/>
        <v>0</v>
      </c>
      <c r="GD60" s="169">
        <f t="shared" si="69"/>
        <v>0</v>
      </c>
      <c r="GE60" s="169">
        <f t="shared" si="53"/>
        <v>0</v>
      </c>
      <c r="GF60" s="169">
        <f t="shared" si="53"/>
        <v>0</v>
      </c>
      <c r="GG60" s="169">
        <f t="shared" si="53"/>
        <v>0</v>
      </c>
      <c r="GH60" s="169">
        <f t="shared" si="53"/>
        <v>0</v>
      </c>
      <c r="GI60" s="169">
        <f t="shared" si="53"/>
        <v>0</v>
      </c>
      <c r="GJ60" s="169">
        <f t="shared" si="53"/>
        <v>0</v>
      </c>
      <c r="GK60" s="169">
        <f t="shared" si="53"/>
        <v>0</v>
      </c>
      <c r="GL60" s="169">
        <f t="shared" si="53"/>
        <v>0</v>
      </c>
    </row>
    <row r="61" spans="1:194" s="169" customFormat="1" ht="25.5" customHeight="1" thickBot="1">
      <c r="A61" s="499"/>
      <c r="B61" s="499"/>
      <c r="D61" s="570" t="s">
        <v>382</v>
      </c>
      <c r="E61" s="450"/>
      <c r="F61" s="450"/>
      <c r="G61" s="450"/>
      <c r="H61" s="500"/>
      <c r="I61" s="452"/>
      <c r="J61" s="453"/>
      <c r="K61" s="453"/>
      <c r="L61" s="450"/>
      <c r="M61" s="450"/>
      <c r="N61" s="454"/>
      <c r="O61" s="455">
        <f t="shared" si="13"/>
        <v>0</v>
      </c>
      <c r="P61" s="456"/>
      <c r="Q61" s="457">
        <f t="shared" si="22"/>
        <v>0</v>
      </c>
      <c r="R61" s="457">
        <f t="shared" si="23"/>
        <v>0</v>
      </c>
      <c r="S61" s="458" t="e">
        <f>#REF!</f>
        <v>#REF!</v>
      </c>
      <c r="T61" s="458">
        <v>-19</v>
      </c>
      <c r="U61" s="458" t="e">
        <f t="shared" si="24"/>
        <v>#REF!</v>
      </c>
      <c r="V61" s="459"/>
      <c r="W61" s="459"/>
      <c r="X61" s="460">
        <f t="shared" si="25"/>
        <v>0</v>
      </c>
      <c r="Y61" s="461">
        <f t="shared" si="26"/>
        <v>0</v>
      </c>
      <c r="Z61" s="510" t="s">
        <v>387</v>
      </c>
      <c r="AA61" s="463">
        <v>400</v>
      </c>
      <c r="AB61" s="464">
        <v>3</v>
      </c>
      <c r="AC61" s="464">
        <v>24</v>
      </c>
      <c r="AD61" s="464">
        <v>365</v>
      </c>
      <c r="AE61" s="465">
        <v>0.15</v>
      </c>
      <c r="AF61" s="466">
        <f t="shared" si="67"/>
        <v>1200</v>
      </c>
      <c r="AG61" s="488"/>
      <c r="AH61" s="574"/>
      <c r="AI61" s="469"/>
      <c r="AJ61" s="469"/>
      <c r="AK61" s="469"/>
      <c r="AL61" s="469"/>
      <c r="AM61" s="469"/>
      <c r="AN61" s="469"/>
      <c r="AO61" s="471">
        <f t="shared" si="27"/>
        <v>0</v>
      </c>
      <c r="AP61" s="472"/>
      <c r="AQ61" s="503"/>
      <c r="AR61" s="503"/>
      <c r="AS61" s="503"/>
      <c r="AT61" s="503"/>
      <c r="AU61" s="503"/>
      <c r="AV61" s="503"/>
      <c r="AW61" s="503"/>
      <c r="AX61" s="471">
        <f t="shared" si="28"/>
        <v>0</v>
      </c>
      <c r="AY61" s="497"/>
      <c r="AZ61" s="469"/>
      <c r="BA61" s="469"/>
      <c r="BB61" s="478"/>
      <c r="BC61" s="469"/>
      <c r="BD61" s="469"/>
      <c r="BE61" s="469"/>
      <c r="BF61" s="475"/>
      <c r="BG61" s="479">
        <f t="shared" si="14"/>
        <v>0</v>
      </c>
      <c r="BH61" s="480"/>
      <c r="BI61" s="481"/>
      <c r="BJ61" s="481"/>
      <c r="BK61" s="481"/>
      <c r="BL61" s="482"/>
      <c r="BM61" s="481"/>
      <c r="BN61" s="481"/>
      <c r="BO61" s="483"/>
      <c r="BP61" s="482">
        <f t="shared" si="4"/>
        <v>0</v>
      </c>
      <c r="BQ61" s="479">
        <f t="shared" si="15"/>
        <v>0</v>
      </c>
      <c r="BR61" s="480"/>
      <c r="BS61" s="481"/>
      <c r="BT61" s="481"/>
      <c r="BU61" s="481"/>
      <c r="BV61" s="482"/>
      <c r="BW61" s="481"/>
      <c r="BX61" s="481"/>
      <c r="BY61" s="483"/>
      <c r="BZ61" s="482">
        <f t="shared" si="5"/>
        <v>0</v>
      </c>
      <c r="CA61" s="479">
        <f t="shared" si="29"/>
        <v>0</v>
      </c>
      <c r="CB61" s="504"/>
      <c r="CC61" s="469"/>
      <c r="CD61" s="503"/>
      <c r="CE61" s="469"/>
      <c r="CF61" s="481"/>
      <c r="CG61" s="481"/>
      <c r="CH61" s="481"/>
      <c r="CI61" s="483"/>
      <c r="CJ61" s="485">
        <f t="shared" si="30"/>
        <v>0</v>
      </c>
      <c r="CK61" s="486">
        <f t="shared" si="16"/>
        <v>0</v>
      </c>
      <c r="CL61" s="479">
        <f t="shared" si="31"/>
        <v>0</v>
      </c>
      <c r="CM61" s="505"/>
      <c r="CN61" s="469"/>
      <c r="CO61" s="469"/>
      <c r="CP61" s="469"/>
      <c r="CQ61" s="469"/>
      <c r="CR61" s="469"/>
      <c r="CS61" s="485">
        <f t="shared" si="32"/>
        <v>0</v>
      </c>
      <c r="CT61" s="488"/>
      <c r="CU61" s="469"/>
      <c r="CV61" s="469"/>
      <c r="CW61" s="469"/>
      <c r="CX61" s="489"/>
      <c r="CY61" s="490"/>
      <c r="CZ61" s="491">
        <f t="shared" si="33"/>
        <v>0</v>
      </c>
      <c r="DA61" s="491">
        <f t="shared" si="6"/>
        <v>1576.8</v>
      </c>
      <c r="DB61" s="491">
        <f t="shared" si="17"/>
        <v>0</v>
      </c>
      <c r="DC61" s="493">
        <f t="shared" si="7"/>
        <v>0</v>
      </c>
      <c r="DD61" s="494">
        <f t="shared" si="35"/>
        <v>0</v>
      </c>
      <c r="DE61" s="494">
        <f t="shared" si="34"/>
        <v>0</v>
      </c>
      <c r="DF61" s="494">
        <f t="shared" si="70"/>
        <v>0</v>
      </c>
      <c r="DG61" s="494">
        <f t="shared" si="8"/>
        <v>0</v>
      </c>
      <c r="DH61" s="494">
        <f t="shared" si="9"/>
        <v>0</v>
      </c>
      <c r="DI61" s="494">
        <f t="shared" si="71"/>
        <v>0</v>
      </c>
      <c r="DJ61" s="494">
        <f t="shared" si="18"/>
        <v>0</v>
      </c>
      <c r="DK61" s="494">
        <f t="shared" si="19"/>
        <v>0</v>
      </c>
      <c r="DL61" s="479">
        <f t="shared" si="72"/>
        <v>0</v>
      </c>
      <c r="DQ61" s="169">
        <f t="shared" si="66"/>
        <v>0</v>
      </c>
      <c r="DR61" s="169">
        <f t="shared" si="66"/>
        <v>0</v>
      </c>
      <c r="DS61" s="169">
        <f t="shared" si="66"/>
        <v>0</v>
      </c>
      <c r="DT61" s="169">
        <f t="shared" si="66"/>
        <v>0</v>
      </c>
      <c r="DU61" s="169">
        <f t="shared" si="66"/>
        <v>0</v>
      </c>
      <c r="DV61" s="169">
        <f t="shared" si="66"/>
        <v>0</v>
      </c>
      <c r="DW61" s="169">
        <f t="shared" si="66"/>
        <v>0</v>
      </c>
      <c r="DX61" s="169">
        <f t="shared" si="66"/>
        <v>0</v>
      </c>
      <c r="DY61" s="169">
        <f t="shared" si="66"/>
        <v>0</v>
      </c>
      <c r="DZ61" s="169">
        <f t="shared" si="66"/>
        <v>0</v>
      </c>
      <c r="EA61" s="169">
        <f t="shared" si="66"/>
        <v>0</v>
      </c>
      <c r="EB61" s="169">
        <f t="shared" si="66"/>
        <v>0</v>
      </c>
      <c r="EC61" s="169">
        <f t="shared" si="66"/>
        <v>0</v>
      </c>
      <c r="ED61" s="169">
        <f t="shared" si="66"/>
        <v>0</v>
      </c>
      <c r="EE61" s="169">
        <f t="shared" si="66"/>
        <v>0</v>
      </c>
      <c r="EF61" s="169">
        <f t="shared" si="66"/>
        <v>0</v>
      </c>
      <c r="EG61" s="169">
        <f t="shared" si="62"/>
        <v>0</v>
      </c>
      <c r="EH61" s="169">
        <f t="shared" si="62"/>
        <v>0</v>
      </c>
      <c r="EI61" s="169">
        <f t="shared" si="62"/>
        <v>0</v>
      </c>
      <c r="EJ61" s="169">
        <f t="shared" si="62"/>
        <v>0</v>
      </c>
      <c r="EK61" s="169">
        <f t="shared" si="62"/>
        <v>0</v>
      </c>
      <c r="EL61" s="169">
        <f t="shared" si="62"/>
        <v>0</v>
      </c>
      <c r="EM61" s="169">
        <f t="shared" si="62"/>
        <v>0</v>
      </c>
      <c r="EN61" s="169">
        <f t="shared" si="62"/>
        <v>0</v>
      </c>
      <c r="EP61" s="169">
        <f t="shared" si="68"/>
        <v>0</v>
      </c>
      <c r="EQ61" s="169">
        <f t="shared" si="68"/>
        <v>0</v>
      </c>
      <c r="ER61" s="169">
        <f t="shared" si="68"/>
        <v>0</v>
      </c>
      <c r="ES61" s="169">
        <f t="shared" si="68"/>
        <v>0</v>
      </c>
      <c r="ET61" s="169">
        <f t="shared" si="68"/>
        <v>0</v>
      </c>
      <c r="EU61" s="169">
        <f t="shared" si="68"/>
        <v>0</v>
      </c>
      <c r="EV61" s="169">
        <f t="shared" si="68"/>
        <v>0</v>
      </c>
      <c r="EW61" s="169">
        <f t="shared" si="68"/>
        <v>0</v>
      </c>
      <c r="EX61" s="169">
        <f t="shared" si="68"/>
        <v>0</v>
      </c>
      <c r="EY61" s="169">
        <f t="shared" si="68"/>
        <v>0</v>
      </c>
      <c r="EZ61" s="169">
        <f t="shared" si="68"/>
        <v>0</v>
      </c>
      <c r="FA61" s="169">
        <f t="shared" si="68"/>
        <v>0</v>
      </c>
      <c r="FB61" s="169">
        <f t="shared" si="68"/>
        <v>0</v>
      </c>
      <c r="FC61" s="169">
        <f t="shared" si="68"/>
        <v>0</v>
      </c>
      <c r="FD61" s="169">
        <f t="shared" si="68"/>
        <v>0</v>
      </c>
      <c r="FE61" s="169">
        <f t="shared" si="68"/>
        <v>0</v>
      </c>
      <c r="FF61" s="169">
        <f t="shared" si="52"/>
        <v>0</v>
      </c>
      <c r="FG61" s="169">
        <f t="shared" si="52"/>
        <v>0</v>
      </c>
      <c r="FH61" s="169">
        <f t="shared" si="52"/>
        <v>0</v>
      </c>
      <c r="FI61" s="169">
        <f t="shared" si="52"/>
        <v>0</v>
      </c>
      <c r="FJ61" s="169">
        <f t="shared" si="52"/>
        <v>0</v>
      </c>
      <c r="FK61" s="169">
        <f t="shared" si="52"/>
        <v>0</v>
      </c>
      <c r="FL61" s="169">
        <f t="shared" si="52"/>
        <v>0</v>
      </c>
      <c r="FM61" s="169">
        <f t="shared" si="52"/>
        <v>0</v>
      </c>
      <c r="FO61" s="169">
        <f t="shared" si="69"/>
        <v>0</v>
      </c>
      <c r="FP61" s="169">
        <f t="shared" si="69"/>
        <v>0</v>
      </c>
      <c r="FQ61" s="169">
        <f t="shared" si="69"/>
        <v>0</v>
      </c>
      <c r="FR61" s="169">
        <f t="shared" si="69"/>
        <v>0</v>
      </c>
      <c r="FS61" s="169">
        <f t="shared" si="69"/>
        <v>0</v>
      </c>
      <c r="FT61" s="169">
        <f t="shared" si="69"/>
        <v>0</v>
      </c>
      <c r="FU61" s="169">
        <f t="shared" si="69"/>
        <v>0</v>
      </c>
      <c r="FV61" s="169">
        <f t="shared" si="69"/>
        <v>0</v>
      </c>
      <c r="FW61" s="169">
        <f t="shared" si="69"/>
        <v>0</v>
      </c>
      <c r="FX61" s="169">
        <f t="shared" si="69"/>
        <v>0</v>
      </c>
      <c r="FY61" s="169">
        <f t="shared" si="69"/>
        <v>0</v>
      </c>
      <c r="FZ61" s="169">
        <f t="shared" si="69"/>
        <v>0</v>
      </c>
      <c r="GA61" s="169">
        <f t="shared" si="69"/>
        <v>0</v>
      </c>
      <c r="GB61" s="169">
        <f t="shared" si="69"/>
        <v>0</v>
      </c>
      <c r="GC61" s="169">
        <f t="shared" si="69"/>
        <v>0</v>
      </c>
      <c r="GD61" s="169">
        <f t="shared" si="69"/>
        <v>0</v>
      </c>
      <c r="GE61" s="169">
        <f t="shared" si="53"/>
        <v>0</v>
      </c>
      <c r="GF61" s="169">
        <f t="shared" si="53"/>
        <v>0</v>
      </c>
      <c r="GG61" s="169">
        <f t="shared" si="53"/>
        <v>0</v>
      </c>
      <c r="GH61" s="169">
        <f t="shared" si="53"/>
        <v>0</v>
      </c>
      <c r="GI61" s="169">
        <f t="shared" si="53"/>
        <v>0</v>
      </c>
      <c r="GJ61" s="169">
        <f t="shared" si="53"/>
        <v>0</v>
      </c>
      <c r="GK61" s="169">
        <f t="shared" si="53"/>
        <v>0</v>
      </c>
      <c r="GL61" s="169">
        <f t="shared" si="53"/>
        <v>0</v>
      </c>
    </row>
    <row r="62" spans="1:194" s="169" customFormat="1" ht="25.5" hidden="1" customHeight="1">
      <c r="A62" s="499"/>
      <c r="B62" s="499"/>
      <c r="D62" s="570" t="s">
        <v>382</v>
      </c>
      <c r="E62" s="840"/>
      <c r="F62" s="840"/>
      <c r="G62" s="840"/>
      <c r="H62" s="841"/>
      <c r="I62" s="842"/>
      <c r="J62" s="507"/>
      <c r="K62" s="507"/>
      <c r="L62" s="840"/>
      <c r="M62" s="840"/>
      <c r="N62" s="843"/>
      <c r="O62" s="455">
        <f t="shared" si="13"/>
        <v>0</v>
      </c>
      <c r="P62" s="456"/>
      <c r="Q62" s="457">
        <f t="shared" si="22"/>
        <v>0</v>
      </c>
      <c r="R62" s="457">
        <f t="shared" si="23"/>
        <v>0</v>
      </c>
      <c r="S62" s="458" t="e">
        <f>#REF!</f>
        <v>#REF!</v>
      </c>
      <c r="T62" s="458">
        <v>-19</v>
      </c>
      <c r="U62" s="458" t="e">
        <f t="shared" si="24"/>
        <v>#REF!</v>
      </c>
      <c r="V62" s="459"/>
      <c r="W62" s="459"/>
      <c r="X62" s="460">
        <f t="shared" si="25"/>
        <v>0</v>
      </c>
      <c r="Y62" s="461">
        <f t="shared" si="26"/>
        <v>0</v>
      </c>
      <c r="Z62" s="510" t="s">
        <v>334</v>
      </c>
      <c r="AA62" s="463">
        <v>400</v>
      </c>
      <c r="AB62" s="464">
        <v>1</v>
      </c>
      <c r="AC62" s="464">
        <v>24</v>
      </c>
      <c r="AD62" s="464">
        <v>365</v>
      </c>
      <c r="AE62" s="465">
        <v>0.1</v>
      </c>
      <c r="AF62" s="466">
        <f t="shared" si="67"/>
        <v>400</v>
      </c>
      <c r="AG62" s="488"/>
      <c r="AH62" s="574"/>
      <c r="AI62" s="469"/>
      <c r="AJ62" s="469"/>
      <c r="AK62" s="469"/>
      <c r="AL62" s="469"/>
      <c r="AM62" s="469"/>
      <c r="AN62" s="469"/>
      <c r="AO62" s="471">
        <f t="shared" si="27"/>
        <v>0</v>
      </c>
      <c r="AP62" s="472"/>
      <c r="AQ62" s="503"/>
      <c r="AR62" s="503"/>
      <c r="AS62" s="503"/>
      <c r="AT62" s="503"/>
      <c r="AU62" s="503"/>
      <c r="AV62" s="503"/>
      <c r="AW62" s="503"/>
      <c r="AX62" s="471">
        <f t="shared" si="28"/>
        <v>0</v>
      </c>
      <c r="AY62" s="497"/>
      <c r="AZ62" s="469"/>
      <c r="BA62" s="469"/>
      <c r="BB62" s="478"/>
      <c r="BC62" s="469"/>
      <c r="BD62" s="469"/>
      <c r="BE62" s="469"/>
      <c r="BF62" s="475"/>
      <c r="BG62" s="479">
        <f t="shared" si="14"/>
        <v>0</v>
      </c>
      <c r="BH62" s="480"/>
      <c r="BI62" s="481"/>
      <c r="BJ62" s="481"/>
      <c r="BK62" s="481"/>
      <c r="BL62" s="482"/>
      <c r="BM62" s="481"/>
      <c r="BN62" s="481"/>
      <c r="BO62" s="483"/>
      <c r="BP62" s="482">
        <f t="shared" si="4"/>
        <v>0</v>
      </c>
      <c r="BQ62" s="479">
        <f t="shared" si="15"/>
        <v>0</v>
      </c>
      <c r="BR62" s="480"/>
      <c r="BS62" s="481"/>
      <c r="BT62" s="481"/>
      <c r="BU62" s="481"/>
      <c r="BV62" s="482"/>
      <c r="BW62" s="481"/>
      <c r="BX62" s="481"/>
      <c r="BY62" s="483"/>
      <c r="BZ62" s="482">
        <f t="shared" si="5"/>
        <v>0</v>
      </c>
      <c r="CA62" s="479">
        <f t="shared" si="29"/>
        <v>0</v>
      </c>
      <c r="CB62" s="504"/>
      <c r="CC62" s="469"/>
      <c r="CD62" s="503"/>
      <c r="CE62" s="469"/>
      <c r="CF62" s="481"/>
      <c r="CG62" s="481"/>
      <c r="CH62" s="481"/>
      <c r="CI62" s="483"/>
      <c r="CJ62" s="485">
        <f t="shared" si="30"/>
        <v>0</v>
      </c>
      <c r="CK62" s="486">
        <f t="shared" si="16"/>
        <v>0</v>
      </c>
      <c r="CL62" s="479">
        <f t="shared" si="31"/>
        <v>0</v>
      </c>
      <c r="CM62" s="505"/>
      <c r="CN62" s="469"/>
      <c r="CO62" s="469"/>
      <c r="CP62" s="469"/>
      <c r="CQ62" s="469"/>
      <c r="CR62" s="469"/>
      <c r="CS62" s="485">
        <f t="shared" si="32"/>
        <v>0</v>
      </c>
      <c r="CT62" s="488"/>
      <c r="CU62" s="469"/>
      <c r="CV62" s="469"/>
      <c r="CW62" s="469"/>
      <c r="CX62" s="489"/>
      <c r="CY62" s="490"/>
      <c r="CZ62" s="491">
        <f t="shared" si="33"/>
        <v>0</v>
      </c>
      <c r="DA62" s="491">
        <f t="shared" si="6"/>
        <v>350.4</v>
      </c>
      <c r="DB62" s="491">
        <f t="shared" si="17"/>
        <v>0</v>
      </c>
      <c r="DC62" s="493">
        <f t="shared" si="7"/>
        <v>0</v>
      </c>
      <c r="DD62" s="494">
        <f t="shared" si="35"/>
        <v>0</v>
      </c>
      <c r="DE62" s="494">
        <f t="shared" si="34"/>
        <v>0</v>
      </c>
      <c r="DF62" s="494">
        <f t="shared" si="70"/>
        <v>0</v>
      </c>
      <c r="DG62" s="494">
        <f t="shared" si="8"/>
        <v>0</v>
      </c>
      <c r="DH62" s="494">
        <f t="shared" si="9"/>
        <v>0</v>
      </c>
      <c r="DI62" s="494">
        <f t="shared" si="71"/>
        <v>0</v>
      </c>
      <c r="DJ62" s="494">
        <f t="shared" si="18"/>
        <v>0</v>
      </c>
      <c r="DK62" s="494">
        <f t="shared" si="19"/>
        <v>0</v>
      </c>
      <c r="DL62" s="479">
        <f t="shared" si="72"/>
        <v>0</v>
      </c>
      <c r="DQ62" s="169">
        <f t="shared" si="66"/>
        <v>0</v>
      </c>
      <c r="DR62" s="169">
        <f t="shared" si="66"/>
        <v>0</v>
      </c>
      <c r="DS62" s="169">
        <f t="shared" si="66"/>
        <v>0</v>
      </c>
      <c r="DT62" s="169">
        <f t="shared" si="66"/>
        <v>0</v>
      </c>
      <c r="DU62" s="169">
        <f t="shared" si="66"/>
        <v>0</v>
      </c>
      <c r="DV62" s="169">
        <f t="shared" si="66"/>
        <v>0</v>
      </c>
      <c r="DW62" s="169">
        <f t="shared" si="66"/>
        <v>0</v>
      </c>
      <c r="DX62" s="169">
        <f t="shared" si="66"/>
        <v>0</v>
      </c>
      <c r="DY62" s="169">
        <f t="shared" si="66"/>
        <v>0</v>
      </c>
      <c r="DZ62" s="169">
        <f t="shared" si="66"/>
        <v>0</v>
      </c>
      <c r="EA62" s="169">
        <f t="shared" si="66"/>
        <v>0</v>
      </c>
      <c r="EB62" s="169">
        <f t="shared" si="66"/>
        <v>0</v>
      </c>
      <c r="EC62" s="169">
        <f t="shared" si="66"/>
        <v>0</v>
      </c>
      <c r="ED62" s="169">
        <f t="shared" si="66"/>
        <v>0</v>
      </c>
      <c r="EE62" s="169">
        <f t="shared" si="66"/>
        <v>0</v>
      </c>
      <c r="EF62" s="169">
        <f t="shared" si="66"/>
        <v>0</v>
      </c>
      <c r="EG62" s="169">
        <f t="shared" si="62"/>
        <v>0</v>
      </c>
      <c r="EH62" s="169">
        <f t="shared" si="62"/>
        <v>0</v>
      </c>
      <c r="EI62" s="169">
        <f t="shared" si="62"/>
        <v>0</v>
      </c>
      <c r="EJ62" s="169">
        <f t="shared" si="62"/>
        <v>0</v>
      </c>
      <c r="EK62" s="169">
        <f t="shared" si="62"/>
        <v>0</v>
      </c>
      <c r="EL62" s="169">
        <f t="shared" si="62"/>
        <v>0</v>
      </c>
      <c r="EM62" s="169">
        <f t="shared" si="62"/>
        <v>0</v>
      </c>
      <c r="EN62" s="169">
        <f t="shared" si="62"/>
        <v>0</v>
      </c>
      <c r="EP62" s="169">
        <f t="shared" si="68"/>
        <v>0</v>
      </c>
      <c r="EQ62" s="169">
        <f t="shared" si="68"/>
        <v>0</v>
      </c>
      <c r="ER62" s="169">
        <f t="shared" si="68"/>
        <v>0</v>
      </c>
      <c r="ES62" s="169">
        <f t="shared" si="68"/>
        <v>0</v>
      </c>
      <c r="ET62" s="169">
        <f t="shared" si="68"/>
        <v>0</v>
      </c>
      <c r="EU62" s="169">
        <f t="shared" si="68"/>
        <v>0</v>
      </c>
      <c r="EV62" s="169">
        <f t="shared" si="68"/>
        <v>0</v>
      </c>
      <c r="EW62" s="169">
        <f t="shared" si="68"/>
        <v>0</v>
      </c>
      <c r="EX62" s="169">
        <f t="shared" si="68"/>
        <v>0</v>
      </c>
      <c r="EY62" s="169">
        <f t="shared" si="68"/>
        <v>0</v>
      </c>
      <c r="EZ62" s="169">
        <f t="shared" si="68"/>
        <v>0</v>
      </c>
      <c r="FA62" s="169">
        <f t="shared" si="68"/>
        <v>0</v>
      </c>
      <c r="FB62" s="169">
        <f t="shared" si="68"/>
        <v>0</v>
      </c>
      <c r="FC62" s="169">
        <f t="shared" si="68"/>
        <v>0</v>
      </c>
      <c r="FD62" s="169">
        <f t="shared" si="68"/>
        <v>0</v>
      </c>
      <c r="FE62" s="169">
        <f t="shared" si="68"/>
        <v>0</v>
      </c>
      <c r="FF62" s="169">
        <f t="shared" si="52"/>
        <v>0</v>
      </c>
      <c r="FG62" s="169">
        <f t="shared" si="52"/>
        <v>0</v>
      </c>
      <c r="FH62" s="169">
        <f t="shared" si="52"/>
        <v>0</v>
      </c>
      <c r="FI62" s="169">
        <f t="shared" si="52"/>
        <v>0</v>
      </c>
      <c r="FJ62" s="169">
        <f t="shared" si="52"/>
        <v>0</v>
      </c>
      <c r="FK62" s="169">
        <f t="shared" si="52"/>
        <v>0</v>
      </c>
      <c r="FL62" s="169">
        <f t="shared" si="52"/>
        <v>0</v>
      </c>
      <c r="FM62" s="169">
        <f t="shared" si="52"/>
        <v>0</v>
      </c>
      <c r="FO62" s="169">
        <f t="shared" si="69"/>
        <v>0</v>
      </c>
      <c r="FP62" s="169">
        <f t="shared" si="69"/>
        <v>0</v>
      </c>
      <c r="FQ62" s="169">
        <f t="shared" si="69"/>
        <v>0</v>
      </c>
      <c r="FR62" s="169">
        <f t="shared" si="69"/>
        <v>0</v>
      </c>
      <c r="FS62" s="169">
        <f t="shared" si="69"/>
        <v>0</v>
      </c>
      <c r="FT62" s="169">
        <f t="shared" si="69"/>
        <v>0</v>
      </c>
      <c r="FU62" s="169">
        <f t="shared" si="69"/>
        <v>0</v>
      </c>
      <c r="FV62" s="169">
        <f t="shared" si="69"/>
        <v>0</v>
      </c>
      <c r="FW62" s="169">
        <f t="shared" si="69"/>
        <v>0</v>
      </c>
      <c r="FX62" s="169">
        <f t="shared" si="69"/>
        <v>0</v>
      </c>
      <c r="FY62" s="169">
        <f t="shared" si="69"/>
        <v>0</v>
      </c>
      <c r="FZ62" s="169">
        <f t="shared" si="69"/>
        <v>0</v>
      </c>
      <c r="GA62" s="169">
        <f t="shared" si="69"/>
        <v>0</v>
      </c>
      <c r="GB62" s="169">
        <f t="shared" si="69"/>
        <v>0</v>
      </c>
      <c r="GC62" s="169">
        <f t="shared" si="69"/>
        <v>0</v>
      </c>
      <c r="GD62" s="169">
        <f t="shared" si="69"/>
        <v>0</v>
      </c>
      <c r="GE62" s="169">
        <f t="shared" si="53"/>
        <v>0</v>
      </c>
      <c r="GF62" s="169">
        <f t="shared" si="53"/>
        <v>0</v>
      </c>
      <c r="GG62" s="169">
        <f t="shared" si="53"/>
        <v>0</v>
      </c>
      <c r="GH62" s="169">
        <f t="shared" si="53"/>
        <v>0</v>
      </c>
      <c r="GI62" s="169">
        <f t="shared" si="53"/>
        <v>0</v>
      </c>
      <c r="GJ62" s="169">
        <f t="shared" si="53"/>
        <v>0</v>
      </c>
      <c r="GK62" s="169">
        <f t="shared" si="53"/>
        <v>0</v>
      </c>
      <c r="GL62" s="169">
        <f t="shared" si="53"/>
        <v>0</v>
      </c>
    </row>
    <row r="63" spans="1:194" s="169" customFormat="1" ht="25.5" hidden="1" customHeight="1">
      <c r="A63" s="499"/>
      <c r="B63" s="499"/>
      <c r="D63" s="570" t="s">
        <v>382</v>
      </c>
      <c r="E63" s="840"/>
      <c r="F63" s="840"/>
      <c r="G63" s="840"/>
      <c r="H63" s="841"/>
      <c r="I63" s="842"/>
      <c r="J63" s="507"/>
      <c r="K63" s="507"/>
      <c r="L63" s="840"/>
      <c r="M63" s="840"/>
      <c r="N63" s="843"/>
      <c r="O63" s="455">
        <f t="shared" si="13"/>
        <v>0</v>
      </c>
      <c r="P63" s="456"/>
      <c r="Q63" s="457">
        <f t="shared" si="22"/>
        <v>0</v>
      </c>
      <c r="R63" s="457">
        <f t="shared" si="23"/>
        <v>0</v>
      </c>
      <c r="S63" s="458" t="e">
        <f>#REF!</f>
        <v>#REF!</v>
      </c>
      <c r="T63" s="458">
        <v>-19</v>
      </c>
      <c r="U63" s="458" t="e">
        <f t="shared" si="24"/>
        <v>#REF!</v>
      </c>
      <c r="V63" s="459"/>
      <c r="W63" s="459"/>
      <c r="X63" s="460">
        <f t="shared" si="25"/>
        <v>0</v>
      </c>
      <c r="Y63" s="461">
        <f t="shared" si="26"/>
        <v>0</v>
      </c>
      <c r="Z63" s="462" t="s">
        <v>338</v>
      </c>
      <c r="AA63" s="463">
        <v>200</v>
      </c>
      <c r="AB63" s="464">
        <v>2</v>
      </c>
      <c r="AC63" s="464">
        <v>2</v>
      </c>
      <c r="AD63" s="464">
        <v>266</v>
      </c>
      <c r="AE63" s="465">
        <v>0.5</v>
      </c>
      <c r="AF63" s="466">
        <f t="shared" si="67"/>
        <v>400</v>
      </c>
      <c r="AG63" s="488"/>
      <c r="AH63" s="574"/>
      <c r="AI63" s="469"/>
      <c r="AJ63" s="469"/>
      <c r="AK63" s="469"/>
      <c r="AL63" s="469"/>
      <c r="AM63" s="469"/>
      <c r="AN63" s="469"/>
      <c r="AO63" s="471">
        <f t="shared" si="27"/>
        <v>0</v>
      </c>
      <c r="AP63" s="472"/>
      <c r="AQ63" s="503"/>
      <c r="AR63" s="503"/>
      <c r="AS63" s="503"/>
      <c r="AT63" s="503"/>
      <c r="AU63" s="503"/>
      <c r="AV63" s="503"/>
      <c r="AW63" s="503"/>
      <c r="AX63" s="471">
        <f t="shared" si="28"/>
        <v>0</v>
      </c>
      <c r="AY63" s="497"/>
      <c r="AZ63" s="469"/>
      <c r="BA63" s="469"/>
      <c r="BB63" s="478"/>
      <c r="BC63" s="469"/>
      <c r="BD63" s="469"/>
      <c r="BE63" s="469"/>
      <c r="BF63" s="475"/>
      <c r="BG63" s="479">
        <f t="shared" si="14"/>
        <v>0</v>
      </c>
      <c r="BH63" s="480"/>
      <c r="BI63" s="481"/>
      <c r="BJ63" s="481"/>
      <c r="BK63" s="481"/>
      <c r="BL63" s="482"/>
      <c r="BM63" s="481"/>
      <c r="BN63" s="481"/>
      <c r="BO63" s="483"/>
      <c r="BP63" s="482">
        <f t="shared" si="4"/>
        <v>0</v>
      </c>
      <c r="BQ63" s="479">
        <f t="shared" si="15"/>
        <v>0</v>
      </c>
      <c r="BR63" s="480"/>
      <c r="BS63" s="481"/>
      <c r="BT63" s="481"/>
      <c r="BU63" s="481"/>
      <c r="BV63" s="482"/>
      <c r="BW63" s="481"/>
      <c r="BX63" s="481"/>
      <c r="BY63" s="483"/>
      <c r="BZ63" s="482">
        <f t="shared" si="5"/>
        <v>0</v>
      </c>
      <c r="CA63" s="479">
        <f t="shared" si="29"/>
        <v>0</v>
      </c>
      <c r="CB63" s="504"/>
      <c r="CC63" s="469"/>
      <c r="CD63" s="503"/>
      <c r="CE63" s="469"/>
      <c r="CF63" s="481"/>
      <c r="CG63" s="481"/>
      <c r="CH63" s="481"/>
      <c r="CI63" s="483"/>
      <c r="CJ63" s="485">
        <f t="shared" si="30"/>
        <v>0</v>
      </c>
      <c r="CK63" s="486">
        <f t="shared" si="16"/>
        <v>0</v>
      </c>
      <c r="CL63" s="479">
        <f t="shared" si="31"/>
        <v>0</v>
      </c>
      <c r="CM63" s="505"/>
      <c r="CN63" s="469"/>
      <c r="CO63" s="469"/>
      <c r="CP63" s="469"/>
      <c r="CQ63" s="469"/>
      <c r="CR63" s="469"/>
      <c r="CS63" s="485">
        <f t="shared" si="32"/>
        <v>0</v>
      </c>
      <c r="CT63" s="488"/>
      <c r="CU63" s="469"/>
      <c r="CV63" s="469"/>
      <c r="CW63" s="469"/>
      <c r="CX63" s="489"/>
      <c r="CY63" s="490"/>
      <c r="CZ63" s="491">
        <f t="shared" si="33"/>
        <v>0</v>
      </c>
      <c r="DA63" s="491">
        <f t="shared" si="6"/>
        <v>106.4</v>
      </c>
      <c r="DB63" s="491">
        <f t="shared" si="17"/>
        <v>0</v>
      </c>
      <c r="DC63" s="493">
        <f t="shared" si="7"/>
        <v>0</v>
      </c>
      <c r="DD63" s="494">
        <f t="shared" si="35"/>
        <v>0</v>
      </c>
      <c r="DE63" s="494">
        <f t="shared" si="34"/>
        <v>0</v>
      </c>
      <c r="DF63" s="494">
        <f t="shared" si="70"/>
        <v>0</v>
      </c>
      <c r="DG63" s="494">
        <f t="shared" si="8"/>
        <v>0</v>
      </c>
      <c r="DH63" s="494">
        <f t="shared" si="9"/>
        <v>0</v>
      </c>
      <c r="DI63" s="494">
        <f t="shared" si="71"/>
        <v>0</v>
      </c>
      <c r="DJ63" s="494">
        <f t="shared" si="18"/>
        <v>0</v>
      </c>
      <c r="DK63" s="494">
        <f t="shared" si="19"/>
        <v>0</v>
      </c>
      <c r="DL63" s="479">
        <f t="shared" si="72"/>
        <v>0</v>
      </c>
      <c r="DQ63" s="169">
        <f t="shared" si="66"/>
        <v>0</v>
      </c>
      <c r="DR63" s="169">
        <f t="shared" si="66"/>
        <v>0</v>
      </c>
      <c r="DS63" s="169">
        <f t="shared" si="66"/>
        <v>0</v>
      </c>
      <c r="DT63" s="169">
        <f t="shared" si="66"/>
        <v>0</v>
      </c>
      <c r="DU63" s="169">
        <f t="shared" si="66"/>
        <v>0</v>
      </c>
      <c r="DV63" s="169">
        <f t="shared" si="66"/>
        <v>0</v>
      </c>
      <c r="DW63" s="169">
        <f t="shared" si="66"/>
        <v>0</v>
      </c>
      <c r="DX63" s="169">
        <f t="shared" si="66"/>
        <v>0</v>
      </c>
      <c r="DY63" s="169">
        <f t="shared" si="66"/>
        <v>0</v>
      </c>
      <c r="DZ63" s="169">
        <f t="shared" si="66"/>
        <v>0</v>
      </c>
      <c r="EA63" s="169">
        <f t="shared" si="66"/>
        <v>0</v>
      </c>
      <c r="EB63" s="169">
        <f t="shared" si="66"/>
        <v>0</v>
      </c>
      <c r="EC63" s="169">
        <f t="shared" si="66"/>
        <v>0</v>
      </c>
      <c r="ED63" s="169">
        <f t="shared" si="66"/>
        <v>0</v>
      </c>
      <c r="EE63" s="169">
        <f t="shared" si="66"/>
        <v>0</v>
      </c>
      <c r="EF63" s="169">
        <f t="shared" si="66"/>
        <v>0</v>
      </c>
      <c r="EG63" s="169">
        <f t="shared" si="62"/>
        <v>0</v>
      </c>
      <c r="EH63" s="169">
        <f t="shared" si="62"/>
        <v>0</v>
      </c>
      <c r="EI63" s="169">
        <f t="shared" si="62"/>
        <v>0</v>
      </c>
      <c r="EJ63" s="169">
        <f t="shared" si="62"/>
        <v>0</v>
      </c>
      <c r="EK63" s="169">
        <f t="shared" si="62"/>
        <v>0</v>
      </c>
      <c r="EL63" s="169">
        <f t="shared" si="62"/>
        <v>0</v>
      </c>
      <c r="EM63" s="169">
        <f t="shared" si="62"/>
        <v>0</v>
      </c>
      <c r="EN63" s="169">
        <f t="shared" si="62"/>
        <v>0</v>
      </c>
      <c r="EP63" s="169">
        <f t="shared" si="68"/>
        <v>0</v>
      </c>
      <c r="EQ63" s="169">
        <f t="shared" si="68"/>
        <v>0</v>
      </c>
      <c r="ER63" s="169">
        <f t="shared" si="68"/>
        <v>0</v>
      </c>
      <c r="ES63" s="169">
        <f t="shared" si="68"/>
        <v>0</v>
      </c>
      <c r="ET63" s="169">
        <f t="shared" si="68"/>
        <v>0</v>
      </c>
      <c r="EU63" s="169">
        <f t="shared" si="68"/>
        <v>0</v>
      </c>
      <c r="EV63" s="169">
        <f t="shared" si="68"/>
        <v>0</v>
      </c>
      <c r="EW63" s="169">
        <f t="shared" si="68"/>
        <v>0</v>
      </c>
      <c r="EX63" s="169">
        <f t="shared" si="68"/>
        <v>0</v>
      </c>
      <c r="EY63" s="169">
        <f t="shared" si="68"/>
        <v>0</v>
      </c>
      <c r="EZ63" s="169">
        <f t="shared" si="68"/>
        <v>0</v>
      </c>
      <c r="FA63" s="169">
        <f t="shared" si="68"/>
        <v>0</v>
      </c>
      <c r="FB63" s="169">
        <f t="shared" si="68"/>
        <v>0</v>
      </c>
      <c r="FC63" s="169">
        <f t="shared" si="68"/>
        <v>0</v>
      </c>
      <c r="FD63" s="169">
        <f t="shared" si="68"/>
        <v>0</v>
      </c>
      <c r="FE63" s="169">
        <f t="shared" si="68"/>
        <v>0</v>
      </c>
      <c r="FF63" s="169">
        <f t="shared" si="52"/>
        <v>0</v>
      </c>
      <c r="FG63" s="169">
        <f t="shared" si="52"/>
        <v>0</v>
      </c>
      <c r="FH63" s="169">
        <f t="shared" si="52"/>
        <v>0</v>
      </c>
      <c r="FI63" s="169">
        <f t="shared" si="52"/>
        <v>0</v>
      </c>
      <c r="FJ63" s="169">
        <f t="shared" si="52"/>
        <v>0</v>
      </c>
      <c r="FK63" s="169">
        <f t="shared" si="52"/>
        <v>0</v>
      </c>
      <c r="FL63" s="169">
        <f t="shared" si="52"/>
        <v>0</v>
      </c>
      <c r="FM63" s="169">
        <f t="shared" si="52"/>
        <v>0</v>
      </c>
      <c r="FO63" s="169">
        <f t="shared" si="69"/>
        <v>0</v>
      </c>
      <c r="FP63" s="169">
        <f t="shared" si="69"/>
        <v>0</v>
      </c>
      <c r="FQ63" s="169">
        <f t="shared" si="69"/>
        <v>0</v>
      </c>
      <c r="FR63" s="169">
        <f t="shared" si="69"/>
        <v>0</v>
      </c>
      <c r="FS63" s="169">
        <f t="shared" si="69"/>
        <v>0</v>
      </c>
      <c r="FT63" s="169">
        <f t="shared" si="69"/>
        <v>0</v>
      </c>
      <c r="FU63" s="169">
        <f t="shared" si="69"/>
        <v>0</v>
      </c>
      <c r="FV63" s="169">
        <f t="shared" si="69"/>
        <v>0</v>
      </c>
      <c r="FW63" s="169">
        <f t="shared" si="69"/>
        <v>0</v>
      </c>
      <c r="FX63" s="169">
        <f t="shared" si="69"/>
        <v>0</v>
      </c>
      <c r="FY63" s="169">
        <f t="shared" si="69"/>
        <v>0</v>
      </c>
      <c r="FZ63" s="169">
        <f t="shared" si="69"/>
        <v>0</v>
      </c>
      <c r="GA63" s="169">
        <f t="shared" si="69"/>
        <v>0</v>
      </c>
      <c r="GB63" s="169">
        <f t="shared" si="69"/>
        <v>0</v>
      </c>
      <c r="GC63" s="169">
        <f t="shared" si="69"/>
        <v>0</v>
      </c>
      <c r="GD63" s="169">
        <f t="shared" si="69"/>
        <v>0</v>
      </c>
      <c r="GE63" s="169">
        <f t="shared" si="53"/>
        <v>0</v>
      </c>
      <c r="GF63" s="169">
        <f t="shared" si="53"/>
        <v>0</v>
      </c>
      <c r="GG63" s="169">
        <f t="shared" si="53"/>
        <v>0</v>
      </c>
      <c r="GH63" s="169">
        <f t="shared" si="53"/>
        <v>0</v>
      </c>
      <c r="GI63" s="169">
        <f t="shared" si="53"/>
        <v>0</v>
      </c>
      <c r="GJ63" s="169">
        <f t="shared" si="53"/>
        <v>0</v>
      </c>
      <c r="GK63" s="169">
        <f t="shared" si="53"/>
        <v>0</v>
      </c>
      <c r="GL63" s="169">
        <f t="shared" si="53"/>
        <v>0</v>
      </c>
    </row>
    <row r="64" spans="1:194" s="169" customFormat="1" ht="25.5" hidden="1" customHeight="1">
      <c r="A64" s="499"/>
      <c r="B64" s="499"/>
      <c r="D64" s="570" t="s">
        <v>382</v>
      </c>
      <c r="E64" s="840"/>
      <c r="F64" s="840"/>
      <c r="G64" s="840"/>
      <c r="H64" s="841"/>
      <c r="I64" s="842"/>
      <c r="J64" s="507"/>
      <c r="K64" s="507"/>
      <c r="L64" s="840"/>
      <c r="M64" s="840"/>
      <c r="N64" s="843"/>
      <c r="O64" s="455">
        <f t="shared" si="13"/>
        <v>0</v>
      </c>
      <c r="P64" s="456"/>
      <c r="Q64" s="457">
        <f t="shared" si="22"/>
        <v>0</v>
      </c>
      <c r="R64" s="457">
        <f t="shared" si="23"/>
        <v>0</v>
      </c>
      <c r="S64" s="458" t="e">
        <f>#REF!</f>
        <v>#REF!</v>
      </c>
      <c r="T64" s="458">
        <v>-19</v>
      </c>
      <c r="U64" s="458" t="e">
        <f t="shared" si="24"/>
        <v>#REF!</v>
      </c>
      <c r="V64" s="459"/>
      <c r="W64" s="459"/>
      <c r="X64" s="460">
        <f t="shared" si="25"/>
        <v>0</v>
      </c>
      <c r="Y64" s="461">
        <f t="shared" si="26"/>
        <v>0</v>
      </c>
      <c r="Z64" s="462" t="s">
        <v>339</v>
      </c>
      <c r="AA64" s="463">
        <v>900</v>
      </c>
      <c r="AB64" s="464">
        <v>2</v>
      </c>
      <c r="AC64" s="464">
        <v>1</v>
      </c>
      <c r="AD64" s="464">
        <v>266</v>
      </c>
      <c r="AE64" s="465">
        <v>0.5</v>
      </c>
      <c r="AF64" s="466">
        <f t="shared" si="67"/>
        <v>1800</v>
      </c>
      <c r="AG64" s="488"/>
      <c r="AH64" s="574"/>
      <c r="AI64" s="469"/>
      <c r="AJ64" s="469"/>
      <c r="AK64" s="469"/>
      <c r="AL64" s="469"/>
      <c r="AM64" s="469"/>
      <c r="AN64" s="469"/>
      <c r="AO64" s="471">
        <f t="shared" si="27"/>
        <v>0</v>
      </c>
      <c r="AP64" s="472"/>
      <c r="AQ64" s="503"/>
      <c r="AR64" s="503"/>
      <c r="AS64" s="503"/>
      <c r="AT64" s="503"/>
      <c r="AU64" s="503"/>
      <c r="AV64" s="503"/>
      <c r="AW64" s="503"/>
      <c r="AX64" s="471">
        <f t="shared" si="28"/>
        <v>0</v>
      </c>
      <c r="AY64" s="497"/>
      <c r="AZ64" s="469"/>
      <c r="BA64" s="469"/>
      <c r="BB64" s="478"/>
      <c r="BC64" s="469"/>
      <c r="BD64" s="469"/>
      <c r="BE64" s="469"/>
      <c r="BF64" s="475"/>
      <c r="BG64" s="479">
        <f t="shared" si="14"/>
        <v>0</v>
      </c>
      <c r="BH64" s="480"/>
      <c r="BI64" s="481"/>
      <c r="BJ64" s="481"/>
      <c r="BK64" s="481"/>
      <c r="BL64" s="482"/>
      <c r="BM64" s="481"/>
      <c r="BN64" s="481"/>
      <c r="BO64" s="483"/>
      <c r="BP64" s="482">
        <f t="shared" si="4"/>
        <v>0</v>
      </c>
      <c r="BQ64" s="479">
        <f t="shared" si="15"/>
        <v>0</v>
      </c>
      <c r="BR64" s="480"/>
      <c r="BS64" s="481"/>
      <c r="BT64" s="481"/>
      <c r="BU64" s="481"/>
      <c r="BV64" s="482"/>
      <c r="BW64" s="481"/>
      <c r="BX64" s="481"/>
      <c r="BY64" s="483"/>
      <c r="BZ64" s="482">
        <f t="shared" si="5"/>
        <v>0</v>
      </c>
      <c r="CA64" s="479">
        <f t="shared" si="29"/>
        <v>0</v>
      </c>
      <c r="CB64" s="504"/>
      <c r="CC64" s="469"/>
      <c r="CD64" s="503"/>
      <c r="CE64" s="469"/>
      <c r="CF64" s="481"/>
      <c r="CG64" s="481"/>
      <c r="CH64" s="481"/>
      <c r="CI64" s="483"/>
      <c r="CJ64" s="485">
        <f t="shared" si="30"/>
        <v>0</v>
      </c>
      <c r="CK64" s="486">
        <f t="shared" si="16"/>
        <v>0</v>
      </c>
      <c r="CL64" s="479">
        <f t="shared" si="31"/>
        <v>0</v>
      </c>
      <c r="CM64" s="505"/>
      <c r="CN64" s="469"/>
      <c r="CO64" s="469"/>
      <c r="CP64" s="469"/>
      <c r="CQ64" s="469"/>
      <c r="CR64" s="469"/>
      <c r="CS64" s="485">
        <f t="shared" si="32"/>
        <v>0</v>
      </c>
      <c r="CT64" s="488"/>
      <c r="CU64" s="469"/>
      <c r="CV64" s="469"/>
      <c r="CW64" s="469"/>
      <c r="CX64" s="489"/>
      <c r="CY64" s="490"/>
      <c r="CZ64" s="491">
        <f t="shared" si="33"/>
        <v>0</v>
      </c>
      <c r="DA64" s="491">
        <f t="shared" si="6"/>
        <v>239.4</v>
      </c>
      <c r="DB64" s="491">
        <f t="shared" si="17"/>
        <v>0</v>
      </c>
      <c r="DC64" s="493">
        <f t="shared" si="7"/>
        <v>0</v>
      </c>
      <c r="DD64" s="494">
        <f t="shared" si="35"/>
        <v>0</v>
      </c>
      <c r="DE64" s="494">
        <f t="shared" si="34"/>
        <v>0</v>
      </c>
      <c r="DF64" s="494">
        <f t="shared" si="70"/>
        <v>0</v>
      </c>
      <c r="DG64" s="494">
        <f t="shared" si="8"/>
        <v>0</v>
      </c>
      <c r="DH64" s="494">
        <f t="shared" si="9"/>
        <v>0</v>
      </c>
      <c r="DI64" s="494">
        <f t="shared" si="71"/>
        <v>0</v>
      </c>
      <c r="DJ64" s="494">
        <f t="shared" si="18"/>
        <v>0</v>
      </c>
      <c r="DK64" s="494">
        <f t="shared" si="19"/>
        <v>0</v>
      </c>
      <c r="DL64" s="479">
        <f t="shared" si="72"/>
        <v>0</v>
      </c>
      <c r="DQ64" s="169">
        <f t="shared" si="66"/>
        <v>0</v>
      </c>
      <c r="DR64" s="169">
        <f t="shared" si="66"/>
        <v>0</v>
      </c>
      <c r="DS64" s="169">
        <f t="shared" si="66"/>
        <v>0</v>
      </c>
      <c r="DT64" s="169">
        <f t="shared" si="66"/>
        <v>0</v>
      </c>
      <c r="DU64" s="169">
        <f t="shared" si="66"/>
        <v>0</v>
      </c>
      <c r="DV64" s="169">
        <f t="shared" si="66"/>
        <v>0</v>
      </c>
      <c r="DW64" s="169">
        <f t="shared" si="66"/>
        <v>0</v>
      </c>
      <c r="DX64" s="169">
        <f t="shared" si="66"/>
        <v>0</v>
      </c>
      <c r="DY64" s="169">
        <f t="shared" si="66"/>
        <v>0</v>
      </c>
      <c r="DZ64" s="169">
        <f t="shared" si="66"/>
        <v>0</v>
      </c>
      <c r="EA64" s="169">
        <f t="shared" si="66"/>
        <v>0</v>
      </c>
      <c r="EB64" s="169">
        <f t="shared" si="66"/>
        <v>0</v>
      </c>
      <c r="EC64" s="169">
        <f t="shared" si="66"/>
        <v>0</v>
      </c>
      <c r="ED64" s="169">
        <f t="shared" si="66"/>
        <v>0</v>
      </c>
      <c r="EE64" s="169">
        <f t="shared" si="66"/>
        <v>0</v>
      </c>
      <c r="EF64" s="169">
        <f t="shared" si="66"/>
        <v>0</v>
      </c>
      <c r="EG64" s="169">
        <f t="shared" si="62"/>
        <v>0</v>
      </c>
      <c r="EH64" s="169">
        <f t="shared" si="62"/>
        <v>0</v>
      </c>
      <c r="EI64" s="169">
        <f t="shared" si="62"/>
        <v>0</v>
      </c>
      <c r="EJ64" s="169">
        <f t="shared" si="62"/>
        <v>0</v>
      </c>
      <c r="EK64" s="169">
        <f t="shared" si="62"/>
        <v>0</v>
      </c>
      <c r="EL64" s="169">
        <f t="shared" si="62"/>
        <v>0</v>
      </c>
      <c r="EM64" s="169">
        <f t="shared" si="62"/>
        <v>0</v>
      </c>
      <c r="EN64" s="169">
        <f t="shared" si="62"/>
        <v>0</v>
      </c>
      <c r="EP64" s="169">
        <f t="shared" si="68"/>
        <v>0</v>
      </c>
      <c r="EQ64" s="169">
        <f t="shared" si="68"/>
        <v>0</v>
      </c>
      <c r="ER64" s="169">
        <f t="shared" si="68"/>
        <v>0</v>
      </c>
      <c r="ES64" s="169">
        <f t="shared" si="68"/>
        <v>0</v>
      </c>
      <c r="ET64" s="169">
        <f t="shared" si="68"/>
        <v>0</v>
      </c>
      <c r="EU64" s="169">
        <f t="shared" si="68"/>
        <v>0</v>
      </c>
      <c r="EV64" s="169">
        <f t="shared" si="68"/>
        <v>0</v>
      </c>
      <c r="EW64" s="169">
        <f t="shared" si="68"/>
        <v>0</v>
      </c>
      <c r="EX64" s="169">
        <f t="shared" si="68"/>
        <v>0</v>
      </c>
      <c r="EY64" s="169">
        <f t="shared" si="68"/>
        <v>0</v>
      </c>
      <c r="EZ64" s="169">
        <f t="shared" si="68"/>
        <v>0</v>
      </c>
      <c r="FA64" s="169">
        <f t="shared" si="68"/>
        <v>0</v>
      </c>
      <c r="FB64" s="169">
        <f t="shared" si="68"/>
        <v>0</v>
      </c>
      <c r="FC64" s="169">
        <f t="shared" si="68"/>
        <v>0</v>
      </c>
      <c r="FD64" s="169">
        <f t="shared" si="68"/>
        <v>0</v>
      </c>
      <c r="FE64" s="169">
        <f t="shared" si="68"/>
        <v>0</v>
      </c>
      <c r="FF64" s="169">
        <f t="shared" si="52"/>
        <v>0</v>
      </c>
      <c r="FG64" s="169">
        <f t="shared" si="52"/>
        <v>0</v>
      </c>
      <c r="FH64" s="169">
        <f t="shared" si="52"/>
        <v>0</v>
      </c>
      <c r="FI64" s="169">
        <f t="shared" si="52"/>
        <v>0</v>
      </c>
      <c r="FJ64" s="169">
        <f t="shared" si="52"/>
        <v>0</v>
      </c>
      <c r="FK64" s="169">
        <f t="shared" si="52"/>
        <v>0</v>
      </c>
      <c r="FL64" s="169">
        <f t="shared" si="52"/>
        <v>0</v>
      </c>
      <c r="FM64" s="169">
        <f t="shared" si="52"/>
        <v>0</v>
      </c>
      <c r="FO64" s="169">
        <f t="shared" si="69"/>
        <v>0</v>
      </c>
      <c r="FP64" s="169">
        <f t="shared" si="69"/>
        <v>0</v>
      </c>
      <c r="FQ64" s="169">
        <f t="shared" si="69"/>
        <v>0</v>
      </c>
      <c r="FR64" s="169">
        <f t="shared" si="69"/>
        <v>0</v>
      </c>
      <c r="FS64" s="169">
        <f t="shared" si="69"/>
        <v>0</v>
      </c>
      <c r="FT64" s="169">
        <f t="shared" si="69"/>
        <v>0</v>
      </c>
      <c r="FU64" s="169">
        <f t="shared" si="69"/>
        <v>0</v>
      </c>
      <c r="FV64" s="169">
        <f t="shared" si="69"/>
        <v>0</v>
      </c>
      <c r="FW64" s="169">
        <f t="shared" si="69"/>
        <v>0</v>
      </c>
      <c r="FX64" s="169">
        <f t="shared" si="69"/>
        <v>0</v>
      </c>
      <c r="FY64" s="169">
        <f t="shared" si="69"/>
        <v>0</v>
      </c>
      <c r="FZ64" s="169">
        <f t="shared" si="69"/>
        <v>0</v>
      </c>
      <c r="GA64" s="169">
        <f t="shared" si="69"/>
        <v>0</v>
      </c>
      <c r="GB64" s="169">
        <f t="shared" si="69"/>
        <v>0</v>
      </c>
      <c r="GC64" s="169">
        <f t="shared" si="69"/>
        <v>0</v>
      </c>
      <c r="GD64" s="169">
        <f t="shared" si="69"/>
        <v>0</v>
      </c>
      <c r="GE64" s="169">
        <f t="shared" si="53"/>
        <v>0</v>
      </c>
      <c r="GF64" s="169">
        <f t="shared" si="53"/>
        <v>0</v>
      </c>
      <c r="GG64" s="169">
        <f t="shared" si="53"/>
        <v>0</v>
      </c>
      <c r="GH64" s="169">
        <f t="shared" si="53"/>
        <v>0</v>
      </c>
      <c r="GI64" s="169">
        <f t="shared" si="53"/>
        <v>0</v>
      </c>
      <c r="GJ64" s="169">
        <f t="shared" si="53"/>
        <v>0</v>
      </c>
      <c r="GK64" s="169">
        <f t="shared" si="53"/>
        <v>0</v>
      </c>
      <c r="GL64" s="169">
        <f t="shared" si="53"/>
        <v>0</v>
      </c>
    </row>
    <row r="65" spans="1:194" s="169" customFormat="1" ht="25.5" hidden="1" customHeight="1">
      <c r="A65" s="499"/>
      <c r="B65" s="499"/>
      <c r="D65" s="570" t="s">
        <v>382</v>
      </c>
      <c r="E65" s="840"/>
      <c r="F65" s="840"/>
      <c r="G65" s="840"/>
      <c r="H65" s="841"/>
      <c r="I65" s="842"/>
      <c r="J65" s="507"/>
      <c r="K65" s="507"/>
      <c r="L65" s="840"/>
      <c r="M65" s="840"/>
      <c r="N65" s="843"/>
      <c r="O65" s="455">
        <f t="shared" si="13"/>
        <v>0</v>
      </c>
      <c r="P65" s="456"/>
      <c r="Q65" s="457">
        <f t="shared" si="22"/>
        <v>0</v>
      </c>
      <c r="R65" s="457">
        <f t="shared" si="23"/>
        <v>0</v>
      </c>
      <c r="S65" s="458" t="e">
        <f>#REF!</f>
        <v>#REF!</v>
      </c>
      <c r="T65" s="458">
        <v>-19</v>
      </c>
      <c r="U65" s="458" t="e">
        <f t="shared" si="24"/>
        <v>#REF!</v>
      </c>
      <c r="V65" s="459"/>
      <c r="W65" s="459"/>
      <c r="X65" s="460">
        <f t="shared" si="25"/>
        <v>0</v>
      </c>
      <c r="Y65" s="461">
        <f t="shared" si="26"/>
        <v>0</v>
      </c>
      <c r="Z65" s="462" t="s">
        <v>333</v>
      </c>
      <c r="AA65" s="463">
        <v>150</v>
      </c>
      <c r="AB65" s="464">
        <v>1</v>
      </c>
      <c r="AC65" s="464">
        <v>2</v>
      </c>
      <c r="AD65" s="464">
        <v>266</v>
      </c>
      <c r="AE65" s="465">
        <v>0.5</v>
      </c>
      <c r="AF65" s="466">
        <f t="shared" si="67"/>
        <v>150</v>
      </c>
      <c r="AG65" s="488"/>
      <c r="AH65" s="574"/>
      <c r="AI65" s="469"/>
      <c r="AJ65" s="469"/>
      <c r="AK65" s="469"/>
      <c r="AL65" s="469"/>
      <c r="AM65" s="469"/>
      <c r="AN65" s="469"/>
      <c r="AO65" s="471">
        <f t="shared" si="27"/>
        <v>0</v>
      </c>
      <c r="AP65" s="472"/>
      <c r="AQ65" s="503"/>
      <c r="AR65" s="503"/>
      <c r="AS65" s="503"/>
      <c r="AT65" s="503"/>
      <c r="AU65" s="503"/>
      <c r="AV65" s="503"/>
      <c r="AW65" s="503"/>
      <c r="AX65" s="471">
        <f t="shared" si="28"/>
        <v>0</v>
      </c>
      <c r="AY65" s="497"/>
      <c r="AZ65" s="469"/>
      <c r="BA65" s="469"/>
      <c r="BB65" s="478"/>
      <c r="BC65" s="469"/>
      <c r="BD65" s="469"/>
      <c r="BE65" s="469"/>
      <c r="BF65" s="475"/>
      <c r="BG65" s="479">
        <f t="shared" si="14"/>
        <v>0</v>
      </c>
      <c r="BH65" s="480"/>
      <c r="BI65" s="481"/>
      <c r="BJ65" s="481"/>
      <c r="BK65" s="481"/>
      <c r="BL65" s="482"/>
      <c r="BM65" s="481"/>
      <c r="BN65" s="481"/>
      <c r="BO65" s="483"/>
      <c r="BP65" s="482">
        <f t="shared" si="4"/>
        <v>0</v>
      </c>
      <c r="BQ65" s="479">
        <f t="shared" si="15"/>
        <v>0</v>
      </c>
      <c r="BR65" s="480"/>
      <c r="BS65" s="481"/>
      <c r="BT65" s="481"/>
      <c r="BU65" s="481"/>
      <c r="BV65" s="482"/>
      <c r="BW65" s="481"/>
      <c r="BX65" s="481"/>
      <c r="BY65" s="483"/>
      <c r="BZ65" s="482">
        <f t="shared" si="5"/>
        <v>0</v>
      </c>
      <c r="CA65" s="479">
        <f t="shared" si="29"/>
        <v>0</v>
      </c>
      <c r="CB65" s="504"/>
      <c r="CC65" s="469"/>
      <c r="CD65" s="503"/>
      <c r="CE65" s="469"/>
      <c r="CF65" s="481"/>
      <c r="CG65" s="481"/>
      <c r="CH65" s="481"/>
      <c r="CI65" s="483"/>
      <c r="CJ65" s="485">
        <f t="shared" si="30"/>
        <v>0</v>
      </c>
      <c r="CK65" s="486">
        <f t="shared" si="16"/>
        <v>0</v>
      </c>
      <c r="CL65" s="479">
        <f t="shared" si="31"/>
        <v>0</v>
      </c>
      <c r="CM65" s="505"/>
      <c r="CN65" s="469"/>
      <c r="CO65" s="469"/>
      <c r="CP65" s="469"/>
      <c r="CQ65" s="469"/>
      <c r="CR65" s="469"/>
      <c r="CS65" s="485">
        <f t="shared" si="32"/>
        <v>0</v>
      </c>
      <c r="CT65" s="488"/>
      <c r="CU65" s="469"/>
      <c r="CV65" s="469"/>
      <c r="CW65" s="469"/>
      <c r="CX65" s="489"/>
      <c r="CY65" s="490"/>
      <c r="CZ65" s="491">
        <f t="shared" si="33"/>
        <v>0</v>
      </c>
      <c r="DA65" s="491">
        <f t="shared" si="6"/>
        <v>39.9</v>
      </c>
      <c r="DB65" s="491">
        <f t="shared" si="17"/>
        <v>0</v>
      </c>
      <c r="DC65" s="493">
        <f t="shared" si="7"/>
        <v>0</v>
      </c>
      <c r="DD65" s="494">
        <f t="shared" si="35"/>
        <v>0</v>
      </c>
      <c r="DE65" s="494">
        <f t="shared" si="34"/>
        <v>0</v>
      </c>
      <c r="DF65" s="494">
        <f t="shared" si="70"/>
        <v>0</v>
      </c>
      <c r="DG65" s="494">
        <f t="shared" si="8"/>
        <v>0</v>
      </c>
      <c r="DH65" s="494">
        <f t="shared" si="9"/>
        <v>0</v>
      </c>
      <c r="DI65" s="494">
        <f t="shared" si="71"/>
        <v>0</v>
      </c>
      <c r="DJ65" s="494">
        <f t="shared" si="18"/>
        <v>0</v>
      </c>
      <c r="DK65" s="494">
        <f t="shared" si="19"/>
        <v>0</v>
      </c>
      <c r="DL65" s="479">
        <f t="shared" si="72"/>
        <v>0</v>
      </c>
      <c r="DQ65" s="169">
        <f t="shared" si="66"/>
        <v>0</v>
      </c>
      <c r="DR65" s="169">
        <f t="shared" si="66"/>
        <v>0</v>
      </c>
      <c r="DS65" s="169">
        <f t="shared" si="66"/>
        <v>0</v>
      </c>
      <c r="DT65" s="169">
        <f t="shared" si="66"/>
        <v>0</v>
      </c>
      <c r="DU65" s="169">
        <f t="shared" si="66"/>
        <v>0</v>
      </c>
      <c r="DV65" s="169">
        <f t="shared" si="66"/>
        <v>0</v>
      </c>
      <c r="DW65" s="169">
        <f t="shared" si="66"/>
        <v>0</v>
      </c>
      <c r="DX65" s="169">
        <f t="shared" si="66"/>
        <v>0</v>
      </c>
      <c r="DY65" s="169">
        <f t="shared" si="66"/>
        <v>0</v>
      </c>
      <c r="DZ65" s="169">
        <f t="shared" si="66"/>
        <v>0</v>
      </c>
      <c r="EA65" s="169">
        <f t="shared" si="66"/>
        <v>0</v>
      </c>
      <c r="EB65" s="169">
        <f t="shared" si="66"/>
        <v>0</v>
      </c>
      <c r="EC65" s="169">
        <f t="shared" si="66"/>
        <v>0</v>
      </c>
      <c r="ED65" s="169">
        <f t="shared" si="66"/>
        <v>0</v>
      </c>
      <c r="EE65" s="169">
        <f t="shared" si="66"/>
        <v>0</v>
      </c>
      <c r="EF65" s="169">
        <f t="shared" si="66"/>
        <v>0</v>
      </c>
      <c r="EG65" s="169">
        <f t="shared" si="62"/>
        <v>0</v>
      </c>
      <c r="EH65" s="169">
        <f t="shared" si="62"/>
        <v>0</v>
      </c>
      <c r="EI65" s="169">
        <f t="shared" si="62"/>
        <v>0</v>
      </c>
      <c r="EJ65" s="169">
        <f t="shared" si="62"/>
        <v>0</v>
      </c>
      <c r="EK65" s="169">
        <f t="shared" si="62"/>
        <v>0</v>
      </c>
      <c r="EL65" s="169">
        <f t="shared" si="62"/>
        <v>0</v>
      </c>
      <c r="EM65" s="169">
        <f t="shared" si="62"/>
        <v>0</v>
      </c>
      <c r="EN65" s="169">
        <f t="shared" si="62"/>
        <v>0</v>
      </c>
      <c r="EP65" s="169">
        <f t="shared" si="68"/>
        <v>0</v>
      </c>
      <c r="EQ65" s="169">
        <f t="shared" si="68"/>
        <v>0</v>
      </c>
      <c r="ER65" s="169">
        <f t="shared" si="68"/>
        <v>0</v>
      </c>
      <c r="ES65" s="169">
        <f t="shared" si="68"/>
        <v>0</v>
      </c>
      <c r="ET65" s="169">
        <f t="shared" si="68"/>
        <v>0</v>
      </c>
      <c r="EU65" s="169">
        <f t="shared" si="68"/>
        <v>0</v>
      </c>
      <c r="EV65" s="169">
        <f t="shared" si="68"/>
        <v>0</v>
      </c>
      <c r="EW65" s="169">
        <f t="shared" si="68"/>
        <v>0</v>
      </c>
      <c r="EX65" s="169">
        <f t="shared" si="68"/>
        <v>0</v>
      </c>
      <c r="EY65" s="169">
        <f t="shared" si="68"/>
        <v>0</v>
      </c>
      <c r="EZ65" s="169">
        <f t="shared" si="68"/>
        <v>0</v>
      </c>
      <c r="FA65" s="169">
        <f t="shared" si="68"/>
        <v>0</v>
      </c>
      <c r="FB65" s="169">
        <f t="shared" si="68"/>
        <v>0</v>
      </c>
      <c r="FC65" s="169">
        <f t="shared" si="68"/>
        <v>0</v>
      </c>
      <c r="FD65" s="169">
        <f t="shared" si="68"/>
        <v>0</v>
      </c>
      <c r="FE65" s="169">
        <f t="shared" si="68"/>
        <v>0</v>
      </c>
      <c r="FF65" s="169">
        <f t="shared" si="52"/>
        <v>0</v>
      </c>
      <c r="FG65" s="169">
        <f t="shared" si="52"/>
        <v>0</v>
      </c>
      <c r="FH65" s="169">
        <f t="shared" si="52"/>
        <v>0</v>
      </c>
      <c r="FI65" s="169">
        <f t="shared" si="52"/>
        <v>0</v>
      </c>
      <c r="FJ65" s="169">
        <f t="shared" si="52"/>
        <v>0</v>
      </c>
      <c r="FK65" s="169">
        <f t="shared" si="52"/>
        <v>0</v>
      </c>
      <c r="FL65" s="169">
        <f t="shared" si="52"/>
        <v>0</v>
      </c>
      <c r="FM65" s="169">
        <f t="shared" si="52"/>
        <v>0</v>
      </c>
      <c r="FO65" s="169">
        <f t="shared" si="69"/>
        <v>0</v>
      </c>
      <c r="FP65" s="169">
        <f t="shared" si="69"/>
        <v>0</v>
      </c>
      <c r="FQ65" s="169">
        <f t="shared" si="69"/>
        <v>0</v>
      </c>
      <c r="FR65" s="169">
        <f t="shared" si="69"/>
        <v>0</v>
      </c>
      <c r="FS65" s="169">
        <f t="shared" si="69"/>
        <v>0</v>
      </c>
      <c r="FT65" s="169">
        <f t="shared" si="69"/>
        <v>0</v>
      </c>
      <c r="FU65" s="169">
        <f t="shared" si="69"/>
        <v>0</v>
      </c>
      <c r="FV65" s="169">
        <f t="shared" si="69"/>
        <v>0</v>
      </c>
      <c r="FW65" s="169">
        <f t="shared" si="69"/>
        <v>0</v>
      </c>
      <c r="FX65" s="169">
        <f t="shared" si="69"/>
        <v>0</v>
      </c>
      <c r="FY65" s="169">
        <f t="shared" si="69"/>
        <v>0</v>
      </c>
      <c r="FZ65" s="169">
        <f t="shared" si="69"/>
        <v>0</v>
      </c>
      <c r="GA65" s="169">
        <f t="shared" si="69"/>
        <v>0</v>
      </c>
      <c r="GB65" s="169">
        <f t="shared" si="69"/>
        <v>0</v>
      </c>
      <c r="GC65" s="169">
        <f t="shared" si="69"/>
        <v>0</v>
      </c>
      <c r="GD65" s="169">
        <f t="shared" si="69"/>
        <v>0</v>
      </c>
      <c r="GE65" s="169">
        <f t="shared" si="53"/>
        <v>0</v>
      </c>
      <c r="GF65" s="169">
        <f t="shared" si="53"/>
        <v>0</v>
      </c>
      <c r="GG65" s="169">
        <f t="shared" si="53"/>
        <v>0</v>
      </c>
      <c r="GH65" s="169">
        <f t="shared" si="53"/>
        <v>0</v>
      </c>
      <c r="GI65" s="169">
        <f t="shared" si="53"/>
        <v>0</v>
      </c>
      <c r="GJ65" s="169">
        <f t="shared" si="53"/>
        <v>0</v>
      </c>
      <c r="GK65" s="169">
        <f t="shared" si="53"/>
        <v>0</v>
      </c>
      <c r="GL65" s="169">
        <f t="shared" si="53"/>
        <v>0</v>
      </c>
    </row>
    <row r="66" spans="1:194" s="169" customFormat="1" ht="25.5" hidden="1" customHeight="1">
      <c r="A66" s="499"/>
      <c r="B66" s="499"/>
      <c r="D66" s="570" t="s">
        <v>382</v>
      </c>
      <c r="E66" s="840"/>
      <c r="F66" s="840"/>
      <c r="G66" s="840"/>
      <c r="H66" s="841"/>
      <c r="I66" s="842"/>
      <c r="J66" s="507"/>
      <c r="K66" s="507"/>
      <c r="L66" s="840"/>
      <c r="M66" s="840"/>
      <c r="N66" s="843"/>
      <c r="O66" s="455">
        <f t="shared" si="13"/>
        <v>0</v>
      </c>
      <c r="P66" s="456"/>
      <c r="Q66" s="457">
        <f t="shared" si="22"/>
        <v>0</v>
      </c>
      <c r="R66" s="457">
        <f t="shared" si="23"/>
        <v>0</v>
      </c>
      <c r="S66" s="458" t="e">
        <f>#REF!</f>
        <v>#REF!</v>
      </c>
      <c r="T66" s="458">
        <v>-19</v>
      </c>
      <c r="U66" s="458" t="e">
        <f t="shared" si="24"/>
        <v>#REF!</v>
      </c>
      <c r="V66" s="459"/>
      <c r="W66" s="459"/>
      <c r="X66" s="460">
        <f t="shared" si="25"/>
        <v>0</v>
      </c>
      <c r="Y66" s="461">
        <f t="shared" si="26"/>
        <v>0</v>
      </c>
      <c r="Z66" s="462"/>
      <c r="AA66" s="463"/>
      <c r="AB66" s="464"/>
      <c r="AC66" s="464"/>
      <c r="AD66" s="464"/>
      <c r="AE66" s="465"/>
      <c r="AF66" s="466">
        <f t="shared" si="67"/>
        <v>0</v>
      </c>
      <c r="AG66" s="488"/>
      <c r="AH66" s="574"/>
      <c r="AI66" s="469"/>
      <c r="AJ66" s="469"/>
      <c r="AK66" s="469"/>
      <c r="AL66" s="469"/>
      <c r="AM66" s="469"/>
      <c r="AN66" s="469"/>
      <c r="AO66" s="471">
        <f t="shared" si="27"/>
        <v>0</v>
      </c>
      <c r="AP66" s="472"/>
      <c r="AQ66" s="503"/>
      <c r="AR66" s="503"/>
      <c r="AS66" s="503"/>
      <c r="AT66" s="503"/>
      <c r="AU66" s="503"/>
      <c r="AV66" s="503"/>
      <c r="AW66" s="503"/>
      <c r="AX66" s="471">
        <f t="shared" si="28"/>
        <v>0</v>
      </c>
      <c r="AY66" s="497"/>
      <c r="AZ66" s="469"/>
      <c r="BA66" s="469"/>
      <c r="BB66" s="478"/>
      <c r="BC66" s="469"/>
      <c r="BD66" s="469"/>
      <c r="BE66" s="469"/>
      <c r="BF66" s="475"/>
      <c r="BG66" s="479">
        <f t="shared" si="14"/>
        <v>0</v>
      </c>
      <c r="BH66" s="480"/>
      <c r="BI66" s="481"/>
      <c r="BJ66" s="481"/>
      <c r="BK66" s="481"/>
      <c r="BL66" s="482"/>
      <c r="BM66" s="481"/>
      <c r="BN66" s="481"/>
      <c r="BO66" s="483"/>
      <c r="BP66" s="482">
        <f t="shared" si="4"/>
        <v>0</v>
      </c>
      <c r="BQ66" s="479">
        <f t="shared" si="15"/>
        <v>0</v>
      </c>
      <c r="BR66" s="480"/>
      <c r="BS66" s="481"/>
      <c r="BT66" s="481"/>
      <c r="BU66" s="481"/>
      <c r="BV66" s="482"/>
      <c r="BW66" s="481"/>
      <c r="BX66" s="481"/>
      <c r="BY66" s="483"/>
      <c r="BZ66" s="482">
        <f t="shared" si="5"/>
        <v>0</v>
      </c>
      <c r="CA66" s="479">
        <f t="shared" si="29"/>
        <v>0</v>
      </c>
      <c r="CB66" s="504"/>
      <c r="CC66" s="469"/>
      <c r="CD66" s="503"/>
      <c r="CE66" s="469"/>
      <c r="CF66" s="481"/>
      <c r="CG66" s="481"/>
      <c r="CH66" s="481"/>
      <c r="CI66" s="483"/>
      <c r="CJ66" s="485">
        <f t="shared" si="30"/>
        <v>0</v>
      </c>
      <c r="CK66" s="486">
        <f t="shared" si="16"/>
        <v>0</v>
      </c>
      <c r="CL66" s="479">
        <f t="shared" si="31"/>
        <v>0</v>
      </c>
      <c r="CM66" s="505"/>
      <c r="CN66" s="469"/>
      <c r="CO66" s="469"/>
      <c r="CP66" s="469"/>
      <c r="CQ66" s="469"/>
      <c r="CR66" s="469"/>
      <c r="CS66" s="485">
        <f t="shared" si="32"/>
        <v>0</v>
      </c>
      <c r="CT66" s="488"/>
      <c r="CU66" s="469"/>
      <c r="CV66" s="469"/>
      <c r="CW66" s="469"/>
      <c r="CX66" s="489"/>
      <c r="CY66" s="490"/>
      <c r="CZ66" s="491">
        <f t="shared" si="33"/>
        <v>0</v>
      </c>
      <c r="DA66" s="491">
        <f t="shared" si="6"/>
        <v>0</v>
      </c>
      <c r="DB66" s="491">
        <f t="shared" si="17"/>
        <v>0</v>
      </c>
      <c r="DC66" s="493">
        <f t="shared" si="7"/>
        <v>0</v>
      </c>
      <c r="DD66" s="494">
        <f t="shared" si="35"/>
        <v>0</v>
      </c>
      <c r="DE66" s="494">
        <f t="shared" si="34"/>
        <v>0</v>
      </c>
      <c r="DF66" s="494">
        <f t="shared" si="70"/>
        <v>0</v>
      </c>
      <c r="DG66" s="494">
        <f t="shared" si="8"/>
        <v>0</v>
      </c>
      <c r="DH66" s="494">
        <f t="shared" si="9"/>
        <v>0</v>
      </c>
      <c r="DI66" s="494">
        <f t="shared" si="71"/>
        <v>0</v>
      </c>
      <c r="DJ66" s="494">
        <f t="shared" si="18"/>
        <v>0</v>
      </c>
      <c r="DK66" s="494">
        <f t="shared" si="19"/>
        <v>0</v>
      </c>
      <c r="DL66" s="479">
        <f t="shared" si="72"/>
        <v>0</v>
      </c>
      <c r="DQ66" s="169">
        <f t="shared" si="66"/>
        <v>0</v>
      </c>
      <c r="DR66" s="169">
        <f t="shared" si="66"/>
        <v>0</v>
      </c>
      <c r="DS66" s="169">
        <f t="shared" si="66"/>
        <v>0</v>
      </c>
      <c r="DT66" s="169">
        <f t="shared" si="66"/>
        <v>0</v>
      </c>
      <c r="DU66" s="169">
        <f t="shared" si="66"/>
        <v>0</v>
      </c>
      <c r="DV66" s="169">
        <f t="shared" si="66"/>
        <v>0</v>
      </c>
      <c r="DW66" s="169">
        <f t="shared" si="66"/>
        <v>0</v>
      </c>
      <c r="DX66" s="169">
        <f t="shared" si="66"/>
        <v>0</v>
      </c>
      <c r="DY66" s="169">
        <f t="shared" si="66"/>
        <v>0</v>
      </c>
      <c r="DZ66" s="169">
        <f t="shared" si="66"/>
        <v>0</v>
      </c>
      <c r="EA66" s="169">
        <f t="shared" si="66"/>
        <v>0</v>
      </c>
      <c r="EB66" s="169">
        <f t="shared" si="66"/>
        <v>0</v>
      </c>
      <c r="EC66" s="169">
        <f t="shared" si="66"/>
        <v>0</v>
      </c>
      <c r="ED66" s="169">
        <f t="shared" si="66"/>
        <v>0</v>
      </c>
      <c r="EE66" s="169">
        <f t="shared" si="66"/>
        <v>0</v>
      </c>
      <c r="EF66" s="169">
        <f t="shared" si="66"/>
        <v>0</v>
      </c>
      <c r="EG66" s="169">
        <f t="shared" si="62"/>
        <v>0</v>
      </c>
      <c r="EH66" s="169">
        <f t="shared" si="62"/>
        <v>0</v>
      </c>
      <c r="EI66" s="169">
        <f t="shared" si="62"/>
        <v>0</v>
      </c>
      <c r="EJ66" s="169">
        <f t="shared" si="62"/>
        <v>0</v>
      </c>
      <c r="EK66" s="169">
        <f t="shared" si="62"/>
        <v>0</v>
      </c>
      <c r="EL66" s="169">
        <f t="shared" si="62"/>
        <v>0</v>
      </c>
      <c r="EM66" s="169">
        <f t="shared" si="62"/>
        <v>0</v>
      </c>
      <c r="EN66" s="169">
        <f t="shared" si="62"/>
        <v>0</v>
      </c>
      <c r="EP66" s="169">
        <f t="shared" si="68"/>
        <v>0</v>
      </c>
      <c r="EQ66" s="169">
        <f t="shared" si="68"/>
        <v>0</v>
      </c>
      <c r="ER66" s="169">
        <f t="shared" si="68"/>
        <v>0</v>
      </c>
      <c r="ES66" s="169">
        <f t="shared" si="68"/>
        <v>0</v>
      </c>
      <c r="ET66" s="169">
        <f t="shared" si="68"/>
        <v>0</v>
      </c>
      <c r="EU66" s="169">
        <f t="shared" si="68"/>
        <v>0</v>
      </c>
      <c r="EV66" s="169">
        <f t="shared" si="68"/>
        <v>0</v>
      </c>
      <c r="EW66" s="169">
        <f t="shared" si="68"/>
        <v>0</v>
      </c>
      <c r="EX66" s="169">
        <f t="shared" si="68"/>
        <v>0</v>
      </c>
      <c r="EY66" s="169">
        <f t="shared" si="68"/>
        <v>0</v>
      </c>
      <c r="EZ66" s="169">
        <f t="shared" si="68"/>
        <v>0</v>
      </c>
      <c r="FA66" s="169">
        <f t="shared" si="68"/>
        <v>0</v>
      </c>
      <c r="FB66" s="169">
        <f t="shared" si="68"/>
        <v>0</v>
      </c>
      <c r="FC66" s="169">
        <f t="shared" si="68"/>
        <v>0</v>
      </c>
      <c r="FD66" s="169">
        <f t="shared" si="68"/>
        <v>0</v>
      </c>
      <c r="FE66" s="169">
        <f t="shared" si="68"/>
        <v>0</v>
      </c>
      <c r="FF66" s="169">
        <f t="shared" si="52"/>
        <v>0</v>
      </c>
      <c r="FG66" s="169">
        <f t="shared" si="52"/>
        <v>0</v>
      </c>
      <c r="FH66" s="169">
        <f t="shared" si="52"/>
        <v>0</v>
      </c>
      <c r="FI66" s="169">
        <f t="shared" si="52"/>
        <v>0</v>
      </c>
      <c r="FJ66" s="169">
        <f t="shared" si="52"/>
        <v>0</v>
      </c>
      <c r="FK66" s="169">
        <f t="shared" si="52"/>
        <v>0</v>
      </c>
      <c r="FL66" s="169">
        <f t="shared" si="52"/>
        <v>0</v>
      </c>
      <c r="FM66" s="169">
        <f t="shared" si="52"/>
        <v>0</v>
      </c>
      <c r="FO66" s="169">
        <f t="shared" si="69"/>
        <v>0</v>
      </c>
      <c r="FP66" s="169">
        <f t="shared" si="69"/>
        <v>0</v>
      </c>
      <c r="FQ66" s="169">
        <f t="shared" si="69"/>
        <v>0</v>
      </c>
      <c r="FR66" s="169">
        <f t="shared" si="69"/>
        <v>0</v>
      </c>
      <c r="FS66" s="169">
        <f t="shared" si="69"/>
        <v>0</v>
      </c>
      <c r="FT66" s="169">
        <f t="shared" si="69"/>
        <v>0</v>
      </c>
      <c r="FU66" s="169">
        <f t="shared" si="69"/>
        <v>0</v>
      </c>
      <c r="FV66" s="169">
        <f t="shared" si="69"/>
        <v>0</v>
      </c>
      <c r="FW66" s="169">
        <f t="shared" si="69"/>
        <v>0</v>
      </c>
      <c r="FX66" s="169">
        <f t="shared" si="69"/>
        <v>0</v>
      </c>
      <c r="FY66" s="169">
        <f t="shared" si="69"/>
        <v>0</v>
      </c>
      <c r="FZ66" s="169">
        <f t="shared" si="69"/>
        <v>0</v>
      </c>
      <c r="GA66" s="169">
        <f t="shared" si="69"/>
        <v>0</v>
      </c>
      <c r="GB66" s="169">
        <f t="shared" si="69"/>
        <v>0</v>
      </c>
      <c r="GC66" s="169">
        <f t="shared" si="69"/>
        <v>0</v>
      </c>
      <c r="GD66" s="169">
        <f t="shared" si="69"/>
        <v>0</v>
      </c>
      <c r="GE66" s="169">
        <f t="shared" si="53"/>
        <v>0</v>
      </c>
      <c r="GF66" s="169">
        <f t="shared" si="53"/>
        <v>0</v>
      </c>
      <c r="GG66" s="169">
        <f t="shared" si="53"/>
        <v>0</v>
      </c>
      <c r="GH66" s="169">
        <f t="shared" si="53"/>
        <v>0</v>
      </c>
      <c r="GI66" s="169">
        <f t="shared" si="53"/>
        <v>0</v>
      </c>
      <c r="GJ66" s="169">
        <f t="shared" si="53"/>
        <v>0</v>
      </c>
      <c r="GK66" s="169">
        <f t="shared" si="53"/>
        <v>0</v>
      </c>
      <c r="GL66" s="169">
        <f t="shared" si="53"/>
        <v>0</v>
      </c>
    </row>
    <row r="67" spans="1:194" s="169" customFormat="1" ht="25.5" hidden="1" customHeight="1">
      <c r="A67" s="499"/>
      <c r="B67" s="499"/>
      <c r="D67" s="570" t="s">
        <v>382</v>
      </c>
      <c r="E67" s="840"/>
      <c r="F67" s="840"/>
      <c r="G67" s="840"/>
      <c r="H67" s="841"/>
      <c r="I67" s="842"/>
      <c r="J67" s="507"/>
      <c r="K67" s="507"/>
      <c r="L67" s="840"/>
      <c r="M67" s="840"/>
      <c r="N67" s="843"/>
      <c r="O67" s="455">
        <f t="shared" si="13"/>
        <v>0</v>
      </c>
      <c r="P67" s="456"/>
      <c r="Q67" s="457">
        <f t="shared" si="22"/>
        <v>0</v>
      </c>
      <c r="R67" s="457">
        <f t="shared" si="23"/>
        <v>0</v>
      </c>
      <c r="S67" s="458" t="e">
        <f>#REF!</f>
        <v>#REF!</v>
      </c>
      <c r="T67" s="458">
        <v>-19</v>
      </c>
      <c r="U67" s="458" t="e">
        <f t="shared" si="24"/>
        <v>#REF!</v>
      </c>
      <c r="V67" s="459"/>
      <c r="W67" s="459"/>
      <c r="X67" s="460">
        <f t="shared" si="25"/>
        <v>0</v>
      </c>
      <c r="Y67" s="461">
        <f t="shared" si="26"/>
        <v>0</v>
      </c>
      <c r="Z67" s="462" t="s">
        <v>388</v>
      </c>
      <c r="AA67" s="463">
        <v>2000</v>
      </c>
      <c r="AB67" s="464">
        <v>1</v>
      </c>
      <c r="AC67" s="464">
        <v>24</v>
      </c>
      <c r="AD67" s="464">
        <v>365</v>
      </c>
      <c r="AE67" s="465">
        <v>0.35</v>
      </c>
      <c r="AF67" s="466">
        <f t="shared" si="67"/>
        <v>2000</v>
      </c>
      <c r="AG67" s="488"/>
      <c r="AH67" s="574"/>
      <c r="AI67" s="469"/>
      <c r="AJ67" s="469"/>
      <c r="AK67" s="469"/>
      <c r="AL67" s="469"/>
      <c r="AM67" s="469"/>
      <c r="AN67" s="469"/>
      <c r="AO67" s="471">
        <f t="shared" si="27"/>
        <v>0</v>
      </c>
      <c r="AP67" s="472"/>
      <c r="AQ67" s="503"/>
      <c r="AR67" s="503"/>
      <c r="AS67" s="503"/>
      <c r="AT67" s="503"/>
      <c r="AU67" s="503"/>
      <c r="AV67" s="503"/>
      <c r="AW67" s="503"/>
      <c r="AX67" s="471">
        <f t="shared" si="28"/>
        <v>0</v>
      </c>
      <c r="AY67" s="497"/>
      <c r="AZ67" s="469"/>
      <c r="BA67" s="469"/>
      <c r="BB67" s="478"/>
      <c r="BC67" s="469"/>
      <c r="BD67" s="469"/>
      <c r="BE67" s="469"/>
      <c r="BF67" s="475"/>
      <c r="BG67" s="479">
        <f t="shared" si="14"/>
        <v>0</v>
      </c>
      <c r="BH67" s="480"/>
      <c r="BI67" s="481"/>
      <c r="BJ67" s="481"/>
      <c r="BK67" s="481"/>
      <c r="BL67" s="482"/>
      <c r="BM67" s="481"/>
      <c r="BN67" s="481"/>
      <c r="BO67" s="483"/>
      <c r="BP67" s="482">
        <f t="shared" si="4"/>
        <v>0</v>
      </c>
      <c r="BQ67" s="479">
        <f t="shared" si="15"/>
        <v>0</v>
      </c>
      <c r="BR67" s="480"/>
      <c r="BS67" s="481"/>
      <c r="BT67" s="481"/>
      <c r="BU67" s="481"/>
      <c r="BV67" s="482"/>
      <c r="BW67" s="481"/>
      <c r="BX67" s="481"/>
      <c r="BY67" s="483"/>
      <c r="BZ67" s="482">
        <f t="shared" si="5"/>
        <v>0</v>
      </c>
      <c r="CA67" s="479">
        <f t="shared" si="29"/>
        <v>0</v>
      </c>
      <c r="CB67" s="504"/>
      <c r="CC67" s="469"/>
      <c r="CD67" s="503"/>
      <c r="CE67" s="469"/>
      <c r="CF67" s="481"/>
      <c r="CG67" s="481"/>
      <c r="CH67" s="481"/>
      <c r="CI67" s="483"/>
      <c r="CJ67" s="485">
        <f t="shared" si="30"/>
        <v>0</v>
      </c>
      <c r="CK67" s="486">
        <f t="shared" si="16"/>
        <v>0</v>
      </c>
      <c r="CL67" s="479">
        <f t="shared" si="31"/>
        <v>0</v>
      </c>
      <c r="CM67" s="505"/>
      <c r="CN67" s="469"/>
      <c r="CO67" s="469"/>
      <c r="CP67" s="469"/>
      <c r="CQ67" s="469"/>
      <c r="CR67" s="469"/>
      <c r="CS67" s="485">
        <f t="shared" si="32"/>
        <v>0</v>
      </c>
      <c r="CT67" s="488"/>
      <c r="CU67" s="469"/>
      <c r="CV67" s="469"/>
      <c r="CW67" s="469"/>
      <c r="CX67" s="489"/>
      <c r="CY67" s="490"/>
      <c r="CZ67" s="491">
        <f t="shared" si="33"/>
        <v>0</v>
      </c>
      <c r="DA67" s="491">
        <f t="shared" si="6"/>
        <v>6131.9999999999991</v>
      </c>
      <c r="DB67" s="491">
        <f t="shared" si="17"/>
        <v>0</v>
      </c>
      <c r="DC67" s="493">
        <f t="shared" si="7"/>
        <v>0</v>
      </c>
      <c r="DD67" s="494">
        <f t="shared" si="35"/>
        <v>0</v>
      </c>
      <c r="DE67" s="494">
        <f t="shared" si="34"/>
        <v>0</v>
      </c>
      <c r="DF67" s="494">
        <f t="shared" si="70"/>
        <v>0</v>
      </c>
      <c r="DG67" s="494">
        <f t="shared" si="8"/>
        <v>0</v>
      </c>
      <c r="DH67" s="494">
        <f t="shared" si="9"/>
        <v>0</v>
      </c>
      <c r="DI67" s="494">
        <f t="shared" si="71"/>
        <v>0</v>
      </c>
      <c r="DJ67" s="494">
        <f t="shared" si="18"/>
        <v>0</v>
      </c>
      <c r="DK67" s="494">
        <f t="shared" si="19"/>
        <v>0</v>
      </c>
      <c r="DL67" s="479">
        <f t="shared" si="72"/>
        <v>0</v>
      </c>
      <c r="DQ67" s="169">
        <f t="shared" si="66"/>
        <v>0</v>
      </c>
      <c r="DR67" s="169">
        <f t="shared" si="66"/>
        <v>0</v>
      </c>
      <c r="DS67" s="169">
        <f t="shared" si="66"/>
        <v>0</v>
      </c>
      <c r="DT67" s="169">
        <f t="shared" si="66"/>
        <v>0</v>
      </c>
      <c r="DU67" s="169">
        <f t="shared" si="66"/>
        <v>0</v>
      </c>
      <c r="DV67" s="169">
        <f t="shared" si="66"/>
        <v>0</v>
      </c>
      <c r="DW67" s="169">
        <f t="shared" si="66"/>
        <v>0</v>
      </c>
      <c r="DX67" s="169">
        <f t="shared" si="66"/>
        <v>0</v>
      </c>
      <c r="DY67" s="169">
        <f t="shared" si="66"/>
        <v>0</v>
      </c>
      <c r="DZ67" s="169">
        <f t="shared" si="66"/>
        <v>0</v>
      </c>
      <c r="EA67" s="169">
        <f t="shared" si="66"/>
        <v>0</v>
      </c>
      <c r="EB67" s="169">
        <f t="shared" si="66"/>
        <v>0</v>
      </c>
      <c r="EC67" s="169">
        <f t="shared" si="66"/>
        <v>0</v>
      </c>
      <c r="ED67" s="169">
        <f t="shared" si="66"/>
        <v>0</v>
      </c>
      <c r="EE67" s="169">
        <f t="shared" si="66"/>
        <v>0</v>
      </c>
      <c r="EF67" s="169">
        <f t="shared" si="66"/>
        <v>0</v>
      </c>
      <c r="EG67" s="169">
        <f t="shared" si="62"/>
        <v>0</v>
      </c>
      <c r="EH67" s="169">
        <f t="shared" si="62"/>
        <v>0</v>
      </c>
      <c r="EI67" s="169">
        <f t="shared" si="62"/>
        <v>0</v>
      </c>
      <c r="EJ67" s="169">
        <f t="shared" si="62"/>
        <v>0</v>
      </c>
      <c r="EK67" s="169">
        <f t="shared" si="62"/>
        <v>0</v>
      </c>
      <c r="EL67" s="169">
        <f t="shared" si="62"/>
        <v>0</v>
      </c>
      <c r="EM67" s="169">
        <f t="shared" si="62"/>
        <v>0</v>
      </c>
      <c r="EN67" s="169">
        <f t="shared" si="62"/>
        <v>0</v>
      </c>
      <c r="EP67" s="169">
        <f t="shared" si="68"/>
        <v>0</v>
      </c>
      <c r="EQ67" s="169">
        <f t="shared" si="68"/>
        <v>0</v>
      </c>
      <c r="ER67" s="169">
        <f t="shared" si="68"/>
        <v>0</v>
      </c>
      <c r="ES67" s="169">
        <f t="shared" si="68"/>
        <v>0</v>
      </c>
      <c r="ET67" s="169">
        <f t="shared" si="68"/>
        <v>0</v>
      </c>
      <c r="EU67" s="169">
        <f t="shared" si="68"/>
        <v>0</v>
      </c>
      <c r="EV67" s="169">
        <f t="shared" si="68"/>
        <v>0</v>
      </c>
      <c r="EW67" s="169">
        <f t="shared" si="68"/>
        <v>0</v>
      </c>
      <c r="EX67" s="169">
        <f t="shared" si="68"/>
        <v>0</v>
      </c>
      <c r="EY67" s="169">
        <f t="shared" si="68"/>
        <v>0</v>
      </c>
      <c r="EZ67" s="169">
        <f t="shared" si="68"/>
        <v>0</v>
      </c>
      <c r="FA67" s="169">
        <f t="shared" si="68"/>
        <v>0</v>
      </c>
      <c r="FB67" s="169">
        <f t="shared" si="68"/>
        <v>0</v>
      </c>
      <c r="FC67" s="169">
        <f t="shared" si="68"/>
        <v>0</v>
      </c>
      <c r="FD67" s="169">
        <f t="shared" si="68"/>
        <v>0</v>
      </c>
      <c r="FE67" s="169">
        <f t="shared" si="68"/>
        <v>0</v>
      </c>
      <c r="FF67" s="169">
        <f t="shared" si="52"/>
        <v>0</v>
      </c>
      <c r="FG67" s="169">
        <f t="shared" si="52"/>
        <v>0</v>
      </c>
      <c r="FH67" s="169">
        <f t="shared" si="52"/>
        <v>0</v>
      </c>
      <c r="FI67" s="169">
        <f t="shared" si="52"/>
        <v>0</v>
      </c>
      <c r="FJ67" s="169">
        <f t="shared" si="52"/>
        <v>0</v>
      </c>
      <c r="FK67" s="169">
        <f t="shared" si="52"/>
        <v>0</v>
      </c>
      <c r="FL67" s="169">
        <f t="shared" si="52"/>
        <v>0</v>
      </c>
      <c r="FM67" s="169">
        <f t="shared" si="52"/>
        <v>0</v>
      </c>
      <c r="FO67" s="169">
        <f t="shared" si="69"/>
        <v>0</v>
      </c>
      <c r="FP67" s="169">
        <f t="shared" si="69"/>
        <v>0</v>
      </c>
      <c r="FQ67" s="169">
        <f t="shared" si="69"/>
        <v>0</v>
      </c>
      <c r="FR67" s="169">
        <f t="shared" si="69"/>
        <v>0</v>
      </c>
      <c r="FS67" s="169">
        <f t="shared" si="69"/>
        <v>0</v>
      </c>
      <c r="FT67" s="169">
        <f t="shared" si="69"/>
        <v>0</v>
      </c>
      <c r="FU67" s="169">
        <f t="shared" si="69"/>
        <v>0</v>
      </c>
      <c r="FV67" s="169">
        <f t="shared" si="69"/>
        <v>0</v>
      </c>
      <c r="FW67" s="169">
        <f t="shared" si="69"/>
        <v>0</v>
      </c>
      <c r="FX67" s="169">
        <f t="shared" si="69"/>
        <v>0</v>
      </c>
      <c r="FY67" s="169">
        <f t="shared" si="69"/>
        <v>0</v>
      </c>
      <c r="FZ67" s="169">
        <f t="shared" si="69"/>
        <v>0</v>
      </c>
      <c r="GA67" s="169">
        <f t="shared" si="69"/>
        <v>0</v>
      </c>
      <c r="GB67" s="169">
        <f t="shared" si="69"/>
        <v>0</v>
      </c>
      <c r="GC67" s="169">
        <f t="shared" si="69"/>
        <v>0</v>
      </c>
      <c r="GD67" s="169">
        <f t="shared" si="69"/>
        <v>0</v>
      </c>
      <c r="GE67" s="169">
        <f t="shared" si="53"/>
        <v>0</v>
      </c>
      <c r="GF67" s="169">
        <f t="shared" si="53"/>
        <v>0</v>
      </c>
      <c r="GG67" s="169">
        <f t="shared" si="53"/>
        <v>0</v>
      </c>
      <c r="GH67" s="169">
        <f t="shared" si="53"/>
        <v>0</v>
      </c>
      <c r="GI67" s="169">
        <f t="shared" si="53"/>
        <v>0</v>
      </c>
      <c r="GJ67" s="169">
        <f t="shared" si="53"/>
        <v>0</v>
      </c>
      <c r="GK67" s="169">
        <f t="shared" si="53"/>
        <v>0</v>
      </c>
      <c r="GL67" s="169">
        <f t="shared" si="53"/>
        <v>0</v>
      </c>
    </row>
    <row r="68" spans="1:194" s="169" customFormat="1" ht="25.5" hidden="1" customHeight="1">
      <c r="A68" s="499"/>
      <c r="B68" s="499"/>
      <c r="D68" s="570" t="s">
        <v>382</v>
      </c>
      <c r="E68" s="840"/>
      <c r="F68" s="844"/>
      <c r="G68" s="840"/>
      <c r="H68" s="841"/>
      <c r="I68" s="842"/>
      <c r="J68" s="507"/>
      <c r="K68" s="507"/>
      <c r="L68" s="840"/>
      <c r="M68" s="840"/>
      <c r="N68" s="843"/>
      <c r="O68" s="455">
        <f t="shared" si="13"/>
        <v>0</v>
      </c>
      <c r="P68" s="456"/>
      <c r="Q68" s="457">
        <f t="shared" si="22"/>
        <v>0</v>
      </c>
      <c r="R68" s="457">
        <f t="shared" si="23"/>
        <v>0</v>
      </c>
      <c r="S68" s="458" t="e">
        <f>#REF!</f>
        <v>#REF!</v>
      </c>
      <c r="T68" s="458">
        <v>-19</v>
      </c>
      <c r="U68" s="458" t="e">
        <f t="shared" si="24"/>
        <v>#REF!</v>
      </c>
      <c r="V68" s="459"/>
      <c r="W68" s="459"/>
      <c r="X68" s="460">
        <f t="shared" si="25"/>
        <v>0</v>
      </c>
      <c r="Y68" s="461">
        <f t="shared" si="26"/>
        <v>0</v>
      </c>
      <c r="Z68" s="462" t="s">
        <v>389</v>
      </c>
      <c r="AA68" s="463">
        <v>800</v>
      </c>
      <c r="AB68" s="464">
        <v>1</v>
      </c>
      <c r="AC68" s="464">
        <v>24</v>
      </c>
      <c r="AD68" s="464">
        <v>365</v>
      </c>
      <c r="AE68" s="465">
        <v>0.15</v>
      </c>
      <c r="AF68" s="466">
        <f t="shared" si="67"/>
        <v>800</v>
      </c>
      <c r="AG68" s="488"/>
      <c r="AH68" s="574"/>
      <c r="AI68" s="469"/>
      <c r="AJ68" s="469"/>
      <c r="AK68" s="469"/>
      <c r="AL68" s="469"/>
      <c r="AM68" s="469"/>
      <c r="AN68" s="469"/>
      <c r="AO68" s="471">
        <f t="shared" si="27"/>
        <v>0</v>
      </c>
      <c r="AP68" s="472"/>
      <c r="AQ68" s="503"/>
      <c r="AR68" s="503"/>
      <c r="AS68" s="503"/>
      <c r="AT68" s="503"/>
      <c r="AU68" s="503"/>
      <c r="AV68" s="503"/>
      <c r="AW68" s="503"/>
      <c r="AX68" s="471">
        <f t="shared" si="28"/>
        <v>0</v>
      </c>
      <c r="AY68" s="497"/>
      <c r="AZ68" s="469"/>
      <c r="BA68" s="469"/>
      <c r="BB68" s="478"/>
      <c r="BC68" s="469"/>
      <c r="BD68" s="469"/>
      <c r="BE68" s="469"/>
      <c r="BF68" s="475"/>
      <c r="BG68" s="479">
        <f t="shared" si="14"/>
        <v>0</v>
      </c>
      <c r="BH68" s="480"/>
      <c r="BI68" s="481"/>
      <c r="BJ68" s="481"/>
      <c r="BK68" s="481"/>
      <c r="BL68" s="482"/>
      <c r="BM68" s="481"/>
      <c r="BN68" s="481"/>
      <c r="BO68" s="483"/>
      <c r="BP68" s="482">
        <f t="shared" si="4"/>
        <v>0</v>
      </c>
      <c r="BQ68" s="479">
        <f t="shared" si="15"/>
        <v>0</v>
      </c>
      <c r="BR68" s="480"/>
      <c r="BS68" s="481"/>
      <c r="BT68" s="481"/>
      <c r="BU68" s="481"/>
      <c r="BV68" s="482"/>
      <c r="BW68" s="481"/>
      <c r="BX68" s="481"/>
      <c r="BY68" s="483"/>
      <c r="BZ68" s="482">
        <f t="shared" si="5"/>
        <v>0</v>
      </c>
      <c r="CA68" s="479">
        <f t="shared" si="29"/>
        <v>0</v>
      </c>
      <c r="CB68" s="504"/>
      <c r="CC68" s="469"/>
      <c r="CD68" s="503"/>
      <c r="CE68" s="469"/>
      <c r="CF68" s="481"/>
      <c r="CG68" s="481"/>
      <c r="CH68" s="481"/>
      <c r="CI68" s="483"/>
      <c r="CJ68" s="485">
        <f t="shared" si="30"/>
        <v>0</v>
      </c>
      <c r="CK68" s="486">
        <f t="shared" si="16"/>
        <v>0</v>
      </c>
      <c r="CL68" s="479">
        <f t="shared" si="31"/>
        <v>0</v>
      </c>
      <c r="CM68" s="505"/>
      <c r="CN68" s="469"/>
      <c r="CO68" s="469"/>
      <c r="CP68" s="469"/>
      <c r="CQ68" s="469"/>
      <c r="CR68" s="469"/>
      <c r="CS68" s="485">
        <f t="shared" si="32"/>
        <v>0</v>
      </c>
      <c r="CT68" s="488"/>
      <c r="CU68" s="469"/>
      <c r="CV68" s="469"/>
      <c r="CW68" s="469"/>
      <c r="CX68" s="489"/>
      <c r="CY68" s="490"/>
      <c r="CZ68" s="491">
        <f t="shared" si="33"/>
        <v>0</v>
      </c>
      <c r="DA68" s="491">
        <f t="shared" si="6"/>
        <v>1051.2</v>
      </c>
      <c r="DB68" s="491">
        <f t="shared" si="17"/>
        <v>0</v>
      </c>
      <c r="DC68" s="493">
        <f t="shared" si="7"/>
        <v>0</v>
      </c>
      <c r="DD68" s="494">
        <f t="shared" si="35"/>
        <v>0</v>
      </c>
      <c r="DE68" s="494">
        <f t="shared" si="34"/>
        <v>0</v>
      </c>
      <c r="DF68" s="494">
        <f t="shared" si="70"/>
        <v>0</v>
      </c>
      <c r="DG68" s="494">
        <f t="shared" si="8"/>
        <v>0</v>
      </c>
      <c r="DH68" s="494">
        <f t="shared" si="9"/>
        <v>0</v>
      </c>
      <c r="DI68" s="494">
        <f t="shared" si="71"/>
        <v>0</v>
      </c>
      <c r="DJ68" s="494">
        <f t="shared" si="18"/>
        <v>0</v>
      </c>
      <c r="DK68" s="494">
        <f t="shared" si="19"/>
        <v>0</v>
      </c>
      <c r="DL68" s="479">
        <f t="shared" si="72"/>
        <v>0</v>
      </c>
      <c r="DQ68" s="169">
        <f t="shared" si="66"/>
        <v>0</v>
      </c>
      <c r="DR68" s="169">
        <f t="shared" si="66"/>
        <v>0</v>
      </c>
      <c r="DS68" s="169">
        <f t="shared" si="66"/>
        <v>0</v>
      </c>
      <c r="DT68" s="169">
        <f t="shared" si="66"/>
        <v>0</v>
      </c>
      <c r="DU68" s="169">
        <f t="shared" si="66"/>
        <v>0</v>
      </c>
      <c r="DV68" s="169">
        <f t="shared" si="66"/>
        <v>0</v>
      </c>
      <c r="DW68" s="169">
        <f t="shared" si="66"/>
        <v>0</v>
      </c>
      <c r="DX68" s="169">
        <f t="shared" si="66"/>
        <v>0</v>
      </c>
      <c r="DY68" s="169">
        <f t="shared" si="66"/>
        <v>0</v>
      </c>
      <c r="DZ68" s="169">
        <f t="shared" si="66"/>
        <v>0</v>
      </c>
      <c r="EA68" s="169">
        <f t="shared" si="66"/>
        <v>0</v>
      </c>
      <c r="EB68" s="169">
        <f t="shared" si="66"/>
        <v>0</v>
      </c>
      <c r="EC68" s="169">
        <f t="shared" si="66"/>
        <v>0</v>
      </c>
      <c r="ED68" s="169">
        <f t="shared" si="66"/>
        <v>0</v>
      </c>
      <c r="EE68" s="169">
        <f t="shared" si="66"/>
        <v>0</v>
      </c>
      <c r="EF68" s="169">
        <f t="shared" si="66"/>
        <v>0</v>
      </c>
      <c r="EG68" s="169">
        <f t="shared" si="62"/>
        <v>0</v>
      </c>
      <c r="EH68" s="169">
        <f t="shared" si="62"/>
        <v>0</v>
      </c>
      <c r="EI68" s="169">
        <f t="shared" si="62"/>
        <v>0</v>
      </c>
      <c r="EJ68" s="169">
        <f t="shared" si="62"/>
        <v>0</v>
      </c>
      <c r="EK68" s="169">
        <f t="shared" si="62"/>
        <v>0</v>
      </c>
      <c r="EL68" s="169">
        <f t="shared" si="62"/>
        <v>0</v>
      </c>
      <c r="EM68" s="169">
        <f t="shared" si="62"/>
        <v>0</v>
      </c>
      <c r="EN68" s="169">
        <f t="shared" si="62"/>
        <v>0</v>
      </c>
      <c r="EP68" s="169">
        <f t="shared" si="68"/>
        <v>0</v>
      </c>
      <c r="EQ68" s="169">
        <f t="shared" si="68"/>
        <v>0</v>
      </c>
      <c r="ER68" s="169">
        <f t="shared" si="68"/>
        <v>0</v>
      </c>
      <c r="ES68" s="169">
        <f t="shared" si="68"/>
        <v>0</v>
      </c>
      <c r="ET68" s="169">
        <f t="shared" si="68"/>
        <v>0</v>
      </c>
      <c r="EU68" s="169">
        <f t="shared" si="68"/>
        <v>0</v>
      </c>
      <c r="EV68" s="169">
        <f t="shared" si="68"/>
        <v>0</v>
      </c>
      <c r="EW68" s="169">
        <f t="shared" si="68"/>
        <v>0</v>
      </c>
      <c r="EX68" s="169">
        <f t="shared" si="68"/>
        <v>0</v>
      </c>
      <c r="EY68" s="169">
        <f t="shared" si="68"/>
        <v>0</v>
      </c>
      <c r="EZ68" s="169">
        <f t="shared" si="68"/>
        <v>0</v>
      </c>
      <c r="FA68" s="169">
        <f t="shared" si="68"/>
        <v>0</v>
      </c>
      <c r="FB68" s="169">
        <f t="shared" si="68"/>
        <v>0</v>
      </c>
      <c r="FC68" s="169">
        <f t="shared" si="68"/>
        <v>0</v>
      </c>
      <c r="FD68" s="169">
        <f t="shared" si="68"/>
        <v>0</v>
      </c>
      <c r="FE68" s="169">
        <f t="shared" si="68"/>
        <v>0</v>
      </c>
      <c r="FF68" s="169">
        <f t="shared" si="52"/>
        <v>0</v>
      </c>
      <c r="FG68" s="169">
        <f t="shared" si="52"/>
        <v>0</v>
      </c>
      <c r="FH68" s="169">
        <f t="shared" si="52"/>
        <v>0</v>
      </c>
      <c r="FI68" s="169">
        <f t="shared" si="52"/>
        <v>0</v>
      </c>
      <c r="FJ68" s="169">
        <f t="shared" si="52"/>
        <v>0</v>
      </c>
      <c r="FK68" s="169">
        <f t="shared" si="52"/>
        <v>0</v>
      </c>
      <c r="FL68" s="169">
        <f t="shared" si="52"/>
        <v>0</v>
      </c>
      <c r="FM68" s="169">
        <f t="shared" si="52"/>
        <v>0</v>
      </c>
      <c r="FO68" s="169">
        <f t="shared" si="69"/>
        <v>0</v>
      </c>
      <c r="FP68" s="169">
        <f t="shared" si="69"/>
        <v>0</v>
      </c>
      <c r="FQ68" s="169">
        <f t="shared" si="69"/>
        <v>0</v>
      </c>
      <c r="FR68" s="169">
        <f t="shared" si="69"/>
        <v>0</v>
      </c>
      <c r="FS68" s="169">
        <f t="shared" si="69"/>
        <v>0</v>
      </c>
      <c r="FT68" s="169">
        <f t="shared" si="69"/>
        <v>0</v>
      </c>
      <c r="FU68" s="169">
        <f t="shared" si="69"/>
        <v>0</v>
      </c>
      <c r="FV68" s="169">
        <f t="shared" si="69"/>
        <v>0</v>
      </c>
      <c r="FW68" s="169">
        <f t="shared" si="69"/>
        <v>0</v>
      </c>
      <c r="FX68" s="169">
        <f t="shared" si="69"/>
        <v>0</v>
      </c>
      <c r="FY68" s="169">
        <f t="shared" si="69"/>
        <v>0</v>
      </c>
      <c r="FZ68" s="169">
        <f t="shared" si="69"/>
        <v>0</v>
      </c>
      <c r="GA68" s="169">
        <f t="shared" si="69"/>
        <v>0</v>
      </c>
      <c r="GB68" s="169">
        <f t="shared" si="69"/>
        <v>0</v>
      </c>
      <c r="GC68" s="169">
        <f t="shared" si="69"/>
        <v>0</v>
      </c>
      <c r="GD68" s="169">
        <f t="shared" si="69"/>
        <v>0</v>
      </c>
      <c r="GE68" s="169">
        <f t="shared" si="53"/>
        <v>0</v>
      </c>
      <c r="GF68" s="169">
        <f t="shared" si="53"/>
        <v>0</v>
      </c>
      <c r="GG68" s="169">
        <f t="shared" si="53"/>
        <v>0</v>
      </c>
      <c r="GH68" s="169">
        <f t="shared" si="53"/>
        <v>0</v>
      </c>
      <c r="GI68" s="169">
        <f t="shared" si="53"/>
        <v>0</v>
      </c>
      <c r="GJ68" s="169">
        <f t="shared" si="53"/>
        <v>0</v>
      </c>
      <c r="GK68" s="169">
        <f t="shared" si="53"/>
        <v>0</v>
      </c>
      <c r="GL68" s="169">
        <f t="shared" si="53"/>
        <v>0</v>
      </c>
    </row>
    <row r="69" spans="1:194" s="169" customFormat="1" ht="25.5" hidden="1" customHeight="1">
      <c r="A69" s="499"/>
      <c r="B69" s="499"/>
      <c r="D69" s="570" t="s">
        <v>382</v>
      </c>
      <c r="E69" s="844"/>
      <c r="F69" s="840"/>
      <c r="G69" s="840"/>
      <c r="H69" s="841"/>
      <c r="I69" s="842"/>
      <c r="J69" s="507"/>
      <c r="K69" s="507"/>
      <c r="L69" s="840"/>
      <c r="M69" s="840"/>
      <c r="N69" s="843"/>
      <c r="O69" s="455">
        <f>L69*M69</f>
        <v>0</v>
      </c>
      <c r="P69" s="456"/>
      <c r="Q69" s="457">
        <f t="shared" si="22"/>
        <v>0</v>
      </c>
      <c r="R69" s="457">
        <f t="shared" si="23"/>
        <v>0</v>
      </c>
      <c r="S69" s="458" t="e">
        <f>#REF!</f>
        <v>#REF!</v>
      </c>
      <c r="T69" s="458">
        <v>-19</v>
      </c>
      <c r="U69" s="458" t="e">
        <f t="shared" si="24"/>
        <v>#REF!</v>
      </c>
      <c r="V69" s="459"/>
      <c r="W69" s="459"/>
      <c r="X69" s="460">
        <f t="shared" si="25"/>
        <v>0</v>
      </c>
      <c r="Y69" s="461">
        <f t="shared" si="26"/>
        <v>0</v>
      </c>
      <c r="Z69" s="462" t="s">
        <v>390</v>
      </c>
      <c r="AA69" s="463">
        <v>150</v>
      </c>
      <c r="AB69" s="464">
        <v>1</v>
      </c>
      <c r="AC69" s="464">
        <v>24</v>
      </c>
      <c r="AD69" s="464">
        <v>365</v>
      </c>
      <c r="AE69" s="465">
        <v>0.15</v>
      </c>
      <c r="AF69" s="466">
        <f t="shared" si="67"/>
        <v>150</v>
      </c>
      <c r="AG69" s="488"/>
      <c r="AH69" s="574"/>
      <c r="AI69" s="469"/>
      <c r="AJ69" s="469"/>
      <c r="AK69" s="469"/>
      <c r="AL69" s="469"/>
      <c r="AM69" s="469"/>
      <c r="AN69" s="469"/>
      <c r="AO69" s="471">
        <f t="shared" si="27"/>
        <v>0</v>
      </c>
      <c r="AP69" s="472"/>
      <c r="AQ69" s="503"/>
      <c r="AR69" s="503"/>
      <c r="AS69" s="503"/>
      <c r="AT69" s="503"/>
      <c r="AU69" s="503"/>
      <c r="AV69" s="503"/>
      <c r="AW69" s="503"/>
      <c r="AX69" s="471">
        <f t="shared" si="28"/>
        <v>0</v>
      </c>
      <c r="AY69" s="497"/>
      <c r="AZ69" s="469"/>
      <c r="BA69" s="469"/>
      <c r="BB69" s="478"/>
      <c r="BC69" s="469"/>
      <c r="BD69" s="469"/>
      <c r="BE69" s="469"/>
      <c r="BF69" s="475"/>
      <c r="BG69" s="479">
        <f t="shared" si="14"/>
        <v>0</v>
      </c>
      <c r="BH69" s="480"/>
      <c r="BI69" s="481"/>
      <c r="BJ69" s="481"/>
      <c r="BK69" s="481"/>
      <c r="BL69" s="482"/>
      <c r="BM69" s="481"/>
      <c r="BN69" s="481"/>
      <c r="BO69" s="483"/>
      <c r="BP69" s="482">
        <f t="shared" ref="BP69:BP132" si="73">BK69</f>
        <v>0</v>
      </c>
      <c r="BQ69" s="479">
        <f t="shared" si="15"/>
        <v>0</v>
      </c>
      <c r="BR69" s="480"/>
      <c r="BS69" s="481"/>
      <c r="BT69" s="481"/>
      <c r="BU69" s="481"/>
      <c r="BV69" s="482"/>
      <c r="BW69" s="481"/>
      <c r="BX69" s="481"/>
      <c r="BY69" s="483"/>
      <c r="BZ69" s="482">
        <f t="shared" si="5"/>
        <v>0</v>
      </c>
      <c r="CA69" s="479">
        <f t="shared" si="29"/>
        <v>0</v>
      </c>
      <c r="CB69" s="504"/>
      <c r="CC69" s="469"/>
      <c r="CD69" s="503"/>
      <c r="CE69" s="469"/>
      <c r="CF69" s="481"/>
      <c r="CG69" s="481"/>
      <c r="CH69" s="481"/>
      <c r="CI69" s="483"/>
      <c r="CJ69" s="485">
        <f t="shared" si="30"/>
        <v>0</v>
      </c>
      <c r="CK69" s="486">
        <f t="shared" si="16"/>
        <v>0</v>
      </c>
      <c r="CL69" s="479">
        <f t="shared" si="31"/>
        <v>0</v>
      </c>
      <c r="CM69" s="505"/>
      <c r="CN69" s="469"/>
      <c r="CO69" s="469"/>
      <c r="CP69" s="469"/>
      <c r="CQ69" s="469"/>
      <c r="CR69" s="469"/>
      <c r="CS69" s="485">
        <f t="shared" si="32"/>
        <v>0</v>
      </c>
      <c r="CT69" s="488"/>
      <c r="CU69" s="469"/>
      <c r="CV69" s="469"/>
      <c r="CW69" s="469"/>
      <c r="CX69" s="489"/>
      <c r="CY69" s="490"/>
      <c r="CZ69" s="491">
        <f t="shared" si="33"/>
        <v>0</v>
      </c>
      <c r="DA69" s="491">
        <f t="shared" si="6"/>
        <v>197.1</v>
      </c>
      <c r="DB69" s="491">
        <f t="shared" si="17"/>
        <v>0</v>
      </c>
      <c r="DC69" s="493">
        <f t="shared" si="7"/>
        <v>0</v>
      </c>
      <c r="DD69" s="494">
        <f t="shared" si="35"/>
        <v>0</v>
      </c>
      <c r="DE69" s="494">
        <f t="shared" si="34"/>
        <v>0</v>
      </c>
      <c r="DF69" s="494">
        <f t="shared" si="70"/>
        <v>0</v>
      </c>
      <c r="DG69" s="494">
        <f t="shared" si="8"/>
        <v>0</v>
      </c>
      <c r="DH69" s="494">
        <f t="shared" si="9"/>
        <v>0</v>
      </c>
      <c r="DI69" s="494">
        <f t="shared" si="71"/>
        <v>0</v>
      </c>
      <c r="DJ69" s="494">
        <f t="shared" si="18"/>
        <v>0</v>
      </c>
      <c r="DK69" s="494">
        <f t="shared" si="19"/>
        <v>0</v>
      </c>
      <c r="DL69" s="479">
        <f t="shared" si="72"/>
        <v>0</v>
      </c>
      <c r="DQ69" s="169">
        <f t="shared" si="66"/>
        <v>0</v>
      </c>
      <c r="DR69" s="169">
        <f t="shared" si="66"/>
        <v>0</v>
      </c>
      <c r="DS69" s="169">
        <f t="shared" si="66"/>
        <v>0</v>
      </c>
      <c r="DT69" s="169">
        <f t="shared" si="66"/>
        <v>0</v>
      </c>
      <c r="DU69" s="169">
        <f t="shared" si="66"/>
        <v>0</v>
      </c>
      <c r="DV69" s="169">
        <f t="shared" si="66"/>
        <v>0</v>
      </c>
      <c r="DW69" s="169">
        <f t="shared" si="66"/>
        <v>0</v>
      </c>
      <c r="DX69" s="169">
        <f t="shared" si="66"/>
        <v>0</v>
      </c>
      <c r="DY69" s="169">
        <f t="shared" si="66"/>
        <v>0</v>
      </c>
      <c r="DZ69" s="169">
        <f t="shared" si="66"/>
        <v>0</v>
      </c>
      <c r="EA69" s="169">
        <f t="shared" si="66"/>
        <v>0</v>
      </c>
      <c r="EB69" s="169">
        <f t="shared" si="66"/>
        <v>0</v>
      </c>
      <c r="EC69" s="169">
        <f t="shared" si="66"/>
        <v>0</v>
      </c>
      <c r="ED69" s="169">
        <f t="shared" si="66"/>
        <v>0</v>
      </c>
      <c r="EE69" s="169">
        <f t="shared" si="66"/>
        <v>0</v>
      </c>
      <c r="EF69" s="169">
        <f>IF($I69=EF$3,$X69,0)</f>
        <v>0</v>
      </c>
      <c r="EG69" s="169">
        <f t="shared" si="62"/>
        <v>0</v>
      </c>
      <c r="EH69" s="169">
        <f t="shared" si="62"/>
        <v>0</v>
      </c>
      <c r="EI69" s="169">
        <f t="shared" si="62"/>
        <v>0</v>
      </c>
      <c r="EJ69" s="169">
        <f t="shared" si="62"/>
        <v>0</v>
      </c>
      <c r="EK69" s="169">
        <f t="shared" si="62"/>
        <v>0</v>
      </c>
      <c r="EL69" s="169">
        <f t="shared" si="62"/>
        <v>0</v>
      </c>
      <c r="EM69" s="169">
        <f t="shared" si="62"/>
        <v>0</v>
      </c>
      <c r="EN69" s="169">
        <f t="shared" si="62"/>
        <v>0</v>
      </c>
      <c r="EP69" s="169">
        <f t="shared" si="68"/>
        <v>0</v>
      </c>
      <c r="EQ69" s="169">
        <f t="shared" si="68"/>
        <v>0</v>
      </c>
      <c r="ER69" s="169">
        <f t="shared" si="68"/>
        <v>0</v>
      </c>
      <c r="ES69" s="169">
        <f t="shared" si="68"/>
        <v>0</v>
      </c>
      <c r="ET69" s="169">
        <f t="shared" si="68"/>
        <v>0</v>
      </c>
      <c r="EU69" s="169">
        <f t="shared" si="68"/>
        <v>0</v>
      </c>
      <c r="EV69" s="169">
        <f t="shared" si="68"/>
        <v>0</v>
      </c>
      <c r="EW69" s="169">
        <f t="shared" si="68"/>
        <v>0</v>
      </c>
      <c r="EX69" s="169">
        <f t="shared" si="68"/>
        <v>0</v>
      </c>
      <c r="EY69" s="169">
        <f t="shared" si="68"/>
        <v>0</v>
      </c>
      <c r="EZ69" s="169">
        <f t="shared" si="68"/>
        <v>0</v>
      </c>
      <c r="FA69" s="169">
        <f t="shared" si="68"/>
        <v>0</v>
      </c>
      <c r="FB69" s="169">
        <f t="shared" si="68"/>
        <v>0</v>
      </c>
      <c r="FC69" s="169">
        <f t="shared" si="68"/>
        <v>0</v>
      </c>
      <c r="FD69" s="169">
        <f t="shared" si="68"/>
        <v>0</v>
      </c>
      <c r="FE69" s="169">
        <f t="shared" si="68"/>
        <v>0</v>
      </c>
      <c r="FF69" s="169">
        <f t="shared" si="52"/>
        <v>0</v>
      </c>
      <c r="FG69" s="169">
        <f t="shared" si="52"/>
        <v>0</v>
      </c>
      <c r="FH69" s="169">
        <f t="shared" si="52"/>
        <v>0</v>
      </c>
      <c r="FI69" s="169">
        <f t="shared" si="52"/>
        <v>0</v>
      </c>
      <c r="FJ69" s="169">
        <f t="shared" si="52"/>
        <v>0</v>
      </c>
      <c r="FK69" s="169">
        <f t="shared" si="52"/>
        <v>0</v>
      </c>
      <c r="FL69" s="169">
        <f t="shared" si="52"/>
        <v>0</v>
      </c>
      <c r="FM69" s="169">
        <f t="shared" si="52"/>
        <v>0</v>
      </c>
      <c r="FO69" s="169">
        <f t="shared" si="69"/>
        <v>0</v>
      </c>
      <c r="FP69" s="169">
        <f t="shared" si="69"/>
        <v>0</v>
      </c>
      <c r="FQ69" s="169">
        <f t="shared" si="69"/>
        <v>0</v>
      </c>
      <c r="FR69" s="169">
        <f t="shared" si="69"/>
        <v>0</v>
      </c>
      <c r="FS69" s="169">
        <f t="shared" si="69"/>
        <v>0</v>
      </c>
      <c r="FT69" s="169">
        <f t="shared" si="69"/>
        <v>0</v>
      </c>
      <c r="FU69" s="169">
        <f t="shared" si="69"/>
        <v>0</v>
      </c>
      <c r="FV69" s="169">
        <f t="shared" si="69"/>
        <v>0</v>
      </c>
      <c r="FW69" s="169">
        <f t="shared" si="69"/>
        <v>0</v>
      </c>
      <c r="FX69" s="169">
        <f t="shared" si="69"/>
        <v>0</v>
      </c>
      <c r="FY69" s="169">
        <f t="shared" si="69"/>
        <v>0</v>
      </c>
      <c r="FZ69" s="169">
        <f t="shared" si="69"/>
        <v>0</v>
      </c>
      <c r="GA69" s="169">
        <f t="shared" si="69"/>
        <v>0</v>
      </c>
      <c r="GB69" s="169">
        <f t="shared" si="69"/>
        <v>0</v>
      </c>
      <c r="GC69" s="169">
        <f t="shared" si="69"/>
        <v>0</v>
      </c>
      <c r="GD69" s="169">
        <f t="shared" si="69"/>
        <v>0</v>
      </c>
      <c r="GE69" s="169">
        <f t="shared" si="53"/>
        <v>0</v>
      </c>
      <c r="GF69" s="169">
        <f t="shared" si="53"/>
        <v>0</v>
      </c>
      <c r="GG69" s="169">
        <f t="shared" si="53"/>
        <v>0</v>
      </c>
      <c r="GH69" s="169">
        <f t="shared" si="53"/>
        <v>0</v>
      </c>
      <c r="GI69" s="169">
        <f t="shared" si="53"/>
        <v>0</v>
      </c>
      <c r="GJ69" s="169">
        <f t="shared" si="53"/>
        <v>0</v>
      </c>
      <c r="GK69" s="169">
        <f t="shared" si="53"/>
        <v>0</v>
      </c>
      <c r="GL69" s="169">
        <f t="shared" si="53"/>
        <v>0</v>
      </c>
    </row>
    <row r="70" spans="1:194" s="169" customFormat="1" ht="25.5" hidden="1" customHeight="1">
      <c r="A70" s="499"/>
      <c r="B70" s="499"/>
      <c r="D70" s="570" t="s">
        <v>382</v>
      </c>
      <c r="E70" s="844"/>
      <c r="F70" s="840"/>
      <c r="G70" s="840"/>
      <c r="H70" s="841"/>
      <c r="I70" s="842"/>
      <c r="J70" s="507"/>
      <c r="K70" s="507"/>
      <c r="L70" s="840"/>
      <c r="M70" s="840"/>
      <c r="N70" s="843"/>
      <c r="O70" s="455">
        <f>L70*M70</f>
        <v>0</v>
      </c>
      <c r="P70" s="456"/>
      <c r="Q70" s="457">
        <f t="shared" si="22"/>
        <v>0</v>
      </c>
      <c r="R70" s="457">
        <f t="shared" si="23"/>
        <v>0</v>
      </c>
      <c r="S70" s="458" t="e">
        <f>#REF!</f>
        <v>#REF!</v>
      </c>
      <c r="T70" s="458">
        <v>-19</v>
      </c>
      <c r="U70" s="458" t="e">
        <f t="shared" si="24"/>
        <v>#REF!</v>
      </c>
      <c r="V70" s="459"/>
      <c r="W70" s="459"/>
      <c r="X70" s="460">
        <f t="shared" si="25"/>
        <v>0</v>
      </c>
      <c r="Y70" s="461">
        <f t="shared" si="26"/>
        <v>0</v>
      </c>
      <c r="Z70" s="462"/>
      <c r="AA70" s="463"/>
      <c r="AB70" s="464"/>
      <c r="AC70" s="464"/>
      <c r="AD70" s="464"/>
      <c r="AE70" s="465"/>
      <c r="AF70" s="466">
        <f t="shared" si="67"/>
        <v>0</v>
      </c>
      <c r="AG70" s="488"/>
      <c r="AH70" s="574"/>
      <c r="AI70" s="469"/>
      <c r="AJ70" s="469"/>
      <c r="AK70" s="469"/>
      <c r="AL70" s="469"/>
      <c r="AM70" s="469"/>
      <c r="AN70" s="469"/>
      <c r="AO70" s="471">
        <f t="shared" si="27"/>
        <v>0</v>
      </c>
      <c r="AP70" s="472"/>
      <c r="AQ70" s="503"/>
      <c r="AR70" s="503"/>
      <c r="AS70" s="503"/>
      <c r="AT70" s="503"/>
      <c r="AU70" s="503"/>
      <c r="AV70" s="503"/>
      <c r="AW70" s="503"/>
      <c r="AX70" s="471">
        <f t="shared" si="28"/>
        <v>0</v>
      </c>
      <c r="AY70" s="497"/>
      <c r="AZ70" s="469"/>
      <c r="BA70" s="469"/>
      <c r="BB70" s="478"/>
      <c r="BC70" s="469"/>
      <c r="BD70" s="469"/>
      <c r="BE70" s="469"/>
      <c r="BF70" s="475"/>
      <c r="BG70" s="479">
        <f t="shared" si="14"/>
        <v>0</v>
      </c>
      <c r="BH70" s="480"/>
      <c r="BI70" s="481"/>
      <c r="BJ70" s="481"/>
      <c r="BK70" s="481"/>
      <c r="BL70" s="482"/>
      <c r="BM70" s="481"/>
      <c r="BN70" s="481"/>
      <c r="BO70" s="483"/>
      <c r="BP70" s="482">
        <f t="shared" si="73"/>
        <v>0</v>
      </c>
      <c r="BQ70" s="479">
        <f t="shared" si="15"/>
        <v>0</v>
      </c>
      <c r="BR70" s="480"/>
      <c r="BS70" s="481"/>
      <c r="BT70" s="481"/>
      <c r="BU70" s="481"/>
      <c r="BV70" s="482"/>
      <c r="BW70" s="481"/>
      <c r="BX70" s="481"/>
      <c r="BY70" s="483"/>
      <c r="BZ70" s="482">
        <f t="shared" si="5"/>
        <v>0</v>
      </c>
      <c r="CA70" s="479">
        <f t="shared" si="29"/>
        <v>0</v>
      </c>
      <c r="CB70" s="504"/>
      <c r="CC70" s="469"/>
      <c r="CD70" s="503"/>
      <c r="CE70" s="469"/>
      <c r="CF70" s="481"/>
      <c r="CG70" s="481"/>
      <c r="CH70" s="481"/>
      <c r="CI70" s="483"/>
      <c r="CJ70" s="485">
        <f t="shared" si="30"/>
        <v>0</v>
      </c>
      <c r="CK70" s="486">
        <f t="shared" si="16"/>
        <v>0</v>
      </c>
      <c r="CL70" s="479">
        <f t="shared" si="31"/>
        <v>0</v>
      </c>
      <c r="CM70" s="505"/>
      <c r="CN70" s="469"/>
      <c r="CO70" s="469"/>
      <c r="CP70" s="469"/>
      <c r="CQ70" s="469"/>
      <c r="CR70" s="469"/>
      <c r="CS70" s="485">
        <f t="shared" si="32"/>
        <v>0</v>
      </c>
      <c r="CT70" s="488"/>
      <c r="CU70" s="469"/>
      <c r="CV70" s="469"/>
      <c r="CW70" s="469"/>
      <c r="CX70" s="489"/>
      <c r="CY70" s="490"/>
      <c r="CZ70" s="491">
        <f t="shared" si="33"/>
        <v>0</v>
      </c>
      <c r="DA70" s="491">
        <f t="shared" si="6"/>
        <v>0</v>
      </c>
      <c r="DB70" s="491">
        <f t="shared" si="17"/>
        <v>0</v>
      </c>
      <c r="DC70" s="493">
        <f t="shared" si="7"/>
        <v>0</v>
      </c>
      <c r="DD70" s="494">
        <f t="shared" si="35"/>
        <v>0</v>
      </c>
      <c r="DE70" s="494">
        <f t="shared" si="34"/>
        <v>0</v>
      </c>
      <c r="DF70" s="494">
        <f t="shared" si="70"/>
        <v>0</v>
      </c>
      <c r="DG70" s="494">
        <f t="shared" si="8"/>
        <v>0</v>
      </c>
      <c r="DH70" s="494">
        <f t="shared" si="9"/>
        <v>0</v>
      </c>
      <c r="DI70" s="494">
        <f t="shared" si="71"/>
        <v>0</v>
      </c>
      <c r="DJ70" s="494">
        <f t="shared" si="18"/>
        <v>0</v>
      </c>
      <c r="DK70" s="494">
        <f t="shared" si="19"/>
        <v>0</v>
      </c>
      <c r="DL70" s="479">
        <f t="shared" si="72"/>
        <v>0</v>
      </c>
      <c r="DQ70" s="169">
        <f t="shared" ref="DQ70:EF85" si="74">IF($I70=DQ$3,$X70,0)</f>
        <v>0</v>
      </c>
      <c r="DR70" s="169">
        <f t="shared" si="74"/>
        <v>0</v>
      </c>
      <c r="DS70" s="169">
        <f t="shared" si="74"/>
        <v>0</v>
      </c>
      <c r="DT70" s="169">
        <f t="shared" si="74"/>
        <v>0</v>
      </c>
      <c r="DU70" s="169">
        <f t="shared" si="74"/>
        <v>0</v>
      </c>
      <c r="DV70" s="169">
        <f t="shared" si="74"/>
        <v>0</v>
      </c>
      <c r="DW70" s="169">
        <f t="shared" si="74"/>
        <v>0</v>
      </c>
      <c r="DX70" s="169">
        <f t="shared" si="74"/>
        <v>0</v>
      </c>
      <c r="DY70" s="169">
        <f t="shared" si="74"/>
        <v>0</v>
      </c>
      <c r="DZ70" s="169">
        <f t="shared" si="74"/>
        <v>0</v>
      </c>
      <c r="EA70" s="169">
        <f t="shared" si="74"/>
        <v>0</v>
      </c>
      <c r="EB70" s="169">
        <f t="shared" si="74"/>
        <v>0</v>
      </c>
      <c r="EC70" s="169">
        <f t="shared" si="74"/>
        <v>0</v>
      </c>
      <c r="ED70" s="169">
        <f t="shared" si="74"/>
        <v>0</v>
      </c>
      <c r="EE70" s="169">
        <f t="shared" si="74"/>
        <v>0</v>
      </c>
      <c r="EF70" s="169">
        <f t="shared" si="74"/>
        <v>0</v>
      </c>
      <c r="EG70" s="169">
        <f t="shared" si="62"/>
        <v>0</v>
      </c>
      <c r="EH70" s="169">
        <f t="shared" si="62"/>
        <v>0</v>
      </c>
      <c r="EI70" s="169">
        <f t="shared" si="62"/>
        <v>0</v>
      </c>
      <c r="EJ70" s="169">
        <f t="shared" si="62"/>
        <v>0</v>
      </c>
      <c r="EK70" s="169">
        <f t="shared" si="62"/>
        <v>0</v>
      </c>
      <c r="EL70" s="169">
        <f t="shared" si="62"/>
        <v>0</v>
      </c>
      <c r="EM70" s="169">
        <f t="shared" si="62"/>
        <v>0</v>
      </c>
      <c r="EN70" s="169">
        <f t="shared" si="62"/>
        <v>0</v>
      </c>
      <c r="EP70" s="169">
        <f t="shared" si="68"/>
        <v>0</v>
      </c>
      <c r="EQ70" s="169">
        <f t="shared" si="68"/>
        <v>0</v>
      </c>
      <c r="ER70" s="169">
        <f t="shared" si="68"/>
        <v>0</v>
      </c>
      <c r="ES70" s="169">
        <f t="shared" si="68"/>
        <v>0</v>
      </c>
      <c r="ET70" s="169">
        <f t="shared" si="68"/>
        <v>0</v>
      </c>
      <c r="EU70" s="169">
        <f t="shared" si="68"/>
        <v>0</v>
      </c>
      <c r="EV70" s="169">
        <f t="shared" si="68"/>
        <v>0</v>
      </c>
      <c r="EW70" s="169">
        <f t="shared" si="68"/>
        <v>0</v>
      </c>
      <c r="EX70" s="169">
        <f t="shared" si="68"/>
        <v>0</v>
      </c>
      <c r="EY70" s="169">
        <f t="shared" si="68"/>
        <v>0</v>
      </c>
      <c r="EZ70" s="169">
        <f t="shared" si="68"/>
        <v>0</v>
      </c>
      <c r="FA70" s="169">
        <f t="shared" si="68"/>
        <v>0</v>
      </c>
      <c r="FB70" s="169">
        <f t="shared" si="68"/>
        <v>0</v>
      </c>
      <c r="FC70" s="169">
        <f t="shared" si="68"/>
        <v>0</v>
      </c>
      <c r="FD70" s="169">
        <f t="shared" si="68"/>
        <v>0</v>
      </c>
      <c r="FE70" s="169">
        <f t="shared" si="68"/>
        <v>0</v>
      </c>
      <c r="FF70" s="169">
        <f t="shared" si="52"/>
        <v>0</v>
      </c>
      <c r="FG70" s="169">
        <f t="shared" si="52"/>
        <v>0</v>
      </c>
      <c r="FH70" s="169">
        <f t="shared" si="52"/>
        <v>0</v>
      </c>
      <c r="FI70" s="169">
        <f t="shared" si="52"/>
        <v>0</v>
      </c>
      <c r="FJ70" s="169">
        <f t="shared" si="52"/>
        <v>0</v>
      </c>
      <c r="FK70" s="169">
        <f t="shared" si="52"/>
        <v>0</v>
      </c>
      <c r="FL70" s="169">
        <f t="shared" ref="FJ70:FM78" si="75">IF($I70=FL$3,$Y70,0)</f>
        <v>0</v>
      </c>
      <c r="FM70" s="169">
        <f t="shared" si="75"/>
        <v>0</v>
      </c>
      <c r="FO70" s="169">
        <f t="shared" si="69"/>
        <v>0</v>
      </c>
      <c r="FP70" s="169">
        <f t="shared" si="69"/>
        <v>0</v>
      </c>
      <c r="FQ70" s="169">
        <f t="shared" si="69"/>
        <v>0</v>
      </c>
      <c r="FR70" s="169">
        <f t="shared" si="69"/>
        <v>0</v>
      </c>
      <c r="FS70" s="169">
        <f t="shared" si="69"/>
        <v>0</v>
      </c>
      <c r="FT70" s="169">
        <f t="shared" si="69"/>
        <v>0</v>
      </c>
      <c r="FU70" s="169">
        <f t="shared" si="69"/>
        <v>0</v>
      </c>
      <c r="FV70" s="169">
        <f t="shared" si="69"/>
        <v>0</v>
      </c>
      <c r="FW70" s="169">
        <f t="shared" si="69"/>
        <v>0</v>
      </c>
      <c r="FX70" s="169">
        <f t="shared" si="69"/>
        <v>0</v>
      </c>
      <c r="FY70" s="169">
        <f t="shared" si="69"/>
        <v>0</v>
      </c>
      <c r="FZ70" s="169">
        <f t="shared" si="69"/>
        <v>0</v>
      </c>
      <c r="GA70" s="169">
        <f t="shared" si="69"/>
        <v>0</v>
      </c>
      <c r="GB70" s="169">
        <f t="shared" si="69"/>
        <v>0</v>
      </c>
      <c r="GC70" s="169">
        <f t="shared" si="69"/>
        <v>0</v>
      </c>
      <c r="GD70" s="169">
        <f t="shared" si="69"/>
        <v>0</v>
      </c>
      <c r="GE70" s="169">
        <f t="shared" si="53"/>
        <v>0</v>
      </c>
      <c r="GF70" s="169">
        <f t="shared" si="53"/>
        <v>0</v>
      </c>
      <c r="GG70" s="169">
        <f t="shared" si="53"/>
        <v>0</v>
      </c>
      <c r="GH70" s="169">
        <f t="shared" si="53"/>
        <v>0</v>
      </c>
      <c r="GI70" s="169">
        <f t="shared" si="53"/>
        <v>0</v>
      </c>
      <c r="GJ70" s="169">
        <f t="shared" si="53"/>
        <v>0</v>
      </c>
      <c r="GK70" s="169">
        <f t="shared" ref="GI70:GL78" si="76">IF($I70=GK$3,$L70,0)</f>
        <v>0</v>
      </c>
      <c r="GL70" s="169">
        <f t="shared" si="76"/>
        <v>0</v>
      </c>
    </row>
    <row r="71" spans="1:194" s="169" customFormat="1" ht="30" hidden="1" customHeight="1">
      <c r="A71" s="499"/>
      <c r="B71" s="499"/>
      <c r="D71" s="570" t="s">
        <v>382</v>
      </c>
      <c r="E71" s="844"/>
      <c r="F71" s="840"/>
      <c r="G71" s="840"/>
      <c r="H71" s="841"/>
      <c r="I71" s="842"/>
      <c r="J71" s="507"/>
      <c r="K71" s="507"/>
      <c r="L71" s="840"/>
      <c r="M71" s="840"/>
      <c r="N71" s="845"/>
      <c r="O71" s="455">
        <f t="shared" si="13"/>
        <v>0</v>
      </c>
      <c r="P71" s="456"/>
      <c r="Q71" s="457">
        <f t="shared" si="22"/>
        <v>0</v>
      </c>
      <c r="R71" s="457">
        <f t="shared" si="23"/>
        <v>0</v>
      </c>
      <c r="S71" s="458" t="e">
        <f>#REF!</f>
        <v>#REF!</v>
      </c>
      <c r="T71" s="458">
        <v>-18</v>
      </c>
      <c r="U71" s="458" t="e">
        <f t="shared" si="24"/>
        <v>#REF!</v>
      </c>
      <c r="V71" s="459"/>
      <c r="W71" s="459"/>
      <c r="X71" s="460">
        <f t="shared" si="25"/>
        <v>0</v>
      </c>
      <c r="Y71" s="461">
        <f t="shared" si="26"/>
        <v>0</v>
      </c>
      <c r="Z71" s="462"/>
      <c r="AA71" s="463"/>
      <c r="AB71" s="464"/>
      <c r="AC71" s="464"/>
      <c r="AD71" s="464"/>
      <c r="AE71" s="465"/>
      <c r="AF71" s="466">
        <f t="shared" si="67"/>
        <v>0</v>
      </c>
      <c r="AG71" s="488"/>
      <c r="AH71" s="469"/>
      <c r="AI71" s="469"/>
      <c r="AJ71" s="469"/>
      <c r="AK71" s="469"/>
      <c r="AL71" s="469"/>
      <c r="AM71" s="469"/>
      <c r="AN71" s="469"/>
      <c r="AO71" s="471">
        <f t="shared" si="27"/>
        <v>0</v>
      </c>
      <c r="AP71" s="497"/>
      <c r="AQ71" s="503"/>
      <c r="AR71" s="503"/>
      <c r="AS71" s="503"/>
      <c r="AT71" s="503"/>
      <c r="AU71" s="503"/>
      <c r="AV71" s="503"/>
      <c r="AW71" s="503"/>
      <c r="AX71" s="471">
        <f t="shared" si="28"/>
        <v>0</v>
      </c>
      <c r="AY71" s="497"/>
      <c r="AZ71" s="469"/>
      <c r="BA71" s="469"/>
      <c r="BB71" s="478"/>
      <c r="BC71" s="469"/>
      <c r="BD71" s="469"/>
      <c r="BE71" s="469"/>
      <c r="BF71" s="475"/>
      <c r="BG71" s="479">
        <f t="shared" si="14"/>
        <v>0</v>
      </c>
      <c r="BH71" s="480"/>
      <c r="BI71" s="481"/>
      <c r="BJ71" s="481"/>
      <c r="BK71" s="481"/>
      <c r="BL71" s="482"/>
      <c r="BM71" s="481"/>
      <c r="BN71" s="481"/>
      <c r="BO71" s="483"/>
      <c r="BP71" s="482">
        <f t="shared" si="73"/>
        <v>0</v>
      </c>
      <c r="BQ71" s="479">
        <f t="shared" si="15"/>
        <v>0</v>
      </c>
      <c r="BR71" s="480"/>
      <c r="BS71" s="481"/>
      <c r="BT71" s="481"/>
      <c r="BU71" s="481"/>
      <c r="BV71" s="482"/>
      <c r="BW71" s="481"/>
      <c r="BX71" s="481"/>
      <c r="BY71" s="483"/>
      <c r="BZ71" s="482">
        <f t="shared" si="5"/>
        <v>0</v>
      </c>
      <c r="CA71" s="479">
        <f t="shared" si="29"/>
        <v>0</v>
      </c>
      <c r="CB71" s="504"/>
      <c r="CC71" s="469"/>
      <c r="CD71" s="503"/>
      <c r="CE71" s="469"/>
      <c r="CF71" s="481"/>
      <c r="CG71" s="481"/>
      <c r="CH71" s="481"/>
      <c r="CI71" s="483"/>
      <c r="CJ71" s="485">
        <f t="shared" si="30"/>
        <v>0</v>
      </c>
      <c r="CK71" s="486">
        <f t="shared" si="16"/>
        <v>0</v>
      </c>
      <c r="CL71" s="479">
        <f t="shared" si="31"/>
        <v>0</v>
      </c>
      <c r="CM71" s="505"/>
      <c r="CN71" s="469"/>
      <c r="CO71" s="469"/>
      <c r="CP71" s="469"/>
      <c r="CQ71" s="469"/>
      <c r="CR71" s="469"/>
      <c r="CS71" s="485">
        <f t="shared" si="32"/>
        <v>0</v>
      </c>
      <c r="CT71" s="488"/>
      <c r="CU71" s="469"/>
      <c r="CV71" s="469"/>
      <c r="CW71" s="469"/>
      <c r="CX71" s="489"/>
      <c r="CY71" s="490"/>
      <c r="CZ71" s="491">
        <f t="shared" si="33"/>
        <v>0</v>
      </c>
      <c r="DA71" s="491">
        <f t="shared" si="6"/>
        <v>0</v>
      </c>
      <c r="DB71" s="491">
        <f t="shared" si="17"/>
        <v>0</v>
      </c>
      <c r="DC71" s="493">
        <f t="shared" si="7"/>
        <v>0</v>
      </c>
      <c r="DD71" s="494">
        <f t="shared" si="35"/>
        <v>0</v>
      </c>
      <c r="DE71" s="494">
        <f t="shared" si="34"/>
        <v>0</v>
      </c>
      <c r="DF71" s="494">
        <f t="shared" si="65"/>
        <v>0</v>
      </c>
      <c r="DG71" s="494">
        <f t="shared" si="8"/>
        <v>0</v>
      </c>
      <c r="DH71" s="494">
        <f t="shared" si="9"/>
        <v>0</v>
      </c>
      <c r="DI71" s="494">
        <f t="shared" si="60"/>
        <v>0</v>
      </c>
      <c r="DJ71" s="494">
        <f t="shared" si="18"/>
        <v>0</v>
      </c>
      <c r="DK71" s="494">
        <f t="shared" si="19"/>
        <v>0</v>
      </c>
      <c r="DL71" s="479">
        <f t="shared" si="61"/>
        <v>0</v>
      </c>
      <c r="DQ71" s="169">
        <f t="shared" si="74"/>
        <v>0</v>
      </c>
      <c r="DR71" s="169">
        <f t="shared" si="74"/>
        <v>0</v>
      </c>
      <c r="DS71" s="169">
        <f t="shared" si="74"/>
        <v>0</v>
      </c>
      <c r="DT71" s="169">
        <f t="shared" si="74"/>
        <v>0</v>
      </c>
      <c r="DU71" s="169">
        <f t="shared" si="74"/>
        <v>0</v>
      </c>
      <c r="DV71" s="169">
        <f t="shared" si="74"/>
        <v>0</v>
      </c>
      <c r="DW71" s="169">
        <f t="shared" si="74"/>
        <v>0</v>
      </c>
      <c r="DX71" s="169">
        <f t="shared" si="74"/>
        <v>0</v>
      </c>
      <c r="DY71" s="169">
        <f t="shared" si="74"/>
        <v>0</v>
      </c>
      <c r="DZ71" s="169">
        <f t="shared" si="74"/>
        <v>0</v>
      </c>
      <c r="EA71" s="169">
        <f t="shared" si="74"/>
        <v>0</v>
      </c>
      <c r="EB71" s="169">
        <f t="shared" si="74"/>
        <v>0</v>
      </c>
      <c r="EC71" s="169">
        <f t="shared" si="74"/>
        <v>0</v>
      </c>
      <c r="ED71" s="169">
        <f t="shared" si="74"/>
        <v>0</v>
      </c>
      <c r="EE71" s="169">
        <f t="shared" si="74"/>
        <v>0</v>
      </c>
      <c r="EF71" s="169">
        <f t="shared" si="74"/>
        <v>0</v>
      </c>
      <c r="EG71" s="169">
        <f t="shared" si="62"/>
        <v>0</v>
      </c>
      <c r="EH71" s="169">
        <f t="shared" si="62"/>
        <v>0</v>
      </c>
      <c r="EI71" s="169">
        <f t="shared" si="62"/>
        <v>0</v>
      </c>
      <c r="EJ71" s="169">
        <f t="shared" si="62"/>
        <v>0</v>
      </c>
      <c r="EK71" s="169">
        <f t="shared" si="62"/>
        <v>0</v>
      </c>
      <c r="EL71" s="169">
        <f t="shared" si="62"/>
        <v>0</v>
      </c>
      <c r="EM71" s="169">
        <f t="shared" si="62"/>
        <v>0</v>
      </c>
      <c r="EN71" s="169">
        <f t="shared" si="62"/>
        <v>0</v>
      </c>
      <c r="EP71" s="169">
        <f t="shared" si="68"/>
        <v>0</v>
      </c>
      <c r="EQ71" s="169">
        <f t="shared" si="68"/>
        <v>0</v>
      </c>
      <c r="ER71" s="169">
        <f t="shared" si="68"/>
        <v>0</v>
      </c>
      <c r="ES71" s="169">
        <f t="shared" si="68"/>
        <v>0</v>
      </c>
      <c r="ET71" s="169">
        <f t="shared" si="68"/>
        <v>0</v>
      </c>
      <c r="EU71" s="169">
        <f t="shared" si="68"/>
        <v>0</v>
      </c>
      <c r="EV71" s="169">
        <f t="shared" si="68"/>
        <v>0</v>
      </c>
      <c r="EW71" s="169">
        <f t="shared" si="68"/>
        <v>0</v>
      </c>
      <c r="EX71" s="169">
        <f t="shared" si="68"/>
        <v>0</v>
      </c>
      <c r="EY71" s="169">
        <f t="shared" si="68"/>
        <v>0</v>
      </c>
      <c r="EZ71" s="169">
        <f t="shared" si="68"/>
        <v>0</v>
      </c>
      <c r="FA71" s="169">
        <f t="shared" si="68"/>
        <v>0</v>
      </c>
      <c r="FB71" s="169">
        <f t="shared" si="68"/>
        <v>0</v>
      </c>
      <c r="FC71" s="169">
        <f t="shared" si="68"/>
        <v>0</v>
      </c>
      <c r="FD71" s="169">
        <f t="shared" si="68"/>
        <v>0</v>
      </c>
      <c r="FE71" s="169">
        <f t="shared" ref="FE71:FM98" si="77">IF($I71=FE$3,$Y71,0)</f>
        <v>0</v>
      </c>
      <c r="FF71" s="169">
        <f t="shared" si="77"/>
        <v>0</v>
      </c>
      <c r="FG71" s="169">
        <f t="shared" si="77"/>
        <v>0</v>
      </c>
      <c r="FH71" s="169">
        <f t="shared" si="77"/>
        <v>0</v>
      </c>
      <c r="FI71" s="169">
        <f t="shared" si="77"/>
        <v>0</v>
      </c>
      <c r="FJ71" s="169">
        <f t="shared" si="75"/>
        <v>0</v>
      </c>
      <c r="FK71" s="169">
        <f t="shared" si="75"/>
        <v>0</v>
      </c>
      <c r="FL71" s="169">
        <f t="shared" si="75"/>
        <v>0</v>
      </c>
      <c r="FM71" s="169">
        <f t="shared" si="75"/>
        <v>0</v>
      </c>
      <c r="FO71" s="169">
        <f t="shared" si="69"/>
        <v>0</v>
      </c>
      <c r="FP71" s="169">
        <f t="shared" si="69"/>
        <v>0</v>
      </c>
      <c r="FQ71" s="169">
        <f t="shared" si="69"/>
        <v>0</v>
      </c>
      <c r="FR71" s="169">
        <f t="shared" si="69"/>
        <v>0</v>
      </c>
      <c r="FS71" s="169">
        <f t="shared" si="69"/>
        <v>0</v>
      </c>
      <c r="FT71" s="169">
        <f t="shared" si="69"/>
        <v>0</v>
      </c>
      <c r="FU71" s="169">
        <f t="shared" si="69"/>
        <v>0</v>
      </c>
      <c r="FV71" s="169">
        <f t="shared" si="69"/>
        <v>0</v>
      </c>
      <c r="FW71" s="169">
        <f t="shared" si="69"/>
        <v>0</v>
      </c>
      <c r="FX71" s="169">
        <f t="shared" si="69"/>
        <v>0</v>
      </c>
      <c r="FY71" s="169">
        <f t="shared" si="69"/>
        <v>0</v>
      </c>
      <c r="FZ71" s="169">
        <f t="shared" si="69"/>
        <v>0</v>
      </c>
      <c r="GA71" s="169">
        <f t="shared" si="69"/>
        <v>0</v>
      </c>
      <c r="GB71" s="169">
        <f t="shared" si="69"/>
        <v>0</v>
      </c>
      <c r="GC71" s="169">
        <f t="shared" si="69"/>
        <v>0</v>
      </c>
      <c r="GD71" s="169">
        <f t="shared" ref="GD71:GL98" si="78">IF($I71=GD$3,$L71,0)</f>
        <v>0</v>
      </c>
      <c r="GE71" s="169">
        <f t="shared" si="78"/>
        <v>0</v>
      </c>
      <c r="GF71" s="169">
        <f t="shared" si="78"/>
        <v>0</v>
      </c>
      <c r="GG71" s="169">
        <f t="shared" si="78"/>
        <v>0</v>
      </c>
      <c r="GH71" s="169">
        <f t="shared" si="78"/>
        <v>0</v>
      </c>
      <c r="GI71" s="169">
        <f t="shared" si="76"/>
        <v>0</v>
      </c>
      <c r="GJ71" s="169">
        <f t="shared" si="76"/>
        <v>0</v>
      </c>
      <c r="GK71" s="169">
        <f t="shared" si="76"/>
        <v>0</v>
      </c>
      <c r="GL71" s="169">
        <f t="shared" si="76"/>
        <v>0</v>
      </c>
    </row>
    <row r="72" spans="1:194" s="169" customFormat="1" ht="32.25" hidden="1" customHeight="1">
      <c r="A72" s="499"/>
      <c r="B72" s="499"/>
      <c r="D72" s="570" t="s">
        <v>382</v>
      </c>
      <c r="E72" s="844"/>
      <c r="F72" s="840"/>
      <c r="G72" s="840"/>
      <c r="H72" s="841"/>
      <c r="I72" s="842"/>
      <c r="J72" s="507"/>
      <c r="K72" s="507"/>
      <c r="L72" s="840"/>
      <c r="M72" s="840"/>
      <c r="N72" s="845"/>
      <c r="O72" s="455">
        <f t="shared" si="13"/>
        <v>0</v>
      </c>
      <c r="P72" s="456"/>
      <c r="Q72" s="457">
        <f t="shared" si="22"/>
        <v>0</v>
      </c>
      <c r="R72" s="457">
        <f t="shared" si="23"/>
        <v>0</v>
      </c>
      <c r="S72" s="458" t="e">
        <f>#REF!</f>
        <v>#REF!</v>
      </c>
      <c r="T72" s="458">
        <v>-17</v>
      </c>
      <c r="U72" s="458" t="e">
        <f t="shared" si="24"/>
        <v>#REF!</v>
      </c>
      <c r="V72" s="459"/>
      <c r="W72" s="459"/>
      <c r="X72" s="460">
        <f t="shared" si="25"/>
        <v>0</v>
      </c>
      <c r="Y72" s="461">
        <f t="shared" si="26"/>
        <v>0</v>
      </c>
      <c r="Z72" s="462"/>
      <c r="AA72" s="463"/>
      <c r="AB72" s="464"/>
      <c r="AC72" s="464"/>
      <c r="AD72" s="464"/>
      <c r="AE72" s="465"/>
      <c r="AF72" s="466">
        <f>AA72*AB72</f>
        <v>0</v>
      </c>
      <c r="AG72" s="488"/>
      <c r="AH72" s="469"/>
      <c r="AI72" s="469"/>
      <c r="AJ72" s="469"/>
      <c r="AK72" s="469"/>
      <c r="AL72" s="469"/>
      <c r="AM72" s="469"/>
      <c r="AN72" s="469"/>
      <c r="AO72" s="471">
        <f t="shared" si="27"/>
        <v>0</v>
      </c>
      <c r="AP72" s="497"/>
      <c r="AQ72" s="503"/>
      <c r="AR72" s="503"/>
      <c r="AS72" s="503"/>
      <c r="AT72" s="503"/>
      <c r="AU72" s="503"/>
      <c r="AV72" s="503"/>
      <c r="AW72" s="503"/>
      <c r="AX72" s="471">
        <f t="shared" si="28"/>
        <v>0</v>
      </c>
      <c r="AY72" s="497"/>
      <c r="AZ72" s="469"/>
      <c r="BA72" s="469"/>
      <c r="BB72" s="478"/>
      <c r="BC72" s="469"/>
      <c r="BD72" s="469"/>
      <c r="BE72" s="469"/>
      <c r="BF72" s="475"/>
      <c r="BG72" s="479">
        <f t="shared" si="14"/>
        <v>0</v>
      </c>
      <c r="BH72" s="480"/>
      <c r="BI72" s="481"/>
      <c r="BJ72" s="481"/>
      <c r="BK72" s="481"/>
      <c r="BL72" s="482"/>
      <c r="BM72" s="481"/>
      <c r="BN72" s="481"/>
      <c r="BO72" s="483"/>
      <c r="BP72" s="482">
        <f t="shared" si="73"/>
        <v>0</v>
      </c>
      <c r="BQ72" s="479">
        <f t="shared" si="15"/>
        <v>0</v>
      </c>
      <c r="BR72" s="480"/>
      <c r="BS72" s="481"/>
      <c r="BT72" s="481"/>
      <c r="BU72" s="481"/>
      <c r="BV72" s="482"/>
      <c r="BW72" s="481"/>
      <c r="BX72" s="481"/>
      <c r="BY72" s="483"/>
      <c r="BZ72" s="482">
        <f t="shared" si="5"/>
        <v>0</v>
      </c>
      <c r="CA72" s="479">
        <f t="shared" si="29"/>
        <v>0</v>
      </c>
      <c r="CB72" s="504"/>
      <c r="CC72" s="469"/>
      <c r="CD72" s="503"/>
      <c r="CE72" s="469"/>
      <c r="CF72" s="481"/>
      <c r="CG72" s="481"/>
      <c r="CH72" s="481"/>
      <c r="CI72" s="483"/>
      <c r="CJ72" s="485">
        <f t="shared" si="30"/>
        <v>0</v>
      </c>
      <c r="CK72" s="486">
        <f t="shared" si="16"/>
        <v>0</v>
      </c>
      <c r="CL72" s="479">
        <f t="shared" si="31"/>
        <v>0</v>
      </c>
      <c r="CM72" s="505"/>
      <c r="CN72" s="469"/>
      <c r="CO72" s="469"/>
      <c r="CP72" s="469"/>
      <c r="CQ72" s="469"/>
      <c r="CR72" s="469"/>
      <c r="CS72" s="485">
        <f t="shared" si="32"/>
        <v>0</v>
      </c>
      <c r="CT72" s="488"/>
      <c r="CU72" s="469"/>
      <c r="CV72" s="469"/>
      <c r="CW72" s="469"/>
      <c r="CX72" s="489"/>
      <c r="CY72" s="490"/>
      <c r="CZ72" s="491">
        <f t="shared" si="33"/>
        <v>0</v>
      </c>
      <c r="DA72" s="491">
        <f t="shared" si="6"/>
        <v>0</v>
      </c>
      <c r="DB72" s="491">
        <f t="shared" si="17"/>
        <v>0</v>
      </c>
      <c r="DC72" s="493">
        <f t="shared" si="7"/>
        <v>0</v>
      </c>
      <c r="DD72" s="494">
        <f t="shared" si="35"/>
        <v>0</v>
      </c>
      <c r="DE72" s="494">
        <f t="shared" si="34"/>
        <v>0</v>
      </c>
      <c r="DF72" s="494">
        <f t="shared" si="65"/>
        <v>0</v>
      </c>
      <c r="DG72" s="494">
        <f t="shared" si="8"/>
        <v>0</v>
      </c>
      <c r="DH72" s="494">
        <f t="shared" si="9"/>
        <v>0</v>
      </c>
      <c r="DI72" s="494">
        <f t="shared" si="60"/>
        <v>0</v>
      </c>
      <c r="DJ72" s="494">
        <f t="shared" si="18"/>
        <v>0</v>
      </c>
      <c r="DK72" s="494">
        <f t="shared" si="19"/>
        <v>0</v>
      </c>
      <c r="DL72" s="479">
        <f t="shared" si="61"/>
        <v>0</v>
      </c>
      <c r="DQ72" s="169">
        <f t="shared" si="74"/>
        <v>0</v>
      </c>
      <c r="DR72" s="169">
        <f t="shared" si="74"/>
        <v>0</v>
      </c>
      <c r="DS72" s="169">
        <f t="shared" si="74"/>
        <v>0</v>
      </c>
      <c r="DT72" s="169">
        <f t="shared" si="74"/>
        <v>0</v>
      </c>
      <c r="DU72" s="169">
        <f t="shared" si="74"/>
        <v>0</v>
      </c>
      <c r="DV72" s="169">
        <f t="shared" si="74"/>
        <v>0</v>
      </c>
      <c r="DW72" s="169">
        <f t="shared" si="74"/>
        <v>0</v>
      </c>
      <c r="DX72" s="169">
        <f t="shared" si="74"/>
        <v>0</v>
      </c>
      <c r="DY72" s="169">
        <f t="shared" si="74"/>
        <v>0</v>
      </c>
      <c r="DZ72" s="169">
        <f t="shared" si="74"/>
        <v>0</v>
      </c>
      <c r="EA72" s="169">
        <f t="shared" si="74"/>
        <v>0</v>
      </c>
      <c r="EB72" s="169">
        <f t="shared" si="74"/>
        <v>0</v>
      </c>
      <c r="EC72" s="169">
        <f t="shared" si="74"/>
        <v>0</v>
      </c>
      <c r="ED72" s="169">
        <f t="shared" si="74"/>
        <v>0</v>
      </c>
      <c r="EE72" s="169">
        <f t="shared" si="74"/>
        <v>0</v>
      </c>
      <c r="EF72" s="169">
        <f t="shared" si="74"/>
        <v>0</v>
      </c>
      <c r="EG72" s="169">
        <f t="shared" si="62"/>
        <v>0</v>
      </c>
      <c r="EH72" s="169">
        <f t="shared" si="62"/>
        <v>0</v>
      </c>
      <c r="EI72" s="169">
        <f t="shared" si="62"/>
        <v>0</v>
      </c>
      <c r="EJ72" s="169">
        <f t="shared" si="62"/>
        <v>0</v>
      </c>
      <c r="EK72" s="169">
        <f t="shared" si="62"/>
        <v>0</v>
      </c>
      <c r="EL72" s="169">
        <f t="shared" si="62"/>
        <v>0</v>
      </c>
      <c r="EM72" s="169">
        <f t="shared" si="62"/>
        <v>0</v>
      </c>
      <c r="EN72" s="169">
        <f t="shared" si="62"/>
        <v>0</v>
      </c>
      <c r="EP72" s="169">
        <f t="shared" ref="EP72:FE87" si="79">IF($I72=EP$3,$Y72,0)</f>
        <v>0</v>
      </c>
      <c r="EQ72" s="169">
        <f t="shared" si="79"/>
        <v>0</v>
      </c>
      <c r="ER72" s="169">
        <f t="shared" si="79"/>
        <v>0</v>
      </c>
      <c r="ES72" s="169">
        <f t="shared" si="79"/>
        <v>0</v>
      </c>
      <c r="ET72" s="169">
        <f t="shared" si="79"/>
        <v>0</v>
      </c>
      <c r="EU72" s="169">
        <f t="shared" si="79"/>
        <v>0</v>
      </c>
      <c r="EV72" s="169">
        <f t="shared" si="79"/>
        <v>0</v>
      </c>
      <c r="EW72" s="169">
        <f t="shared" si="79"/>
        <v>0</v>
      </c>
      <c r="EX72" s="169">
        <f t="shared" si="79"/>
        <v>0</v>
      </c>
      <c r="EY72" s="169">
        <f t="shared" si="79"/>
        <v>0</v>
      </c>
      <c r="EZ72" s="169">
        <f t="shared" si="79"/>
        <v>0</v>
      </c>
      <c r="FA72" s="169">
        <f t="shared" si="79"/>
        <v>0</v>
      </c>
      <c r="FB72" s="169">
        <f t="shared" si="79"/>
        <v>0</v>
      </c>
      <c r="FC72" s="169">
        <f t="shared" si="79"/>
        <v>0</v>
      </c>
      <c r="FD72" s="169">
        <f t="shared" si="79"/>
        <v>0</v>
      </c>
      <c r="FE72" s="169">
        <f t="shared" si="79"/>
        <v>0</v>
      </c>
      <c r="FF72" s="169">
        <f t="shared" si="77"/>
        <v>0</v>
      </c>
      <c r="FG72" s="169">
        <f t="shared" si="77"/>
        <v>0</v>
      </c>
      <c r="FH72" s="169">
        <f t="shared" si="77"/>
        <v>0</v>
      </c>
      <c r="FI72" s="169">
        <f t="shared" si="77"/>
        <v>0</v>
      </c>
      <c r="FJ72" s="169">
        <f t="shared" si="75"/>
        <v>0</v>
      </c>
      <c r="FK72" s="169">
        <f t="shared" si="75"/>
        <v>0</v>
      </c>
      <c r="FL72" s="169">
        <f t="shared" si="75"/>
        <v>0</v>
      </c>
      <c r="FM72" s="169">
        <f t="shared" si="75"/>
        <v>0</v>
      </c>
      <c r="FO72" s="169">
        <f t="shared" ref="FO72:GD87" si="80">IF($I72=FO$3,$L72,0)</f>
        <v>0</v>
      </c>
      <c r="FP72" s="169">
        <f t="shared" si="80"/>
        <v>0</v>
      </c>
      <c r="FQ72" s="169">
        <f t="shared" si="80"/>
        <v>0</v>
      </c>
      <c r="FR72" s="169">
        <f t="shared" si="80"/>
        <v>0</v>
      </c>
      <c r="FS72" s="169">
        <f t="shared" si="80"/>
        <v>0</v>
      </c>
      <c r="FT72" s="169">
        <f t="shared" si="80"/>
        <v>0</v>
      </c>
      <c r="FU72" s="169">
        <f t="shared" si="80"/>
        <v>0</v>
      </c>
      <c r="FV72" s="169">
        <f t="shared" si="80"/>
        <v>0</v>
      </c>
      <c r="FW72" s="169">
        <f t="shared" si="80"/>
        <v>0</v>
      </c>
      <c r="FX72" s="169">
        <f t="shared" si="80"/>
        <v>0</v>
      </c>
      <c r="FY72" s="169">
        <f t="shared" si="80"/>
        <v>0</v>
      </c>
      <c r="FZ72" s="169">
        <f t="shared" si="80"/>
        <v>0</v>
      </c>
      <c r="GA72" s="169">
        <f t="shared" si="80"/>
        <v>0</v>
      </c>
      <c r="GB72" s="169">
        <f t="shared" si="80"/>
        <v>0</v>
      </c>
      <c r="GC72" s="169">
        <f t="shared" si="80"/>
        <v>0</v>
      </c>
      <c r="GD72" s="169">
        <f t="shared" si="80"/>
        <v>0</v>
      </c>
      <c r="GE72" s="169">
        <f t="shared" si="78"/>
        <v>0</v>
      </c>
      <c r="GF72" s="169">
        <f t="shared" si="78"/>
        <v>0</v>
      </c>
      <c r="GG72" s="169">
        <f t="shared" si="78"/>
        <v>0</v>
      </c>
      <c r="GH72" s="169">
        <f t="shared" si="78"/>
        <v>0</v>
      </c>
      <c r="GI72" s="169">
        <f t="shared" si="76"/>
        <v>0</v>
      </c>
      <c r="GJ72" s="169">
        <f t="shared" si="76"/>
        <v>0</v>
      </c>
      <c r="GK72" s="169">
        <f t="shared" si="76"/>
        <v>0</v>
      </c>
      <c r="GL72" s="169">
        <f t="shared" si="76"/>
        <v>0</v>
      </c>
    </row>
    <row r="73" spans="1:194" s="169" customFormat="1" ht="15.75" hidden="1" thickBot="1">
      <c r="A73" s="499"/>
      <c r="B73" s="499"/>
      <c r="D73" s="570" t="s">
        <v>382</v>
      </c>
      <c r="E73" s="844"/>
      <c r="F73" s="840"/>
      <c r="G73" s="840"/>
      <c r="H73" s="841"/>
      <c r="I73" s="842"/>
      <c r="J73" s="507"/>
      <c r="K73" s="507"/>
      <c r="L73" s="840"/>
      <c r="M73" s="840"/>
      <c r="N73" s="845"/>
      <c r="O73" s="455">
        <f t="shared" si="13"/>
        <v>0</v>
      </c>
      <c r="P73" s="456"/>
      <c r="Q73" s="457">
        <f t="shared" si="22"/>
        <v>0</v>
      </c>
      <c r="R73" s="457">
        <f t="shared" si="23"/>
        <v>0</v>
      </c>
      <c r="S73" s="458" t="e">
        <f>#REF!</f>
        <v>#REF!</v>
      </c>
      <c r="T73" s="458">
        <v>-17</v>
      </c>
      <c r="U73" s="458" t="e">
        <f t="shared" si="24"/>
        <v>#REF!</v>
      </c>
      <c r="V73" s="459"/>
      <c r="W73" s="459"/>
      <c r="X73" s="457">
        <f t="shared" si="25"/>
        <v>0</v>
      </c>
      <c r="Y73" s="846">
        <f t="shared" si="26"/>
        <v>0</v>
      </c>
      <c r="Z73" s="587"/>
      <c r="AA73" s="588"/>
      <c r="AB73" s="589"/>
      <c r="AC73" s="589"/>
      <c r="AD73" s="589"/>
      <c r="AE73" s="590"/>
      <c r="AF73" s="591">
        <f>AA73*AB73</f>
        <v>0</v>
      </c>
      <c r="AG73" s="556"/>
      <c r="AH73" s="540"/>
      <c r="AI73" s="540"/>
      <c r="AJ73" s="540"/>
      <c r="AK73" s="540"/>
      <c r="AL73" s="540"/>
      <c r="AM73" s="540"/>
      <c r="AN73" s="540"/>
      <c r="AO73" s="542">
        <f t="shared" si="27"/>
        <v>0</v>
      </c>
      <c r="AP73" s="497"/>
      <c r="AQ73" s="496"/>
      <c r="AR73" s="496"/>
      <c r="AS73" s="496"/>
      <c r="AT73" s="514"/>
      <c r="AU73" s="469"/>
      <c r="AV73" s="469"/>
      <c r="AW73" s="475"/>
      <c r="AX73" s="471">
        <f t="shared" si="28"/>
        <v>0</v>
      </c>
      <c r="AY73" s="537"/>
      <c r="AZ73" s="540"/>
      <c r="BA73" s="540"/>
      <c r="BB73" s="592"/>
      <c r="BC73" s="540"/>
      <c r="BD73" s="540"/>
      <c r="BE73" s="540"/>
      <c r="BF73" s="541"/>
      <c r="BG73" s="562">
        <f t="shared" si="14"/>
        <v>0</v>
      </c>
      <c r="BH73" s="593"/>
      <c r="BI73" s="552"/>
      <c r="BJ73" s="552"/>
      <c r="BK73" s="552"/>
      <c r="BL73" s="594"/>
      <c r="BM73" s="552"/>
      <c r="BN73" s="552"/>
      <c r="BO73" s="553"/>
      <c r="BP73" s="594">
        <f t="shared" si="73"/>
        <v>0</v>
      </c>
      <c r="BQ73" s="562">
        <f t="shared" si="15"/>
        <v>0</v>
      </c>
      <c r="BR73" s="593"/>
      <c r="BS73" s="552"/>
      <c r="BT73" s="552"/>
      <c r="BU73" s="552"/>
      <c r="BV73" s="594"/>
      <c r="BW73" s="552"/>
      <c r="BX73" s="552"/>
      <c r="BY73" s="553"/>
      <c r="BZ73" s="594">
        <f t="shared" si="5"/>
        <v>0</v>
      </c>
      <c r="CA73" s="562">
        <f t="shared" si="29"/>
        <v>0</v>
      </c>
      <c r="CB73" s="595"/>
      <c r="CC73" s="540"/>
      <c r="CD73" s="540"/>
      <c r="CE73" s="540"/>
      <c r="CF73" s="552"/>
      <c r="CG73" s="552"/>
      <c r="CH73" s="552"/>
      <c r="CI73" s="553"/>
      <c r="CJ73" s="554">
        <f t="shared" si="30"/>
        <v>0</v>
      </c>
      <c r="CK73" s="486">
        <f t="shared" si="16"/>
        <v>0</v>
      </c>
      <c r="CL73" s="479">
        <f t="shared" si="31"/>
        <v>0</v>
      </c>
      <c r="CM73" s="505"/>
      <c r="CN73" s="469"/>
      <c r="CO73" s="469"/>
      <c r="CP73" s="469"/>
      <c r="CQ73" s="469"/>
      <c r="CR73" s="540"/>
      <c r="CS73" s="485">
        <f t="shared" si="32"/>
        <v>0</v>
      </c>
      <c r="CT73" s="488"/>
      <c r="CU73" s="469"/>
      <c r="CV73" s="469"/>
      <c r="CW73" s="469"/>
      <c r="CX73" s="489"/>
      <c r="CY73" s="490"/>
      <c r="CZ73" s="491">
        <f t="shared" si="33"/>
        <v>0</v>
      </c>
      <c r="DA73" s="491">
        <f t="shared" si="6"/>
        <v>0</v>
      </c>
      <c r="DB73" s="491">
        <f>+CP73*CS73*CQ73*CR73/1000</f>
        <v>0</v>
      </c>
      <c r="DC73" s="493">
        <f t="shared" si="7"/>
        <v>0</v>
      </c>
      <c r="DD73" s="494">
        <f t="shared" si="35"/>
        <v>0</v>
      </c>
      <c r="DE73" s="494">
        <f t="shared" si="34"/>
        <v>0</v>
      </c>
      <c r="DF73" s="494">
        <f t="shared" si="65"/>
        <v>0</v>
      </c>
      <c r="DG73" s="494">
        <f t="shared" si="8"/>
        <v>0</v>
      </c>
      <c r="DH73" s="494">
        <f t="shared" si="9"/>
        <v>0</v>
      </c>
      <c r="DI73" s="494">
        <f t="shared" si="60"/>
        <v>0</v>
      </c>
      <c r="DJ73" s="494">
        <f t="shared" si="18"/>
        <v>0</v>
      </c>
      <c r="DK73" s="494">
        <f t="shared" si="19"/>
        <v>0</v>
      </c>
      <c r="DL73" s="479">
        <f t="shared" si="61"/>
        <v>0</v>
      </c>
      <c r="DQ73" s="169">
        <f t="shared" si="74"/>
        <v>0</v>
      </c>
      <c r="DR73" s="169">
        <f t="shared" si="74"/>
        <v>0</v>
      </c>
      <c r="DS73" s="169">
        <f t="shared" si="74"/>
        <v>0</v>
      </c>
      <c r="DT73" s="169">
        <f t="shared" si="74"/>
        <v>0</v>
      </c>
      <c r="DU73" s="169">
        <f t="shared" si="74"/>
        <v>0</v>
      </c>
      <c r="DV73" s="169">
        <f t="shared" si="74"/>
        <v>0</v>
      </c>
      <c r="DW73" s="169">
        <f t="shared" si="74"/>
        <v>0</v>
      </c>
      <c r="DX73" s="169">
        <f t="shared" si="74"/>
        <v>0</v>
      </c>
      <c r="DY73" s="169">
        <f t="shared" si="74"/>
        <v>0</v>
      </c>
      <c r="DZ73" s="169">
        <f t="shared" si="74"/>
        <v>0</v>
      </c>
      <c r="EA73" s="169">
        <f t="shared" si="74"/>
        <v>0</v>
      </c>
      <c r="EB73" s="169">
        <f t="shared" si="74"/>
        <v>0</v>
      </c>
      <c r="EC73" s="169">
        <f t="shared" si="74"/>
        <v>0</v>
      </c>
      <c r="ED73" s="169">
        <f t="shared" si="74"/>
        <v>0</v>
      </c>
      <c r="EE73" s="169">
        <f t="shared" si="74"/>
        <v>0</v>
      </c>
      <c r="EF73" s="169">
        <f t="shared" si="74"/>
        <v>0</v>
      </c>
      <c r="EG73" s="169">
        <f t="shared" si="62"/>
        <v>0</v>
      </c>
      <c r="EH73" s="169">
        <f t="shared" si="62"/>
        <v>0</v>
      </c>
      <c r="EI73" s="169">
        <f t="shared" si="62"/>
        <v>0</v>
      </c>
      <c r="EJ73" s="169">
        <f t="shared" si="62"/>
        <v>0</v>
      </c>
      <c r="EK73" s="169">
        <f t="shared" si="62"/>
        <v>0</v>
      </c>
      <c r="EL73" s="169">
        <f t="shared" si="62"/>
        <v>0</v>
      </c>
      <c r="EM73" s="169">
        <f t="shared" si="62"/>
        <v>0</v>
      </c>
      <c r="EN73" s="169">
        <f t="shared" si="62"/>
        <v>0</v>
      </c>
      <c r="EP73" s="169">
        <f t="shared" si="79"/>
        <v>0</v>
      </c>
      <c r="EQ73" s="169">
        <f t="shared" si="79"/>
        <v>0</v>
      </c>
      <c r="ER73" s="169">
        <f t="shared" si="79"/>
        <v>0</v>
      </c>
      <c r="ES73" s="169">
        <f t="shared" si="79"/>
        <v>0</v>
      </c>
      <c r="ET73" s="169">
        <f t="shared" si="79"/>
        <v>0</v>
      </c>
      <c r="EU73" s="169">
        <f t="shared" si="79"/>
        <v>0</v>
      </c>
      <c r="EV73" s="169">
        <f t="shared" si="79"/>
        <v>0</v>
      </c>
      <c r="EW73" s="169">
        <f t="shared" si="79"/>
        <v>0</v>
      </c>
      <c r="EX73" s="169">
        <f t="shared" si="79"/>
        <v>0</v>
      </c>
      <c r="EY73" s="169">
        <f t="shared" si="79"/>
        <v>0</v>
      </c>
      <c r="EZ73" s="169">
        <f t="shared" si="79"/>
        <v>0</v>
      </c>
      <c r="FA73" s="169">
        <f t="shared" si="79"/>
        <v>0</v>
      </c>
      <c r="FB73" s="169">
        <f t="shared" si="79"/>
        <v>0</v>
      </c>
      <c r="FC73" s="169">
        <f t="shared" si="79"/>
        <v>0</v>
      </c>
      <c r="FD73" s="169">
        <f t="shared" si="79"/>
        <v>0</v>
      </c>
      <c r="FE73" s="169">
        <f t="shared" si="79"/>
        <v>0</v>
      </c>
      <c r="FF73" s="169">
        <f t="shared" si="77"/>
        <v>0</v>
      </c>
      <c r="FG73" s="169">
        <f t="shared" si="77"/>
        <v>0</v>
      </c>
      <c r="FH73" s="169">
        <f t="shared" si="77"/>
        <v>0</v>
      </c>
      <c r="FI73" s="169">
        <f t="shared" si="77"/>
        <v>0</v>
      </c>
      <c r="FJ73" s="169">
        <f t="shared" si="75"/>
        <v>0</v>
      </c>
      <c r="FK73" s="169">
        <f t="shared" si="75"/>
        <v>0</v>
      </c>
      <c r="FL73" s="169">
        <f t="shared" si="75"/>
        <v>0</v>
      </c>
      <c r="FM73" s="169">
        <f t="shared" si="75"/>
        <v>0</v>
      </c>
      <c r="FO73" s="169">
        <f t="shared" si="80"/>
        <v>0</v>
      </c>
      <c r="FP73" s="169">
        <f t="shared" si="80"/>
        <v>0</v>
      </c>
      <c r="FQ73" s="169">
        <f t="shared" si="80"/>
        <v>0</v>
      </c>
      <c r="FR73" s="169">
        <f t="shared" si="80"/>
        <v>0</v>
      </c>
      <c r="FS73" s="169">
        <f t="shared" si="80"/>
        <v>0</v>
      </c>
      <c r="FT73" s="169">
        <f t="shared" si="80"/>
        <v>0</v>
      </c>
      <c r="FU73" s="169">
        <f t="shared" si="80"/>
        <v>0</v>
      </c>
      <c r="FV73" s="169">
        <f t="shared" si="80"/>
        <v>0</v>
      </c>
      <c r="FW73" s="169">
        <f t="shared" si="80"/>
        <v>0</v>
      </c>
      <c r="FX73" s="169">
        <f t="shared" si="80"/>
        <v>0</v>
      </c>
      <c r="FY73" s="169">
        <f t="shared" si="80"/>
        <v>0</v>
      </c>
      <c r="FZ73" s="169">
        <f t="shared" si="80"/>
        <v>0</v>
      </c>
      <c r="GA73" s="169">
        <f t="shared" si="80"/>
        <v>0</v>
      </c>
      <c r="GB73" s="169">
        <f t="shared" si="80"/>
        <v>0</v>
      </c>
      <c r="GC73" s="169">
        <f t="shared" si="80"/>
        <v>0</v>
      </c>
      <c r="GD73" s="169">
        <f t="shared" si="80"/>
        <v>0</v>
      </c>
      <c r="GE73" s="169">
        <f t="shared" si="78"/>
        <v>0</v>
      </c>
      <c r="GF73" s="169">
        <f t="shared" si="78"/>
        <v>0</v>
      </c>
      <c r="GG73" s="169">
        <f t="shared" si="78"/>
        <v>0</v>
      </c>
      <c r="GH73" s="169">
        <f t="shared" si="78"/>
        <v>0</v>
      </c>
      <c r="GI73" s="169">
        <f t="shared" si="76"/>
        <v>0</v>
      </c>
      <c r="GJ73" s="169">
        <f t="shared" si="76"/>
        <v>0</v>
      </c>
      <c r="GK73" s="169">
        <f t="shared" si="76"/>
        <v>0</v>
      </c>
      <c r="GL73" s="169">
        <f t="shared" si="76"/>
        <v>0</v>
      </c>
    </row>
    <row r="74" spans="1:194" s="169" customFormat="1" ht="15" hidden="1">
      <c r="A74" s="499"/>
      <c r="B74" s="499"/>
      <c r="D74" s="596" t="s">
        <v>382</v>
      </c>
      <c r="E74" s="844"/>
      <c r="F74" s="840"/>
      <c r="G74" s="840"/>
      <c r="H74" s="841"/>
      <c r="I74" s="842"/>
      <c r="J74" s="507"/>
      <c r="K74" s="507"/>
      <c r="L74" s="840"/>
      <c r="M74" s="840"/>
      <c r="N74" s="845"/>
      <c r="O74" s="598">
        <f t="shared" si="13"/>
        <v>0</v>
      </c>
      <c r="P74" s="456"/>
      <c r="Q74" s="600">
        <f t="shared" si="22"/>
        <v>0</v>
      </c>
      <c r="R74" s="600">
        <f t="shared" si="23"/>
        <v>0</v>
      </c>
      <c r="S74" s="601" t="e">
        <f>#REF!</f>
        <v>#REF!</v>
      </c>
      <c r="T74" s="601">
        <v>-16</v>
      </c>
      <c r="U74" s="601" t="e">
        <f t="shared" si="24"/>
        <v>#REF!</v>
      </c>
      <c r="V74" s="602"/>
      <c r="W74" s="602"/>
      <c r="X74" s="603">
        <f t="shared" si="25"/>
        <v>0</v>
      </c>
      <c r="Y74" s="604">
        <f t="shared" si="26"/>
        <v>0</v>
      </c>
      <c r="Z74" s="605"/>
      <c r="AA74" s="606"/>
      <c r="AB74" s="607"/>
      <c r="AC74" s="607"/>
      <c r="AD74" s="607"/>
      <c r="AE74" s="608"/>
      <c r="AF74" s="609"/>
      <c r="AG74" s="610"/>
      <c r="AH74" s="574"/>
      <c r="AI74" s="574"/>
      <c r="AJ74" s="574"/>
      <c r="AK74" s="574"/>
      <c r="AL74" s="574"/>
      <c r="AM74" s="574"/>
      <c r="AN74" s="574"/>
      <c r="AO74" s="611">
        <f t="shared" si="27"/>
        <v>0</v>
      </c>
      <c r="AP74" s="497"/>
      <c r="AQ74" s="496"/>
      <c r="AR74" s="496"/>
      <c r="AS74" s="496"/>
      <c r="AT74" s="514"/>
      <c r="AU74" s="469"/>
      <c r="AV74" s="469"/>
      <c r="AW74" s="475"/>
      <c r="AX74" s="471">
        <f t="shared" si="28"/>
        <v>0</v>
      </c>
      <c r="AY74" s="612"/>
      <c r="AZ74" s="574"/>
      <c r="BA74" s="574"/>
      <c r="BB74" s="613"/>
      <c r="BC74" s="574"/>
      <c r="BD74" s="574"/>
      <c r="BE74" s="574"/>
      <c r="BF74" s="614"/>
      <c r="BG74" s="615">
        <f t="shared" si="14"/>
        <v>0</v>
      </c>
      <c r="BH74" s="616"/>
      <c r="BI74" s="617"/>
      <c r="BJ74" s="617"/>
      <c r="BK74" s="617"/>
      <c r="BL74" s="618"/>
      <c r="BM74" s="617"/>
      <c r="BN74" s="617"/>
      <c r="BO74" s="619"/>
      <c r="BP74" s="618">
        <f t="shared" si="73"/>
        <v>0</v>
      </c>
      <c r="BQ74" s="615">
        <f t="shared" si="15"/>
        <v>0</v>
      </c>
      <c r="BR74" s="616"/>
      <c r="BS74" s="617"/>
      <c r="BT74" s="617"/>
      <c r="BU74" s="617"/>
      <c r="BV74" s="618"/>
      <c r="BW74" s="617"/>
      <c r="BX74" s="617"/>
      <c r="BY74" s="619"/>
      <c r="BZ74" s="618">
        <f t="shared" si="5"/>
        <v>0</v>
      </c>
      <c r="CA74" s="615">
        <f t="shared" si="29"/>
        <v>0</v>
      </c>
      <c r="CB74" s="620"/>
      <c r="CC74" s="574"/>
      <c r="CD74" s="574"/>
      <c r="CE74" s="574"/>
      <c r="CF74" s="617"/>
      <c r="CG74" s="617"/>
      <c r="CH74" s="617"/>
      <c r="CI74" s="619"/>
      <c r="CJ74" s="621">
        <f t="shared" si="30"/>
        <v>0</v>
      </c>
      <c r="CK74" s="486">
        <f t="shared" si="16"/>
        <v>0</v>
      </c>
      <c r="CL74" s="479">
        <f t="shared" si="31"/>
        <v>0</v>
      </c>
      <c r="CM74" s="505"/>
      <c r="CN74" s="469"/>
      <c r="CO74" s="469"/>
      <c r="CP74" s="469"/>
      <c r="CQ74" s="469"/>
      <c r="CR74" s="574"/>
      <c r="CS74" s="485">
        <f t="shared" si="32"/>
        <v>0</v>
      </c>
      <c r="CT74" s="488"/>
      <c r="CU74" s="469"/>
      <c r="CV74" s="469"/>
      <c r="CW74" s="469"/>
      <c r="CX74" s="489"/>
      <c r="CY74" s="490"/>
      <c r="CZ74" s="491">
        <f t="shared" si="33"/>
        <v>0</v>
      </c>
      <c r="DA74" s="491">
        <f t="shared" si="6"/>
        <v>0</v>
      </c>
      <c r="DB74" s="491">
        <f t="shared" si="17"/>
        <v>0</v>
      </c>
      <c r="DC74" s="493">
        <f t="shared" si="7"/>
        <v>0</v>
      </c>
      <c r="DD74" s="494">
        <f t="shared" si="35"/>
        <v>0</v>
      </c>
      <c r="DE74" s="494">
        <f t="shared" si="34"/>
        <v>0</v>
      </c>
      <c r="DF74" s="494">
        <f t="shared" si="65"/>
        <v>0</v>
      </c>
      <c r="DG74" s="494">
        <f t="shared" si="8"/>
        <v>0</v>
      </c>
      <c r="DH74" s="494">
        <f t="shared" si="9"/>
        <v>0</v>
      </c>
      <c r="DI74" s="494">
        <f t="shared" si="60"/>
        <v>0</v>
      </c>
      <c r="DJ74" s="494">
        <f t="shared" si="18"/>
        <v>0</v>
      </c>
      <c r="DK74" s="494">
        <f t="shared" si="19"/>
        <v>0</v>
      </c>
      <c r="DL74" s="479">
        <f t="shared" si="61"/>
        <v>0</v>
      </c>
      <c r="DQ74" s="169">
        <f t="shared" si="74"/>
        <v>0</v>
      </c>
      <c r="DR74" s="169">
        <f t="shared" si="74"/>
        <v>0</v>
      </c>
      <c r="DS74" s="169">
        <f t="shared" si="74"/>
        <v>0</v>
      </c>
      <c r="DT74" s="169">
        <f t="shared" si="74"/>
        <v>0</v>
      </c>
      <c r="DU74" s="169">
        <f t="shared" si="74"/>
        <v>0</v>
      </c>
      <c r="DV74" s="169">
        <f t="shared" si="74"/>
        <v>0</v>
      </c>
      <c r="DW74" s="169">
        <f t="shared" si="74"/>
        <v>0</v>
      </c>
      <c r="DX74" s="169">
        <f t="shared" si="74"/>
        <v>0</v>
      </c>
      <c r="DY74" s="169">
        <f t="shared" si="74"/>
        <v>0</v>
      </c>
      <c r="DZ74" s="169">
        <f t="shared" si="74"/>
        <v>0</v>
      </c>
      <c r="EA74" s="169">
        <f t="shared" si="74"/>
        <v>0</v>
      </c>
      <c r="EB74" s="169">
        <f t="shared" si="74"/>
        <v>0</v>
      </c>
      <c r="EC74" s="169">
        <f t="shared" si="74"/>
        <v>0</v>
      </c>
      <c r="ED74" s="169">
        <f t="shared" si="74"/>
        <v>0</v>
      </c>
      <c r="EE74" s="169">
        <f t="shared" si="74"/>
        <v>0</v>
      </c>
      <c r="EF74" s="169">
        <f t="shared" si="74"/>
        <v>0</v>
      </c>
      <c r="EG74" s="169">
        <f t="shared" si="62"/>
        <v>0</v>
      </c>
      <c r="EH74" s="169">
        <f t="shared" si="62"/>
        <v>0</v>
      </c>
      <c r="EI74" s="169">
        <f t="shared" si="62"/>
        <v>0</v>
      </c>
      <c r="EJ74" s="169">
        <f t="shared" si="62"/>
        <v>0</v>
      </c>
      <c r="EK74" s="169">
        <f t="shared" si="62"/>
        <v>0</v>
      </c>
      <c r="EL74" s="169">
        <f t="shared" si="62"/>
        <v>0</v>
      </c>
      <c r="EM74" s="169">
        <f t="shared" si="62"/>
        <v>0</v>
      </c>
      <c r="EN74" s="169">
        <f t="shared" si="62"/>
        <v>0</v>
      </c>
      <c r="EP74" s="169">
        <f t="shared" si="79"/>
        <v>0</v>
      </c>
      <c r="EQ74" s="169">
        <f t="shared" si="79"/>
        <v>0</v>
      </c>
      <c r="ER74" s="169">
        <f t="shared" si="79"/>
        <v>0</v>
      </c>
      <c r="ES74" s="169">
        <f t="shared" si="79"/>
        <v>0</v>
      </c>
      <c r="ET74" s="169">
        <f t="shared" si="79"/>
        <v>0</v>
      </c>
      <c r="EU74" s="169">
        <f t="shared" si="79"/>
        <v>0</v>
      </c>
      <c r="EV74" s="169">
        <f t="shared" si="79"/>
        <v>0</v>
      </c>
      <c r="EW74" s="169">
        <f t="shared" si="79"/>
        <v>0</v>
      </c>
      <c r="EX74" s="169">
        <f t="shared" si="79"/>
        <v>0</v>
      </c>
      <c r="EY74" s="169">
        <f t="shared" si="79"/>
        <v>0</v>
      </c>
      <c r="EZ74" s="169">
        <f t="shared" si="79"/>
        <v>0</v>
      </c>
      <c r="FA74" s="169">
        <f t="shared" si="79"/>
        <v>0</v>
      </c>
      <c r="FB74" s="169">
        <f t="shared" si="79"/>
        <v>0</v>
      </c>
      <c r="FC74" s="169">
        <f t="shared" si="79"/>
        <v>0</v>
      </c>
      <c r="FD74" s="169">
        <f t="shared" si="79"/>
        <v>0</v>
      </c>
      <c r="FE74" s="169">
        <f t="shared" si="79"/>
        <v>0</v>
      </c>
      <c r="FF74" s="169">
        <f t="shared" si="77"/>
        <v>0</v>
      </c>
      <c r="FG74" s="169">
        <f t="shared" si="77"/>
        <v>0</v>
      </c>
      <c r="FH74" s="169">
        <f t="shared" si="77"/>
        <v>0</v>
      </c>
      <c r="FI74" s="169">
        <f t="shared" si="77"/>
        <v>0</v>
      </c>
      <c r="FJ74" s="169">
        <f t="shared" si="75"/>
        <v>0</v>
      </c>
      <c r="FK74" s="169">
        <f t="shared" si="75"/>
        <v>0</v>
      </c>
      <c r="FL74" s="169">
        <f t="shared" si="75"/>
        <v>0</v>
      </c>
      <c r="FM74" s="169">
        <f t="shared" si="75"/>
        <v>0</v>
      </c>
      <c r="FO74" s="169">
        <f t="shared" si="80"/>
        <v>0</v>
      </c>
      <c r="FP74" s="169">
        <f t="shared" si="80"/>
        <v>0</v>
      </c>
      <c r="FQ74" s="169">
        <f t="shared" si="80"/>
        <v>0</v>
      </c>
      <c r="FR74" s="169">
        <f t="shared" si="80"/>
        <v>0</v>
      </c>
      <c r="FS74" s="169">
        <f t="shared" si="80"/>
        <v>0</v>
      </c>
      <c r="FT74" s="169">
        <f t="shared" si="80"/>
        <v>0</v>
      </c>
      <c r="FU74" s="169">
        <f t="shared" si="80"/>
        <v>0</v>
      </c>
      <c r="FV74" s="169">
        <f t="shared" si="80"/>
        <v>0</v>
      </c>
      <c r="FW74" s="169">
        <f t="shared" si="80"/>
        <v>0</v>
      </c>
      <c r="FX74" s="169">
        <f t="shared" si="80"/>
        <v>0</v>
      </c>
      <c r="FY74" s="169">
        <f t="shared" si="80"/>
        <v>0</v>
      </c>
      <c r="FZ74" s="169">
        <f t="shared" si="80"/>
        <v>0</v>
      </c>
      <c r="GA74" s="169">
        <f t="shared" si="80"/>
        <v>0</v>
      </c>
      <c r="GB74" s="169">
        <f t="shared" si="80"/>
        <v>0</v>
      </c>
      <c r="GC74" s="169">
        <f t="shared" si="80"/>
        <v>0</v>
      </c>
      <c r="GD74" s="169">
        <f t="shared" si="80"/>
        <v>0</v>
      </c>
      <c r="GE74" s="169">
        <f t="shared" si="78"/>
        <v>0</v>
      </c>
      <c r="GF74" s="169">
        <f t="shared" si="78"/>
        <v>0</v>
      </c>
      <c r="GG74" s="169">
        <f t="shared" si="78"/>
        <v>0</v>
      </c>
      <c r="GH74" s="169">
        <f t="shared" si="78"/>
        <v>0</v>
      </c>
      <c r="GI74" s="169">
        <f t="shared" si="76"/>
        <v>0</v>
      </c>
      <c r="GJ74" s="169">
        <f t="shared" si="76"/>
        <v>0</v>
      </c>
      <c r="GK74" s="169">
        <f t="shared" si="76"/>
        <v>0</v>
      </c>
      <c r="GL74" s="169">
        <f t="shared" si="76"/>
        <v>0</v>
      </c>
    </row>
    <row r="75" spans="1:194" s="169" customFormat="1" ht="15" hidden="1">
      <c r="A75" s="499"/>
      <c r="B75" s="499"/>
      <c r="D75" s="622" t="s">
        <v>382</v>
      </c>
      <c r="E75" s="844"/>
      <c r="F75" s="840"/>
      <c r="G75" s="840"/>
      <c r="H75" s="841"/>
      <c r="I75" s="842"/>
      <c r="J75" s="507"/>
      <c r="K75" s="507"/>
      <c r="L75" s="840"/>
      <c r="M75" s="840"/>
      <c r="N75" s="845"/>
      <c r="O75" s="455">
        <f t="shared" si="13"/>
        <v>0</v>
      </c>
      <c r="P75" s="456"/>
      <c r="Q75" s="457">
        <f t="shared" si="22"/>
        <v>0</v>
      </c>
      <c r="R75" s="457">
        <f t="shared" si="23"/>
        <v>0</v>
      </c>
      <c r="S75" s="458" t="e">
        <f>#REF!</f>
        <v>#REF!</v>
      </c>
      <c r="T75" s="458">
        <v>-15</v>
      </c>
      <c r="U75" s="458" t="e">
        <f t="shared" si="24"/>
        <v>#REF!</v>
      </c>
      <c r="V75" s="459"/>
      <c r="W75" s="459"/>
      <c r="X75" s="460">
        <f t="shared" si="25"/>
        <v>0</v>
      </c>
      <c r="Y75" s="461">
        <f t="shared" si="26"/>
        <v>0</v>
      </c>
      <c r="Z75" s="510"/>
      <c r="AA75" s="463"/>
      <c r="AB75" s="464"/>
      <c r="AC75" s="464"/>
      <c r="AD75" s="464"/>
      <c r="AE75" s="465"/>
      <c r="AF75" s="466"/>
      <c r="AG75" s="488"/>
      <c r="AH75" s="469"/>
      <c r="AI75" s="469"/>
      <c r="AJ75" s="469"/>
      <c r="AK75" s="469"/>
      <c r="AL75" s="469"/>
      <c r="AM75" s="469"/>
      <c r="AN75" s="469"/>
      <c r="AO75" s="471">
        <f t="shared" si="27"/>
        <v>0</v>
      </c>
      <c r="AP75" s="497"/>
      <c r="AQ75" s="496"/>
      <c r="AR75" s="496"/>
      <c r="AS75" s="496"/>
      <c r="AT75" s="514"/>
      <c r="AU75" s="469"/>
      <c r="AV75" s="469"/>
      <c r="AW75" s="475"/>
      <c r="AX75" s="471">
        <f t="shared" si="28"/>
        <v>0</v>
      </c>
      <c r="AY75" s="487"/>
      <c r="AZ75" s="469"/>
      <c r="BA75" s="469"/>
      <c r="BB75" s="478"/>
      <c r="BC75" s="469"/>
      <c r="BD75" s="469"/>
      <c r="BE75" s="469"/>
      <c r="BF75" s="475"/>
      <c r="BG75" s="494">
        <f t="shared" si="14"/>
        <v>0</v>
      </c>
      <c r="BH75" s="512"/>
      <c r="BI75" s="481"/>
      <c r="BJ75" s="481"/>
      <c r="BK75" s="481"/>
      <c r="BL75" s="482"/>
      <c r="BM75" s="481"/>
      <c r="BN75" s="481"/>
      <c r="BO75" s="483"/>
      <c r="BP75" s="482">
        <f t="shared" si="73"/>
        <v>0</v>
      </c>
      <c r="BQ75" s="494">
        <f t="shared" si="15"/>
        <v>0</v>
      </c>
      <c r="BR75" s="512"/>
      <c r="BS75" s="481"/>
      <c r="BT75" s="481"/>
      <c r="BU75" s="481"/>
      <c r="BV75" s="482"/>
      <c r="BW75" s="481"/>
      <c r="BX75" s="481"/>
      <c r="BY75" s="483"/>
      <c r="BZ75" s="482">
        <f t="shared" si="5"/>
        <v>0</v>
      </c>
      <c r="CA75" s="494">
        <f t="shared" si="29"/>
        <v>0</v>
      </c>
      <c r="CB75" s="623"/>
      <c r="CC75" s="469"/>
      <c r="CD75" s="469"/>
      <c r="CE75" s="469"/>
      <c r="CF75" s="481"/>
      <c r="CG75" s="481"/>
      <c r="CH75" s="481"/>
      <c r="CI75" s="483"/>
      <c r="CJ75" s="485">
        <f t="shared" si="30"/>
        <v>0</v>
      </c>
      <c r="CK75" s="486">
        <f t="shared" si="16"/>
        <v>0</v>
      </c>
      <c r="CL75" s="479">
        <f t="shared" si="31"/>
        <v>0</v>
      </c>
      <c r="CM75" s="505"/>
      <c r="CN75" s="469"/>
      <c r="CO75" s="469"/>
      <c r="CP75" s="469"/>
      <c r="CQ75" s="469"/>
      <c r="CR75" s="469"/>
      <c r="CS75" s="485">
        <f t="shared" si="32"/>
        <v>0</v>
      </c>
      <c r="CT75" s="488"/>
      <c r="CU75" s="469"/>
      <c r="CV75" s="469"/>
      <c r="CW75" s="469"/>
      <c r="CX75" s="489"/>
      <c r="CY75" s="490"/>
      <c r="CZ75" s="491">
        <f t="shared" si="33"/>
        <v>0</v>
      </c>
      <c r="DA75" s="491">
        <f t="shared" si="6"/>
        <v>0</v>
      </c>
      <c r="DB75" s="491">
        <f t="shared" si="17"/>
        <v>0</v>
      </c>
      <c r="DC75" s="493">
        <f t="shared" si="7"/>
        <v>0</v>
      </c>
      <c r="DD75" s="494">
        <f t="shared" si="35"/>
        <v>0</v>
      </c>
      <c r="DE75" s="494">
        <f t="shared" si="34"/>
        <v>0</v>
      </c>
      <c r="DF75" s="494">
        <f t="shared" si="65"/>
        <v>0</v>
      </c>
      <c r="DG75" s="494">
        <f t="shared" si="8"/>
        <v>0</v>
      </c>
      <c r="DH75" s="494">
        <f t="shared" si="9"/>
        <v>0</v>
      </c>
      <c r="DI75" s="494">
        <f t="shared" si="60"/>
        <v>0</v>
      </c>
      <c r="DJ75" s="494">
        <f t="shared" si="18"/>
        <v>0</v>
      </c>
      <c r="DK75" s="494">
        <f t="shared" si="19"/>
        <v>0</v>
      </c>
      <c r="DL75" s="479">
        <f t="shared" si="61"/>
        <v>0</v>
      </c>
      <c r="DQ75" s="169">
        <f t="shared" si="74"/>
        <v>0</v>
      </c>
      <c r="DR75" s="169">
        <f t="shared" si="74"/>
        <v>0</v>
      </c>
      <c r="DS75" s="169">
        <f t="shared" si="74"/>
        <v>0</v>
      </c>
      <c r="DT75" s="169">
        <f t="shared" si="74"/>
        <v>0</v>
      </c>
      <c r="DU75" s="169">
        <f t="shared" si="74"/>
        <v>0</v>
      </c>
      <c r="DV75" s="169">
        <f t="shared" si="74"/>
        <v>0</v>
      </c>
      <c r="DW75" s="169">
        <f t="shared" si="74"/>
        <v>0</v>
      </c>
      <c r="DX75" s="169">
        <f t="shared" si="74"/>
        <v>0</v>
      </c>
      <c r="DY75" s="169">
        <f t="shared" si="74"/>
        <v>0</v>
      </c>
      <c r="DZ75" s="169">
        <f t="shared" si="74"/>
        <v>0</v>
      </c>
      <c r="EA75" s="169">
        <f t="shared" si="74"/>
        <v>0</v>
      </c>
      <c r="EB75" s="169">
        <f t="shared" si="74"/>
        <v>0</v>
      </c>
      <c r="EC75" s="169">
        <f t="shared" si="74"/>
        <v>0</v>
      </c>
      <c r="ED75" s="169">
        <f t="shared" si="74"/>
        <v>0</v>
      </c>
      <c r="EE75" s="169">
        <f t="shared" si="74"/>
        <v>0</v>
      </c>
      <c r="EF75" s="169">
        <f t="shared" si="74"/>
        <v>0</v>
      </c>
      <c r="EG75" s="169">
        <f t="shared" si="62"/>
        <v>0</v>
      </c>
      <c r="EH75" s="169">
        <f t="shared" si="62"/>
        <v>0</v>
      </c>
      <c r="EI75" s="169">
        <f t="shared" si="62"/>
        <v>0</v>
      </c>
      <c r="EJ75" s="169">
        <f t="shared" si="62"/>
        <v>0</v>
      </c>
      <c r="EK75" s="169">
        <f t="shared" si="62"/>
        <v>0</v>
      </c>
      <c r="EL75" s="169">
        <f t="shared" si="62"/>
        <v>0</v>
      </c>
      <c r="EM75" s="169">
        <f t="shared" si="62"/>
        <v>0</v>
      </c>
      <c r="EN75" s="169">
        <f t="shared" si="62"/>
        <v>0</v>
      </c>
      <c r="EP75" s="169">
        <f t="shared" si="79"/>
        <v>0</v>
      </c>
      <c r="EQ75" s="169">
        <f t="shared" si="79"/>
        <v>0</v>
      </c>
      <c r="ER75" s="169">
        <f t="shared" si="79"/>
        <v>0</v>
      </c>
      <c r="ES75" s="169">
        <f t="shared" si="79"/>
        <v>0</v>
      </c>
      <c r="ET75" s="169">
        <f t="shared" si="79"/>
        <v>0</v>
      </c>
      <c r="EU75" s="169">
        <f t="shared" si="79"/>
        <v>0</v>
      </c>
      <c r="EV75" s="169">
        <f t="shared" si="79"/>
        <v>0</v>
      </c>
      <c r="EW75" s="169">
        <f t="shared" si="79"/>
        <v>0</v>
      </c>
      <c r="EX75" s="169">
        <f t="shared" si="79"/>
        <v>0</v>
      </c>
      <c r="EY75" s="169">
        <f t="shared" si="79"/>
        <v>0</v>
      </c>
      <c r="EZ75" s="169">
        <f t="shared" si="79"/>
        <v>0</v>
      </c>
      <c r="FA75" s="169">
        <f t="shared" si="79"/>
        <v>0</v>
      </c>
      <c r="FB75" s="169">
        <f t="shared" si="79"/>
        <v>0</v>
      </c>
      <c r="FC75" s="169">
        <f t="shared" si="79"/>
        <v>0</v>
      </c>
      <c r="FD75" s="169">
        <f t="shared" si="79"/>
        <v>0</v>
      </c>
      <c r="FE75" s="169">
        <f t="shared" si="79"/>
        <v>0</v>
      </c>
      <c r="FF75" s="169">
        <f t="shared" si="77"/>
        <v>0</v>
      </c>
      <c r="FG75" s="169">
        <f t="shared" si="77"/>
        <v>0</v>
      </c>
      <c r="FH75" s="169">
        <f t="shared" si="77"/>
        <v>0</v>
      </c>
      <c r="FI75" s="169">
        <f t="shared" si="77"/>
        <v>0</v>
      </c>
      <c r="FJ75" s="169">
        <f t="shared" si="75"/>
        <v>0</v>
      </c>
      <c r="FK75" s="169">
        <f t="shared" si="75"/>
        <v>0</v>
      </c>
      <c r="FL75" s="169">
        <f t="shared" si="75"/>
        <v>0</v>
      </c>
      <c r="FM75" s="169">
        <f t="shared" si="75"/>
        <v>0</v>
      </c>
      <c r="FO75" s="169">
        <f t="shared" si="80"/>
        <v>0</v>
      </c>
      <c r="FP75" s="169">
        <f t="shared" si="80"/>
        <v>0</v>
      </c>
      <c r="FQ75" s="169">
        <f t="shared" si="80"/>
        <v>0</v>
      </c>
      <c r="FR75" s="169">
        <f t="shared" si="80"/>
        <v>0</v>
      </c>
      <c r="FS75" s="169">
        <f t="shared" si="80"/>
        <v>0</v>
      </c>
      <c r="FT75" s="169">
        <f t="shared" si="80"/>
        <v>0</v>
      </c>
      <c r="FU75" s="169">
        <f t="shared" si="80"/>
        <v>0</v>
      </c>
      <c r="FV75" s="169">
        <f t="shared" si="80"/>
        <v>0</v>
      </c>
      <c r="FW75" s="169">
        <f t="shared" si="80"/>
        <v>0</v>
      </c>
      <c r="FX75" s="169">
        <f t="shared" si="80"/>
        <v>0</v>
      </c>
      <c r="FY75" s="169">
        <f t="shared" si="80"/>
        <v>0</v>
      </c>
      <c r="FZ75" s="169">
        <f t="shared" si="80"/>
        <v>0</v>
      </c>
      <c r="GA75" s="169">
        <f t="shared" si="80"/>
        <v>0</v>
      </c>
      <c r="GB75" s="169">
        <f t="shared" si="80"/>
        <v>0</v>
      </c>
      <c r="GC75" s="169">
        <f t="shared" si="80"/>
        <v>0</v>
      </c>
      <c r="GD75" s="169">
        <f t="shared" si="80"/>
        <v>0</v>
      </c>
      <c r="GE75" s="169">
        <f t="shared" si="78"/>
        <v>0</v>
      </c>
      <c r="GF75" s="169">
        <f t="shared" si="78"/>
        <v>0</v>
      </c>
      <c r="GG75" s="169">
        <f t="shared" si="78"/>
        <v>0</v>
      </c>
      <c r="GH75" s="169">
        <f t="shared" si="78"/>
        <v>0</v>
      </c>
      <c r="GI75" s="169">
        <f t="shared" si="76"/>
        <v>0</v>
      </c>
      <c r="GJ75" s="169">
        <f t="shared" si="76"/>
        <v>0</v>
      </c>
      <c r="GK75" s="169">
        <f t="shared" si="76"/>
        <v>0</v>
      </c>
      <c r="GL75" s="169">
        <f t="shared" si="76"/>
        <v>0</v>
      </c>
    </row>
    <row r="76" spans="1:194" s="169" customFormat="1" ht="15" hidden="1">
      <c r="A76" s="499"/>
      <c r="B76" s="499"/>
      <c r="D76" s="622" t="s">
        <v>382</v>
      </c>
      <c r="E76" s="844"/>
      <c r="F76" s="844"/>
      <c r="G76" s="844"/>
      <c r="H76" s="847"/>
      <c r="I76" s="842"/>
      <c r="J76" s="507"/>
      <c r="K76" s="507"/>
      <c r="L76" s="840"/>
      <c r="M76" s="840"/>
      <c r="N76" s="845"/>
      <c r="O76" s="455">
        <f t="shared" si="13"/>
        <v>0</v>
      </c>
      <c r="P76" s="456"/>
      <c r="Q76" s="457">
        <f t="shared" si="22"/>
        <v>0</v>
      </c>
      <c r="R76" s="457">
        <f t="shared" si="23"/>
        <v>0</v>
      </c>
      <c r="S76" s="458" t="e">
        <f>#REF!</f>
        <v>#REF!</v>
      </c>
      <c r="T76" s="458">
        <v>-14</v>
      </c>
      <c r="U76" s="458" t="e">
        <f t="shared" si="24"/>
        <v>#REF!</v>
      </c>
      <c r="V76" s="459"/>
      <c r="W76" s="459"/>
      <c r="X76" s="460">
        <f t="shared" si="25"/>
        <v>0</v>
      </c>
      <c r="Y76" s="461">
        <f t="shared" si="26"/>
        <v>0</v>
      </c>
      <c r="Z76" s="510"/>
      <c r="AA76" s="463"/>
      <c r="AB76" s="464"/>
      <c r="AC76" s="464"/>
      <c r="AD76" s="464"/>
      <c r="AE76" s="465"/>
      <c r="AF76" s="466"/>
      <c r="AG76" s="488"/>
      <c r="AH76" s="469"/>
      <c r="AI76" s="469"/>
      <c r="AJ76" s="469"/>
      <c r="AK76" s="469"/>
      <c r="AL76" s="469"/>
      <c r="AM76" s="469"/>
      <c r="AN76" s="469"/>
      <c r="AO76" s="471">
        <f t="shared" si="27"/>
        <v>0</v>
      </c>
      <c r="AP76" s="497"/>
      <c r="AQ76" s="496"/>
      <c r="AR76" s="496"/>
      <c r="AS76" s="496"/>
      <c r="AT76" s="514"/>
      <c r="AU76" s="469"/>
      <c r="AV76" s="469"/>
      <c r="AW76" s="475"/>
      <c r="AX76" s="471">
        <f t="shared" si="28"/>
        <v>0</v>
      </c>
      <c r="AY76" s="487"/>
      <c r="AZ76" s="469"/>
      <c r="BA76" s="469"/>
      <c r="BB76" s="478"/>
      <c r="BC76" s="469"/>
      <c r="BD76" s="469"/>
      <c r="BE76" s="469"/>
      <c r="BF76" s="475"/>
      <c r="BG76" s="494">
        <f t="shared" si="14"/>
        <v>0</v>
      </c>
      <c r="BH76" s="512"/>
      <c r="BI76" s="481"/>
      <c r="BJ76" s="481"/>
      <c r="BK76" s="481"/>
      <c r="BL76" s="482"/>
      <c r="BM76" s="481"/>
      <c r="BN76" s="481"/>
      <c r="BO76" s="483"/>
      <c r="BP76" s="482">
        <f t="shared" si="73"/>
        <v>0</v>
      </c>
      <c r="BQ76" s="494">
        <f t="shared" si="15"/>
        <v>0</v>
      </c>
      <c r="BR76" s="512"/>
      <c r="BS76" s="481"/>
      <c r="BT76" s="481"/>
      <c r="BU76" s="481"/>
      <c r="BV76" s="482"/>
      <c r="BW76" s="481"/>
      <c r="BX76" s="481"/>
      <c r="BY76" s="483"/>
      <c r="BZ76" s="482">
        <f t="shared" si="5"/>
        <v>0</v>
      </c>
      <c r="CA76" s="494">
        <f t="shared" si="29"/>
        <v>0</v>
      </c>
      <c r="CB76" s="623"/>
      <c r="CC76" s="469"/>
      <c r="CD76" s="469"/>
      <c r="CE76" s="469"/>
      <c r="CF76" s="481"/>
      <c r="CG76" s="481"/>
      <c r="CH76" s="481"/>
      <c r="CI76" s="483"/>
      <c r="CJ76" s="485">
        <f t="shared" si="30"/>
        <v>0</v>
      </c>
      <c r="CK76" s="486">
        <f t="shared" si="16"/>
        <v>0</v>
      </c>
      <c r="CL76" s="479">
        <f t="shared" si="31"/>
        <v>0</v>
      </c>
      <c r="CM76" s="505"/>
      <c r="CN76" s="469"/>
      <c r="CO76" s="469"/>
      <c r="CP76" s="469"/>
      <c r="CQ76" s="469"/>
      <c r="CR76" s="469"/>
      <c r="CS76" s="485">
        <f t="shared" si="32"/>
        <v>0</v>
      </c>
      <c r="CT76" s="488"/>
      <c r="CU76" s="469"/>
      <c r="CV76" s="469"/>
      <c r="CW76" s="469"/>
      <c r="CX76" s="489"/>
      <c r="CY76" s="490"/>
      <c r="CZ76" s="491">
        <f t="shared" si="33"/>
        <v>0</v>
      </c>
      <c r="DA76" s="491">
        <f t="shared" si="6"/>
        <v>0</v>
      </c>
      <c r="DB76" s="491">
        <f t="shared" si="17"/>
        <v>0</v>
      </c>
      <c r="DC76" s="493">
        <f t="shared" si="7"/>
        <v>0</v>
      </c>
      <c r="DD76" s="494">
        <f t="shared" si="35"/>
        <v>0</v>
      </c>
      <c r="DE76" s="494">
        <f t="shared" si="34"/>
        <v>0</v>
      </c>
      <c r="DF76" s="494">
        <f t="shared" si="65"/>
        <v>0</v>
      </c>
      <c r="DG76" s="494">
        <f t="shared" si="8"/>
        <v>0</v>
      </c>
      <c r="DH76" s="494">
        <f t="shared" si="9"/>
        <v>0</v>
      </c>
      <c r="DI76" s="494">
        <f t="shared" si="60"/>
        <v>0</v>
      </c>
      <c r="DJ76" s="494">
        <f t="shared" si="18"/>
        <v>0</v>
      </c>
      <c r="DK76" s="494">
        <f t="shared" si="19"/>
        <v>0</v>
      </c>
      <c r="DL76" s="479">
        <f t="shared" si="61"/>
        <v>0</v>
      </c>
      <c r="DQ76" s="169">
        <f t="shared" si="74"/>
        <v>0</v>
      </c>
      <c r="DR76" s="169">
        <f t="shared" si="74"/>
        <v>0</v>
      </c>
      <c r="DS76" s="169">
        <f t="shared" si="74"/>
        <v>0</v>
      </c>
      <c r="DT76" s="169">
        <f t="shared" si="74"/>
        <v>0</v>
      </c>
      <c r="DU76" s="169">
        <f t="shared" si="74"/>
        <v>0</v>
      </c>
      <c r="DV76" s="169">
        <f t="shared" si="74"/>
        <v>0</v>
      </c>
      <c r="DW76" s="169">
        <f t="shared" si="74"/>
        <v>0</v>
      </c>
      <c r="DX76" s="169">
        <f t="shared" si="74"/>
        <v>0</v>
      </c>
      <c r="DY76" s="169">
        <f t="shared" si="74"/>
        <v>0</v>
      </c>
      <c r="DZ76" s="169">
        <f t="shared" si="74"/>
        <v>0</v>
      </c>
      <c r="EA76" s="169">
        <f t="shared" si="74"/>
        <v>0</v>
      </c>
      <c r="EB76" s="169">
        <f t="shared" si="74"/>
        <v>0</v>
      </c>
      <c r="EC76" s="169">
        <f t="shared" si="74"/>
        <v>0</v>
      </c>
      <c r="ED76" s="169">
        <f t="shared" si="74"/>
        <v>0</v>
      </c>
      <c r="EE76" s="169">
        <f t="shared" si="74"/>
        <v>0</v>
      </c>
      <c r="EF76" s="169">
        <f t="shared" si="74"/>
        <v>0</v>
      </c>
      <c r="EG76" s="169">
        <f t="shared" si="62"/>
        <v>0</v>
      </c>
      <c r="EH76" s="169">
        <f t="shared" si="62"/>
        <v>0</v>
      </c>
      <c r="EI76" s="169">
        <f t="shared" si="62"/>
        <v>0</v>
      </c>
      <c r="EJ76" s="169">
        <f t="shared" si="62"/>
        <v>0</v>
      </c>
      <c r="EK76" s="169">
        <f t="shared" si="62"/>
        <v>0</v>
      </c>
      <c r="EL76" s="169">
        <f t="shared" si="62"/>
        <v>0</v>
      </c>
      <c r="EM76" s="169">
        <f t="shared" si="62"/>
        <v>0</v>
      </c>
      <c r="EN76" s="169">
        <f t="shared" si="62"/>
        <v>0</v>
      </c>
      <c r="EP76" s="169">
        <f t="shared" si="79"/>
        <v>0</v>
      </c>
      <c r="EQ76" s="169">
        <f t="shared" si="79"/>
        <v>0</v>
      </c>
      <c r="ER76" s="169">
        <f t="shared" si="79"/>
        <v>0</v>
      </c>
      <c r="ES76" s="169">
        <f t="shared" si="79"/>
        <v>0</v>
      </c>
      <c r="ET76" s="169">
        <f t="shared" si="79"/>
        <v>0</v>
      </c>
      <c r="EU76" s="169">
        <f t="shared" si="79"/>
        <v>0</v>
      </c>
      <c r="EV76" s="169">
        <f t="shared" si="79"/>
        <v>0</v>
      </c>
      <c r="EW76" s="169">
        <f t="shared" si="79"/>
        <v>0</v>
      </c>
      <c r="EX76" s="169">
        <f t="shared" si="79"/>
        <v>0</v>
      </c>
      <c r="EY76" s="169">
        <f t="shared" si="79"/>
        <v>0</v>
      </c>
      <c r="EZ76" s="169">
        <f t="shared" si="79"/>
        <v>0</v>
      </c>
      <c r="FA76" s="169">
        <f t="shared" si="79"/>
        <v>0</v>
      </c>
      <c r="FB76" s="169">
        <f t="shared" si="79"/>
        <v>0</v>
      </c>
      <c r="FC76" s="169">
        <f t="shared" si="79"/>
        <v>0</v>
      </c>
      <c r="FD76" s="169">
        <f t="shared" si="79"/>
        <v>0</v>
      </c>
      <c r="FE76" s="169">
        <f t="shared" si="79"/>
        <v>0</v>
      </c>
      <c r="FF76" s="169">
        <f t="shared" si="77"/>
        <v>0</v>
      </c>
      <c r="FG76" s="169">
        <f t="shared" si="77"/>
        <v>0</v>
      </c>
      <c r="FH76" s="169">
        <f t="shared" si="77"/>
        <v>0</v>
      </c>
      <c r="FI76" s="169">
        <f t="shared" si="77"/>
        <v>0</v>
      </c>
      <c r="FJ76" s="169">
        <f t="shared" si="75"/>
        <v>0</v>
      </c>
      <c r="FK76" s="169">
        <f t="shared" si="75"/>
        <v>0</v>
      </c>
      <c r="FL76" s="169">
        <f t="shared" si="75"/>
        <v>0</v>
      </c>
      <c r="FM76" s="169">
        <f t="shared" si="75"/>
        <v>0</v>
      </c>
      <c r="FO76" s="169">
        <f t="shared" si="80"/>
        <v>0</v>
      </c>
      <c r="FP76" s="169">
        <f t="shared" si="80"/>
        <v>0</v>
      </c>
      <c r="FQ76" s="169">
        <f t="shared" si="80"/>
        <v>0</v>
      </c>
      <c r="FR76" s="169">
        <f t="shared" si="80"/>
        <v>0</v>
      </c>
      <c r="FS76" s="169">
        <f t="shared" si="80"/>
        <v>0</v>
      </c>
      <c r="FT76" s="169">
        <f t="shared" si="80"/>
        <v>0</v>
      </c>
      <c r="FU76" s="169">
        <f t="shared" si="80"/>
        <v>0</v>
      </c>
      <c r="FV76" s="169">
        <f t="shared" si="80"/>
        <v>0</v>
      </c>
      <c r="FW76" s="169">
        <f t="shared" si="80"/>
        <v>0</v>
      </c>
      <c r="FX76" s="169">
        <f t="shared" si="80"/>
        <v>0</v>
      </c>
      <c r="FY76" s="169">
        <f t="shared" si="80"/>
        <v>0</v>
      </c>
      <c r="FZ76" s="169">
        <f t="shared" si="80"/>
        <v>0</v>
      </c>
      <c r="GA76" s="169">
        <f t="shared" si="80"/>
        <v>0</v>
      </c>
      <c r="GB76" s="169">
        <f t="shared" si="80"/>
        <v>0</v>
      </c>
      <c r="GC76" s="169">
        <f t="shared" si="80"/>
        <v>0</v>
      </c>
      <c r="GD76" s="169">
        <f t="shared" si="80"/>
        <v>0</v>
      </c>
      <c r="GE76" s="169">
        <f t="shared" si="78"/>
        <v>0</v>
      </c>
      <c r="GF76" s="169">
        <f t="shared" si="78"/>
        <v>0</v>
      </c>
      <c r="GG76" s="169">
        <f t="shared" si="78"/>
        <v>0</v>
      </c>
      <c r="GH76" s="169">
        <f t="shared" si="78"/>
        <v>0</v>
      </c>
      <c r="GI76" s="169">
        <f t="shared" si="76"/>
        <v>0</v>
      </c>
      <c r="GJ76" s="169">
        <f t="shared" si="76"/>
        <v>0</v>
      </c>
      <c r="GK76" s="169">
        <f t="shared" si="76"/>
        <v>0</v>
      </c>
      <c r="GL76" s="169">
        <f t="shared" si="76"/>
        <v>0</v>
      </c>
    </row>
    <row r="77" spans="1:194" s="169" customFormat="1" ht="15" hidden="1">
      <c r="A77" s="499"/>
      <c r="B77" s="499"/>
      <c r="D77" s="622" t="s">
        <v>382</v>
      </c>
      <c r="E77" s="844"/>
      <c r="F77" s="844"/>
      <c r="G77" s="844"/>
      <c r="H77" s="847"/>
      <c r="I77" s="842"/>
      <c r="J77" s="507"/>
      <c r="K77" s="507"/>
      <c r="L77" s="840"/>
      <c r="M77" s="840"/>
      <c r="N77" s="845"/>
      <c r="O77" s="455">
        <f t="shared" si="13"/>
        <v>0</v>
      </c>
      <c r="Q77" s="457">
        <f>P62*IF(K77="ELECTRÓNICO",1.05,IF(K77="ELECTROMAGNÉTICO",1.25,1))</f>
        <v>0</v>
      </c>
      <c r="R77" s="457">
        <f t="shared" si="23"/>
        <v>0</v>
      </c>
      <c r="S77" s="458" t="e">
        <f>#REF!</f>
        <v>#REF!</v>
      </c>
      <c r="T77" s="458">
        <v>-13</v>
      </c>
      <c r="U77" s="458" t="e">
        <f t="shared" si="24"/>
        <v>#REF!</v>
      </c>
      <c r="V77" s="459"/>
      <c r="W77" s="459"/>
      <c r="X77" s="460">
        <f t="shared" si="25"/>
        <v>0</v>
      </c>
      <c r="Y77" s="461">
        <f t="shared" si="26"/>
        <v>0</v>
      </c>
      <c r="Z77" s="510"/>
      <c r="AA77" s="463"/>
      <c r="AB77" s="464"/>
      <c r="AC77" s="464"/>
      <c r="AD77" s="464"/>
      <c r="AE77" s="465"/>
      <c r="AF77" s="466"/>
      <c r="AG77" s="488"/>
      <c r="AH77" s="469"/>
      <c r="AI77" s="469"/>
      <c r="AJ77" s="469"/>
      <c r="AK77" s="469"/>
      <c r="AL77" s="469"/>
      <c r="AM77" s="469"/>
      <c r="AN77" s="469"/>
      <c r="AO77" s="471">
        <f t="shared" si="27"/>
        <v>0</v>
      </c>
      <c r="AP77" s="497"/>
      <c r="AQ77" s="496"/>
      <c r="AR77" s="496"/>
      <c r="AS77" s="496"/>
      <c r="AT77" s="514"/>
      <c r="AU77" s="469"/>
      <c r="AV77" s="469"/>
      <c r="AW77" s="475"/>
      <c r="AX77" s="471">
        <f t="shared" si="28"/>
        <v>0</v>
      </c>
      <c r="AY77" s="487"/>
      <c r="AZ77" s="469"/>
      <c r="BA77" s="469"/>
      <c r="BB77" s="478"/>
      <c r="BC77" s="469"/>
      <c r="BD77" s="469"/>
      <c r="BE77" s="469"/>
      <c r="BF77" s="475"/>
      <c r="BG77" s="494">
        <f t="shared" si="14"/>
        <v>0</v>
      </c>
      <c r="BH77" s="512"/>
      <c r="BI77" s="481"/>
      <c r="BJ77" s="481"/>
      <c r="BK77" s="481"/>
      <c r="BL77" s="482"/>
      <c r="BM77" s="481"/>
      <c r="BN77" s="481"/>
      <c r="BO77" s="483"/>
      <c r="BP77" s="482">
        <f t="shared" si="73"/>
        <v>0</v>
      </c>
      <c r="BQ77" s="494">
        <f t="shared" si="15"/>
        <v>0</v>
      </c>
      <c r="BR77" s="512"/>
      <c r="BS77" s="481"/>
      <c r="BT77" s="481"/>
      <c r="BU77" s="481"/>
      <c r="BV77" s="482"/>
      <c r="BW77" s="481"/>
      <c r="BX77" s="481"/>
      <c r="BY77" s="483"/>
      <c r="BZ77" s="482">
        <f t="shared" si="5"/>
        <v>0</v>
      </c>
      <c r="CA77" s="494">
        <f t="shared" si="29"/>
        <v>0</v>
      </c>
      <c r="CB77" s="623"/>
      <c r="CC77" s="469"/>
      <c r="CD77" s="469"/>
      <c r="CE77" s="469"/>
      <c r="CF77" s="481"/>
      <c r="CG77" s="481"/>
      <c r="CH77" s="481"/>
      <c r="CI77" s="483"/>
      <c r="CJ77" s="485">
        <f t="shared" si="30"/>
        <v>0</v>
      </c>
      <c r="CK77" s="486">
        <f t="shared" si="16"/>
        <v>0</v>
      </c>
      <c r="CL77" s="479">
        <f t="shared" si="31"/>
        <v>0</v>
      </c>
      <c r="CM77" s="505"/>
      <c r="CN77" s="469"/>
      <c r="CO77" s="469"/>
      <c r="CP77" s="469"/>
      <c r="CQ77" s="469"/>
      <c r="CR77" s="469"/>
      <c r="CS77" s="485">
        <f t="shared" si="32"/>
        <v>0</v>
      </c>
      <c r="CT77" s="488"/>
      <c r="CU77" s="469"/>
      <c r="CV77" s="469"/>
      <c r="CW77" s="469"/>
      <c r="CX77" s="489"/>
      <c r="CY77" s="490"/>
      <c r="CZ77" s="491">
        <f t="shared" si="33"/>
        <v>0</v>
      </c>
      <c r="DA77" s="491">
        <f t="shared" si="6"/>
        <v>0</v>
      </c>
      <c r="DB77" s="491">
        <f t="shared" si="17"/>
        <v>0</v>
      </c>
      <c r="DC77" s="493">
        <f t="shared" si="7"/>
        <v>0</v>
      </c>
      <c r="DD77" s="494">
        <f t="shared" si="35"/>
        <v>0</v>
      </c>
      <c r="DE77" s="494">
        <f t="shared" si="34"/>
        <v>0</v>
      </c>
      <c r="DF77" s="494">
        <f t="shared" si="65"/>
        <v>0</v>
      </c>
      <c r="DG77" s="494">
        <f t="shared" si="8"/>
        <v>0</v>
      </c>
      <c r="DH77" s="494">
        <f t="shared" si="9"/>
        <v>0</v>
      </c>
      <c r="DI77" s="494">
        <f t="shared" si="60"/>
        <v>0</v>
      </c>
      <c r="DJ77" s="494">
        <f t="shared" si="18"/>
        <v>0</v>
      </c>
      <c r="DK77" s="494">
        <f t="shared" si="19"/>
        <v>0</v>
      </c>
      <c r="DL77" s="479">
        <f t="shared" si="61"/>
        <v>0</v>
      </c>
      <c r="DQ77" s="169">
        <f t="shared" si="74"/>
        <v>0</v>
      </c>
      <c r="DR77" s="169">
        <f t="shared" si="74"/>
        <v>0</v>
      </c>
      <c r="DS77" s="169">
        <f t="shared" si="74"/>
        <v>0</v>
      </c>
      <c r="DT77" s="169">
        <f t="shared" si="74"/>
        <v>0</v>
      </c>
      <c r="DU77" s="169">
        <f t="shared" si="74"/>
        <v>0</v>
      </c>
      <c r="DV77" s="169">
        <f t="shared" si="74"/>
        <v>0</v>
      </c>
      <c r="DW77" s="169">
        <f t="shared" si="74"/>
        <v>0</v>
      </c>
      <c r="DX77" s="169">
        <f t="shared" si="74"/>
        <v>0</v>
      </c>
      <c r="DY77" s="169">
        <f t="shared" si="74"/>
        <v>0</v>
      </c>
      <c r="DZ77" s="169">
        <f t="shared" si="74"/>
        <v>0</v>
      </c>
      <c r="EA77" s="169">
        <f t="shared" si="74"/>
        <v>0</v>
      </c>
      <c r="EB77" s="169">
        <f t="shared" si="74"/>
        <v>0</v>
      </c>
      <c r="EC77" s="169">
        <f t="shared" si="74"/>
        <v>0</v>
      </c>
      <c r="ED77" s="169">
        <f t="shared" si="74"/>
        <v>0</v>
      </c>
      <c r="EE77" s="169">
        <f t="shared" si="74"/>
        <v>0</v>
      </c>
      <c r="EF77" s="169">
        <f t="shared" si="74"/>
        <v>0</v>
      </c>
      <c r="EG77" s="169">
        <f t="shared" si="62"/>
        <v>0</v>
      </c>
      <c r="EH77" s="169">
        <f t="shared" si="62"/>
        <v>0</v>
      </c>
      <c r="EI77" s="169">
        <f t="shared" si="62"/>
        <v>0</v>
      </c>
      <c r="EJ77" s="169">
        <f t="shared" si="62"/>
        <v>0</v>
      </c>
      <c r="EK77" s="169">
        <f t="shared" si="62"/>
        <v>0</v>
      </c>
      <c r="EL77" s="169">
        <f t="shared" si="62"/>
        <v>0</v>
      </c>
      <c r="EM77" s="169">
        <f t="shared" si="62"/>
        <v>0</v>
      </c>
      <c r="EN77" s="169">
        <f t="shared" si="62"/>
        <v>0</v>
      </c>
      <c r="EP77" s="169">
        <f t="shared" si="79"/>
        <v>0</v>
      </c>
      <c r="EQ77" s="169">
        <f t="shared" si="79"/>
        <v>0</v>
      </c>
      <c r="ER77" s="169">
        <f t="shared" si="79"/>
        <v>0</v>
      </c>
      <c r="ES77" s="169">
        <f t="shared" si="79"/>
        <v>0</v>
      </c>
      <c r="ET77" s="169">
        <f t="shared" si="79"/>
        <v>0</v>
      </c>
      <c r="EU77" s="169">
        <f t="shared" si="79"/>
        <v>0</v>
      </c>
      <c r="EV77" s="169">
        <f t="shared" si="79"/>
        <v>0</v>
      </c>
      <c r="EW77" s="169">
        <f t="shared" si="79"/>
        <v>0</v>
      </c>
      <c r="EX77" s="169">
        <f t="shared" si="79"/>
        <v>0</v>
      </c>
      <c r="EY77" s="169">
        <f t="shared" si="79"/>
        <v>0</v>
      </c>
      <c r="EZ77" s="169">
        <f t="shared" si="79"/>
        <v>0</v>
      </c>
      <c r="FA77" s="169">
        <f t="shared" si="79"/>
        <v>0</v>
      </c>
      <c r="FB77" s="169">
        <f t="shared" si="79"/>
        <v>0</v>
      </c>
      <c r="FC77" s="169">
        <f t="shared" si="79"/>
        <v>0</v>
      </c>
      <c r="FD77" s="169">
        <f t="shared" si="79"/>
        <v>0</v>
      </c>
      <c r="FE77" s="169">
        <f t="shared" si="79"/>
        <v>0</v>
      </c>
      <c r="FF77" s="169">
        <f t="shared" si="77"/>
        <v>0</v>
      </c>
      <c r="FG77" s="169">
        <f t="shared" si="77"/>
        <v>0</v>
      </c>
      <c r="FH77" s="169">
        <f t="shared" si="77"/>
        <v>0</v>
      </c>
      <c r="FI77" s="169">
        <f t="shared" si="77"/>
        <v>0</v>
      </c>
      <c r="FJ77" s="169">
        <f t="shared" si="75"/>
        <v>0</v>
      </c>
      <c r="FK77" s="169">
        <f t="shared" si="75"/>
        <v>0</v>
      </c>
      <c r="FL77" s="169">
        <f t="shared" si="75"/>
        <v>0</v>
      </c>
      <c r="FM77" s="169">
        <f t="shared" si="75"/>
        <v>0</v>
      </c>
      <c r="FO77" s="169">
        <f t="shared" si="80"/>
        <v>0</v>
      </c>
      <c r="FP77" s="169">
        <f t="shared" si="80"/>
        <v>0</v>
      </c>
      <c r="FQ77" s="169">
        <f t="shared" si="80"/>
        <v>0</v>
      </c>
      <c r="FR77" s="169">
        <f t="shared" si="80"/>
        <v>0</v>
      </c>
      <c r="FS77" s="169">
        <f t="shared" si="80"/>
        <v>0</v>
      </c>
      <c r="FT77" s="169">
        <f t="shared" si="80"/>
        <v>0</v>
      </c>
      <c r="FU77" s="169">
        <f t="shared" si="80"/>
        <v>0</v>
      </c>
      <c r="FV77" s="169">
        <f t="shared" si="80"/>
        <v>0</v>
      </c>
      <c r="FW77" s="169">
        <f t="shared" si="80"/>
        <v>0</v>
      </c>
      <c r="FX77" s="169">
        <f t="shared" si="80"/>
        <v>0</v>
      </c>
      <c r="FY77" s="169">
        <f t="shared" si="80"/>
        <v>0</v>
      </c>
      <c r="FZ77" s="169">
        <f t="shared" si="80"/>
        <v>0</v>
      </c>
      <c r="GA77" s="169">
        <f t="shared" si="80"/>
        <v>0</v>
      </c>
      <c r="GB77" s="169">
        <f t="shared" si="80"/>
        <v>0</v>
      </c>
      <c r="GC77" s="169">
        <f t="shared" si="80"/>
        <v>0</v>
      </c>
      <c r="GD77" s="169">
        <f t="shared" si="80"/>
        <v>0</v>
      </c>
      <c r="GE77" s="169">
        <f t="shared" si="78"/>
        <v>0</v>
      </c>
      <c r="GF77" s="169">
        <f t="shared" si="78"/>
        <v>0</v>
      </c>
      <c r="GG77" s="169">
        <f t="shared" si="78"/>
        <v>0</v>
      </c>
      <c r="GH77" s="169">
        <f t="shared" si="78"/>
        <v>0</v>
      </c>
      <c r="GI77" s="169">
        <f t="shared" si="76"/>
        <v>0</v>
      </c>
      <c r="GJ77" s="169">
        <f t="shared" si="76"/>
        <v>0</v>
      </c>
      <c r="GK77" s="169">
        <f t="shared" si="76"/>
        <v>0</v>
      </c>
      <c r="GL77" s="169">
        <f t="shared" si="76"/>
        <v>0</v>
      </c>
    </row>
    <row r="78" spans="1:194" s="169" customFormat="1" ht="32.450000000000003" hidden="1" customHeight="1">
      <c r="A78" s="499"/>
      <c r="B78" s="499"/>
      <c r="D78" s="622" t="s">
        <v>382</v>
      </c>
      <c r="E78" s="844"/>
      <c r="F78" s="844"/>
      <c r="G78" s="844"/>
      <c r="H78" s="847"/>
      <c r="I78" s="842"/>
      <c r="J78" s="507"/>
      <c r="K78" s="507"/>
      <c r="L78" s="840"/>
      <c r="M78" s="840"/>
      <c r="N78" s="843"/>
      <c r="O78" s="455">
        <f t="shared" si="13"/>
        <v>0</v>
      </c>
      <c r="P78" s="456"/>
      <c r="Q78" s="457">
        <f>P78*IF(K78="ELECTRÓNICO",1.05,IF(K78="ELECTROMAGNÉTICO",1.25,1))</f>
        <v>0</v>
      </c>
      <c r="R78" s="457">
        <f>O78*Q78</f>
        <v>0</v>
      </c>
      <c r="S78" s="458" t="e">
        <f>#REF!</f>
        <v>#REF!</v>
      </c>
      <c r="T78" s="458">
        <v>-13</v>
      </c>
      <c r="U78" s="458" t="e">
        <f>T78*S78</f>
        <v>#REF!</v>
      </c>
      <c r="V78" s="459"/>
      <c r="W78" s="459"/>
      <c r="X78" s="460">
        <f t="shared" si="25"/>
        <v>0</v>
      </c>
      <c r="Y78" s="461">
        <f t="shared" si="26"/>
        <v>0</v>
      </c>
      <c r="Z78" s="510"/>
      <c r="AA78" s="463"/>
      <c r="AB78" s="464"/>
      <c r="AC78" s="464"/>
      <c r="AD78" s="464"/>
      <c r="AE78" s="465"/>
      <c r="AF78" s="466"/>
      <c r="AG78" s="488"/>
      <c r="AH78" s="469"/>
      <c r="AI78" s="469"/>
      <c r="AJ78" s="469"/>
      <c r="AK78" s="469"/>
      <c r="AL78" s="469"/>
      <c r="AM78" s="469"/>
      <c r="AN78" s="469"/>
      <c r="AO78" s="471">
        <f t="shared" si="27"/>
        <v>0</v>
      </c>
      <c r="AP78" s="497"/>
      <c r="AQ78" s="496"/>
      <c r="AR78" s="496"/>
      <c r="AS78" s="496"/>
      <c r="AT78" s="514"/>
      <c r="AU78" s="469"/>
      <c r="AV78" s="469"/>
      <c r="AW78" s="475"/>
      <c r="AX78" s="471">
        <f t="shared" si="28"/>
        <v>0</v>
      </c>
      <c r="AY78" s="487"/>
      <c r="AZ78" s="469"/>
      <c r="BA78" s="469"/>
      <c r="BB78" s="478"/>
      <c r="BC78" s="469"/>
      <c r="BD78" s="469"/>
      <c r="BE78" s="469"/>
      <c r="BF78" s="475"/>
      <c r="BG78" s="494">
        <f t="shared" si="14"/>
        <v>0</v>
      </c>
      <c r="BH78" s="512"/>
      <c r="BI78" s="481"/>
      <c r="BJ78" s="481"/>
      <c r="BK78" s="481"/>
      <c r="BL78" s="482"/>
      <c r="BM78" s="481"/>
      <c r="BN78" s="481"/>
      <c r="BO78" s="483"/>
      <c r="BP78" s="482">
        <f t="shared" si="73"/>
        <v>0</v>
      </c>
      <c r="BQ78" s="494">
        <f t="shared" si="15"/>
        <v>0</v>
      </c>
      <c r="BR78" s="512"/>
      <c r="BS78" s="481"/>
      <c r="BT78" s="481"/>
      <c r="BU78" s="481"/>
      <c r="BV78" s="482"/>
      <c r="BW78" s="481"/>
      <c r="BX78" s="481"/>
      <c r="BY78" s="483"/>
      <c r="BZ78" s="482">
        <f t="shared" si="5"/>
        <v>0</v>
      </c>
      <c r="CA78" s="494">
        <f t="shared" si="29"/>
        <v>0</v>
      </c>
      <c r="CB78" s="623"/>
      <c r="CC78" s="469"/>
      <c r="CD78" s="469"/>
      <c r="CE78" s="469"/>
      <c r="CF78" s="481"/>
      <c r="CG78" s="481"/>
      <c r="CH78" s="481"/>
      <c r="CI78" s="483"/>
      <c r="CJ78" s="485">
        <f t="shared" si="30"/>
        <v>0</v>
      </c>
      <c r="CK78" s="486">
        <f t="shared" si="16"/>
        <v>0</v>
      </c>
      <c r="CL78" s="479">
        <f t="shared" si="31"/>
        <v>0</v>
      </c>
      <c r="CM78" s="505"/>
      <c r="CN78" s="469"/>
      <c r="CO78" s="469"/>
      <c r="CP78" s="469"/>
      <c r="CQ78" s="469"/>
      <c r="CR78" s="469"/>
      <c r="CS78" s="485">
        <f t="shared" si="32"/>
        <v>0</v>
      </c>
      <c r="CT78" s="488"/>
      <c r="CU78" s="469"/>
      <c r="CV78" s="469"/>
      <c r="CW78" s="469"/>
      <c r="CX78" s="489"/>
      <c r="CY78" s="490"/>
      <c r="CZ78" s="491">
        <f t="shared" si="33"/>
        <v>0</v>
      </c>
      <c r="DA78" s="491">
        <f t="shared" si="6"/>
        <v>0</v>
      </c>
      <c r="DB78" s="491">
        <f t="shared" si="17"/>
        <v>0</v>
      </c>
      <c r="DC78" s="493">
        <f t="shared" si="7"/>
        <v>0</v>
      </c>
      <c r="DD78" s="494">
        <f t="shared" si="35"/>
        <v>0</v>
      </c>
      <c r="DE78" s="494">
        <f t="shared" si="34"/>
        <v>0</v>
      </c>
      <c r="DF78" s="494">
        <f t="shared" si="65"/>
        <v>0</v>
      </c>
      <c r="DG78" s="494">
        <f t="shared" si="8"/>
        <v>0</v>
      </c>
      <c r="DH78" s="494">
        <f t="shared" si="9"/>
        <v>0</v>
      </c>
      <c r="DI78" s="494">
        <f t="shared" si="60"/>
        <v>0</v>
      </c>
      <c r="DJ78" s="494">
        <f t="shared" si="18"/>
        <v>0</v>
      </c>
      <c r="DK78" s="494">
        <f t="shared" si="19"/>
        <v>0</v>
      </c>
      <c r="DL78" s="479">
        <f t="shared" si="61"/>
        <v>0</v>
      </c>
      <c r="DQ78" s="169">
        <f t="shared" si="74"/>
        <v>0</v>
      </c>
      <c r="DR78" s="169">
        <f t="shared" si="74"/>
        <v>0</v>
      </c>
      <c r="DS78" s="169">
        <f t="shared" si="74"/>
        <v>0</v>
      </c>
      <c r="DT78" s="169">
        <f t="shared" si="74"/>
        <v>0</v>
      </c>
      <c r="DU78" s="169">
        <f t="shared" si="74"/>
        <v>0</v>
      </c>
      <c r="DV78" s="169">
        <f t="shared" si="74"/>
        <v>0</v>
      </c>
      <c r="DW78" s="169">
        <f t="shared" si="74"/>
        <v>0</v>
      </c>
      <c r="DX78" s="169">
        <f t="shared" si="74"/>
        <v>0</v>
      </c>
      <c r="DY78" s="169">
        <f t="shared" si="74"/>
        <v>0</v>
      </c>
      <c r="DZ78" s="169">
        <f t="shared" si="74"/>
        <v>0</v>
      </c>
      <c r="EA78" s="169">
        <f t="shared" si="74"/>
        <v>0</v>
      </c>
      <c r="EB78" s="169">
        <f t="shared" si="74"/>
        <v>0</v>
      </c>
      <c r="EC78" s="169">
        <f t="shared" si="74"/>
        <v>0</v>
      </c>
      <c r="ED78" s="169">
        <f t="shared" si="74"/>
        <v>0</v>
      </c>
      <c r="EE78" s="169">
        <f t="shared" si="74"/>
        <v>0</v>
      </c>
      <c r="EF78" s="169">
        <f t="shared" si="74"/>
        <v>0</v>
      </c>
      <c r="EG78" s="169">
        <f t="shared" si="62"/>
        <v>0</v>
      </c>
      <c r="EH78" s="169">
        <f t="shared" si="62"/>
        <v>0</v>
      </c>
      <c r="EI78" s="169">
        <f t="shared" si="62"/>
        <v>0</v>
      </c>
      <c r="EJ78" s="169">
        <f t="shared" si="62"/>
        <v>0</v>
      </c>
      <c r="EK78" s="169">
        <f t="shared" si="62"/>
        <v>0</v>
      </c>
      <c r="EL78" s="169">
        <f t="shared" si="62"/>
        <v>0</v>
      </c>
      <c r="EM78" s="169">
        <f t="shared" si="62"/>
        <v>0</v>
      </c>
      <c r="EN78" s="169">
        <f t="shared" si="62"/>
        <v>0</v>
      </c>
      <c r="EP78" s="169">
        <f t="shared" si="79"/>
        <v>0</v>
      </c>
      <c r="EQ78" s="169">
        <f t="shared" si="79"/>
        <v>0</v>
      </c>
      <c r="ER78" s="169">
        <f t="shared" si="79"/>
        <v>0</v>
      </c>
      <c r="ES78" s="169">
        <f t="shared" si="79"/>
        <v>0</v>
      </c>
      <c r="ET78" s="169">
        <f t="shared" si="79"/>
        <v>0</v>
      </c>
      <c r="EU78" s="169">
        <f t="shared" si="79"/>
        <v>0</v>
      </c>
      <c r="EV78" s="169">
        <f t="shared" si="79"/>
        <v>0</v>
      </c>
      <c r="EW78" s="169">
        <f t="shared" si="79"/>
        <v>0</v>
      </c>
      <c r="EX78" s="169">
        <f t="shared" si="79"/>
        <v>0</v>
      </c>
      <c r="EY78" s="169">
        <f t="shared" si="79"/>
        <v>0</v>
      </c>
      <c r="EZ78" s="169">
        <f t="shared" si="79"/>
        <v>0</v>
      </c>
      <c r="FA78" s="169">
        <f t="shared" si="79"/>
        <v>0</v>
      </c>
      <c r="FB78" s="169">
        <f t="shared" si="79"/>
        <v>0</v>
      </c>
      <c r="FC78" s="169">
        <f t="shared" si="79"/>
        <v>0</v>
      </c>
      <c r="FD78" s="169">
        <f t="shared" si="79"/>
        <v>0</v>
      </c>
      <c r="FE78" s="169">
        <f t="shared" si="79"/>
        <v>0</v>
      </c>
      <c r="FF78" s="169">
        <f t="shared" si="77"/>
        <v>0</v>
      </c>
      <c r="FG78" s="169">
        <f t="shared" si="77"/>
        <v>0</v>
      </c>
      <c r="FH78" s="169">
        <f t="shared" si="77"/>
        <v>0</v>
      </c>
      <c r="FI78" s="169">
        <f t="shared" si="77"/>
        <v>0</v>
      </c>
      <c r="FJ78" s="169">
        <f t="shared" si="75"/>
        <v>0</v>
      </c>
      <c r="FK78" s="169">
        <f t="shared" si="75"/>
        <v>0</v>
      </c>
      <c r="FL78" s="169">
        <f t="shared" si="75"/>
        <v>0</v>
      </c>
      <c r="FM78" s="169">
        <f t="shared" si="75"/>
        <v>0</v>
      </c>
      <c r="FO78" s="169">
        <f t="shared" si="80"/>
        <v>0</v>
      </c>
      <c r="FP78" s="169">
        <f t="shared" si="80"/>
        <v>0</v>
      </c>
      <c r="FQ78" s="169">
        <f t="shared" si="80"/>
        <v>0</v>
      </c>
      <c r="FR78" s="169">
        <f t="shared" si="80"/>
        <v>0</v>
      </c>
      <c r="FS78" s="169">
        <f t="shared" si="80"/>
        <v>0</v>
      </c>
      <c r="FT78" s="169">
        <f t="shared" si="80"/>
        <v>0</v>
      </c>
      <c r="FU78" s="169">
        <f t="shared" si="80"/>
        <v>0</v>
      </c>
      <c r="FV78" s="169">
        <f t="shared" si="80"/>
        <v>0</v>
      </c>
      <c r="FW78" s="169">
        <f t="shared" si="80"/>
        <v>0</v>
      </c>
      <c r="FX78" s="169">
        <f t="shared" si="80"/>
        <v>0</v>
      </c>
      <c r="FY78" s="169">
        <f t="shared" si="80"/>
        <v>0</v>
      </c>
      <c r="FZ78" s="169">
        <f t="shared" si="80"/>
        <v>0</v>
      </c>
      <c r="GA78" s="169">
        <f t="shared" si="80"/>
        <v>0</v>
      </c>
      <c r="GB78" s="169">
        <f t="shared" si="80"/>
        <v>0</v>
      </c>
      <c r="GC78" s="169">
        <f t="shared" si="80"/>
        <v>0</v>
      </c>
      <c r="GD78" s="169">
        <f t="shared" si="80"/>
        <v>0</v>
      </c>
      <c r="GE78" s="169">
        <f t="shared" si="78"/>
        <v>0</v>
      </c>
      <c r="GF78" s="169">
        <f t="shared" si="78"/>
        <v>0</v>
      </c>
      <c r="GG78" s="169">
        <f t="shared" si="78"/>
        <v>0</v>
      </c>
      <c r="GH78" s="169">
        <f t="shared" si="78"/>
        <v>0</v>
      </c>
      <c r="GI78" s="169">
        <f t="shared" si="76"/>
        <v>0</v>
      </c>
      <c r="GJ78" s="169">
        <f t="shared" si="76"/>
        <v>0</v>
      </c>
      <c r="GK78" s="169">
        <f t="shared" si="76"/>
        <v>0</v>
      </c>
      <c r="GL78" s="169">
        <f t="shared" si="76"/>
        <v>0</v>
      </c>
    </row>
    <row r="79" spans="1:194" s="169" customFormat="1" ht="15" hidden="1">
      <c r="A79" s="499"/>
      <c r="B79" s="499"/>
      <c r="D79" s="622"/>
      <c r="E79" s="450"/>
      <c r="F79" s="450"/>
      <c r="G79" s="450"/>
      <c r="H79" s="500"/>
      <c r="I79" s="452"/>
      <c r="J79" s="453"/>
      <c r="K79" s="453"/>
      <c r="L79" s="450"/>
      <c r="M79" s="450"/>
      <c r="N79" s="454"/>
      <c r="O79" s="455">
        <f t="shared" si="13"/>
        <v>0</v>
      </c>
      <c r="P79" s="456"/>
      <c r="Q79" s="457">
        <f t="shared" si="22"/>
        <v>0</v>
      </c>
      <c r="R79" s="457">
        <f t="shared" si="23"/>
        <v>0</v>
      </c>
      <c r="S79" s="458" t="e">
        <f>#REF!</f>
        <v>#REF!</v>
      </c>
      <c r="T79" s="458">
        <v>-11</v>
      </c>
      <c r="U79" s="458" t="e">
        <f t="shared" si="24"/>
        <v>#REF!</v>
      </c>
      <c r="V79" s="459"/>
      <c r="W79" s="459"/>
      <c r="X79" s="460">
        <f t="shared" si="25"/>
        <v>0</v>
      </c>
      <c r="Y79" s="461">
        <f t="shared" si="26"/>
        <v>0</v>
      </c>
      <c r="Z79" s="510"/>
      <c r="AA79" s="463"/>
      <c r="AB79" s="464"/>
      <c r="AC79" s="464"/>
      <c r="AD79" s="464"/>
      <c r="AE79" s="465"/>
      <c r="AF79" s="466">
        <f t="shared" si="3"/>
        <v>0</v>
      </c>
      <c r="AG79" s="488"/>
      <c r="AH79" s="469"/>
      <c r="AI79" s="469"/>
      <c r="AJ79" s="469"/>
      <c r="AK79" s="469"/>
      <c r="AL79" s="469"/>
      <c r="AM79" s="469"/>
      <c r="AN79" s="469"/>
      <c r="AO79" s="471">
        <f t="shared" si="27"/>
        <v>0</v>
      </c>
      <c r="AP79" s="497"/>
      <c r="AQ79" s="496"/>
      <c r="AR79" s="496"/>
      <c r="AS79" s="496"/>
      <c r="AT79" s="514"/>
      <c r="AU79" s="469"/>
      <c r="AV79" s="469"/>
      <c r="AW79" s="475"/>
      <c r="AX79" s="471">
        <f t="shared" si="28"/>
        <v>0</v>
      </c>
      <c r="AY79" s="487"/>
      <c r="AZ79" s="469"/>
      <c r="BA79" s="469"/>
      <c r="BB79" s="478"/>
      <c r="BC79" s="469"/>
      <c r="BD79" s="469"/>
      <c r="BE79" s="469"/>
      <c r="BF79" s="475"/>
      <c r="BG79" s="494">
        <f t="shared" si="14"/>
        <v>0</v>
      </c>
      <c r="BH79" s="512"/>
      <c r="BI79" s="481"/>
      <c r="BJ79" s="481"/>
      <c r="BK79" s="481"/>
      <c r="BL79" s="482"/>
      <c r="BM79" s="481"/>
      <c r="BN79" s="481"/>
      <c r="BO79" s="483"/>
      <c r="BP79" s="482">
        <f t="shared" si="73"/>
        <v>0</v>
      </c>
      <c r="BQ79" s="494">
        <f t="shared" si="15"/>
        <v>0</v>
      </c>
      <c r="BR79" s="512"/>
      <c r="BS79" s="481"/>
      <c r="BT79" s="481"/>
      <c r="BU79" s="481"/>
      <c r="BV79" s="482"/>
      <c r="BW79" s="481"/>
      <c r="BX79" s="481"/>
      <c r="BY79" s="483"/>
      <c r="BZ79" s="482">
        <f t="shared" si="5"/>
        <v>0</v>
      </c>
      <c r="CA79" s="494">
        <f t="shared" si="29"/>
        <v>0</v>
      </c>
      <c r="CB79" s="623"/>
      <c r="CC79" s="469"/>
      <c r="CD79" s="469"/>
      <c r="CE79" s="469"/>
      <c r="CF79" s="481"/>
      <c r="CG79" s="481"/>
      <c r="CH79" s="481"/>
      <c r="CI79" s="483"/>
      <c r="CJ79" s="485">
        <f t="shared" si="30"/>
        <v>0</v>
      </c>
      <c r="CK79" s="486">
        <f t="shared" si="16"/>
        <v>0</v>
      </c>
      <c r="CL79" s="479">
        <f t="shared" si="31"/>
        <v>0</v>
      </c>
      <c r="CM79" s="505"/>
      <c r="CN79" s="469"/>
      <c r="CO79" s="469"/>
      <c r="CP79" s="469"/>
      <c r="CQ79" s="469"/>
      <c r="CR79" s="469"/>
      <c r="CS79" s="485">
        <f t="shared" si="32"/>
        <v>0</v>
      </c>
      <c r="CT79" s="488"/>
      <c r="CU79" s="469"/>
      <c r="CV79" s="469"/>
      <c r="CW79" s="469"/>
      <c r="CX79" s="489"/>
      <c r="CY79" s="490"/>
      <c r="CZ79" s="491">
        <f t="shared" si="33"/>
        <v>0</v>
      </c>
      <c r="DA79" s="491">
        <f t="shared" si="6"/>
        <v>0</v>
      </c>
      <c r="DB79" s="491">
        <f t="shared" si="17"/>
        <v>0</v>
      </c>
      <c r="DC79" s="493">
        <f t="shared" si="7"/>
        <v>0</v>
      </c>
      <c r="DD79" s="494">
        <f t="shared" si="35"/>
        <v>0</v>
      </c>
      <c r="DE79" s="494">
        <f t="shared" si="34"/>
        <v>0</v>
      </c>
      <c r="DF79" s="494">
        <f t="shared" si="65"/>
        <v>0</v>
      </c>
      <c r="DG79" s="494">
        <f t="shared" si="8"/>
        <v>0</v>
      </c>
      <c r="DH79" s="494">
        <f t="shared" si="9"/>
        <v>0</v>
      </c>
      <c r="DI79" s="494">
        <f t="shared" si="60"/>
        <v>0</v>
      </c>
      <c r="DJ79" s="494">
        <f t="shared" si="18"/>
        <v>0</v>
      </c>
      <c r="DK79" s="494">
        <f t="shared" si="19"/>
        <v>0</v>
      </c>
      <c r="DL79" s="479">
        <f t="shared" si="61"/>
        <v>0</v>
      </c>
      <c r="DQ79" s="169">
        <f t="shared" si="74"/>
        <v>0</v>
      </c>
      <c r="DR79" s="169">
        <f t="shared" si="74"/>
        <v>0</v>
      </c>
      <c r="DS79" s="169">
        <f t="shared" si="74"/>
        <v>0</v>
      </c>
      <c r="DT79" s="169">
        <f t="shared" si="74"/>
        <v>0</v>
      </c>
      <c r="DU79" s="169">
        <f t="shared" si="74"/>
        <v>0</v>
      </c>
      <c r="DV79" s="169">
        <f t="shared" si="74"/>
        <v>0</v>
      </c>
      <c r="DW79" s="169">
        <f t="shared" si="74"/>
        <v>0</v>
      </c>
      <c r="DX79" s="169">
        <f t="shared" si="74"/>
        <v>0</v>
      </c>
      <c r="DY79" s="169">
        <f t="shared" si="74"/>
        <v>0</v>
      </c>
      <c r="DZ79" s="169">
        <f t="shared" si="74"/>
        <v>0</v>
      </c>
      <c r="EA79" s="169">
        <f t="shared" si="74"/>
        <v>0</v>
      </c>
      <c r="EB79" s="169">
        <f t="shared" si="74"/>
        <v>0</v>
      </c>
      <c r="EC79" s="169">
        <f t="shared" si="74"/>
        <v>0</v>
      </c>
      <c r="ED79" s="169">
        <f t="shared" si="74"/>
        <v>0</v>
      </c>
      <c r="EE79" s="169">
        <f t="shared" si="74"/>
        <v>0</v>
      </c>
      <c r="EF79" s="169">
        <f t="shared" si="74"/>
        <v>0</v>
      </c>
      <c r="EG79" s="169">
        <f t="shared" si="62"/>
        <v>0</v>
      </c>
      <c r="EH79" s="169">
        <f t="shared" si="62"/>
        <v>0</v>
      </c>
      <c r="EI79" s="169">
        <f t="shared" si="62"/>
        <v>0</v>
      </c>
      <c r="EJ79" s="169">
        <f t="shared" si="62"/>
        <v>0</v>
      </c>
      <c r="EK79" s="169">
        <f t="shared" si="62"/>
        <v>0</v>
      </c>
      <c r="EL79" s="169">
        <f t="shared" si="62"/>
        <v>0</v>
      </c>
      <c r="EM79" s="169">
        <f t="shared" si="62"/>
        <v>0</v>
      </c>
      <c r="EN79" s="169">
        <f t="shared" si="62"/>
        <v>0</v>
      </c>
      <c r="EP79" s="169">
        <f t="shared" si="79"/>
        <v>0</v>
      </c>
      <c r="EQ79" s="169">
        <f t="shared" si="79"/>
        <v>0</v>
      </c>
      <c r="ER79" s="169">
        <f t="shared" si="79"/>
        <v>0</v>
      </c>
      <c r="ES79" s="169">
        <f t="shared" si="79"/>
        <v>0</v>
      </c>
      <c r="ET79" s="169">
        <f t="shared" si="79"/>
        <v>0</v>
      </c>
      <c r="EU79" s="169">
        <f t="shared" si="79"/>
        <v>0</v>
      </c>
      <c r="EV79" s="169">
        <f t="shared" si="79"/>
        <v>0</v>
      </c>
      <c r="EW79" s="169">
        <f t="shared" si="79"/>
        <v>0</v>
      </c>
      <c r="EX79" s="169">
        <f t="shared" si="79"/>
        <v>0</v>
      </c>
      <c r="EY79" s="169">
        <f t="shared" si="79"/>
        <v>0</v>
      </c>
      <c r="EZ79" s="169">
        <f t="shared" si="79"/>
        <v>0</v>
      </c>
      <c r="FA79" s="169">
        <f t="shared" si="79"/>
        <v>0</v>
      </c>
      <c r="FB79" s="169">
        <f t="shared" si="79"/>
        <v>0</v>
      </c>
      <c r="FC79" s="169">
        <f t="shared" si="79"/>
        <v>0</v>
      </c>
      <c r="FD79" s="169">
        <f t="shared" si="79"/>
        <v>0</v>
      </c>
      <c r="FE79" s="169">
        <f t="shared" si="79"/>
        <v>0</v>
      </c>
      <c r="FF79" s="169">
        <f t="shared" si="77"/>
        <v>0</v>
      </c>
      <c r="FG79" s="169">
        <f t="shared" si="77"/>
        <v>0</v>
      </c>
      <c r="FH79" s="169">
        <f t="shared" si="77"/>
        <v>0</v>
      </c>
      <c r="FI79" s="169">
        <f t="shared" si="77"/>
        <v>0</v>
      </c>
      <c r="FJ79" s="169">
        <f t="shared" si="77"/>
        <v>0</v>
      </c>
      <c r="FK79" s="169">
        <f t="shared" si="77"/>
        <v>0</v>
      </c>
      <c r="FL79" s="169">
        <f t="shared" si="77"/>
        <v>0</v>
      </c>
      <c r="FM79" s="169">
        <f t="shared" si="77"/>
        <v>0</v>
      </c>
      <c r="FO79" s="169">
        <f t="shared" si="80"/>
        <v>0</v>
      </c>
      <c r="FP79" s="169">
        <f t="shared" si="80"/>
        <v>0</v>
      </c>
      <c r="FQ79" s="169">
        <f t="shared" si="80"/>
        <v>0</v>
      </c>
      <c r="FR79" s="169">
        <f t="shared" si="80"/>
        <v>0</v>
      </c>
      <c r="FS79" s="169">
        <f t="shared" si="80"/>
        <v>0</v>
      </c>
      <c r="FT79" s="169">
        <f t="shared" si="80"/>
        <v>0</v>
      </c>
      <c r="FU79" s="169">
        <f t="shared" si="80"/>
        <v>0</v>
      </c>
      <c r="FV79" s="169">
        <f t="shared" si="80"/>
        <v>0</v>
      </c>
      <c r="FW79" s="169">
        <f t="shared" si="80"/>
        <v>0</v>
      </c>
      <c r="FX79" s="169">
        <f t="shared" si="80"/>
        <v>0</v>
      </c>
      <c r="FY79" s="169">
        <f t="shared" si="80"/>
        <v>0</v>
      </c>
      <c r="FZ79" s="169">
        <f t="shared" si="80"/>
        <v>0</v>
      </c>
      <c r="GA79" s="169">
        <f t="shared" si="80"/>
        <v>0</v>
      </c>
      <c r="GB79" s="169">
        <f t="shared" si="80"/>
        <v>0</v>
      </c>
      <c r="GC79" s="169">
        <f t="shared" si="80"/>
        <v>0</v>
      </c>
      <c r="GD79" s="169">
        <f t="shared" si="80"/>
        <v>0</v>
      </c>
      <c r="GE79" s="169">
        <f t="shared" si="78"/>
        <v>0</v>
      </c>
      <c r="GF79" s="169">
        <f t="shared" si="78"/>
        <v>0</v>
      </c>
      <c r="GG79" s="169">
        <f t="shared" si="78"/>
        <v>0</v>
      </c>
      <c r="GH79" s="169">
        <f t="shared" si="78"/>
        <v>0</v>
      </c>
      <c r="GI79" s="169">
        <f t="shared" si="78"/>
        <v>0</v>
      </c>
      <c r="GJ79" s="169">
        <f t="shared" si="78"/>
        <v>0</v>
      </c>
      <c r="GK79" s="169">
        <f t="shared" si="78"/>
        <v>0</v>
      </c>
      <c r="GL79" s="169">
        <f t="shared" si="78"/>
        <v>0</v>
      </c>
    </row>
    <row r="80" spans="1:194" s="169" customFormat="1" ht="15" hidden="1">
      <c r="A80" s="499"/>
      <c r="B80" s="624"/>
      <c r="D80" s="622"/>
      <c r="E80" s="450"/>
      <c r="F80" s="450"/>
      <c r="G80" s="450"/>
      <c r="H80" s="500"/>
      <c r="I80" s="452"/>
      <c r="J80" s="453"/>
      <c r="K80" s="453"/>
      <c r="L80" s="450"/>
      <c r="M80" s="450"/>
      <c r="N80" s="454"/>
      <c r="O80" s="455">
        <f t="shared" si="13"/>
        <v>0</v>
      </c>
      <c r="P80" s="456"/>
      <c r="Q80" s="457">
        <f t="shared" si="22"/>
        <v>0</v>
      </c>
      <c r="R80" s="457">
        <f t="shared" si="23"/>
        <v>0</v>
      </c>
      <c r="S80" s="458" t="e">
        <f>#REF!</f>
        <v>#REF!</v>
      </c>
      <c r="T80" s="458">
        <v>-10</v>
      </c>
      <c r="U80" s="458" t="e">
        <f t="shared" si="24"/>
        <v>#REF!</v>
      </c>
      <c r="V80" s="459"/>
      <c r="W80" s="459"/>
      <c r="X80" s="460">
        <f t="shared" si="25"/>
        <v>0</v>
      </c>
      <c r="Y80" s="461">
        <f t="shared" si="26"/>
        <v>0</v>
      </c>
      <c r="Z80" s="510"/>
      <c r="AA80" s="463"/>
      <c r="AB80" s="464"/>
      <c r="AC80" s="464"/>
      <c r="AD80" s="464"/>
      <c r="AE80" s="465"/>
      <c r="AF80" s="466"/>
      <c r="AG80" s="488"/>
      <c r="AH80" s="469"/>
      <c r="AI80" s="469"/>
      <c r="AJ80" s="469"/>
      <c r="AK80" s="469"/>
      <c r="AL80" s="469"/>
      <c r="AM80" s="469"/>
      <c r="AN80" s="469"/>
      <c r="AO80" s="471">
        <f t="shared" si="27"/>
        <v>0</v>
      </c>
      <c r="AP80" s="497"/>
      <c r="AQ80" s="496"/>
      <c r="AR80" s="496"/>
      <c r="AS80" s="496"/>
      <c r="AT80" s="514"/>
      <c r="AU80" s="469"/>
      <c r="AV80" s="469"/>
      <c r="AW80" s="475"/>
      <c r="AX80" s="471">
        <f t="shared" si="28"/>
        <v>0</v>
      </c>
      <c r="AY80" s="487"/>
      <c r="AZ80" s="469"/>
      <c r="BA80" s="469"/>
      <c r="BB80" s="478"/>
      <c r="BC80" s="469"/>
      <c r="BD80" s="469"/>
      <c r="BE80" s="469"/>
      <c r="BF80" s="475"/>
      <c r="BG80" s="494">
        <f t="shared" si="14"/>
        <v>0</v>
      </c>
      <c r="BH80" s="512"/>
      <c r="BI80" s="481"/>
      <c r="BJ80" s="481"/>
      <c r="BK80" s="481"/>
      <c r="BL80" s="482"/>
      <c r="BM80" s="481"/>
      <c r="BN80" s="481"/>
      <c r="BO80" s="483"/>
      <c r="BP80" s="482">
        <f t="shared" si="73"/>
        <v>0</v>
      </c>
      <c r="BQ80" s="494">
        <f t="shared" si="15"/>
        <v>0</v>
      </c>
      <c r="BR80" s="512"/>
      <c r="BS80" s="481"/>
      <c r="BT80" s="481"/>
      <c r="BU80" s="481"/>
      <c r="BV80" s="482"/>
      <c r="BW80" s="481"/>
      <c r="BX80" s="481"/>
      <c r="BY80" s="483"/>
      <c r="BZ80" s="482">
        <f t="shared" si="5"/>
        <v>0</v>
      </c>
      <c r="CA80" s="494">
        <f t="shared" si="29"/>
        <v>0</v>
      </c>
      <c r="CB80" s="623"/>
      <c r="CC80" s="469"/>
      <c r="CD80" s="469"/>
      <c r="CE80" s="469"/>
      <c r="CF80" s="481"/>
      <c r="CG80" s="481"/>
      <c r="CH80" s="481"/>
      <c r="CI80" s="483"/>
      <c r="CJ80" s="485">
        <f t="shared" si="30"/>
        <v>0</v>
      </c>
      <c r="CK80" s="486">
        <f t="shared" si="16"/>
        <v>0</v>
      </c>
      <c r="CL80" s="479">
        <f t="shared" si="31"/>
        <v>0</v>
      </c>
      <c r="CM80" s="505"/>
      <c r="CN80" s="469"/>
      <c r="CO80" s="469"/>
      <c r="CP80" s="469"/>
      <c r="CQ80" s="469"/>
      <c r="CR80" s="469"/>
      <c r="CS80" s="485">
        <f t="shared" si="32"/>
        <v>0</v>
      </c>
      <c r="CT80" s="488"/>
      <c r="CU80" s="469"/>
      <c r="CV80" s="469"/>
      <c r="CW80" s="469"/>
      <c r="CX80" s="489"/>
      <c r="CY80" s="490"/>
      <c r="CZ80" s="491">
        <f t="shared" si="33"/>
        <v>0</v>
      </c>
      <c r="DA80" s="491">
        <f t="shared" si="6"/>
        <v>0</v>
      </c>
      <c r="DB80" s="491">
        <f t="shared" si="17"/>
        <v>0</v>
      </c>
      <c r="DC80" s="493">
        <f t="shared" si="7"/>
        <v>0</v>
      </c>
      <c r="DD80" s="494">
        <f t="shared" si="35"/>
        <v>0</v>
      </c>
      <c r="DE80" s="494">
        <f t="shared" si="34"/>
        <v>0</v>
      </c>
      <c r="DF80" s="494">
        <f t="shared" si="65"/>
        <v>0</v>
      </c>
      <c r="DG80" s="494">
        <f t="shared" si="8"/>
        <v>0</v>
      </c>
      <c r="DH80" s="494">
        <f t="shared" si="9"/>
        <v>0</v>
      </c>
      <c r="DI80" s="494">
        <f t="shared" ref="DI80:DI107" si="81">SUM(DG80:DH80)</f>
        <v>0</v>
      </c>
      <c r="DJ80" s="494">
        <f t="shared" si="18"/>
        <v>0</v>
      </c>
      <c r="DK80" s="494">
        <f t="shared" si="19"/>
        <v>0</v>
      </c>
      <c r="DL80" s="479">
        <f t="shared" ref="DL80:DL107" si="82">SUM(DJ80:DK80)</f>
        <v>0</v>
      </c>
      <c r="DQ80" s="169">
        <f t="shared" si="74"/>
        <v>0</v>
      </c>
      <c r="DR80" s="169">
        <f t="shared" si="74"/>
        <v>0</v>
      </c>
      <c r="DS80" s="169">
        <f t="shared" si="74"/>
        <v>0</v>
      </c>
      <c r="DT80" s="169">
        <f t="shared" si="74"/>
        <v>0</v>
      </c>
      <c r="DU80" s="169">
        <f t="shared" si="74"/>
        <v>0</v>
      </c>
      <c r="DV80" s="169">
        <f t="shared" si="74"/>
        <v>0</v>
      </c>
      <c r="DW80" s="169">
        <f t="shared" si="74"/>
        <v>0</v>
      </c>
      <c r="DX80" s="169">
        <f t="shared" si="74"/>
        <v>0</v>
      </c>
      <c r="DY80" s="169">
        <f t="shared" si="74"/>
        <v>0</v>
      </c>
      <c r="DZ80" s="169">
        <f t="shared" si="74"/>
        <v>0</v>
      </c>
      <c r="EA80" s="169">
        <f t="shared" si="74"/>
        <v>0</v>
      </c>
      <c r="EB80" s="169">
        <f t="shared" si="74"/>
        <v>0</v>
      </c>
      <c r="EC80" s="169">
        <f t="shared" si="74"/>
        <v>0</v>
      </c>
      <c r="ED80" s="169">
        <f t="shared" si="74"/>
        <v>0</v>
      </c>
      <c r="EE80" s="169">
        <f t="shared" si="74"/>
        <v>0</v>
      </c>
      <c r="EF80" s="169">
        <f t="shared" si="74"/>
        <v>0</v>
      </c>
      <c r="EG80" s="169">
        <f t="shared" si="62"/>
        <v>0</v>
      </c>
      <c r="EH80" s="169">
        <f t="shared" si="62"/>
        <v>0</v>
      </c>
      <c r="EI80" s="169">
        <f t="shared" si="62"/>
        <v>0</v>
      </c>
      <c r="EJ80" s="169">
        <f t="shared" si="62"/>
        <v>0</v>
      </c>
      <c r="EK80" s="169">
        <f t="shared" si="62"/>
        <v>0</v>
      </c>
      <c r="EL80" s="169">
        <f t="shared" si="62"/>
        <v>0</v>
      </c>
      <c r="EM80" s="169">
        <f t="shared" si="62"/>
        <v>0</v>
      </c>
      <c r="EN80" s="169">
        <f t="shared" si="62"/>
        <v>0</v>
      </c>
      <c r="EP80" s="169">
        <f t="shared" si="79"/>
        <v>0</v>
      </c>
      <c r="EQ80" s="169">
        <f t="shared" si="79"/>
        <v>0</v>
      </c>
      <c r="ER80" s="169">
        <f t="shared" si="79"/>
        <v>0</v>
      </c>
      <c r="ES80" s="169">
        <f t="shared" si="79"/>
        <v>0</v>
      </c>
      <c r="ET80" s="169">
        <f t="shared" si="79"/>
        <v>0</v>
      </c>
      <c r="EU80" s="169">
        <f t="shared" si="79"/>
        <v>0</v>
      </c>
      <c r="EV80" s="169">
        <f t="shared" si="79"/>
        <v>0</v>
      </c>
      <c r="EW80" s="169">
        <f t="shared" si="79"/>
        <v>0</v>
      </c>
      <c r="EX80" s="169">
        <f t="shared" si="79"/>
        <v>0</v>
      </c>
      <c r="EY80" s="169">
        <f t="shared" si="79"/>
        <v>0</v>
      </c>
      <c r="EZ80" s="169">
        <f t="shared" si="79"/>
        <v>0</v>
      </c>
      <c r="FA80" s="169">
        <f t="shared" si="79"/>
        <v>0</v>
      </c>
      <c r="FB80" s="169">
        <f t="shared" si="79"/>
        <v>0</v>
      </c>
      <c r="FC80" s="169">
        <f t="shared" si="79"/>
        <v>0</v>
      </c>
      <c r="FD80" s="169">
        <f t="shared" si="79"/>
        <v>0</v>
      </c>
      <c r="FE80" s="169">
        <f t="shared" si="79"/>
        <v>0</v>
      </c>
      <c r="FF80" s="169">
        <f t="shared" si="77"/>
        <v>0</v>
      </c>
      <c r="FG80" s="169">
        <f t="shared" si="77"/>
        <v>0</v>
      </c>
      <c r="FH80" s="169">
        <f t="shared" si="77"/>
        <v>0</v>
      </c>
      <c r="FI80" s="169">
        <f t="shared" si="77"/>
        <v>0</v>
      </c>
      <c r="FJ80" s="169">
        <f t="shared" si="77"/>
        <v>0</v>
      </c>
      <c r="FK80" s="169">
        <f t="shared" si="77"/>
        <v>0</v>
      </c>
      <c r="FL80" s="169">
        <f t="shared" si="77"/>
        <v>0</v>
      </c>
      <c r="FM80" s="169">
        <f t="shared" si="77"/>
        <v>0</v>
      </c>
      <c r="FO80" s="169">
        <f t="shared" si="80"/>
        <v>0</v>
      </c>
      <c r="FP80" s="169">
        <f t="shared" si="80"/>
        <v>0</v>
      </c>
      <c r="FQ80" s="169">
        <f t="shared" si="80"/>
        <v>0</v>
      </c>
      <c r="FR80" s="169">
        <f t="shared" si="80"/>
        <v>0</v>
      </c>
      <c r="FS80" s="169">
        <f t="shared" si="80"/>
        <v>0</v>
      </c>
      <c r="FT80" s="169">
        <f t="shared" si="80"/>
        <v>0</v>
      </c>
      <c r="FU80" s="169">
        <f t="shared" si="80"/>
        <v>0</v>
      </c>
      <c r="FV80" s="169">
        <f t="shared" si="80"/>
        <v>0</v>
      </c>
      <c r="FW80" s="169">
        <f t="shared" si="80"/>
        <v>0</v>
      </c>
      <c r="FX80" s="169">
        <f t="shared" si="80"/>
        <v>0</v>
      </c>
      <c r="FY80" s="169">
        <f t="shared" si="80"/>
        <v>0</v>
      </c>
      <c r="FZ80" s="169">
        <f t="shared" si="80"/>
        <v>0</v>
      </c>
      <c r="GA80" s="169">
        <f t="shared" si="80"/>
        <v>0</v>
      </c>
      <c r="GB80" s="169">
        <f t="shared" si="80"/>
        <v>0</v>
      </c>
      <c r="GC80" s="169">
        <f t="shared" si="80"/>
        <v>0</v>
      </c>
      <c r="GD80" s="169">
        <f t="shared" si="80"/>
        <v>0</v>
      </c>
      <c r="GE80" s="169">
        <f t="shared" si="78"/>
        <v>0</v>
      </c>
      <c r="GF80" s="169">
        <f t="shared" si="78"/>
        <v>0</v>
      </c>
      <c r="GG80" s="169">
        <f t="shared" si="78"/>
        <v>0</v>
      </c>
      <c r="GH80" s="169">
        <f t="shared" si="78"/>
        <v>0</v>
      </c>
      <c r="GI80" s="169">
        <f t="shared" si="78"/>
        <v>0</v>
      </c>
      <c r="GJ80" s="169">
        <f t="shared" si="78"/>
        <v>0</v>
      </c>
      <c r="GK80" s="169">
        <f t="shared" si="78"/>
        <v>0</v>
      </c>
      <c r="GL80" s="169">
        <f t="shared" si="78"/>
        <v>0</v>
      </c>
    </row>
    <row r="81" spans="1:194" s="169" customFormat="1" ht="15" hidden="1">
      <c r="A81" s="499"/>
      <c r="B81" s="499"/>
      <c r="D81" s="622"/>
      <c r="E81" s="450"/>
      <c r="F81" s="450"/>
      <c r="G81" s="450"/>
      <c r="H81" s="500"/>
      <c r="I81" s="452"/>
      <c r="J81" s="453"/>
      <c r="K81" s="453"/>
      <c r="L81" s="450"/>
      <c r="M81" s="450"/>
      <c r="N81" s="454"/>
      <c r="O81" s="455">
        <f t="shared" si="13"/>
        <v>0</v>
      </c>
      <c r="P81" s="456"/>
      <c r="Q81" s="457">
        <f t="shared" si="22"/>
        <v>0</v>
      </c>
      <c r="R81" s="457">
        <f t="shared" si="23"/>
        <v>0</v>
      </c>
      <c r="S81" s="458" t="e">
        <f>#REF!</f>
        <v>#REF!</v>
      </c>
      <c r="T81" s="458">
        <v>-9</v>
      </c>
      <c r="U81" s="458" t="e">
        <f t="shared" si="24"/>
        <v>#REF!</v>
      </c>
      <c r="V81" s="459"/>
      <c r="W81" s="459"/>
      <c r="X81" s="460">
        <f t="shared" si="25"/>
        <v>0</v>
      </c>
      <c r="Y81" s="461">
        <f t="shared" si="26"/>
        <v>0</v>
      </c>
      <c r="Z81" s="510"/>
      <c r="AA81" s="463"/>
      <c r="AB81" s="464"/>
      <c r="AC81" s="464"/>
      <c r="AD81" s="464"/>
      <c r="AE81" s="465"/>
      <c r="AF81" s="466"/>
      <c r="AG81" s="488"/>
      <c r="AH81" s="469"/>
      <c r="AI81" s="469"/>
      <c r="AJ81" s="469"/>
      <c r="AK81" s="469"/>
      <c r="AL81" s="469"/>
      <c r="AM81" s="469"/>
      <c r="AN81" s="469"/>
      <c r="AO81" s="471">
        <f t="shared" si="27"/>
        <v>0</v>
      </c>
      <c r="AP81" s="497"/>
      <c r="AQ81" s="496"/>
      <c r="AR81" s="496"/>
      <c r="AS81" s="496"/>
      <c r="AT81" s="514"/>
      <c r="AU81" s="469"/>
      <c r="AV81" s="469"/>
      <c r="AW81" s="475"/>
      <c r="AX81" s="471">
        <f t="shared" si="28"/>
        <v>0</v>
      </c>
      <c r="AY81" s="487"/>
      <c r="AZ81" s="469"/>
      <c r="BA81" s="469"/>
      <c r="BB81" s="478"/>
      <c r="BC81" s="469"/>
      <c r="BD81" s="469"/>
      <c r="BE81" s="469"/>
      <c r="BF81" s="475"/>
      <c r="BG81" s="494">
        <f t="shared" si="14"/>
        <v>0</v>
      </c>
      <c r="BH81" s="512"/>
      <c r="BI81" s="481"/>
      <c r="BJ81" s="481"/>
      <c r="BK81" s="481"/>
      <c r="BL81" s="482"/>
      <c r="BM81" s="481"/>
      <c r="BN81" s="481"/>
      <c r="BO81" s="483"/>
      <c r="BP81" s="482">
        <f t="shared" si="73"/>
        <v>0</v>
      </c>
      <c r="BQ81" s="494">
        <f t="shared" si="15"/>
        <v>0</v>
      </c>
      <c r="BR81" s="512"/>
      <c r="BS81" s="481"/>
      <c r="BT81" s="481"/>
      <c r="BU81" s="481"/>
      <c r="BV81" s="482"/>
      <c r="BW81" s="481"/>
      <c r="BX81" s="481"/>
      <c r="BY81" s="483"/>
      <c r="BZ81" s="482">
        <f t="shared" si="5"/>
        <v>0</v>
      </c>
      <c r="CA81" s="494">
        <f t="shared" si="29"/>
        <v>0</v>
      </c>
      <c r="CB81" s="623"/>
      <c r="CC81" s="469"/>
      <c r="CD81" s="469"/>
      <c r="CE81" s="469"/>
      <c r="CF81" s="481"/>
      <c r="CG81" s="481"/>
      <c r="CH81" s="481"/>
      <c r="CI81" s="483"/>
      <c r="CJ81" s="485">
        <f t="shared" si="30"/>
        <v>0</v>
      </c>
      <c r="CK81" s="486">
        <f t="shared" si="16"/>
        <v>0</v>
      </c>
      <c r="CL81" s="479">
        <f t="shared" si="31"/>
        <v>0</v>
      </c>
      <c r="CM81" s="505"/>
      <c r="CN81" s="469"/>
      <c r="CO81" s="469"/>
      <c r="CP81" s="469"/>
      <c r="CQ81" s="469"/>
      <c r="CR81" s="469"/>
      <c r="CS81" s="485">
        <f t="shared" si="32"/>
        <v>0</v>
      </c>
      <c r="CT81" s="488"/>
      <c r="CU81" s="469"/>
      <c r="CV81" s="469"/>
      <c r="CW81" s="469"/>
      <c r="CX81" s="489"/>
      <c r="CY81" s="490"/>
      <c r="CZ81" s="491">
        <f t="shared" si="33"/>
        <v>0</v>
      </c>
      <c r="DA81" s="491">
        <f t="shared" si="6"/>
        <v>0</v>
      </c>
      <c r="DB81" s="491">
        <f t="shared" si="17"/>
        <v>0</v>
      </c>
      <c r="DC81" s="493">
        <f t="shared" si="7"/>
        <v>0</v>
      </c>
      <c r="DD81" s="494">
        <f t="shared" si="35"/>
        <v>0</v>
      </c>
      <c r="DE81" s="494">
        <f t="shared" si="34"/>
        <v>0</v>
      </c>
      <c r="DF81" s="494">
        <f t="shared" si="65"/>
        <v>0</v>
      </c>
      <c r="DG81" s="494">
        <f t="shared" si="8"/>
        <v>0</v>
      </c>
      <c r="DH81" s="494">
        <f t="shared" si="9"/>
        <v>0</v>
      </c>
      <c r="DI81" s="494">
        <f t="shared" si="81"/>
        <v>0</v>
      </c>
      <c r="DJ81" s="494">
        <f t="shared" si="18"/>
        <v>0</v>
      </c>
      <c r="DK81" s="494">
        <f t="shared" si="19"/>
        <v>0</v>
      </c>
      <c r="DL81" s="479">
        <f t="shared" si="82"/>
        <v>0</v>
      </c>
      <c r="DQ81" s="169">
        <f t="shared" si="74"/>
        <v>0</v>
      </c>
      <c r="DR81" s="169">
        <f t="shared" si="74"/>
        <v>0</v>
      </c>
      <c r="DS81" s="169">
        <f t="shared" si="74"/>
        <v>0</v>
      </c>
      <c r="DT81" s="169">
        <f t="shared" si="74"/>
        <v>0</v>
      </c>
      <c r="DU81" s="169">
        <f t="shared" si="74"/>
        <v>0</v>
      </c>
      <c r="DV81" s="169">
        <f t="shared" si="74"/>
        <v>0</v>
      </c>
      <c r="DW81" s="169">
        <f t="shared" si="74"/>
        <v>0</v>
      </c>
      <c r="DX81" s="169">
        <f t="shared" si="74"/>
        <v>0</v>
      </c>
      <c r="DY81" s="169">
        <f t="shared" si="74"/>
        <v>0</v>
      </c>
      <c r="DZ81" s="169">
        <f t="shared" si="74"/>
        <v>0</v>
      </c>
      <c r="EA81" s="169">
        <f t="shared" si="74"/>
        <v>0</v>
      </c>
      <c r="EB81" s="169">
        <f t="shared" si="74"/>
        <v>0</v>
      </c>
      <c r="EC81" s="169">
        <f t="shared" si="74"/>
        <v>0</v>
      </c>
      <c r="ED81" s="169">
        <f t="shared" si="74"/>
        <v>0</v>
      </c>
      <c r="EE81" s="169">
        <f t="shared" si="74"/>
        <v>0</v>
      </c>
      <c r="EF81" s="169">
        <f t="shared" si="74"/>
        <v>0</v>
      </c>
      <c r="EG81" s="169">
        <f t="shared" ref="EG81:EN96" si="83">IF($I81=EG$3,$X81,0)</f>
        <v>0</v>
      </c>
      <c r="EH81" s="169">
        <f t="shared" si="83"/>
        <v>0</v>
      </c>
      <c r="EI81" s="169">
        <f t="shared" si="83"/>
        <v>0</v>
      </c>
      <c r="EJ81" s="169">
        <f t="shared" si="83"/>
        <v>0</v>
      </c>
      <c r="EK81" s="169">
        <f t="shared" si="83"/>
        <v>0</v>
      </c>
      <c r="EL81" s="169">
        <f t="shared" si="83"/>
        <v>0</v>
      </c>
      <c r="EM81" s="169">
        <f t="shared" si="83"/>
        <v>0</v>
      </c>
      <c r="EN81" s="169">
        <f t="shared" si="83"/>
        <v>0</v>
      </c>
      <c r="EP81" s="169">
        <f t="shared" si="79"/>
        <v>0</v>
      </c>
      <c r="EQ81" s="169">
        <f t="shared" si="79"/>
        <v>0</v>
      </c>
      <c r="ER81" s="169">
        <f t="shared" si="79"/>
        <v>0</v>
      </c>
      <c r="ES81" s="169">
        <f t="shared" si="79"/>
        <v>0</v>
      </c>
      <c r="ET81" s="169">
        <f t="shared" si="79"/>
        <v>0</v>
      </c>
      <c r="EU81" s="169">
        <f t="shared" si="79"/>
        <v>0</v>
      </c>
      <c r="EV81" s="169">
        <f t="shared" si="79"/>
        <v>0</v>
      </c>
      <c r="EW81" s="169">
        <f t="shared" si="79"/>
        <v>0</v>
      </c>
      <c r="EX81" s="169">
        <f t="shared" si="79"/>
        <v>0</v>
      </c>
      <c r="EY81" s="169">
        <f t="shared" si="79"/>
        <v>0</v>
      </c>
      <c r="EZ81" s="169">
        <f t="shared" si="79"/>
        <v>0</v>
      </c>
      <c r="FA81" s="169">
        <f t="shared" si="79"/>
        <v>0</v>
      </c>
      <c r="FB81" s="169">
        <f t="shared" si="79"/>
        <v>0</v>
      </c>
      <c r="FC81" s="169">
        <f t="shared" si="79"/>
        <v>0</v>
      </c>
      <c r="FD81" s="169">
        <f t="shared" si="79"/>
        <v>0</v>
      </c>
      <c r="FE81" s="169">
        <f t="shared" si="79"/>
        <v>0</v>
      </c>
      <c r="FF81" s="169">
        <f t="shared" si="77"/>
        <v>0</v>
      </c>
      <c r="FG81" s="169">
        <f t="shared" si="77"/>
        <v>0</v>
      </c>
      <c r="FH81" s="169">
        <f t="shared" si="77"/>
        <v>0</v>
      </c>
      <c r="FI81" s="169">
        <f t="shared" si="77"/>
        <v>0</v>
      </c>
      <c r="FJ81" s="169">
        <f t="shared" si="77"/>
        <v>0</v>
      </c>
      <c r="FK81" s="169">
        <f t="shared" si="77"/>
        <v>0</v>
      </c>
      <c r="FL81" s="169">
        <f t="shared" si="77"/>
        <v>0</v>
      </c>
      <c r="FM81" s="169">
        <f t="shared" si="77"/>
        <v>0</v>
      </c>
      <c r="FO81" s="169">
        <f t="shared" si="80"/>
        <v>0</v>
      </c>
      <c r="FP81" s="169">
        <f t="shared" si="80"/>
        <v>0</v>
      </c>
      <c r="FQ81" s="169">
        <f t="shared" si="80"/>
        <v>0</v>
      </c>
      <c r="FR81" s="169">
        <f t="shared" si="80"/>
        <v>0</v>
      </c>
      <c r="FS81" s="169">
        <f t="shared" si="80"/>
        <v>0</v>
      </c>
      <c r="FT81" s="169">
        <f t="shared" si="80"/>
        <v>0</v>
      </c>
      <c r="FU81" s="169">
        <f t="shared" si="80"/>
        <v>0</v>
      </c>
      <c r="FV81" s="169">
        <f t="shared" si="80"/>
        <v>0</v>
      </c>
      <c r="FW81" s="169">
        <f t="shared" si="80"/>
        <v>0</v>
      </c>
      <c r="FX81" s="169">
        <f t="shared" si="80"/>
        <v>0</v>
      </c>
      <c r="FY81" s="169">
        <f t="shared" si="80"/>
        <v>0</v>
      </c>
      <c r="FZ81" s="169">
        <f t="shared" si="80"/>
        <v>0</v>
      </c>
      <c r="GA81" s="169">
        <f t="shared" si="80"/>
        <v>0</v>
      </c>
      <c r="GB81" s="169">
        <f t="shared" si="80"/>
        <v>0</v>
      </c>
      <c r="GC81" s="169">
        <f t="shared" si="80"/>
        <v>0</v>
      </c>
      <c r="GD81" s="169">
        <f t="shared" si="80"/>
        <v>0</v>
      </c>
      <c r="GE81" s="169">
        <f t="shared" si="78"/>
        <v>0</v>
      </c>
      <c r="GF81" s="169">
        <f t="shared" si="78"/>
        <v>0</v>
      </c>
      <c r="GG81" s="169">
        <f t="shared" si="78"/>
        <v>0</v>
      </c>
      <c r="GH81" s="169">
        <f t="shared" si="78"/>
        <v>0</v>
      </c>
      <c r="GI81" s="169">
        <f t="shared" si="78"/>
        <v>0</v>
      </c>
      <c r="GJ81" s="169">
        <f t="shared" si="78"/>
        <v>0</v>
      </c>
      <c r="GK81" s="169">
        <f t="shared" si="78"/>
        <v>0</v>
      </c>
      <c r="GL81" s="169">
        <f t="shared" si="78"/>
        <v>0</v>
      </c>
    </row>
    <row r="82" spans="1:194" s="169" customFormat="1" ht="15" hidden="1">
      <c r="A82" s="499"/>
      <c r="B82" s="499"/>
      <c r="D82" s="622"/>
      <c r="E82" s="450"/>
      <c r="F82" s="450"/>
      <c r="G82" s="450"/>
      <c r="H82" s="500"/>
      <c r="I82" s="452"/>
      <c r="J82" s="453"/>
      <c r="K82" s="453"/>
      <c r="L82" s="450"/>
      <c r="M82" s="450"/>
      <c r="N82" s="454"/>
      <c r="O82" s="455">
        <f t="shared" si="13"/>
        <v>0</v>
      </c>
      <c r="P82" s="456"/>
      <c r="Q82" s="457">
        <f t="shared" si="22"/>
        <v>0</v>
      </c>
      <c r="R82" s="457">
        <f t="shared" si="23"/>
        <v>0</v>
      </c>
      <c r="S82" s="458" t="e">
        <f>#REF!</f>
        <v>#REF!</v>
      </c>
      <c r="T82" s="458">
        <v>-8</v>
      </c>
      <c r="U82" s="458" t="e">
        <f t="shared" si="24"/>
        <v>#REF!</v>
      </c>
      <c r="V82" s="459"/>
      <c r="W82" s="459"/>
      <c r="X82" s="460">
        <f t="shared" si="25"/>
        <v>0</v>
      </c>
      <c r="Y82" s="461">
        <f t="shared" si="26"/>
        <v>0</v>
      </c>
      <c r="Z82" s="510"/>
      <c r="AA82" s="463"/>
      <c r="AB82" s="464"/>
      <c r="AC82" s="464"/>
      <c r="AD82" s="464"/>
      <c r="AE82" s="465"/>
      <c r="AF82" s="466"/>
      <c r="AG82" s="488"/>
      <c r="AH82" s="469"/>
      <c r="AI82" s="469"/>
      <c r="AJ82" s="469"/>
      <c r="AK82" s="469"/>
      <c r="AL82" s="469"/>
      <c r="AM82" s="469"/>
      <c r="AN82" s="469"/>
      <c r="AO82" s="471">
        <f t="shared" si="27"/>
        <v>0</v>
      </c>
      <c r="AP82" s="497"/>
      <c r="AQ82" s="496"/>
      <c r="AR82" s="496"/>
      <c r="AS82" s="496"/>
      <c r="AT82" s="514"/>
      <c r="AU82" s="469"/>
      <c r="AV82" s="469"/>
      <c r="AW82" s="475"/>
      <c r="AX82" s="471">
        <f t="shared" si="28"/>
        <v>0</v>
      </c>
      <c r="AY82" s="487"/>
      <c r="AZ82" s="469"/>
      <c r="BA82" s="469"/>
      <c r="BB82" s="478"/>
      <c r="BC82" s="469"/>
      <c r="BD82" s="469"/>
      <c r="BE82" s="469"/>
      <c r="BF82" s="475"/>
      <c r="BG82" s="494">
        <f t="shared" si="14"/>
        <v>0</v>
      </c>
      <c r="BH82" s="512"/>
      <c r="BI82" s="481"/>
      <c r="BJ82" s="481"/>
      <c r="BK82" s="481"/>
      <c r="BL82" s="482"/>
      <c r="BM82" s="481"/>
      <c r="BN82" s="481"/>
      <c r="BO82" s="483"/>
      <c r="BP82" s="482">
        <f t="shared" si="73"/>
        <v>0</v>
      </c>
      <c r="BQ82" s="494">
        <f t="shared" si="15"/>
        <v>0</v>
      </c>
      <c r="BR82" s="512"/>
      <c r="BS82" s="481"/>
      <c r="BT82" s="481"/>
      <c r="BU82" s="481"/>
      <c r="BV82" s="482"/>
      <c r="BW82" s="481"/>
      <c r="BX82" s="481"/>
      <c r="BY82" s="483"/>
      <c r="BZ82" s="482">
        <f t="shared" si="5"/>
        <v>0</v>
      </c>
      <c r="CA82" s="494">
        <f t="shared" si="29"/>
        <v>0</v>
      </c>
      <c r="CB82" s="623"/>
      <c r="CC82" s="469"/>
      <c r="CD82" s="469"/>
      <c r="CE82" s="469"/>
      <c r="CF82" s="481"/>
      <c r="CG82" s="481"/>
      <c r="CH82" s="481"/>
      <c r="CI82" s="483"/>
      <c r="CJ82" s="485">
        <f t="shared" si="30"/>
        <v>0</v>
      </c>
      <c r="CK82" s="486">
        <f t="shared" si="16"/>
        <v>0</v>
      </c>
      <c r="CL82" s="479">
        <f t="shared" si="31"/>
        <v>0</v>
      </c>
      <c r="CM82" s="505"/>
      <c r="CN82" s="469"/>
      <c r="CO82" s="469"/>
      <c r="CP82" s="469"/>
      <c r="CQ82" s="469"/>
      <c r="CR82" s="469"/>
      <c r="CS82" s="485">
        <f t="shared" si="32"/>
        <v>0</v>
      </c>
      <c r="CT82" s="488"/>
      <c r="CU82" s="469"/>
      <c r="CV82" s="469"/>
      <c r="CW82" s="469"/>
      <c r="CX82" s="489"/>
      <c r="CY82" s="490"/>
      <c r="CZ82" s="491">
        <f t="shared" si="33"/>
        <v>0</v>
      </c>
      <c r="DA82" s="491">
        <f t="shared" si="6"/>
        <v>0</v>
      </c>
      <c r="DB82" s="491">
        <f t="shared" si="17"/>
        <v>0</v>
      </c>
      <c r="DC82" s="493">
        <f t="shared" si="7"/>
        <v>0</v>
      </c>
      <c r="DD82" s="494">
        <f t="shared" si="35"/>
        <v>0</v>
      </c>
      <c r="DE82" s="494">
        <f t="shared" si="34"/>
        <v>0</v>
      </c>
      <c r="DF82" s="494">
        <f t="shared" si="65"/>
        <v>0</v>
      </c>
      <c r="DG82" s="494">
        <f t="shared" si="8"/>
        <v>0</v>
      </c>
      <c r="DH82" s="494">
        <f t="shared" si="9"/>
        <v>0</v>
      </c>
      <c r="DI82" s="494">
        <f t="shared" si="81"/>
        <v>0</v>
      </c>
      <c r="DJ82" s="494">
        <f t="shared" si="18"/>
        <v>0</v>
      </c>
      <c r="DK82" s="494">
        <f t="shared" si="19"/>
        <v>0</v>
      </c>
      <c r="DL82" s="479">
        <f t="shared" si="82"/>
        <v>0</v>
      </c>
      <c r="DQ82" s="169">
        <f t="shared" si="74"/>
        <v>0</v>
      </c>
      <c r="DR82" s="169">
        <f t="shared" si="74"/>
        <v>0</v>
      </c>
      <c r="DS82" s="169">
        <f t="shared" si="74"/>
        <v>0</v>
      </c>
      <c r="DT82" s="169">
        <f t="shared" si="74"/>
        <v>0</v>
      </c>
      <c r="DU82" s="169">
        <f t="shared" si="74"/>
        <v>0</v>
      </c>
      <c r="DV82" s="169">
        <f t="shared" si="74"/>
        <v>0</v>
      </c>
      <c r="DW82" s="169">
        <f t="shared" si="74"/>
        <v>0</v>
      </c>
      <c r="DX82" s="169">
        <f t="shared" si="74"/>
        <v>0</v>
      </c>
      <c r="DY82" s="169">
        <f t="shared" si="74"/>
        <v>0</v>
      </c>
      <c r="DZ82" s="169">
        <f t="shared" si="74"/>
        <v>0</v>
      </c>
      <c r="EA82" s="169">
        <f t="shared" si="74"/>
        <v>0</v>
      </c>
      <c r="EB82" s="169">
        <f t="shared" si="74"/>
        <v>0</v>
      </c>
      <c r="EC82" s="169">
        <f t="shared" si="74"/>
        <v>0</v>
      </c>
      <c r="ED82" s="169">
        <f t="shared" si="74"/>
        <v>0</v>
      </c>
      <c r="EE82" s="169">
        <f t="shared" si="74"/>
        <v>0</v>
      </c>
      <c r="EF82" s="169">
        <f t="shared" si="74"/>
        <v>0</v>
      </c>
      <c r="EG82" s="169">
        <f t="shared" si="83"/>
        <v>0</v>
      </c>
      <c r="EH82" s="169">
        <f t="shared" si="83"/>
        <v>0</v>
      </c>
      <c r="EI82" s="169">
        <f t="shared" si="83"/>
        <v>0</v>
      </c>
      <c r="EJ82" s="169">
        <f t="shared" si="83"/>
        <v>0</v>
      </c>
      <c r="EK82" s="169">
        <f t="shared" si="83"/>
        <v>0</v>
      </c>
      <c r="EL82" s="169">
        <f t="shared" si="83"/>
        <v>0</v>
      </c>
      <c r="EM82" s="169">
        <f t="shared" si="83"/>
        <v>0</v>
      </c>
      <c r="EN82" s="169">
        <f t="shared" si="83"/>
        <v>0</v>
      </c>
      <c r="EP82" s="169">
        <f t="shared" si="79"/>
        <v>0</v>
      </c>
      <c r="EQ82" s="169">
        <f t="shared" si="79"/>
        <v>0</v>
      </c>
      <c r="ER82" s="169">
        <f t="shared" si="79"/>
        <v>0</v>
      </c>
      <c r="ES82" s="169">
        <f t="shared" si="79"/>
        <v>0</v>
      </c>
      <c r="ET82" s="169">
        <f t="shared" si="79"/>
        <v>0</v>
      </c>
      <c r="EU82" s="169">
        <f t="shared" si="79"/>
        <v>0</v>
      </c>
      <c r="EV82" s="169">
        <f t="shared" si="79"/>
        <v>0</v>
      </c>
      <c r="EW82" s="169">
        <f t="shared" si="79"/>
        <v>0</v>
      </c>
      <c r="EX82" s="169">
        <f t="shared" si="79"/>
        <v>0</v>
      </c>
      <c r="EY82" s="169">
        <f t="shared" si="79"/>
        <v>0</v>
      </c>
      <c r="EZ82" s="169">
        <f t="shared" si="79"/>
        <v>0</v>
      </c>
      <c r="FA82" s="169">
        <f t="shared" si="79"/>
        <v>0</v>
      </c>
      <c r="FB82" s="169">
        <f t="shared" si="79"/>
        <v>0</v>
      </c>
      <c r="FC82" s="169">
        <f t="shared" si="79"/>
        <v>0</v>
      </c>
      <c r="FD82" s="169">
        <f t="shared" si="79"/>
        <v>0</v>
      </c>
      <c r="FE82" s="169">
        <f t="shared" si="79"/>
        <v>0</v>
      </c>
      <c r="FF82" s="169">
        <f t="shared" si="77"/>
        <v>0</v>
      </c>
      <c r="FG82" s="169">
        <f t="shared" si="77"/>
        <v>0</v>
      </c>
      <c r="FH82" s="169">
        <f t="shared" si="77"/>
        <v>0</v>
      </c>
      <c r="FI82" s="169">
        <f t="shared" si="77"/>
        <v>0</v>
      </c>
      <c r="FJ82" s="169">
        <f t="shared" si="77"/>
        <v>0</v>
      </c>
      <c r="FK82" s="169">
        <f t="shared" si="77"/>
        <v>0</v>
      </c>
      <c r="FL82" s="169">
        <f t="shared" si="77"/>
        <v>0</v>
      </c>
      <c r="FM82" s="169">
        <f t="shared" si="77"/>
        <v>0</v>
      </c>
      <c r="FO82" s="169">
        <f t="shared" si="80"/>
        <v>0</v>
      </c>
      <c r="FP82" s="169">
        <f t="shared" si="80"/>
        <v>0</v>
      </c>
      <c r="FQ82" s="169">
        <f t="shared" si="80"/>
        <v>0</v>
      </c>
      <c r="FR82" s="169">
        <f t="shared" si="80"/>
        <v>0</v>
      </c>
      <c r="FS82" s="169">
        <f t="shared" si="80"/>
        <v>0</v>
      </c>
      <c r="FT82" s="169">
        <f t="shared" si="80"/>
        <v>0</v>
      </c>
      <c r="FU82" s="169">
        <f t="shared" si="80"/>
        <v>0</v>
      </c>
      <c r="FV82" s="169">
        <f t="shared" si="80"/>
        <v>0</v>
      </c>
      <c r="FW82" s="169">
        <f t="shared" si="80"/>
        <v>0</v>
      </c>
      <c r="FX82" s="169">
        <f t="shared" si="80"/>
        <v>0</v>
      </c>
      <c r="FY82" s="169">
        <f t="shared" si="80"/>
        <v>0</v>
      </c>
      <c r="FZ82" s="169">
        <f t="shared" si="80"/>
        <v>0</v>
      </c>
      <c r="GA82" s="169">
        <f t="shared" si="80"/>
        <v>0</v>
      </c>
      <c r="GB82" s="169">
        <f t="shared" si="80"/>
        <v>0</v>
      </c>
      <c r="GC82" s="169">
        <f t="shared" si="80"/>
        <v>0</v>
      </c>
      <c r="GD82" s="169">
        <f t="shared" si="80"/>
        <v>0</v>
      </c>
      <c r="GE82" s="169">
        <f t="shared" si="78"/>
        <v>0</v>
      </c>
      <c r="GF82" s="169">
        <f t="shared" si="78"/>
        <v>0</v>
      </c>
      <c r="GG82" s="169">
        <f t="shared" si="78"/>
        <v>0</v>
      </c>
      <c r="GH82" s="169">
        <f t="shared" si="78"/>
        <v>0</v>
      </c>
      <c r="GI82" s="169">
        <f t="shared" si="78"/>
        <v>0</v>
      </c>
      <c r="GJ82" s="169">
        <f t="shared" si="78"/>
        <v>0</v>
      </c>
      <c r="GK82" s="169">
        <f t="shared" si="78"/>
        <v>0</v>
      </c>
      <c r="GL82" s="169">
        <f t="shared" si="78"/>
        <v>0</v>
      </c>
    </row>
    <row r="83" spans="1:194" s="169" customFormat="1" ht="15" hidden="1">
      <c r="A83" s="499"/>
      <c r="B83" s="499"/>
      <c r="D83" s="622"/>
      <c r="E83" s="450"/>
      <c r="F83" s="450"/>
      <c r="G83" s="450"/>
      <c r="H83" s="500"/>
      <c r="I83" s="452"/>
      <c r="J83" s="453"/>
      <c r="K83" s="453"/>
      <c r="L83" s="450"/>
      <c r="M83" s="450"/>
      <c r="N83" s="454"/>
      <c r="O83" s="455">
        <f t="shared" si="13"/>
        <v>0</v>
      </c>
      <c r="P83" s="456"/>
      <c r="Q83" s="457">
        <f t="shared" si="22"/>
        <v>0</v>
      </c>
      <c r="R83" s="457">
        <f t="shared" si="23"/>
        <v>0</v>
      </c>
      <c r="S83" s="458" t="e">
        <f>#REF!</f>
        <v>#REF!</v>
      </c>
      <c r="T83" s="458">
        <v>-7</v>
      </c>
      <c r="U83" s="458" t="e">
        <f t="shared" si="24"/>
        <v>#REF!</v>
      </c>
      <c r="V83" s="459"/>
      <c r="W83" s="459"/>
      <c r="X83" s="460">
        <f t="shared" si="25"/>
        <v>0</v>
      </c>
      <c r="Y83" s="461">
        <f t="shared" si="26"/>
        <v>0</v>
      </c>
      <c r="Z83" s="510"/>
      <c r="AA83" s="463"/>
      <c r="AB83" s="464"/>
      <c r="AC83" s="464"/>
      <c r="AD83" s="464"/>
      <c r="AE83" s="465"/>
      <c r="AF83" s="466"/>
      <c r="AG83" s="488"/>
      <c r="AH83" s="469"/>
      <c r="AI83" s="469"/>
      <c r="AJ83" s="469"/>
      <c r="AK83" s="469"/>
      <c r="AL83" s="469"/>
      <c r="AM83" s="469"/>
      <c r="AN83" s="469"/>
      <c r="AO83" s="471">
        <f t="shared" si="27"/>
        <v>0</v>
      </c>
      <c r="AP83" s="497"/>
      <c r="AQ83" s="496"/>
      <c r="AR83" s="496"/>
      <c r="AS83" s="496"/>
      <c r="AT83" s="514"/>
      <c r="AU83" s="469"/>
      <c r="AV83" s="469"/>
      <c r="AW83" s="475"/>
      <c r="AX83" s="471">
        <f t="shared" si="28"/>
        <v>0</v>
      </c>
      <c r="AY83" s="487"/>
      <c r="AZ83" s="469"/>
      <c r="BA83" s="469"/>
      <c r="BB83" s="478"/>
      <c r="BC83" s="469"/>
      <c r="BD83" s="469"/>
      <c r="BE83" s="469"/>
      <c r="BF83" s="475"/>
      <c r="BG83" s="494">
        <f t="shared" si="14"/>
        <v>0</v>
      </c>
      <c r="BH83" s="512"/>
      <c r="BI83" s="481"/>
      <c r="BJ83" s="481"/>
      <c r="BK83" s="481"/>
      <c r="BL83" s="482"/>
      <c r="BM83" s="481"/>
      <c r="BN83" s="481"/>
      <c r="BO83" s="483"/>
      <c r="BP83" s="482">
        <f t="shared" si="73"/>
        <v>0</v>
      </c>
      <c r="BQ83" s="494">
        <f t="shared" si="15"/>
        <v>0</v>
      </c>
      <c r="BR83" s="512"/>
      <c r="BS83" s="481"/>
      <c r="BT83" s="481"/>
      <c r="BU83" s="481"/>
      <c r="BV83" s="482"/>
      <c r="BW83" s="481"/>
      <c r="BX83" s="481"/>
      <c r="BY83" s="483"/>
      <c r="BZ83" s="482">
        <f t="shared" si="5"/>
        <v>0</v>
      </c>
      <c r="CA83" s="494">
        <f t="shared" si="29"/>
        <v>0</v>
      </c>
      <c r="CB83" s="623"/>
      <c r="CC83" s="469"/>
      <c r="CD83" s="469"/>
      <c r="CE83" s="469"/>
      <c r="CF83" s="481"/>
      <c r="CG83" s="481"/>
      <c r="CH83" s="481"/>
      <c r="CI83" s="483"/>
      <c r="CJ83" s="485">
        <f t="shared" si="30"/>
        <v>0</v>
      </c>
      <c r="CK83" s="486">
        <f t="shared" si="16"/>
        <v>0</v>
      </c>
      <c r="CL83" s="479">
        <f t="shared" si="31"/>
        <v>0</v>
      </c>
      <c r="CM83" s="505"/>
      <c r="CN83" s="469"/>
      <c r="CO83" s="469"/>
      <c r="CP83" s="469"/>
      <c r="CQ83" s="469"/>
      <c r="CR83" s="469"/>
      <c r="CS83" s="485">
        <f t="shared" si="32"/>
        <v>0</v>
      </c>
      <c r="CT83" s="488"/>
      <c r="CU83" s="469"/>
      <c r="CV83" s="469"/>
      <c r="CW83" s="469"/>
      <c r="CX83" s="489"/>
      <c r="CY83" s="490"/>
      <c r="CZ83" s="491">
        <f t="shared" si="33"/>
        <v>0</v>
      </c>
      <c r="DA83" s="491">
        <f t="shared" si="6"/>
        <v>0</v>
      </c>
      <c r="DB83" s="491">
        <f t="shared" si="17"/>
        <v>0</v>
      </c>
      <c r="DC83" s="493">
        <f t="shared" si="7"/>
        <v>0</v>
      </c>
      <c r="DD83" s="494">
        <f t="shared" si="35"/>
        <v>0</v>
      </c>
      <c r="DE83" s="494">
        <f t="shared" si="34"/>
        <v>0</v>
      </c>
      <c r="DF83" s="494">
        <f t="shared" si="65"/>
        <v>0</v>
      </c>
      <c r="DG83" s="494">
        <f t="shared" si="8"/>
        <v>0</v>
      </c>
      <c r="DH83" s="494">
        <f t="shared" si="9"/>
        <v>0</v>
      </c>
      <c r="DI83" s="494">
        <f t="shared" si="81"/>
        <v>0</v>
      </c>
      <c r="DJ83" s="494">
        <f t="shared" si="18"/>
        <v>0</v>
      </c>
      <c r="DK83" s="494">
        <f t="shared" si="19"/>
        <v>0</v>
      </c>
      <c r="DL83" s="479">
        <f t="shared" si="82"/>
        <v>0</v>
      </c>
      <c r="DQ83" s="169">
        <f t="shared" si="74"/>
        <v>0</v>
      </c>
      <c r="DR83" s="169">
        <f t="shared" si="74"/>
        <v>0</v>
      </c>
      <c r="DS83" s="169">
        <f t="shared" si="74"/>
        <v>0</v>
      </c>
      <c r="DT83" s="169">
        <f t="shared" si="74"/>
        <v>0</v>
      </c>
      <c r="DU83" s="169">
        <f t="shared" si="74"/>
        <v>0</v>
      </c>
      <c r="DV83" s="169">
        <f t="shared" si="74"/>
        <v>0</v>
      </c>
      <c r="DW83" s="169">
        <f t="shared" si="74"/>
        <v>0</v>
      </c>
      <c r="DX83" s="169">
        <f t="shared" si="74"/>
        <v>0</v>
      </c>
      <c r="DY83" s="169">
        <f t="shared" si="74"/>
        <v>0</v>
      </c>
      <c r="DZ83" s="169">
        <f t="shared" si="74"/>
        <v>0</v>
      </c>
      <c r="EA83" s="169">
        <f t="shared" si="74"/>
        <v>0</v>
      </c>
      <c r="EB83" s="169">
        <f t="shared" si="74"/>
        <v>0</v>
      </c>
      <c r="EC83" s="169">
        <f t="shared" si="74"/>
        <v>0</v>
      </c>
      <c r="ED83" s="169">
        <f t="shared" si="74"/>
        <v>0</v>
      </c>
      <c r="EE83" s="169">
        <f t="shared" si="74"/>
        <v>0</v>
      </c>
      <c r="EF83" s="169">
        <f t="shared" si="74"/>
        <v>0</v>
      </c>
      <c r="EG83" s="169">
        <f t="shared" si="83"/>
        <v>0</v>
      </c>
      <c r="EH83" s="169">
        <f t="shared" si="83"/>
        <v>0</v>
      </c>
      <c r="EI83" s="169">
        <f t="shared" si="83"/>
        <v>0</v>
      </c>
      <c r="EJ83" s="169">
        <f t="shared" si="83"/>
        <v>0</v>
      </c>
      <c r="EK83" s="169">
        <f t="shared" si="83"/>
        <v>0</v>
      </c>
      <c r="EL83" s="169">
        <f t="shared" si="83"/>
        <v>0</v>
      </c>
      <c r="EM83" s="169">
        <f t="shared" si="83"/>
        <v>0</v>
      </c>
      <c r="EN83" s="169">
        <f t="shared" si="83"/>
        <v>0</v>
      </c>
      <c r="EP83" s="169">
        <f t="shared" si="79"/>
        <v>0</v>
      </c>
      <c r="EQ83" s="169">
        <f t="shared" si="79"/>
        <v>0</v>
      </c>
      <c r="ER83" s="169">
        <f t="shared" si="79"/>
        <v>0</v>
      </c>
      <c r="ES83" s="169">
        <f t="shared" si="79"/>
        <v>0</v>
      </c>
      <c r="ET83" s="169">
        <f t="shared" si="79"/>
        <v>0</v>
      </c>
      <c r="EU83" s="169">
        <f t="shared" si="79"/>
        <v>0</v>
      </c>
      <c r="EV83" s="169">
        <f t="shared" si="79"/>
        <v>0</v>
      </c>
      <c r="EW83" s="169">
        <f t="shared" si="79"/>
        <v>0</v>
      </c>
      <c r="EX83" s="169">
        <f t="shared" si="79"/>
        <v>0</v>
      </c>
      <c r="EY83" s="169">
        <f t="shared" si="79"/>
        <v>0</v>
      </c>
      <c r="EZ83" s="169">
        <f t="shared" si="79"/>
        <v>0</v>
      </c>
      <c r="FA83" s="169">
        <f t="shared" si="79"/>
        <v>0</v>
      </c>
      <c r="FB83" s="169">
        <f t="shared" si="79"/>
        <v>0</v>
      </c>
      <c r="FC83" s="169">
        <f t="shared" si="79"/>
        <v>0</v>
      </c>
      <c r="FD83" s="169">
        <f t="shared" si="79"/>
        <v>0</v>
      </c>
      <c r="FE83" s="169">
        <f t="shared" si="79"/>
        <v>0</v>
      </c>
      <c r="FF83" s="169">
        <f t="shared" si="77"/>
        <v>0</v>
      </c>
      <c r="FG83" s="169">
        <f t="shared" si="77"/>
        <v>0</v>
      </c>
      <c r="FH83" s="169">
        <f t="shared" si="77"/>
        <v>0</v>
      </c>
      <c r="FI83" s="169">
        <f t="shared" si="77"/>
        <v>0</v>
      </c>
      <c r="FJ83" s="169">
        <f t="shared" si="77"/>
        <v>0</v>
      </c>
      <c r="FK83" s="169">
        <f t="shared" si="77"/>
        <v>0</v>
      </c>
      <c r="FL83" s="169">
        <f t="shared" si="77"/>
        <v>0</v>
      </c>
      <c r="FM83" s="169">
        <f t="shared" si="77"/>
        <v>0</v>
      </c>
      <c r="FO83" s="169">
        <f t="shared" si="80"/>
        <v>0</v>
      </c>
      <c r="FP83" s="169">
        <f t="shared" si="80"/>
        <v>0</v>
      </c>
      <c r="FQ83" s="169">
        <f t="shared" si="80"/>
        <v>0</v>
      </c>
      <c r="FR83" s="169">
        <f t="shared" si="80"/>
        <v>0</v>
      </c>
      <c r="FS83" s="169">
        <f t="shared" si="80"/>
        <v>0</v>
      </c>
      <c r="FT83" s="169">
        <f t="shared" si="80"/>
        <v>0</v>
      </c>
      <c r="FU83" s="169">
        <f t="shared" si="80"/>
        <v>0</v>
      </c>
      <c r="FV83" s="169">
        <f t="shared" si="80"/>
        <v>0</v>
      </c>
      <c r="FW83" s="169">
        <f t="shared" si="80"/>
        <v>0</v>
      </c>
      <c r="FX83" s="169">
        <f t="shared" si="80"/>
        <v>0</v>
      </c>
      <c r="FY83" s="169">
        <f t="shared" si="80"/>
        <v>0</v>
      </c>
      <c r="FZ83" s="169">
        <f t="shared" si="80"/>
        <v>0</v>
      </c>
      <c r="GA83" s="169">
        <f t="shared" si="80"/>
        <v>0</v>
      </c>
      <c r="GB83" s="169">
        <f t="shared" si="80"/>
        <v>0</v>
      </c>
      <c r="GC83" s="169">
        <f t="shared" si="80"/>
        <v>0</v>
      </c>
      <c r="GD83" s="169">
        <f t="shared" si="80"/>
        <v>0</v>
      </c>
      <c r="GE83" s="169">
        <f t="shared" si="78"/>
        <v>0</v>
      </c>
      <c r="GF83" s="169">
        <f t="shared" si="78"/>
        <v>0</v>
      </c>
      <c r="GG83" s="169">
        <f t="shared" si="78"/>
        <v>0</v>
      </c>
      <c r="GH83" s="169">
        <f t="shared" si="78"/>
        <v>0</v>
      </c>
      <c r="GI83" s="169">
        <f t="shared" si="78"/>
        <v>0</v>
      </c>
      <c r="GJ83" s="169">
        <f t="shared" si="78"/>
        <v>0</v>
      </c>
      <c r="GK83" s="169">
        <f t="shared" si="78"/>
        <v>0</v>
      </c>
      <c r="GL83" s="169">
        <f t="shared" si="78"/>
        <v>0</v>
      </c>
    </row>
    <row r="84" spans="1:194" s="169" customFormat="1" ht="15" hidden="1">
      <c r="A84" s="499"/>
      <c r="B84" s="499"/>
      <c r="D84" s="622"/>
      <c r="E84" s="450"/>
      <c r="F84" s="450"/>
      <c r="G84" s="450"/>
      <c r="H84" s="500"/>
      <c r="I84" s="452"/>
      <c r="J84" s="453"/>
      <c r="K84" s="453"/>
      <c r="L84" s="450"/>
      <c r="M84" s="450"/>
      <c r="N84" s="454"/>
      <c r="O84" s="455">
        <f t="shared" si="13"/>
        <v>0</v>
      </c>
      <c r="P84" s="456"/>
      <c r="Q84" s="457">
        <f>P84*IF(K84="ELECTRÓNICO",1.05,IF(K84="ELECTROMAGNÉTICO",1.25,1))</f>
        <v>0</v>
      </c>
      <c r="R84" s="457">
        <f>O84*Q84</f>
        <v>0</v>
      </c>
      <c r="S84" s="458" t="e">
        <f>#REF!</f>
        <v>#REF!</v>
      </c>
      <c r="T84" s="458">
        <v>-9</v>
      </c>
      <c r="U84" s="458" t="e">
        <f>T84*S84</f>
        <v>#REF!</v>
      </c>
      <c r="V84" s="459"/>
      <c r="W84" s="459"/>
      <c r="X84" s="460">
        <f t="shared" si="25"/>
        <v>0</v>
      </c>
      <c r="Y84" s="461">
        <f t="shared" si="26"/>
        <v>0</v>
      </c>
      <c r="Z84" s="510"/>
      <c r="AA84" s="463"/>
      <c r="AB84" s="464"/>
      <c r="AC84" s="464"/>
      <c r="AD84" s="464"/>
      <c r="AE84" s="465"/>
      <c r="AF84" s="466"/>
      <c r="AG84" s="488"/>
      <c r="AH84" s="469"/>
      <c r="AI84" s="469"/>
      <c r="AJ84" s="469"/>
      <c r="AK84" s="469"/>
      <c r="AL84" s="469"/>
      <c r="AM84" s="469"/>
      <c r="AN84" s="469"/>
      <c r="AO84" s="471">
        <f t="shared" si="27"/>
        <v>0</v>
      </c>
      <c r="AP84" s="497"/>
      <c r="AQ84" s="496"/>
      <c r="AR84" s="496"/>
      <c r="AS84" s="496"/>
      <c r="AT84" s="514"/>
      <c r="AU84" s="469"/>
      <c r="AV84" s="469"/>
      <c r="AW84" s="475"/>
      <c r="AX84" s="471">
        <f t="shared" si="28"/>
        <v>0</v>
      </c>
      <c r="AY84" s="487"/>
      <c r="AZ84" s="469"/>
      <c r="BA84" s="469"/>
      <c r="BB84" s="478"/>
      <c r="BC84" s="469"/>
      <c r="BD84" s="469"/>
      <c r="BE84" s="469"/>
      <c r="BF84" s="475"/>
      <c r="BG84" s="494">
        <f t="shared" si="14"/>
        <v>0</v>
      </c>
      <c r="BH84" s="512"/>
      <c r="BI84" s="481"/>
      <c r="BJ84" s="481"/>
      <c r="BK84" s="481"/>
      <c r="BL84" s="482"/>
      <c r="BM84" s="481"/>
      <c r="BN84" s="481"/>
      <c r="BO84" s="483"/>
      <c r="BP84" s="482">
        <f t="shared" si="73"/>
        <v>0</v>
      </c>
      <c r="BQ84" s="494">
        <f t="shared" si="15"/>
        <v>0</v>
      </c>
      <c r="BR84" s="512"/>
      <c r="BS84" s="481"/>
      <c r="BT84" s="481"/>
      <c r="BU84" s="481"/>
      <c r="BV84" s="482"/>
      <c r="BW84" s="481"/>
      <c r="BX84" s="481"/>
      <c r="BY84" s="483"/>
      <c r="BZ84" s="482">
        <f t="shared" si="5"/>
        <v>0</v>
      </c>
      <c r="CA84" s="494">
        <f t="shared" si="29"/>
        <v>0</v>
      </c>
      <c r="CB84" s="623"/>
      <c r="CC84" s="469"/>
      <c r="CD84" s="469"/>
      <c r="CE84" s="469"/>
      <c r="CF84" s="481"/>
      <c r="CG84" s="481"/>
      <c r="CH84" s="481"/>
      <c r="CI84" s="483"/>
      <c r="CJ84" s="485">
        <f t="shared" si="30"/>
        <v>0</v>
      </c>
      <c r="CK84" s="486">
        <f t="shared" si="16"/>
        <v>0</v>
      </c>
      <c r="CL84" s="479">
        <f t="shared" si="31"/>
        <v>0</v>
      </c>
      <c r="CM84" s="505"/>
      <c r="CN84" s="469"/>
      <c r="CO84" s="469"/>
      <c r="CP84" s="469"/>
      <c r="CQ84" s="469"/>
      <c r="CR84" s="469"/>
      <c r="CS84" s="485">
        <f t="shared" si="32"/>
        <v>0</v>
      </c>
      <c r="CT84" s="488"/>
      <c r="CU84" s="469"/>
      <c r="CV84" s="469"/>
      <c r="CW84" s="469"/>
      <c r="CX84" s="489"/>
      <c r="CY84" s="490"/>
      <c r="CZ84" s="491">
        <f t="shared" si="33"/>
        <v>0</v>
      </c>
      <c r="DA84" s="491">
        <f t="shared" si="6"/>
        <v>0</v>
      </c>
      <c r="DB84" s="491">
        <f t="shared" si="17"/>
        <v>0</v>
      </c>
      <c r="DC84" s="493">
        <f t="shared" si="7"/>
        <v>0</v>
      </c>
      <c r="DD84" s="494">
        <f t="shared" si="35"/>
        <v>0</v>
      </c>
      <c r="DE84" s="494">
        <f t="shared" si="34"/>
        <v>0</v>
      </c>
      <c r="DF84" s="494">
        <f t="shared" si="65"/>
        <v>0</v>
      </c>
      <c r="DG84" s="494">
        <f t="shared" si="8"/>
        <v>0</v>
      </c>
      <c r="DH84" s="494">
        <f t="shared" si="9"/>
        <v>0</v>
      </c>
      <c r="DI84" s="494">
        <f t="shared" si="81"/>
        <v>0</v>
      </c>
      <c r="DJ84" s="494">
        <f t="shared" si="18"/>
        <v>0</v>
      </c>
      <c r="DK84" s="494">
        <f t="shared" si="19"/>
        <v>0</v>
      </c>
      <c r="DL84" s="479">
        <f t="shared" si="82"/>
        <v>0</v>
      </c>
      <c r="DQ84" s="169">
        <f t="shared" si="74"/>
        <v>0</v>
      </c>
      <c r="DR84" s="169">
        <f t="shared" si="74"/>
        <v>0</v>
      </c>
      <c r="DS84" s="169">
        <f t="shared" si="74"/>
        <v>0</v>
      </c>
      <c r="DT84" s="169">
        <f t="shared" si="74"/>
        <v>0</v>
      </c>
      <c r="DU84" s="169">
        <f t="shared" si="74"/>
        <v>0</v>
      </c>
      <c r="DV84" s="169">
        <f t="shared" si="74"/>
        <v>0</v>
      </c>
      <c r="DW84" s="169">
        <f t="shared" si="74"/>
        <v>0</v>
      </c>
      <c r="DX84" s="169">
        <f t="shared" si="74"/>
        <v>0</v>
      </c>
      <c r="DY84" s="169">
        <f t="shared" si="74"/>
        <v>0</v>
      </c>
      <c r="DZ84" s="169">
        <f t="shared" si="74"/>
        <v>0</v>
      </c>
      <c r="EA84" s="169">
        <f t="shared" si="74"/>
        <v>0</v>
      </c>
      <c r="EB84" s="169">
        <f t="shared" si="74"/>
        <v>0</v>
      </c>
      <c r="EC84" s="169">
        <f t="shared" si="74"/>
        <v>0</v>
      </c>
      <c r="ED84" s="169">
        <f t="shared" si="74"/>
        <v>0</v>
      </c>
      <c r="EE84" s="169">
        <f t="shared" si="74"/>
        <v>0</v>
      </c>
      <c r="EF84" s="169">
        <f t="shared" si="74"/>
        <v>0</v>
      </c>
      <c r="EG84" s="169">
        <f t="shared" si="83"/>
        <v>0</v>
      </c>
      <c r="EH84" s="169">
        <f t="shared" si="83"/>
        <v>0</v>
      </c>
      <c r="EI84" s="169">
        <f t="shared" si="83"/>
        <v>0</v>
      </c>
      <c r="EJ84" s="169">
        <f t="shared" si="83"/>
        <v>0</v>
      </c>
      <c r="EK84" s="169">
        <f t="shared" si="83"/>
        <v>0</v>
      </c>
      <c r="EL84" s="169">
        <f t="shared" si="83"/>
        <v>0</v>
      </c>
      <c r="EM84" s="169">
        <f t="shared" si="83"/>
        <v>0</v>
      </c>
      <c r="EN84" s="169">
        <f t="shared" si="83"/>
        <v>0</v>
      </c>
      <c r="EP84" s="169">
        <f t="shared" si="79"/>
        <v>0</v>
      </c>
      <c r="EQ84" s="169">
        <f t="shared" si="79"/>
        <v>0</v>
      </c>
      <c r="ER84" s="169">
        <f t="shared" si="79"/>
        <v>0</v>
      </c>
      <c r="ES84" s="169">
        <f t="shared" si="79"/>
        <v>0</v>
      </c>
      <c r="ET84" s="169">
        <f t="shared" si="79"/>
        <v>0</v>
      </c>
      <c r="EU84" s="169">
        <f t="shared" si="79"/>
        <v>0</v>
      </c>
      <c r="EV84" s="169">
        <f t="shared" si="79"/>
        <v>0</v>
      </c>
      <c r="EW84" s="169">
        <f t="shared" si="79"/>
        <v>0</v>
      </c>
      <c r="EX84" s="169">
        <f t="shared" si="79"/>
        <v>0</v>
      </c>
      <c r="EY84" s="169">
        <f t="shared" si="79"/>
        <v>0</v>
      </c>
      <c r="EZ84" s="169">
        <f t="shared" si="79"/>
        <v>0</v>
      </c>
      <c r="FA84" s="169">
        <f t="shared" si="79"/>
        <v>0</v>
      </c>
      <c r="FB84" s="169">
        <f t="shared" si="79"/>
        <v>0</v>
      </c>
      <c r="FC84" s="169">
        <f t="shared" si="79"/>
        <v>0</v>
      </c>
      <c r="FD84" s="169">
        <f t="shared" si="79"/>
        <v>0</v>
      </c>
      <c r="FE84" s="169">
        <f t="shared" si="79"/>
        <v>0</v>
      </c>
      <c r="FF84" s="169">
        <f t="shared" si="77"/>
        <v>0</v>
      </c>
      <c r="FG84" s="169">
        <f t="shared" si="77"/>
        <v>0</v>
      </c>
      <c r="FH84" s="169">
        <f t="shared" si="77"/>
        <v>0</v>
      </c>
      <c r="FI84" s="169">
        <f t="shared" si="77"/>
        <v>0</v>
      </c>
      <c r="FJ84" s="169">
        <f t="shared" si="77"/>
        <v>0</v>
      </c>
      <c r="FK84" s="169">
        <f t="shared" si="77"/>
        <v>0</v>
      </c>
      <c r="FL84" s="169">
        <f t="shared" si="77"/>
        <v>0</v>
      </c>
      <c r="FM84" s="169">
        <f t="shared" si="77"/>
        <v>0</v>
      </c>
      <c r="FO84" s="169">
        <f t="shared" si="80"/>
        <v>0</v>
      </c>
      <c r="FP84" s="169">
        <f t="shared" si="80"/>
        <v>0</v>
      </c>
      <c r="FQ84" s="169">
        <f t="shared" si="80"/>
        <v>0</v>
      </c>
      <c r="FR84" s="169">
        <f t="shared" si="80"/>
        <v>0</v>
      </c>
      <c r="FS84" s="169">
        <f t="shared" si="80"/>
        <v>0</v>
      </c>
      <c r="FT84" s="169">
        <f t="shared" si="80"/>
        <v>0</v>
      </c>
      <c r="FU84" s="169">
        <f t="shared" si="80"/>
        <v>0</v>
      </c>
      <c r="FV84" s="169">
        <f t="shared" si="80"/>
        <v>0</v>
      </c>
      <c r="FW84" s="169">
        <f t="shared" si="80"/>
        <v>0</v>
      </c>
      <c r="FX84" s="169">
        <f t="shared" si="80"/>
        <v>0</v>
      </c>
      <c r="FY84" s="169">
        <f t="shared" si="80"/>
        <v>0</v>
      </c>
      <c r="FZ84" s="169">
        <f t="shared" si="80"/>
        <v>0</v>
      </c>
      <c r="GA84" s="169">
        <f t="shared" si="80"/>
        <v>0</v>
      </c>
      <c r="GB84" s="169">
        <f t="shared" si="80"/>
        <v>0</v>
      </c>
      <c r="GC84" s="169">
        <f t="shared" si="80"/>
        <v>0</v>
      </c>
      <c r="GD84" s="169">
        <f t="shared" si="80"/>
        <v>0</v>
      </c>
      <c r="GE84" s="169">
        <f t="shared" si="78"/>
        <v>0</v>
      </c>
      <c r="GF84" s="169">
        <f t="shared" si="78"/>
        <v>0</v>
      </c>
      <c r="GG84" s="169">
        <f t="shared" si="78"/>
        <v>0</v>
      </c>
      <c r="GH84" s="169">
        <f t="shared" si="78"/>
        <v>0</v>
      </c>
      <c r="GI84" s="169">
        <f t="shared" si="78"/>
        <v>0</v>
      </c>
      <c r="GJ84" s="169">
        <f t="shared" si="78"/>
        <v>0</v>
      </c>
      <c r="GK84" s="169">
        <f t="shared" si="78"/>
        <v>0</v>
      </c>
      <c r="GL84" s="169">
        <f t="shared" si="78"/>
        <v>0</v>
      </c>
    </row>
    <row r="85" spans="1:194" s="169" customFormat="1" ht="15" hidden="1">
      <c r="A85" s="499"/>
      <c r="B85" s="499"/>
      <c r="D85" s="622"/>
      <c r="E85" s="450"/>
      <c r="F85" s="450"/>
      <c r="G85" s="450"/>
      <c r="H85" s="500"/>
      <c r="I85" s="452"/>
      <c r="J85" s="453"/>
      <c r="K85" s="453"/>
      <c r="L85" s="450"/>
      <c r="M85" s="450"/>
      <c r="N85" s="454"/>
      <c r="O85" s="455">
        <f t="shared" si="13"/>
        <v>0</v>
      </c>
      <c r="P85" s="456"/>
      <c r="Q85" s="457">
        <f t="shared" si="22"/>
        <v>0</v>
      </c>
      <c r="R85" s="457">
        <f t="shared" si="23"/>
        <v>0</v>
      </c>
      <c r="S85" s="458" t="e">
        <f>#REF!</f>
        <v>#REF!</v>
      </c>
      <c r="T85" s="458">
        <v>-5</v>
      </c>
      <c r="U85" s="458" t="e">
        <f t="shared" si="24"/>
        <v>#REF!</v>
      </c>
      <c r="V85" s="459"/>
      <c r="W85" s="459"/>
      <c r="X85" s="460">
        <f t="shared" si="25"/>
        <v>0</v>
      </c>
      <c r="Y85" s="461">
        <f t="shared" si="26"/>
        <v>0</v>
      </c>
      <c r="Z85" s="510"/>
      <c r="AA85" s="463"/>
      <c r="AB85" s="464"/>
      <c r="AC85" s="464"/>
      <c r="AD85" s="464"/>
      <c r="AE85" s="465"/>
      <c r="AF85" s="466"/>
      <c r="AG85" s="488"/>
      <c r="AH85" s="469"/>
      <c r="AI85" s="469"/>
      <c r="AJ85" s="469"/>
      <c r="AK85" s="469"/>
      <c r="AL85" s="469"/>
      <c r="AM85" s="469"/>
      <c r="AN85" s="469"/>
      <c r="AO85" s="471">
        <f t="shared" si="27"/>
        <v>0</v>
      </c>
      <c r="AP85" s="497"/>
      <c r="AQ85" s="496"/>
      <c r="AR85" s="496"/>
      <c r="AS85" s="496"/>
      <c r="AT85" s="514"/>
      <c r="AU85" s="469"/>
      <c r="AV85" s="469"/>
      <c r="AW85" s="475"/>
      <c r="AX85" s="471">
        <f t="shared" si="28"/>
        <v>0</v>
      </c>
      <c r="AY85" s="487"/>
      <c r="AZ85" s="469"/>
      <c r="BA85" s="469"/>
      <c r="BB85" s="478"/>
      <c r="BC85" s="469"/>
      <c r="BD85" s="469"/>
      <c r="BE85" s="469"/>
      <c r="BF85" s="475"/>
      <c r="BG85" s="494">
        <f t="shared" si="14"/>
        <v>0</v>
      </c>
      <c r="BH85" s="512"/>
      <c r="BI85" s="481"/>
      <c r="BJ85" s="481"/>
      <c r="BK85" s="481"/>
      <c r="BL85" s="482"/>
      <c r="BM85" s="481"/>
      <c r="BN85" s="481"/>
      <c r="BO85" s="483"/>
      <c r="BP85" s="482">
        <f t="shared" si="73"/>
        <v>0</v>
      </c>
      <c r="BQ85" s="494">
        <f t="shared" si="15"/>
        <v>0</v>
      </c>
      <c r="BR85" s="512"/>
      <c r="BS85" s="481"/>
      <c r="BT85" s="481"/>
      <c r="BU85" s="481"/>
      <c r="BV85" s="482"/>
      <c r="BW85" s="481"/>
      <c r="BX85" s="481"/>
      <c r="BY85" s="483"/>
      <c r="BZ85" s="482">
        <f t="shared" si="5"/>
        <v>0</v>
      </c>
      <c r="CA85" s="494">
        <f t="shared" si="29"/>
        <v>0</v>
      </c>
      <c r="CB85" s="625"/>
      <c r="CC85" s="469"/>
      <c r="CD85" s="469"/>
      <c r="CE85" s="469"/>
      <c r="CF85" s="481"/>
      <c r="CG85" s="481"/>
      <c r="CH85" s="481"/>
      <c r="CI85" s="483"/>
      <c r="CJ85" s="485">
        <f t="shared" si="30"/>
        <v>0</v>
      </c>
      <c r="CK85" s="486">
        <f t="shared" si="16"/>
        <v>0</v>
      </c>
      <c r="CL85" s="479">
        <f t="shared" si="31"/>
        <v>0</v>
      </c>
      <c r="CM85" s="505"/>
      <c r="CN85" s="469"/>
      <c r="CO85" s="469"/>
      <c r="CP85" s="469"/>
      <c r="CQ85" s="469"/>
      <c r="CR85" s="469"/>
      <c r="CS85" s="485">
        <f t="shared" si="32"/>
        <v>0</v>
      </c>
      <c r="CT85" s="488"/>
      <c r="CU85" s="469"/>
      <c r="CV85" s="469"/>
      <c r="CW85" s="469"/>
      <c r="CX85" s="489"/>
      <c r="CY85" s="490"/>
      <c r="CZ85" s="491">
        <f t="shared" si="33"/>
        <v>0</v>
      </c>
      <c r="DA85" s="491">
        <f t="shared" si="6"/>
        <v>0</v>
      </c>
      <c r="DB85" s="491">
        <f t="shared" si="17"/>
        <v>0</v>
      </c>
      <c r="DC85" s="493">
        <f t="shared" si="7"/>
        <v>0</v>
      </c>
      <c r="DD85" s="494">
        <f t="shared" si="35"/>
        <v>0</v>
      </c>
      <c r="DE85" s="494">
        <f t="shared" si="34"/>
        <v>0</v>
      </c>
      <c r="DF85" s="494">
        <f t="shared" si="65"/>
        <v>0</v>
      </c>
      <c r="DG85" s="494">
        <f t="shared" si="8"/>
        <v>0</v>
      </c>
      <c r="DH85" s="494">
        <f t="shared" si="9"/>
        <v>0</v>
      </c>
      <c r="DI85" s="494">
        <f t="shared" si="81"/>
        <v>0</v>
      </c>
      <c r="DJ85" s="494">
        <f t="shared" si="18"/>
        <v>0</v>
      </c>
      <c r="DK85" s="494">
        <f t="shared" si="19"/>
        <v>0</v>
      </c>
      <c r="DL85" s="479">
        <f t="shared" si="82"/>
        <v>0</v>
      </c>
      <c r="DQ85" s="169">
        <f t="shared" si="74"/>
        <v>0</v>
      </c>
      <c r="DR85" s="169">
        <f t="shared" si="74"/>
        <v>0</v>
      </c>
      <c r="DS85" s="169">
        <f t="shared" si="74"/>
        <v>0</v>
      </c>
      <c r="DT85" s="169">
        <f t="shared" si="74"/>
        <v>0</v>
      </c>
      <c r="DU85" s="169">
        <f t="shared" si="74"/>
        <v>0</v>
      </c>
      <c r="DV85" s="169">
        <f t="shared" si="74"/>
        <v>0</v>
      </c>
      <c r="DW85" s="169">
        <f t="shared" si="74"/>
        <v>0</v>
      </c>
      <c r="DX85" s="169">
        <f t="shared" si="74"/>
        <v>0</v>
      </c>
      <c r="DY85" s="169">
        <f t="shared" si="74"/>
        <v>0</v>
      </c>
      <c r="DZ85" s="169">
        <f t="shared" si="74"/>
        <v>0</v>
      </c>
      <c r="EA85" s="169">
        <f t="shared" si="74"/>
        <v>0</v>
      </c>
      <c r="EB85" s="169">
        <f t="shared" si="74"/>
        <v>0</v>
      </c>
      <c r="EC85" s="169">
        <f t="shared" si="74"/>
        <v>0</v>
      </c>
      <c r="ED85" s="169">
        <f t="shared" si="74"/>
        <v>0</v>
      </c>
      <c r="EE85" s="169">
        <f t="shared" si="74"/>
        <v>0</v>
      </c>
      <c r="EF85" s="169">
        <f>IF($I85=EF$3,$X85,0)</f>
        <v>0</v>
      </c>
      <c r="EG85" s="169">
        <f t="shared" si="83"/>
        <v>0</v>
      </c>
      <c r="EH85" s="169">
        <f t="shared" si="83"/>
        <v>0</v>
      </c>
      <c r="EI85" s="169">
        <f t="shared" si="83"/>
        <v>0</v>
      </c>
      <c r="EJ85" s="169">
        <f t="shared" si="83"/>
        <v>0</v>
      </c>
      <c r="EK85" s="169">
        <f t="shared" si="83"/>
        <v>0</v>
      </c>
      <c r="EL85" s="169">
        <f t="shared" si="83"/>
        <v>0</v>
      </c>
      <c r="EM85" s="169">
        <f t="shared" si="83"/>
        <v>0</v>
      </c>
      <c r="EN85" s="169">
        <f t="shared" si="83"/>
        <v>0</v>
      </c>
      <c r="EP85" s="169">
        <f t="shared" si="79"/>
        <v>0</v>
      </c>
      <c r="EQ85" s="169">
        <f t="shared" si="79"/>
        <v>0</v>
      </c>
      <c r="ER85" s="169">
        <f t="shared" si="79"/>
        <v>0</v>
      </c>
      <c r="ES85" s="169">
        <f t="shared" si="79"/>
        <v>0</v>
      </c>
      <c r="ET85" s="169">
        <f t="shared" si="79"/>
        <v>0</v>
      </c>
      <c r="EU85" s="169">
        <f t="shared" si="79"/>
        <v>0</v>
      </c>
      <c r="EV85" s="169">
        <f t="shared" si="79"/>
        <v>0</v>
      </c>
      <c r="EW85" s="169">
        <f t="shared" si="79"/>
        <v>0</v>
      </c>
      <c r="EX85" s="169">
        <f t="shared" si="79"/>
        <v>0</v>
      </c>
      <c r="EY85" s="169">
        <f t="shared" si="79"/>
        <v>0</v>
      </c>
      <c r="EZ85" s="169">
        <f t="shared" si="79"/>
        <v>0</v>
      </c>
      <c r="FA85" s="169">
        <f t="shared" si="79"/>
        <v>0</v>
      </c>
      <c r="FB85" s="169">
        <f t="shared" si="79"/>
        <v>0</v>
      </c>
      <c r="FC85" s="169">
        <f t="shared" si="79"/>
        <v>0</v>
      </c>
      <c r="FD85" s="169">
        <f t="shared" si="79"/>
        <v>0</v>
      </c>
      <c r="FE85" s="169">
        <f t="shared" si="79"/>
        <v>0</v>
      </c>
      <c r="FF85" s="169">
        <f t="shared" si="77"/>
        <v>0</v>
      </c>
      <c r="FG85" s="169">
        <f t="shared" si="77"/>
        <v>0</v>
      </c>
      <c r="FH85" s="169">
        <f t="shared" si="77"/>
        <v>0</v>
      </c>
      <c r="FI85" s="169">
        <f t="shared" si="77"/>
        <v>0</v>
      </c>
      <c r="FJ85" s="169">
        <f t="shared" si="77"/>
        <v>0</v>
      </c>
      <c r="FK85" s="169">
        <f t="shared" si="77"/>
        <v>0</v>
      </c>
      <c r="FL85" s="169">
        <f t="shared" si="77"/>
        <v>0</v>
      </c>
      <c r="FM85" s="169">
        <f t="shared" si="77"/>
        <v>0</v>
      </c>
      <c r="FO85" s="169">
        <f t="shared" si="80"/>
        <v>0</v>
      </c>
      <c r="FP85" s="169">
        <f t="shared" si="80"/>
        <v>0</v>
      </c>
      <c r="FQ85" s="169">
        <f t="shared" si="80"/>
        <v>0</v>
      </c>
      <c r="FR85" s="169">
        <f t="shared" si="80"/>
        <v>0</v>
      </c>
      <c r="FS85" s="169">
        <f t="shared" si="80"/>
        <v>0</v>
      </c>
      <c r="FT85" s="169">
        <f t="shared" si="80"/>
        <v>0</v>
      </c>
      <c r="FU85" s="169">
        <f t="shared" si="80"/>
        <v>0</v>
      </c>
      <c r="FV85" s="169">
        <f t="shared" si="80"/>
        <v>0</v>
      </c>
      <c r="FW85" s="169">
        <f t="shared" si="80"/>
        <v>0</v>
      </c>
      <c r="FX85" s="169">
        <f t="shared" si="80"/>
        <v>0</v>
      </c>
      <c r="FY85" s="169">
        <f t="shared" si="80"/>
        <v>0</v>
      </c>
      <c r="FZ85" s="169">
        <f t="shared" si="80"/>
        <v>0</v>
      </c>
      <c r="GA85" s="169">
        <f t="shared" si="80"/>
        <v>0</v>
      </c>
      <c r="GB85" s="169">
        <f t="shared" si="80"/>
        <v>0</v>
      </c>
      <c r="GC85" s="169">
        <f t="shared" si="80"/>
        <v>0</v>
      </c>
      <c r="GD85" s="169">
        <f t="shared" si="80"/>
        <v>0</v>
      </c>
      <c r="GE85" s="169">
        <f t="shared" si="78"/>
        <v>0</v>
      </c>
      <c r="GF85" s="169">
        <f t="shared" si="78"/>
        <v>0</v>
      </c>
      <c r="GG85" s="169">
        <f t="shared" si="78"/>
        <v>0</v>
      </c>
      <c r="GH85" s="169">
        <f t="shared" si="78"/>
        <v>0</v>
      </c>
      <c r="GI85" s="169">
        <f t="shared" si="78"/>
        <v>0</v>
      </c>
      <c r="GJ85" s="169">
        <f t="shared" si="78"/>
        <v>0</v>
      </c>
      <c r="GK85" s="169">
        <f t="shared" si="78"/>
        <v>0</v>
      </c>
      <c r="GL85" s="169">
        <f t="shared" si="78"/>
        <v>0</v>
      </c>
    </row>
    <row r="86" spans="1:194" s="169" customFormat="1" ht="15" hidden="1">
      <c r="A86" s="499"/>
      <c r="B86" s="499"/>
      <c r="D86" s="622"/>
      <c r="E86" s="450"/>
      <c r="F86" s="450"/>
      <c r="G86" s="450"/>
      <c r="H86" s="500"/>
      <c r="I86" s="452"/>
      <c r="J86" s="453"/>
      <c r="K86" s="453"/>
      <c r="L86" s="450"/>
      <c r="M86" s="450"/>
      <c r="N86" s="454"/>
      <c r="O86" s="455">
        <f t="shared" si="13"/>
        <v>0</v>
      </c>
      <c r="P86" s="456"/>
      <c r="Q86" s="457">
        <f t="shared" si="22"/>
        <v>0</v>
      </c>
      <c r="R86" s="457">
        <f t="shared" si="23"/>
        <v>0</v>
      </c>
      <c r="S86" s="458" t="e">
        <f>#REF!</f>
        <v>#REF!</v>
      </c>
      <c r="T86" s="458">
        <v>-3</v>
      </c>
      <c r="U86" s="458" t="e">
        <f t="shared" si="24"/>
        <v>#REF!</v>
      </c>
      <c r="V86" s="459"/>
      <c r="W86" s="459"/>
      <c r="X86" s="460">
        <f t="shared" si="25"/>
        <v>0</v>
      </c>
      <c r="Y86" s="461">
        <f t="shared" si="26"/>
        <v>0</v>
      </c>
      <c r="Z86" s="510"/>
      <c r="AA86" s="463"/>
      <c r="AB86" s="464"/>
      <c r="AC86" s="464"/>
      <c r="AD86" s="464"/>
      <c r="AE86" s="465"/>
      <c r="AF86" s="466"/>
      <c r="AG86" s="488"/>
      <c r="AH86" s="469"/>
      <c r="AI86" s="469"/>
      <c r="AJ86" s="469"/>
      <c r="AK86" s="469"/>
      <c r="AL86" s="469"/>
      <c r="AM86" s="469"/>
      <c r="AN86" s="469"/>
      <c r="AO86" s="471">
        <f t="shared" si="27"/>
        <v>0</v>
      </c>
      <c r="AP86" s="497"/>
      <c r="AQ86" s="496"/>
      <c r="AR86" s="496"/>
      <c r="AS86" s="496"/>
      <c r="AT86" s="514"/>
      <c r="AU86" s="469"/>
      <c r="AV86" s="469"/>
      <c r="AW86" s="475"/>
      <c r="AX86" s="471">
        <f t="shared" si="28"/>
        <v>0</v>
      </c>
      <c r="AY86" s="487"/>
      <c r="AZ86" s="469"/>
      <c r="BA86" s="469"/>
      <c r="BB86" s="478"/>
      <c r="BC86" s="469"/>
      <c r="BD86" s="469"/>
      <c r="BE86" s="469"/>
      <c r="BF86" s="475"/>
      <c r="BG86" s="494">
        <f t="shared" si="14"/>
        <v>0</v>
      </c>
      <c r="BH86" s="512"/>
      <c r="BI86" s="481"/>
      <c r="BJ86" s="481"/>
      <c r="BK86" s="481"/>
      <c r="BL86" s="482"/>
      <c r="BM86" s="481"/>
      <c r="BN86" s="481"/>
      <c r="BO86" s="483"/>
      <c r="BP86" s="482">
        <f t="shared" si="73"/>
        <v>0</v>
      </c>
      <c r="BQ86" s="494">
        <f t="shared" si="15"/>
        <v>0</v>
      </c>
      <c r="BR86" s="512"/>
      <c r="BS86" s="481"/>
      <c r="BT86" s="481"/>
      <c r="BU86" s="481"/>
      <c r="BV86" s="482"/>
      <c r="BW86" s="481"/>
      <c r="BX86" s="481"/>
      <c r="BY86" s="483"/>
      <c r="BZ86" s="482">
        <f t="shared" si="5"/>
        <v>0</v>
      </c>
      <c r="CA86" s="494">
        <f t="shared" si="29"/>
        <v>0</v>
      </c>
      <c r="CB86" s="623"/>
      <c r="CC86" s="469"/>
      <c r="CD86" s="469"/>
      <c r="CE86" s="469"/>
      <c r="CF86" s="481"/>
      <c r="CG86" s="481"/>
      <c r="CH86" s="481"/>
      <c r="CI86" s="483"/>
      <c r="CJ86" s="485">
        <f t="shared" si="30"/>
        <v>0</v>
      </c>
      <c r="CK86" s="486">
        <f t="shared" si="16"/>
        <v>0</v>
      </c>
      <c r="CL86" s="479">
        <f t="shared" si="31"/>
        <v>0</v>
      </c>
      <c r="CM86" s="505"/>
      <c r="CN86" s="469"/>
      <c r="CO86" s="469"/>
      <c r="CP86" s="469"/>
      <c r="CQ86" s="469"/>
      <c r="CR86" s="469"/>
      <c r="CS86" s="485">
        <f t="shared" si="32"/>
        <v>0</v>
      </c>
      <c r="CT86" s="488"/>
      <c r="CU86" s="469"/>
      <c r="CV86" s="469"/>
      <c r="CW86" s="469"/>
      <c r="CX86" s="489"/>
      <c r="CY86" s="490"/>
      <c r="CZ86" s="491">
        <f t="shared" si="33"/>
        <v>0</v>
      </c>
      <c r="DA86" s="491">
        <f t="shared" si="6"/>
        <v>0</v>
      </c>
      <c r="DB86" s="491">
        <f t="shared" si="17"/>
        <v>0</v>
      </c>
      <c r="DC86" s="493">
        <f t="shared" si="7"/>
        <v>0</v>
      </c>
      <c r="DD86" s="494">
        <f t="shared" si="35"/>
        <v>0</v>
      </c>
      <c r="DE86" s="494">
        <f t="shared" si="34"/>
        <v>0</v>
      </c>
      <c r="DF86" s="494">
        <f t="shared" si="65"/>
        <v>0</v>
      </c>
      <c r="DG86" s="494">
        <f t="shared" si="8"/>
        <v>0</v>
      </c>
      <c r="DH86" s="494">
        <f t="shared" si="9"/>
        <v>0</v>
      </c>
      <c r="DI86" s="494">
        <f t="shared" si="81"/>
        <v>0</v>
      </c>
      <c r="DJ86" s="494">
        <f t="shared" si="18"/>
        <v>0</v>
      </c>
      <c r="DK86" s="494">
        <f t="shared" si="19"/>
        <v>0</v>
      </c>
      <c r="DL86" s="479">
        <f t="shared" si="82"/>
        <v>0</v>
      </c>
      <c r="DQ86" s="169">
        <f t="shared" ref="DQ86:EF101" si="84">IF($I86=DQ$3,$X86,0)</f>
        <v>0</v>
      </c>
      <c r="DR86" s="169">
        <f t="shared" si="84"/>
        <v>0</v>
      </c>
      <c r="DS86" s="169">
        <f t="shared" si="84"/>
        <v>0</v>
      </c>
      <c r="DT86" s="169">
        <f t="shared" si="84"/>
        <v>0</v>
      </c>
      <c r="DU86" s="169">
        <f t="shared" si="84"/>
        <v>0</v>
      </c>
      <c r="DV86" s="169">
        <f t="shared" si="84"/>
        <v>0</v>
      </c>
      <c r="DW86" s="169">
        <f t="shared" si="84"/>
        <v>0</v>
      </c>
      <c r="DX86" s="169">
        <f t="shared" si="84"/>
        <v>0</v>
      </c>
      <c r="DY86" s="169">
        <f t="shared" si="84"/>
        <v>0</v>
      </c>
      <c r="DZ86" s="169">
        <f t="shared" si="84"/>
        <v>0</v>
      </c>
      <c r="EA86" s="169">
        <f t="shared" si="84"/>
        <v>0</v>
      </c>
      <c r="EB86" s="169">
        <f t="shared" si="84"/>
        <v>0</v>
      </c>
      <c r="EC86" s="169">
        <f t="shared" si="84"/>
        <v>0</v>
      </c>
      <c r="ED86" s="169">
        <f t="shared" si="84"/>
        <v>0</v>
      </c>
      <c r="EE86" s="169">
        <f t="shared" si="84"/>
        <v>0</v>
      </c>
      <c r="EF86" s="169">
        <f t="shared" si="84"/>
        <v>0</v>
      </c>
      <c r="EG86" s="169">
        <f t="shared" si="83"/>
        <v>0</v>
      </c>
      <c r="EH86" s="169">
        <f t="shared" si="83"/>
        <v>0</v>
      </c>
      <c r="EI86" s="169">
        <f t="shared" si="83"/>
        <v>0</v>
      </c>
      <c r="EJ86" s="169">
        <f t="shared" si="83"/>
        <v>0</v>
      </c>
      <c r="EK86" s="169">
        <f t="shared" si="83"/>
        <v>0</v>
      </c>
      <c r="EL86" s="169">
        <f t="shared" si="83"/>
        <v>0</v>
      </c>
      <c r="EM86" s="169">
        <f t="shared" si="83"/>
        <v>0</v>
      </c>
      <c r="EN86" s="169">
        <f t="shared" si="83"/>
        <v>0</v>
      </c>
      <c r="EP86" s="169">
        <f t="shared" si="79"/>
        <v>0</v>
      </c>
      <c r="EQ86" s="169">
        <f t="shared" si="79"/>
        <v>0</v>
      </c>
      <c r="ER86" s="169">
        <f t="shared" si="79"/>
        <v>0</v>
      </c>
      <c r="ES86" s="169">
        <f t="shared" si="79"/>
        <v>0</v>
      </c>
      <c r="ET86" s="169">
        <f t="shared" si="79"/>
        <v>0</v>
      </c>
      <c r="EU86" s="169">
        <f t="shared" si="79"/>
        <v>0</v>
      </c>
      <c r="EV86" s="169">
        <f t="shared" si="79"/>
        <v>0</v>
      </c>
      <c r="EW86" s="169">
        <f t="shared" si="79"/>
        <v>0</v>
      </c>
      <c r="EX86" s="169">
        <f t="shared" si="79"/>
        <v>0</v>
      </c>
      <c r="EY86" s="169">
        <f t="shared" si="79"/>
        <v>0</v>
      </c>
      <c r="EZ86" s="169">
        <f t="shared" si="79"/>
        <v>0</v>
      </c>
      <c r="FA86" s="169">
        <f t="shared" si="79"/>
        <v>0</v>
      </c>
      <c r="FB86" s="169">
        <f t="shared" si="79"/>
        <v>0</v>
      </c>
      <c r="FC86" s="169">
        <f t="shared" si="79"/>
        <v>0</v>
      </c>
      <c r="FD86" s="169">
        <f t="shared" si="79"/>
        <v>0</v>
      </c>
      <c r="FE86" s="169">
        <f t="shared" si="79"/>
        <v>0</v>
      </c>
      <c r="FF86" s="169">
        <f t="shared" si="77"/>
        <v>0</v>
      </c>
      <c r="FG86" s="169">
        <f t="shared" si="77"/>
        <v>0</v>
      </c>
      <c r="FH86" s="169">
        <f t="shared" si="77"/>
        <v>0</v>
      </c>
      <c r="FI86" s="169">
        <f t="shared" si="77"/>
        <v>0</v>
      </c>
      <c r="FJ86" s="169">
        <f t="shared" si="77"/>
        <v>0</v>
      </c>
      <c r="FK86" s="169">
        <f t="shared" si="77"/>
        <v>0</v>
      </c>
      <c r="FL86" s="169">
        <f t="shared" si="77"/>
        <v>0</v>
      </c>
      <c r="FM86" s="169">
        <f t="shared" si="77"/>
        <v>0</v>
      </c>
      <c r="FO86" s="169">
        <f t="shared" si="80"/>
        <v>0</v>
      </c>
      <c r="FP86" s="169">
        <f t="shared" si="80"/>
        <v>0</v>
      </c>
      <c r="FQ86" s="169">
        <f t="shared" si="80"/>
        <v>0</v>
      </c>
      <c r="FR86" s="169">
        <f t="shared" si="80"/>
        <v>0</v>
      </c>
      <c r="FS86" s="169">
        <f t="shared" si="80"/>
        <v>0</v>
      </c>
      <c r="FT86" s="169">
        <f t="shared" si="80"/>
        <v>0</v>
      </c>
      <c r="FU86" s="169">
        <f t="shared" si="80"/>
        <v>0</v>
      </c>
      <c r="FV86" s="169">
        <f t="shared" si="80"/>
        <v>0</v>
      </c>
      <c r="FW86" s="169">
        <f t="shared" si="80"/>
        <v>0</v>
      </c>
      <c r="FX86" s="169">
        <f t="shared" si="80"/>
        <v>0</v>
      </c>
      <c r="FY86" s="169">
        <f t="shared" si="80"/>
        <v>0</v>
      </c>
      <c r="FZ86" s="169">
        <f t="shared" si="80"/>
        <v>0</v>
      </c>
      <c r="GA86" s="169">
        <f t="shared" si="80"/>
        <v>0</v>
      </c>
      <c r="GB86" s="169">
        <f t="shared" si="80"/>
        <v>0</v>
      </c>
      <c r="GC86" s="169">
        <f t="shared" si="80"/>
        <v>0</v>
      </c>
      <c r="GD86" s="169">
        <f t="shared" si="80"/>
        <v>0</v>
      </c>
      <c r="GE86" s="169">
        <f t="shared" si="78"/>
        <v>0</v>
      </c>
      <c r="GF86" s="169">
        <f t="shared" si="78"/>
        <v>0</v>
      </c>
      <c r="GG86" s="169">
        <f t="shared" si="78"/>
        <v>0</v>
      </c>
      <c r="GH86" s="169">
        <f t="shared" si="78"/>
        <v>0</v>
      </c>
      <c r="GI86" s="169">
        <f t="shared" si="78"/>
        <v>0</v>
      </c>
      <c r="GJ86" s="169">
        <f t="shared" si="78"/>
        <v>0</v>
      </c>
      <c r="GK86" s="169">
        <f t="shared" si="78"/>
        <v>0</v>
      </c>
      <c r="GL86" s="169">
        <f t="shared" si="78"/>
        <v>0</v>
      </c>
    </row>
    <row r="87" spans="1:194" s="169" customFormat="1" ht="15" hidden="1">
      <c r="A87" s="499"/>
      <c r="B87" s="499"/>
      <c r="D87" s="622"/>
      <c r="E87" s="450"/>
      <c r="F87" s="450"/>
      <c r="G87" s="450"/>
      <c r="H87" s="500"/>
      <c r="I87" s="452"/>
      <c r="J87" s="453"/>
      <c r="K87" s="453"/>
      <c r="L87" s="450"/>
      <c r="M87" s="450"/>
      <c r="N87" s="454"/>
      <c r="O87" s="455">
        <f>L87*M87</f>
        <v>0</v>
      </c>
      <c r="P87" s="456"/>
      <c r="Q87" s="457">
        <f t="shared" si="22"/>
        <v>0</v>
      </c>
      <c r="R87" s="457">
        <f t="shared" si="23"/>
        <v>0</v>
      </c>
      <c r="S87" s="458" t="e">
        <f>#REF!</f>
        <v>#REF!</v>
      </c>
      <c r="T87" s="458">
        <v>-2</v>
      </c>
      <c r="U87" s="458" t="e">
        <f t="shared" si="24"/>
        <v>#REF!</v>
      </c>
      <c r="V87" s="459"/>
      <c r="W87" s="459"/>
      <c r="X87" s="460">
        <f t="shared" si="25"/>
        <v>0</v>
      </c>
      <c r="Y87" s="461">
        <f t="shared" si="26"/>
        <v>0</v>
      </c>
      <c r="Z87" s="510"/>
      <c r="AA87" s="463"/>
      <c r="AB87" s="464"/>
      <c r="AC87" s="464"/>
      <c r="AD87" s="464"/>
      <c r="AE87" s="465"/>
      <c r="AF87" s="466"/>
      <c r="AG87" s="488"/>
      <c r="AH87" s="469"/>
      <c r="AI87" s="469"/>
      <c r="AJ87" s="469"/>
      <c r="AK87" s="469"/>
      <c r="AL87" s="469"/>
      <c r="AM87" s="469"/>
      <c r="AN87" s="469"/>
      <c r="AO87" s="471">
        <f t="shared" si="27"/>
        <v>0</v>
      </c>
      <c r="AP87" s="497"/>
      <c r="AQ87" s="496"/>
      <c r="AR87" s="496"/>
      <c r="AS87" s="496"/>
      <c r="AT87" s="514"/>
      <c r="AU87" s="469"/>
      <c r="AV87" s="469"/>
      <c r="AW87" s="475"/>
      <c r="AX87" s="471">
        <f t="shared" si="28"/>
        <v>0</v>
      </c>
      <c r="AY87" s="487"/>
      <c r="AZ87" s="469"/>
      <c r="BA87" s="469"/>
      <c r="BB87" s="478"/>
      <c r="BC87" s="469"/>
      <c r="BD87" s="469"/>
      <c r="BE87" s="469"/>
      <c r="BF87" s="475"/>
      <c r="BG87" s="494">
        <f t="shared" si="14"/>
        <v>0</v>
      </c>
      <c r="BH87" s="512"/>
      <c r="BI87" s="481"/>
      <c r="BJ87" s="481"/>
      <c r="BK87" s="481"/>
      <c r="BL87" s="482"/>
      <c r="BM87" s="481"/>
      <c r="BN87" s="481"/>
      <c r="BO87" s="483"/>
      <c r="BP87" s="482">
        <f t="shared" si="73"/>
        <v>0</v>
      </c>
      <c r="BQ87" s="494">
        <f t="shared" si="15"/>
        <v>0</v>
      </c>
      <c r="BR87" s="512"/>
      <c r="BS87" s="481"/>
      <c r="BT87" s="481"/>
      <c r="BU87" s="481"/>
      <c r="BV87" s="482"/>
      <c r="BW87" s="481"/>
      <c r="BX87" s="481"/>
      <c r="BY87" s="483"/>
      <c r="BZ87" s="482">
        <f t="shared" si="5"/>
        <v>0</v>
      </c>
      <c r="CA87" s="494">
        <f t="shared" si="29"/>
        <v>0</v>
      </c>
      <c r="CB87" s="623"/>
      <c r="CC87" s="469"/>
      <c r="CD87" s="469"/>
      <c r="CE87" s="469"/>
      <c r="CF87" s="481"/>
      <c r="CG87" s="481"/>
      <c r="CH87" s="481"/>
      <c r="CI87" s="483"/>
      <c r="CJ87" s="485">
        <f t="shared" si="30"/>
        <v>0</v>
      </c>
      <c r="CK87" s="486">
        <f t="shared" si="16"/>
        <v>0</v>
      </c>
      <c r="CL87" s="479">
        <f t="shared" si="31"/>
        <v>0</v>
      </c>
      <c r="CM87" s="505"/>
      <c r="CN87" s="469"/>
      <c r="CO87" s="469"/>
      <c r="CP87" s="469"/>
      <c r="CQ87" s="469"/>
      <c r="CR87" s="469"/>
      <c r="CS87" s="485">
        <f t="shared" si="32"/>
        <v>0</v>
      </c>
      <c r="CT87" s="488"/>
      <c r="CU87" s="469"/>
      <c r="CV87" s="469"/>
      <c r="CW87" s="469"/>
      <c r="CX87" s="489"/>
      <c r="CY87" s="490"/>
      <c r="CZ87" s="491">
        <f t="shared" si="33"/>
        <v>0</v>
      </c>
      <c r="DA87" s="491">
        <f t="shared" si="6"/>
        <v>0</v>
      </c>
      <c r="DB87" s="491">
        <f t="shared" si="17"/>
        <v>0</v>
      </c>
      <c r="DC87" s="493">
        <f t="shared" si="7"/>
        <v>0</v>
      </c>
      <c r="DD87" s="494">
        <f t="shared" si="35"/>
        <v>0</v>
      </c>
      <c r="DE87" s="494">
        <f t="shared" si="34"/>
        <v>0</v>
      </c>
      <c r="DF87" s="494">
        <f t="shared" si="65"/>
        <v>0</v>
      </c>
      <c r="DG87" s="494">
        <f t="shared" si="8"/>
        <v>0</v>
      </c>
      <c r="DH87" s="494">
        <f t="shared" si="9"/>
        <v>0</v>
      </c>
      <c r="DI87" s="494">
        <f t="shared" si="81"/>
        <v>0</v>
      </c>
      <c r="DJ87" s="494">
        <f t="shared" si="18"/>
        <v>0</v>
      </c>
      <c r="DK87" s="494">
        <f t="shared" si="19"/>
        <v>0</v>
      </c>
      <c r="DL87" s="479">
        <f t="shared" si="82"/>
        <v>0</v>
      </c>
      <c r="DQ87" s="169">
        <f t="shared" si="84"/>
        <v>0</v>
      </c>
      <c r="DR87" s="169">
        <f t="shared" si="84"/>
        <v>0</v>
      </c>
      <c r="DS87" s="169">
        <f t="shared" si="84"/>
        <v>0</v>
      </c>
      <c r="DT87" s="169">
        <f t="shared" si="84"/>
        <v>0</v>
      </c>
      <c r="DU87" s="169">
        <f t="shared" si="84"/>
        <v>0</v>
      </c>
      <c r="DV87" s="169">
        <f t="shared" si="84"/>
        <v>0</v>
      </c>
      <c r="DW87" s="169">
        <f t="shared" si="84"/>
        <v>0</v>
      </c>
      <c r="DX87" s="169">
        <f t="shared" si="84"/>
        <v>0</v>
      </c>
      <c r="DY87" s="169">
        <f t="shared" si="84"/>
        <v>0</v>
      </c>
      <c r="DZ87" s="169">
        <f t="shared" si="84"/>
        <v>0</v>
      </c>
      <c r="EA87" s="169">
        <f t="shared" si="84"/>
        <v>0</v>
      </c>
      <c r="EB87" s="169">
        <f t="shared" si="84"/>
        <v>0</v>
      </c>
      <c r="EC87" s="169">
        <f t="shared" si="84"/>
        <v>0</v>
      </c>
      <c r="ED87" s="169">
        <f t="shared" si="84"/>
        <v>0</v>
      </c>
      <c r="EE87" s="169">
        <f t="shared" si="84"/>
        <v>0</v>
      </c>
      <c r="EF87" s="169">
        <f t="shared" si="84"/>
        <v>0</v>
      </c>
      <c r="EG87" s="169">
        <f t="shared" si="83"/>
        <v>0</v>
      </c>
      <c r="EH87" s="169">
        <f t="shared" si="83"/>
        <v>0</v>
      </c>
      <c r="EI87" s="169">
        <f t="shared" si="83"/>
        <v>0</v>
      </c>
      <c r="EJ87" s="169">
        <f t="shared" si="83"/>
        <v>0</v>
      </c>
      <c r="EK87" s="169">
        <f t="shared" si="83"/>
        <v>0</v>
      </c>
      <c r="EL87" s="169">
        <f t="shared" si="83"/>
        <v>0</v>
      </c>
      <c r="EM87" s="169">
        <f t="shared" si="83"/>
        <v>0</v>
      </c>
      <c r="EN87" s="169">
        <f t="shared" si="83"/>
        <v>0</v>
      </c>
      <c r="EP87" s="169">
        <f t="shared" si="79"/>
        <v>0</v>
      </c>
      <c r="EQ87" s="169">
        <f t="shared" si="79"/>
        <v>0</v>
      </c>
      <c r="ER87" s="169">
        <f t="shared" si="79"/>
        <v>0</v>
      </c>
      <c r="ES87" s="169">
        <f t="shared" si="79"/>
        <v>0</v>
      </c>
      <c r="ET87" s="169">
        <f t="shared" si="79"/>
        <v>0</v>
      </c>
      <c r="EU87" s="169">
        <f t="shared" si="79"/>
        <v>0</v>
      </c>
      <c r="EV87" s="169">
        <f t="shared" si="79"/>
        <v>0</v>
      </c>
      <c r="EW87" s="169">
        <f t="shared" si="79"/>
        <v>0</v>
      </c>
      <c r="EX87" s="169">
        <f t="shared" si="79"/>
        <v>0</v>
      </c>
      <c r="EY87" s="169">
        <f t="shared" si="79"/>
        <v>0</v>
      </c>
      <c r="EZ87" s="169">
        <f t="shared" si="79"/>
        <v>0</v>
      </c>
      <c r="FA87" s="169">
        <f t="shared" si="79"/>
        <v>0</v>
      </c>
      <c r="FB87" s="169">
        <f t="shared" si="79"/>
        <v>0</v>
      </c>
      <c r="FC87" s="169">
        <f t="shared" si="79"/>
        <v>0</v>
      </c>
      <c r="FD87" s="169">
        <f t="shared" si="79"/>
        <v>0</v>
      </c>
      <c r="FE87" s="169">
        <f>IF($I87=FE$3,$Y87,0)</f>
        <v>0</v>
      </c>
      <c r="FF87" s="169">
        <f t="shared" si="77"/>
        <v>0</v>
      </c>
      <c r="FG87" s="169">
        <f t="shared" si="77"/>
        <v>0</v>
      </c>
      <c r="FH87" s="169">
        <f t="shared" si="77"/>
        <v>0</v>
      </c>
      <c r="FI87" s="169">
        <f t="shared" si="77"/>
        <v>0</v>
      </c>
      <c r="FJ87" s="169">
        <f t="shared" si="77"/>
        <v>0</v>
      </c>
      <c r="FK87" s="169">
        <f t="shared" si="77"/>
        <v>0</v>
      </c>
      <c r="FL87" s="169">
        <f t="shared" si="77"/>
        <v>0</v>
      </c>
      <c r="FM87" s="169">
        <f t="shared" si="77"/>
        <v>0</v>
      </c>
      <c r="FO87" s="169">
        <f t="shared" si="80"/>
        <v>0</v>
      </c>
      <c r="FP87" s="169">
        <f t="shared" si="80"/>
        <v>0</v>
      </c>
      <c r="FQ87" s="169">
        <f t="shared" si="80"/>
        <v>0</v>
      </c>
      <c r="FR87" s="169">
        <f t="shared" si="80"/>
        <v>0</v>
      </c>
      <c r="FS87" s="169">
        <f t="shared" si="80"/>
        <v>0</v>
      </c>
      <c r="FT87" s="169">
        <f t="shared" si="80"/>
        <v>0</v>
      </c>
      <c r="FU87" s="169">
        <f t="shared" si="80"/>
        <v>0</v>
      </c>
      <c r="FV87" s="169">
        <f t="shared" si="80"/>
        <v>0</v>
      </c>
      <c r="FW87" s="169">
        <f t="shared" si="80"/>
        <v>0</v>
      </c>
      <c r="FX87" s="169">
        <f t="shared" si="80"/>
        <v>0</v>
      </c>
      <c r="FY87" s="169">
        <f t="shared" si="80"/>
        <v>0</v>
      </c>
      <c r="FZ87" s="169">
        <f t="shared" si="80"/>
        <v>0</v>
      </c>
      <c r="GA87" s="169">
        <f t="shared" si="80"/>
        <v>0</v>
      </c>
      <c r="GB87" s="169">
        <f t="shared" si="80"/>
        <v>0</v>
      </c>
      <c r="GC87" s="169">
        <f t="shared" si="80"/>
        <v>0</v>
      </c>
      <c r="GD87" s="169">
        <f>IF($I87=GD$3,$L87,0)</f>
        <v>0</v>
      </c>
      <c r="GE87" s="169">
        <f t="shared" si="78"/>
        <v>0</v>
      </c>
      <c r="GF87" s="169">
        <f t="shared" si="78"/>
        <v>0</v>
      </c>
      <c r="GG87" s="169">
        <f t="shared" si="78"/>
        <v>0</v>
      </c>
      <c r="GH87" s="169">
        <f t="shared" si="78"/>
        <v>0</v>
      </c>
      <c r="GI87" s="169">
        <f t="shared" si="78"/>
        <v>0</v>
      </c>
      <c r="GJ87" s="169">
        <f t="shared" si="78"/>
        <v>0</v>
      </c>
      <c r="GK87" s="169">
        <f t="shared" si="78"/>
        <v>0</v>
      </c>
      <c r="GL87" s="169">
        <f t="shared" si="78"/>
        <v>0</v>
      </c>
    </row>
    <row r="88" spans="1:194" s="169" customFormat="1" ht="15" hidden="1">
      <c r="A88" s="499"/>
      <c r="B88" s="499"/>
      <c r="D88" s="622"/>
      <c r="E88" s="450"/>
      <c r="F88" s="450"/>
      <c r="G88" s="450"/>
      <c r="H88" s="500"/>
      <c r="I88" s="452"/>
      <c r="J88" s="453"/>
      <c r="K88" s="453"/>
      <c r="L88" s="450"/>
      <c r="M88" s="450"/>
      <c r="N88" s="454"/>
      <c r="O88" s="455">
        <f>L88*M88</f>
        <v>0</v>
      </c>
      <c r="P88" s="456"/>
      <c r="Q88" s="457">
        <f>P88*IF(K88="ELECTRÓNICO",1.05,IF(K88="ELECTROMAGNÉTICO",1.25,1))</f>
        <v>0</v>
      </c>
      <c r="R88" s="457">
        <f>O88*Q88</f>
        <v>0</v>
      </c>
      <c r="S88" s="458" t="e">
        <f>#REF!</f>
        <v>#REF!</v>
      </c>
      <c r="T88" s="458">
        <v>-2</v>
      </c>
      <c r="U88" s="458" t="e">
        <f>T88*S88</f>
        <v>#REF!</v>
      </c>
      <c r="V88" s="459"/>
      <c r="W88" s="459"/>
      <c r="X88" s="460">
        <f t="shared" si="25"/>
        <v>0</v>
      </c>
      <c r="Y88" s="461">
        <f t="shared" si="26"/>
        <v>0</v>
      </c>
      <c r="Z88" s="510"/>
      <c r="AA88" s="463"/>
      <c r="AB88" s="464"/>
      <c r="AC88" s="464"/>
      <c r="AD88" s="464"/>
      <c r="AE88" s="465"/>
      <c r="AF88" s="466"/>
      <c r="AG88" s="488"/>
      <c r="AH88" s="469"/>
      <c r="AI88" s="469"/>
      <c r="AJ88" s="469"/>
      <c r="AK88" s="469"/>
      <c r="AL88" s="469"/>
      <c r="AM88" s="469"/>
      <c r="AN88" s="469"/>
      <c r="AO88" s="471">
        <f t="shared" si="27"/>
        <v>0</v>
      </c>
      <c r="AP88" s="497"/>
      <c r="AQ88" s="496"/>
      <c r="AR88" s="496"/>
      <c r="AS88" s="496"/>
      <c r="AT88" s="514"/>
      <c r="AU88" s="469"/>
      <c r="AV88" s="469"/>
      <c r="AW88" s="475"/>
      <c r="AX88" s="471">
        <f t="shared" si="28"/>
        <v>0</v>
      </c>
      <c r="AY88" s="487"/>
      <c r="AZ88" s="469"/>
      <c r="BA88" s="469"/>
      <c r="BB88" s="478"/>
      <c r="BC88" s="469"/>
      <c r="BD88" s="469"/>
      <c r="BE88" s="469"/>
      <c r="BF88" s="475"/>
      <c r="BG88" s="494">
        <f t="shared" si="14"/>
        <v>0</v>
      </c>
      <c r="BH88" s="512"/>
      <c r="BI88" s="481"/>
      <c r="BJ88" s="481"/>
      <c r="BK88" s="481"/>
      <c r="BL88" s="482"/>
      <c r="BM88" s="481"/>
      <c r="BN88" s="481"/>
      <c r="BO88" s="483"/>
      <c r="BP88" s="482">
        <f t="shared" si="73"/>
        <v>0</v>
      </c>
      <c r="BQ88" s="494">
        <f t="shared" si="15"/>
        <v>0</v>
      </c>
      <c r="BR88" s="512"/>
      <c r="BS88" s="481"/>
      <c r="BT88" s="481"/>
      <c r="BU88" s="481"/>
      <c r="BV88" s="482"/>
      <c r="BW88" s="481"/>
      <c r="BX88" s="481"/>
      <c r="BY88" s="483"/>
      <c r="BZ88" s="482">
        <f t="shared" si="5"/>
        <v>0</v>
      </c>
      <c r="CA88" s="494">
        <f t="shared" si="29"/>
        <v>0</v>
      </c>
      <c r="CB88" s="623"/>
      <c r="CC88" s="469"/>
      <c r="CD88" s="469"/>
      <c r="CE88" s="469"/>
      <c r="CF88" s="481"/>
      <c r="CG88" s="481"/>
      <c r="CH88" s="481"/>
      <c r="CI88" s="483"/>
      <c r="CJ88" s="485">
        <f t="shared" si="30"/>
        <v>0</v>
      </c>
      <c r="CK88" s="486">
        <f t="shared" si="16"/>
        <v>0</v>
      </c>
      <c r="CL88" s="479">
        <f t="shared" si="31"/>
        <v>0</v>
      </c>
      <c r="CM88" s="505"/>
      <c r="CN88" s="469"/>
      <c r="CO88" s="469"/>
      <c r="CP88" s="469"/>
      <c r="CQ88" s="469"/>
      <c r="CR88" s="469"/>
      <c r="CS88" s="485">
        <f t="shared" si="32"/>
        <v>0</v>
      </c>
      <c r="CT88" s="488"/>
      <c r="CU88" s="469"/>
      <c r="CV88" s="469"/>
      <c r="CW88" s="469"/>
      <c r="CX88" s="489"/>
      <c r="CY88" s="490"/>
      <c r="CZ88" s="491">
        <f t="shared" si="33"/>
        <v>0</v>
      </c>
      <c r="DA88" s="491">
        <f t="shared" si="6"/>
        <v>0</v>
      </c>
      <c r="DB88" s="491">
        <f t="shared" si="17"/>
        <v>0</v>
      </c>
      <c r="DC88" s="493">
        <f t="shared" si="7"/>
        <v>0</v>
      </c>
      <c r="DD88" s="494">
        <f t="shared" si="35"/>
        <v>0</v>
      </c>
      <c r="DE88" s="494">
        <f t="shared" si="34"/>
        <v>0</v>
      </c>
      <c r="DF88" s="494">
        <f t="shared" si="65"/>
        <v>0</v>
      </c>
      <c r="DG88" s="494">
        <f t="shared" si="8"/>
        <v>0</v>
      </c>
      <c r="DH88" s="494">
        <f t="shared" si="9"/>
        <v>0</v>
      </c>
      <c r="DI88" s="494">
        <f t="shared" si="81"/>
        <v>0</v>
      </c>
      <c r="DJ88" s="494">
        <f t="shared" si="18"/>
        <v>0</v>
      </c>
      <c r="DK88" s="494">
        <f t="shared" si="19"/>
        <v>0</v>
      </c>
      <c r="DL88" s="479">
        <f t="shared" si="82"/>
        <v>0</v>
      </c>
      <c r="DQ88" s="169">
        <f t="shared" si="84"/>
        <v>0</v>
      </c>
      <c r="DR88" s="169">
        <f t="shared" si="84"/>
        <v>0</v>
      </c>
      <c r="DS88" s="169">
        <f t="shared" si="84"/>
        <v>0</v>
      </c>
      <c r="DT88" s="169">
        <f t="shared" si="84"/>
        <v>0</v>
      </c>
      <c r="DU88" s="169">
        <f t="shared" si="84"/>
        <v>0</v>
      </c>
      <c r="DV88" s="169">
        <f t="shared" si="84"/>
        <v>0</v>
      </c>
      <c r="DW88" s="169">
        <f t="shared" si="84"/>
        <v>0</v>
      </c>
      <c r="DX88" s="169">
        <f t="shared" si="84"/>
        <v>0</v>
      </c>
      <c r="DY88" s="169">
        <f t="shared" si="84"/>
        <v>0</v>
      </c>
      <c r="DZ88" s="169">
        <f t="shared" si="84"/>
        <v>0</v>
      </c>
      <c r="EA88" s="169">
        <f t="shared" si="84"/>
        <v>0</v>
      </c>
      <c r="EB88" s="169">
        <f t="shared" si="84"/>
        <v>0</v>
      </c>
      <c r="EC88" s="169">
        <f t="shared" si="84"/>
        <v>0</v>
      </c>
      <c r="ED88" s="169">
        <f t="shared" si="84"/>
        <v>0</v>
      </c>
      <c r="EE88" s="169">
        <f t="shared" si="84"/>
        <v>0</v>
      </c>
      <c r="EF88" s="169">
        <f t="shared" si="84"/>
        <v>0</v>
      </c>
      <c r="EG88" s="169">
        <f t="shared" si="83"/>
        <v>0</v>
      </c>
      <c r="EH88" s="169">
        <f t="shared" si="83"/>
        <v>0</v>
      </c>
      <c r="EI88" s="169">
        <f t="shared" si="83"/>
        <v>0</v>
      </c>
      <c r="EJ88" s="169">
        <f t="shared" si="83"/>
        <v>0</v>
      </c>
      <c r="EK88" s="169">
        <f t="shared" si="83"/>
        <v>0</v>
      </c>
      <c r="EL88" s="169">
        <f t="shared" si="83"/>
        <v>0</v>
      </c>
      <c r="EM88" s="169">
        <f t="shared" si="83"/>
        <v>0</v>
      </c>
      <c r="EN88" s="169">
        <f t="shared" si="83"/>
        <v>0</v>
      </c>
      <c r="EP88" s="169">
        <f t="shared" ref="EP88:FE103" si="85">IF($I88=EP$3,$Y88,0)</f>
        <v>0</v>
      </c>
      <c r="EQ88" s="169">
        <f t="shared" si="85"/>
        <v>0</v>
      </c>
      <c r="ER88" s="169">
        <f t="shared" si="85"/>
        <v>0</v>
      </c>
      <c r="ES88" s="169">
        <f t="shared" si="85"/>
        <v>0</v>
      </c>
      <c r="ET88" s="169">
        <f t="shared" si="85"/>
        <v>0</v>
      </c>
      <c r="EU88" s="169">
        <f t="shared" si="85"/>
        <v>0</v>
      </c>
      <c r="EV88" s="169">
        <f t="shared" si="85"/>
        <v>0</v>
      </c>
      <c r="EW88" s="169">
        <f t="shared" si="85"/>
        <v>0</v>
      </c>
      <c r="EX88" s="169">
        <f t="shared" si="85"/>
        <v>0</v>
      </c>
      <c r="EY88" s="169">
        <f t="shared" si="85"/>
        <v>0</v>
      </c>
      <c r="EZ88" s="169">
        <f t="shared" si="85"/>
        <v>0</v>
      </c>
      <c r="FA88" s="169">
        <f t="shared" si="85"/>
        <v>0</v>
      </c>
      <c r="FB88" s="169">
        <f t="shared" si="85"/>
        <v>0</v>
      </c>
      <c r="FC88" s="169">
        <f t="shared" si="85"/>
        <v>0</v>
      </c>
      <c r="FD88" s="169">
        <f t="shared" si="85"/>
        <v>0</v>
      </c>
      <c r="FE88" s="169">
        <f t="shared" si="85"/>
        <v>0</v>
      </c>
      <c r="FF88" s="169">
        <f t="shared" si="77"/>
        <v>0</v>
      </c>
      <c r="FG88" s="169">
        <f t="shared" si="77"/>
        <v>0</v>
      </c>
      <c r="FH88" s="169">
        <f t="shared" si="77"/>
        <v>0</v>
      </c>
      <c r="FI88" s="169">
        <f t="shared" si="77"/>
        <v>0</v>
      </c>
      <c r="FJ88" s="169">
        <f t="shared" si="77"/>
        <v>0</v>
      </c>
      <c r="FK88" s="169">
        <f t="shared" si="77"/>
        <v>0</v>
      </c>
      <c r="FL88" s="169">
        <f t="shared" si="77"/>
        <v>0</v>
      </c>
      <c r="FM88" s="169">
        <f t="shared" si="77"/>
        <v>0</v>
      </c>
      <c r="FO88" s="169">
        <f t="shared" ref="FO88:GD103" si="86">IF($I88=FO$3,$L88,0)</f>
        <v>0</v>
      </c>
      <c r="FP88" s="169">
        <f t="shared" si="86"/>
        <v>0</v>
      </c>
      <c r="FQ88" s="169">
        <f t="shared" si="86"/>
        <v>0</v>
      </c>
      <c r="FR88" s="169">
        <f t="shared" si="86"/>
        <v>0</v>
      </c>
      <c r="FS88" s="169">
        <f t="shared" si="86"/>
        <v>0</v>
      </c>
      <c r="FT88" s="169">
        <f t="shared" si="86"/>
        <v>0</v>
      </c>
      <c r="FU88" s="169">
        <f t="shared" si="86"/>
        <v>0</v>
      </c>
      <c r="FV88" s="169">
        <f t="shared" si="86"/>
        <v>0</v>
      </c>
      <c r="FW88" s="169">
        <f t="shared" si="86"/>
        <v>0</v>
      </c>
      <c r="FX88" s="169">
        <f t="shared" si="86"/>
        <v>0</v>
      </c>
      <c r="FY88" s="169">
        <f t="shared" si="86"/>
        <v>0</v>
      </c>
      <c r="FZ88" s="169">
        <f t="shared" si="86"/>
        <v>0</v>
      </c>
      <c r="GA88" s="169">
        <f t="shared" si="86"/>
        <v>0</v>
      </c>
      <c r="GB88" s="169">
        <f t="shared" si="86"/>
        <v>0</v>
      </c>
      <c r="GC88" s="169">
        <f t="shared" si="86"/>
        <v>0</v>
      </c>
      <c r="GD88" s="169">
        <f t="shared" si="86"/>
        <v>0</v>
      </c>
      <c r="GE88" s="169">
        <f t="shared" si="78"/>
        <v>0</v>
      </c>
      <c r="GF88" s="169">
        <f t="shared" si="78"/>
        <v>0</v>
      </c>
      <c r="GG88" s="169">
        <f t="shared" si="78"/>
        <v>0</v>
      </c>
      <c r="GH88" s="169">
        <f t="shared" si="78"/>
        <v>0</v>
      </c>
      <c r="GI88" s="169">
        <f t="shared" si="78"/>
        <v>0</v>
      </c>
      <c r="GJ88" s="169">
        <f t="shared" si="78"/>
        <v>0</v>
      </c>
      <c r="GK88" s="169">
        <f t="shared" si="78"/>
        <v>0</v>
      </c>
      <c r="GL88" s="169">
        <f t="shared" si="78"/>
        <v>0</v>
      </c>
    </row>
    <row r="89" spans="1:194" s="169" customFormat="1" ht="15" hidden="1">
      <c r="A89" s="499"/>
      <c r="B89" s="499"/>
      <c r="D89" s="622"/>
      <c r="E89" s="450"/>
      <c r="F89" s="450"/>
      <c r="G89" s="450"/>
      <c r="H89" s="500"/>
      <c r="I89" s="452"/>
      <c r="J89" s="453"/>
      <c r="K89" s="453"/>
      <c r="L89" s="450"/>
      <c r="M89" s="450"/>
      <c r="N89" s="454"/>
      <c r="O89" s="455">
        <f>L89*M89</f>
        <v>0</v>
      </c>
      <c r="P89" s="456"/>
      <c r="Q89" s="457">
        <f t="shared" si="22"/>
        <v>0</v>
      </c>
      <c r="R89" s="457">
        <f t="shared" si="23"/>
        <v>0</v>
      </c>
      <c r="S89" s="458" t="e">
        <f>#REF!</f>
        <v>#REF!</v>
      </c>
      <c r="T89" s="458">
        <v>0</v>
      </c>
      <c r="U89" s="458" t="e">
        <f t="shared" si="24"/>
        <v>#REF!</v>
      </c>
      <c r="V89" s="459"/>
      <c r="W89" s="459"/>
      <c r="X89" s="460">
        <f t="shared" si="25"/>
        <v>0</v>
      </c>
      <c r="Y89" s="461">
        <f t="shared" si="26"/>
        <v>0</v>
      </c>
      <c r="Z89" s="510"/>
      <c r="AA89" s="463"/>
      <c r="AB89" s="464"/>
      <c r="AC89" s="464"/>
      <c r="AD89" s="464"/>
      <c r="AE89" s="465"/>
      <c r="AF89" s="466"/>
      <c r="AG89" s="488"/>
      <c r="AH89" s="469"/>
      <c r="AI89" s="469"/>
      <c r="AJ89" s="469"/>
      <c r="AK89" s="469"/>
      <c r="AL89" s="469"/>
      <c r="AM89" s="469"/>
      <c r="AN89" s="469"/>
      <c r="AO89" s="471">
        <f t="shared" si="27"/>
        <v>0</v>
      </c>
      <c r="AP89" s="497"/>
      <c r="AQ89" s="496"/>
      <c r="AR89" s="496"/>
      <c r="AS89" s="496"/>
      <c r="AT89" s="514"/>
      <c r="AU89" s="469"/>
      <c r="AV89" s="469"/>
      <c r="AW89" s="475"/>
      <c r="AX89" s="471">
        <f t="shared" si="28"/>
        <v>0</v>
      </c>
      <c r="AY89" s="487"/>
      <c r="AZ89" s="469"/>
      <c r="BA89" s="469"/>
      <c r="BB89" s="478"/>
      <c r="BC89" s="469"/>
      <c r="BD89" s="469"/>
      <c r="BE89" s="469"/>
      <c r="BF89" s="475"/>
      <c r="BG89" s="494">
        <f t="shared" si="14"/>
        <v>0</v>
      </c>
      <c r="BH89" s="512"/>
      <c r="BI89" s="481"/>
      <c r="BJ89" s="481"/>
      <c r="BK89" s="481"/>
      <c r="BL89" s="482"/>
      <c r="BM89" s="481"/>
      <c r="BN89" s="481"/>
      <c r="BO89" s="483"/>
      <c r="BP89" s="482">
        <f t="shared" si="73"/>
        <v>0</v>
      </c>
      <c r="BQ89" s="494">
        <f t="shared" si="15"/>
        <v>0</v>
      </c>
      <c r="BR89" s="512"/>
      <c r="BS89" s="481"/>
      <c r="BT89" s="481"/>
      <c r="BU89" s="481"/>
      <c r="BV89" s="482"/>
      <c r="BW89" s="481"/>
      <c r="BX89" s="481"/>
      <c r="BY89" s="483"/>
      <c r="BZ89" s="482">
        <f t="shared" si="5"/>
        <v>0</v>
      </c>
      <c r="CA89" s="494">
        <f t="shared" si="29"/>
        <v>0</v>
      </c>
      <c r="CB89" s="623"/>
      <c r="CC89" s="469"/>
      <c r="CD89" s="469"/>
      <c r="CE89" s="469"/>
      <c r="CF89" s="481"/>
      <c r="CG89" s="481"/>
      <c r="CH89" s="481"/>
      <c r="CI89" s="483"/>
      <c r="CJ89" s="485">
        <f t="shared" si="30"/>
        <v>0</v>
      </c>
      <c r="CK89" s="486">
        <f t="shared" si="16"/>
        <v>0</v>
      </c>
      <c r="CL89" s="479">
        <f t="shared" si="31"/>
        <v>0</v>
      </c>
      <c r="CM89" s="505"/>
      <c r="CN89" s="469"/>
      <c r="CO89" s="469"/>
      <c r="CP89" s="469"/>
      <c r="CQ89" s="469"/>
      <c r="CR89" s="469"/>
      <c r="CS89" s="485">
        <f t="shared" si="32"/>
        <v>0</v>
      </c>
      <c r="CT89" s="488"/>
      <c r="CU89" s="469"/>
      <c r="CV89" s="469"/>
      <c r="CW89" s="469"/>
      <c r="CX89" s="489"/>
      <c r="CY89" s="490"/>
      <c r="CZ89" s="491">
        <f t="shared" si="33"/>
        <v>0</v>
      </c>
      <c r="DA89" s="491">
        <f t="shared" si="6"/>
        <v>0</v>
      </c>
      <c r="DB89" s="491">
        <f t="shared" si="17"/>
        <v>0</v>
      </c>
      <c r="DC89" s="493">
        <f t="shared" si="7"/>
        <v>0</v>
      </c>
      <c r="DD89" s="494">
        <f t="shared" si="35"/>
        <v>0</v>
      </c>
      <c r="DE89" s="494">
        <f t="shared" si="34"/>
        <v>0</v>
      </c>
      <c r="DF89" s="494">
        <f t="shared" si="65"/>
        <v>0</v>
      </c>
      <c r="DG89" s="494">
        <f t="shared" si="8"/>
        <v>0</v>
      </c>
      <c r="DH89" s="494">
        <f t="shared" si="9"/>
        <v>0</v>
      </c>
      <c r="DI89" s="494">
        <f t="shared" si="81"/>
        <v>0</v>
      </c>
      <c r="DJ89" s="494">
        <f t="shared" si="18"/>
        <v>0</v>
      </c>
      <c r="DK89" s="494">
        <f t="shared" si="19"/>
        <v>0</v>
      </c>
      <c r="DL89" s="479">
        <f t="shared" si="82"/>
        <v>0</v>
      </c>
      <c r="DQ89" s="169">
        <f t="shared" si="84"/>
        <v>0</v>
      </c>
      <c r="DR89" s="169">
        <f t="shared" si="84"/>
        <v>0</v>
      </c>
      <c r="DS89" s="169">
        <f t="shared" si="84"/>
        <v>0</v>
      </c>
      <c r="DT89" s="169">
        <f t="shared" si="84"/>
        <v>0</v>
      </c>
      <c r="DU89" s="169">
        <f t="shared" si="84"/>
        <v>0</v>
      </c>
      <c r="DV89" s="169">
        <f t="shared" si="84"/>
        <v>0</v>
      </c>
      <c r="DW89" s="169">
        <f t="shared" si="84"/>
        <v>0</v>
      </c>
      <c r="DX89" s="169">
        <f t="shared" si="84"/>
        <v>0</v>
      </c>
      <c r="DY89" s="169">
        <f t="shared" si="84"/>
        <v>0</v>
      </c>
      <c r="DZ89" s="169">
        <f t="shared" si="84"/>
        <v>0</v>
      </c>
      <c r="EA89" s="169">
        <f t="shared" si="84"/>
        <v>0</v>
      </c>
      <c r="EB89" s="169">
        <f t="shared" si="84"/>
        <v>0</v>
      </c>
      <c r="EC89" s="169">
        <f t="shared" si="84"/>
        <v>0</v>
      </c>
      <c r="ED89" s="169">
        <f t="shared" si="84"/>
        <v>0</v>
      </c>
      <c r="EE89" s="169">
        <f t="shared" si="84"/>
        <v>0</v>
      </c>
      <c r="EF89" s="169">
        <f t="shared" si="84"/>
        <v>0</v>
      </c>
      <c r="EG89" s="169">
        <f t="shared" si="83"/>
        <v>0</v>
      </c>
      <c r="EH89" s="169">
        <f t="shared" si="83"/>
        <v>0</v>
      </c>
      <c r="EI89" s="169">
        <f t="shared" si="83"/>
        <v>0</v>
      </c>
      <c r="EJ89" s="169">
        <f t="shared" si="83"/>
        <v>0</v>
      </c>
      <c r="EK89" s="169">
        <f t="shared" si="83"/>
        <v>0</v>
      </c>
      <c r="EL89" s="169">
        <f t="shared" si="83"/>
        <v>0</v>
      </c>
      <c r="EM89" s="169">
        <f t="shared" si="83"/>
        <v>0</v>
      </c>
      <c r="EN89" s="169">
        <f t="shared" si="83"/>
        <v>0</v>
      </c>
      <c r="EP89" s="169">
        <f t="shared" si="85"/>
        <v>0</v>
      </c>
      <c r="EQ89" s="169">
        <f t="shared" si="85"/>
        <v>0</v>
      </c>
      <c r="ER89" s="169">
        <f t="shared" si="85"/>
        <v>0</v>
      </c>
      <c r="ES89" s="169">
        <f t="shared" si="85"/>
        <v>0</v>
      </c>
      <c r="ET89" s="169">
        <f t="shared" si="85"/>
        <v>0</v>
      </c>
      <c r="EU89" s="169">
        <f t="shared" si="85"/>
        <v>0</v>
      </c>
      <c r="EV89" s="169">
        <f t="shared" si="85"/>
        <v>0</v>
      </c>
      <c r="EW89" s="169">
        <f t="shared" si="85"/>
        <v>0</v>
      </c>
      <c r="EX89" s="169">
        <f t="shared" si="85"/>
        <v>0</v>
      </c>
      <c r="EY89" s="169">
        <f t="shared" si="85"/>
        <v>0</v>
      </c>
      <c r="EZ89" s="169">
        <f t="shared" si="85"/>
        <v>0</v>
      </c>
      <c r="FA89" s="169">
        <f t="shared" si="85"/>
        <v>0</v>
      </c>
      <c r="FB89" s="169">
        <f t="shared" si="85"/>
        <v>0</v>
      </c>
      <c r="FC89" s="169">
        <f t="shared" si="85"/>
        <v>0</v>
      </c>
      <c r="FD89" s="169">
        <f t="shared" si="85"/>
        <v>0</v>
      </c>
      <c r="FE89" s="169">
        <f t="shared" si="85"/>
        <v>0</v>
      </c>
      <c r="FF89" s="169">
        <f t="shared" si="77"/>
        <v>0</v>
      </c>
      <c r="FG89" s="169">
        <f t="shared" si="77"/>
        <v>0</v>
      </c>
      <c r="FH89" s="169">
        <f t="shared" si="77"/>
        <v>0</v>
      </c>
      <c r="FI89" s="169">
        <f t="shared" si="77"/>
        <v>0</v>
      </c>
      <c r="FJ89" s="169">
        <f t="shared" si="77"/>
        <v>0</v>
      </c>
      <c r="FK89" s="169">
        <f t="shared" si="77"/>
        <v>0</v>
      </c>
      <c r="FL89" s="169">
        <f t="shared" si="77"/>
        <v>0</v>
      </c>
      <c r="FM89" s="169">
        <f t="shared" si="77"/>
        <v>0</v>
      </c>
      <c r="FO89" s="169">
        <f t="shared" si="86"/>
        <v>0</v>
      </c>
      <c r="FP89" s="169">
        <f t="shared" si="86"/>
        <v>0</v>
      </c>
      <c r="FQ89" s="169">
        <f t="shared" si="86"/>
        <v>0</v>
      </c>
      <c r="FR89" s="169">
        <f t="shared" si="86"/>
        <v>0</v>
      </c>
      <c r="FS89" s="169">
        <f t="shared" si="86"/>
        <v>0</v>
      </c>
      <c r="FT89" s="169">
        <f t="shared" si="86"/>
        <v>0</v>
      </c>
      <c r="FU89" s="169">
        <f t="shared" si="86"/>
        <v>0</v>
      </c>
      <c r="FV89" s="169">
        <f t="shared" si="86"/>
        <v>0</v>
      </c>
      <c r="FW89" s="169">
        <f t="shared" si="86"/>
        <v>0</v>
      </c>
      <c r="FX89" s="169">
        <f t="shared" si="86"/>
        <v>0</v>
      </c>
      <c r="FY89" s="169">
        <f t="shared" si="86"/>
        <v>0</v>
      </c>
      <c r="FZ89" s="169">
        <f t="shared" si="86"/>
        <v>0</v>
      </c>
      <c r="GA89" s="169">
        <f t="shared" si="86"/>
        <v>0</v>
      </c>
      <c r="GB89" s="169">
        <f t="shared" si="86"/>
        <v>0</v>
      </c>
      <c r="GC89" s="169">
        <f t="shared" si="86"/>
        <v>0</v>
      </c>
      <c r="GD89" s="169">
        <f t="shared" si="86"/>
        <v>0</v>
      </c>
      <c r="GE89" s="169">
        <f t="shared" si="78"/>
        <v>0</v>
      </c>
      <c r="GF89" s="169">
        <f t="shared" si="78"/>
        <v>0</v>
      </c>
      <c r="GG89" s="169">
        <f t="shared" si="78"/>
        <v>0</v>
      </c>
      <c r="GH89" s="169">
        <f t="shared" si="78"/>
        <v>0</v>
      </c>
      <c r="GI89" s="169">
        <f t="shared" si="78"/>
        <v>0</v>
      </c>
      <c r="GJ89" s="169">
        <f t="shared" si="78"/>
        <v>0</v>
      </c>
      <c r="GK89" s="169">
        <f t="shared" si="78"/>
        <v>0</v>
      </c>
      <c r="GL89" s="169">
        <f t="shared" si="78"/>
        <v>0</v>
      </c>
    </row>
    <row r="90" spans="1:194" s="169" customFormat="1" ht="15" hidden="1">
      <c r="A90" s="499"/>
      <c r="B90" s="499"/>
      <c r="D90" s="622"/>
      <c r="E90" s="450"/>
      <c r="F90" s="450"/>
      <c r="G90" s="450"/>
      <c r="H90" s="500"/>
      <c r="I90" s="452"/>
      <c r="J90" s="453"/>
      <c r="K90" s="453"/>
      <c r="L90" s="450"/>
      <c r="M90" s="450"/>
      <c r="N90" s="454"/>
      <c r="O90" s="455">
        <f>L90*M90</f>
        <v>0</v>
      </c>
      <c r="P90" s="456"/>
      <c r="Q90" s="457">
        <f t="shared" si="22"/>
        <v>0</v>
      </c>
      <c r="R90" s="457">
        <f t="shared" si="23"/>
        <v>0</v>
      </c>
      <c r="S90" s="458" t="e">
        <f>#REF!</f>
        <v>#REF!</v>
      </c>
      <c r="T90" s="458">
        <v>1</v>
      </c>
      <c r="U90" s="458" t="e">
        <f t="shared" si="24"/>
        <v>#REF!</v>
      </c>
      <c r="V90" s="459"/>
      <c r="W90" s="459"/>
      <c r="X90" s="460">
        <f t="shared" si="25"/>
        <v>0</v>
      </c>
      <c r="Y90" s="461">
        <f t="shared" si="26"/>
        <v>0</v>
      </c>
      <c r="Z90" s="510"/>
      <c r="AA90" s="463"/>
      <c r="AB90" s="464"/>
      <c r="AC90" s="464"/>
      <c r="AD90" s="464"/>
      <c r="AE90" s="465"/>
      <c r="AF90" s="466"/>
      <c r="AG90" s="488"/>
      <c r="AH90" s="469"/>
      <c r="AI90" s="469"/>
      <c r="AJ90" s="469"/>
      <c r="AK90" s="469"/>
      <c r="AL90" s="469"/>
      <c r="AM90" s="469"/>
      <c r="AN90" s="469"/>
      <c r="AO90" s="471">
        <f t="shared" si="27"/>
        <v>0</v>
      </c>
      <c r="AP90" s="497"/>
      <c r="AQ90" s="496"/>
      <c r="AR90" s="496"/>
      <c r="AS90" s="496"/>
      <c r="AT90" s="514"/>
      <c r="AU90" s="469"/>
      <c r="AV90" s="469"/>
      <c r="AW90" s="475"/>
      <c r="AX90" s="471">
        <f t="shared" si="28"/>
        <v>0</v>
      </c>
      <c r="AY90" s="487"/>
      <c r="AZ90" s="469"/>
      <c r="BA90" s="469"/>
      <c r="BB90" s="478"/>
      <c r="BC90" s="469"/>
      <c r="BD90" s="469"/>
      <c r="BE90" s="469"/>
      <c r="BF90" s="475"/>
      <c r="BG90" s="494">
        <f t="shared" si="14"/>
        <v>0</v>
      </c>
      <c r="BH90" s="512"/>
      <c r="BI90" s="481"/>
      <c r="BJ90" s="481"/>
      <c r="BK90" s="481"/>
      <c r="BL90" s="482"/>
      <c r="BM90" s="481"/>
      <c r="BN90" s="481"/>
      <c r="BO90" s="483"/>
      <c r="BP90" s="482">
        <f t="shared" si="73"/>
        <v>0</v>
      </c>
      <c r="BQ90" s="494">
        <f t="shared" si="15"/>
        <v>0</v>
      </c>
      <c r="BR90" s="512"/>
      <c r="BS90" s="481"/>
      <c r="BT90" s="481"/>
      <c r="BU90" s="481"/>
      <c r="BV90" s="482"/>
      <c r="BW90" s="481"/>
      <c r="BX90" s="481"/>
      <c r="BY90" s="483"/>
      <c r="BZ90" s="482">
        <f t="shared" si="5"/>
        <v>0</v>
      </c>
      <c r="CA90" s="494">
        <f t="shared" si="29"/>
        <v>0</v>
      </c>
      <c r="CB90" s="623"/>
      <c r="CC90" s="469"/>
      <c r="CD90" s="469"/>
      <c r="CE90" s="469"/>
      <c r="CF90" s="481"/>
      <c r="CG90" s="481"/>
      <c r="CH90" s="481"/>
      <c r="CI90" s="483"/>
      <c r="CJ90" s="485">
        <f t="shared" si="30"/>
        <v>0</v>
      </c>
      <c r="CK90" s="486">
        <f t="shared" si="16"/>
        <v>0</v>
      </c>
      <c r="CL90" s="479">
        <f t="shared" si="31"/>
        <v>0</v>
      </c>
      <c r="CM90" s="505"/>
      <c r="CN90" s="469"/>
      <c r="CO90" s="469"/>
      <c r="CP90" s="469"/>
      <c r="CQ90" s="469"/>
      <c r="CR90" s="469"/>
      <c r="CS90" s="485">
        <f t="shared" si="32"/>
        <v>0</v>
      </c>
      <c r="CT90" s="488"/>
      <c r="CU90" s="469"/>
      <c r="CV90" s="469"/>
      <c r="CW90" s="469"/>
      <c r="CX90" s="489"/>
      <c r="CY90" s="490"/>
      <c r="CZ90" s="491">
        <f t="shared" si="33"/>
        <v>0</v>
      </c>
      <c r="DA90" s="491">
        <f t="shared" si="6"/>
        <v>0</v>
      </c>
      <c r="DB90" s="491">
        <f t="shared" si="17"/>
        <v>0</v>
      </c>
      <c r="DC90" s="493">
        <f t="shared" si="7"/>
        <v>0</v>
      </c>
      <c r="DD90" s="494">
        <f t="shared" si="35"/>
        <v>0</v>
      </c>
      <c r="DE90" s="494">
        <f t="shared" si="34"/>
        <v>0</v>
      </c>
      <c r="DF90" s="494">
        <f t="shared" si="65"/>
        <v>0</v>
      </c>
      <c r="DG90" s="494">
        <f t="shared" si="8"/>
        <v>0</v>
      </c>
      <c r="DH90" s="494">
        <f t="shared" si="9"/>
        <v>0</v>
      </c>
      <c r="DI90" s="494">
        <f t="shared" si="81"/>
        <v>0</v>
      </c>
      <c r="DJ90" s="494">
        <f t="shared" si="18"/>
        <v>0</v>
      </c>
      <c r="DK90" s="494">
        <f t="shared" si="19"/>
        <v>0</v>
      </c>
      <c r="DL90" s="479">
        <f t="shared" si="82"/>
        <v>0</v>
      </c>
      <c r="DQ90" s="169">
        <f t="shared" si="84"/>
        <v>0</v>
      </c>
      <c r="DR90" s="169">
        <f t="shared" si="84"/>
        <v>0</v>
      </c>
      <c r="DS90" s="169">
        <f t="shared" si="84"/>
        <v>0</v>
      </c>
      <c r="DT90" s="169">
        <f t="shared" si="84"/>
        <v>0</v>
      </c>
      <c r="DU90" s="169">
        <f t="shared" si="84"/>
        <v>0</v>
      </c>
      <c r="DV90" s="169">
        <f t="shared" si="84"/>
        <v>0</v>
      </c>
      <c r="DW90" s="169">
        <f t="shared" si="84"/>
        <v>0</v>
      </c>
      <c r="DX90" s="169">
        <f t="shared" si="84"/>
        <v>0</v>
      </c>
      <c r="DY90" s="169">
        <f t="shared" si="84"/>
        <v>0</v>
      </c>
      <c r="DZ90" s="169">
        <f t="shared" si="84"/>
        <v>0</v>
      </c>
      <c r="EA90" s="169">
        <f t="shared" si="84"/>
        <v>0</v>
      </c>
      <c r="EB90" s="169">
        <f t="shared" si="84"/>
        <v>0</v>
      </c>
      <c r="EC90" s="169">
        <f t="shared" si="84"/>
        <v>0</v>
      </c>
      <c r="ED90" s="169">
        <f t="shared" si="84"/>
        <v>0</v>
      </c>
      <c r="EE90" s="169">
        <f t="shared" si="84"/>
        <v>0</v>
      </c>
      <c r="EF90" s="169">
        <f t="shared" si="84"/>
        <v>0</v>
      </c>
      <c r="EG90" s="169">
        <f t="shared" si="83"/>
        <v>0</v>
      </c>
      <c r="EH90" s="169">
        <f t="shared" si="83"/>
        <v>0</v>
      </c>
      <c r="EI90" s="169">
        <f t="shared" si="83"/>
        <v>0</v>
      </c>
      <c r="EJ90" s="169">
        <f t="shared" si="83"/>
        <v>0</v>
      </c>
      <c r="EK90" s="169">
        <f t="shared" si="83"/>
        <v>0</v>
      </c>
      <c r="EL90" s="169">
        <f t="shared" si="83"/>
        <v>0</v>
      </c>
      <c r="EM90" s="169">
        <f t="shared" si="83"/>
        <v>0</v>
      </c>
      <c r="EN90" s="169">
        <f t="shared" si="83"/>
        <v>0</v>
      </c>
      <c r="EP90" s="169">
        <f t="shared" si="85"/>
        <v>0</v>
      </c>
      <c r="EQ90" s="169">
        <f t="shared" si="85"/>
        <v>0</v>
      </c>
      <c r="ER90" s="169">
        <f t="shared" si="85"/>
        <v>0</v>
      </c>
      <c r="ES90" s="169">
        <f t="shared" si="85"/>
        <v>0</v>
      </c>
      <c r="ET90" s="169">
        <f t="shared" si="85"/>
        <v>0</v>
      </c>
      <c r="EU90" s="169">
        <f t="shared" si="85"/>
        <v>0</v>
      </c>
      <c r="EV90" s="169">
        <f t="shared" si="85"/>
        <v>0</v>
      </c>
      <c r="EW90" s="169">
        <f t="shared" si="85"/>
        <v>0</v>
      </c>
      <c r="EX90" s="169">
        <f t="shared" si="85"/>
        <v>0</v>
      </c>
      <c r="EY90" s="169">
        <f t="shared" si="85"/>
        <v>0</v>
      </c>
      <c r="EZ90" s="169">
        <f t="shared" si="85"/>
        <v>0</v>
      </c>
      <c r="FA90" s="169">
        <f t="shared" si="85"/>
        <v>0</v>
      </c>
      <c r="FB90" s="169">
        <f t="shared" si="85"/>
        <v>0</v>
      </c>
      <c r="FC90" s="169">
        <f t="shared" si="85"/>
        <v>0</v>
      </c>
      <c r="FD90" s="169">
        <f t="shared" si="85"/>
        <v>0</v>
      </c>
      <c r="FE90" s="169">
        <f t="shared" si="85"/>
        <v>0</v>
      </c>
      <c r="FF90" s="169">
        <f t="shared" si="77"/>
        <v>0</v>
      </c>
      <c r="FG90" s="169">
        <f t="shared" si="77"/>
        <v>0</v>
      </c>
      <c r="FH90" s="169">
        <f t="shared" si="77"/>
        <v>0</v>
      </c>
      <c r="FI90" s="169">
        <f t="shared" si="77"/>
        <v>0</v>
      </c>
      <c r="FJ90" s="169">
        <f t="shared" si="77"/>
        <v>0</v>
      </c>
      <c r="FK90" s="169">
        <f t="shared" si="77"/>
        <v>0</v>
      </c>
      <c r="FL90" s="169">
        <f t="shared" si="77"/>
        <v>0</v>
      </c>
      <c r="FM90" s="169">
        <f t="shared" si="77"/>
        <v>0</v>
      </c>
      <c r="FO90" s="169">
        <f t="shared" si="86"/>
        <v>0</v>
      </c>
      <c r="FP90" s="169">
        <f t="shared" si="86"/>
        <v>0</v>
      </c>
      <c r="FQ90" s="169">
        <f t="shared" si="86"/>
        <v>0</v>
      </c>
      <c r="FR90" s="169">
        <f t="shared" si="86"/>
        <v>0</v>
      </c>
      <c r="FS90" s="169">
        <f t="shared" si="86"/>
        <v>0</v>
      </c>
      <c r="FT90" s="169">
        <f t="shared" si="86"/>
        <v>0</v>
      </c>
      <c r="FU90" s="169">
        <f t="shared" si="86"/>
        <v>0</v>
      </c>
      <c r="FV90" s="169">
        <f t="shared" si="86"/>
        <v>0</v>
      </c>
      <c r="FW90" s="169">
        <f t="shared" si="86"/>
        <v>0</v>
      </c>
      <c r="FX90" s="169">
        <f t="shared" si="86"/>
        <v>0</v>
      </c>
      <c r="FY90" s="169">
        <f t="shared" si="86"/>
        <v>0</v>
      </c>
      <c r="FZ90" s="169">
        <f t="shared" si="86"/>
        <v>0</v>
      </c>
      <c r="GA90" s="169">
        <f t="shared" si="86"/>
        <v>0</v>
      </c>
      <c r="GB90" s="169">
        <f t="shared" si="86"/>
        <v>0</v>
      </c>
      <c r="GC90" s="169">
        <f t="shared" si="86"/>
        <v>0</v>
      </c>
      <c r="GD90" s="169">
        <f t="shared" si="86"/>
        <v>0</v>
      </c>
      <c r="GE90" s="169">
        <f t="shared" si="78"/>
        <v>0</v>
      </c>
      <c r="GF90" s="169">
        <f t="shared" si="78"/>
        <v>0</v>
      </c>
      <c r="GG90" s="169">
        <f t="shared" si="78"/>
        <v>0</v>
      </c>
      <c r="GH90" s="169">
        <f t="shared" si="78"/>
        <v>0</v>
      </c>
      <c r="GI90" s="169">
        <f t="shared" si="78"/>
        <v>0</v>
      </c>
      <c r="GJ90" s="169">
        <f t="shared" si="78"/>
        <v>0</v>
      </c>
      <c r="GK90" s="169">
        <f t="shared" si="78"/>
        <v>0</v>
      </c>
      <c r="GL90" s="169">
        <f t="shared" si="78"/>
        <v>0</v>
      </c>
    </row>
    <row r="91" spans="1:194" s="169" customFormat="1" ht="15" hidden="1">
      <c r="A91" s="499"/>
      <c r="B91" s="499"/>
      <c r="D91" s="622"/>
      <c r="E91" s="450"/>
      <c r="F91" s="450"/>
      <c r="G91" s="450"/>
      <c r="H91" s="500"/>
      <c r="I91" s="452"/>
      <c r="J91" s="453"/>
      <c r="K91" s="453"/>
      <c r="L91" s="450"/>
      <c r="M91" s="450"/>
      <c r="N91" s="454"/>
      <c r="O91" s="455">
        <f t="shared" si="13"/>
        <v>0</v>
      </c>
      <c r="P91" s="456"/>
      <c r="Q91" s="457">
        <f t="shared" si="22"/>
        <v>0</v>
      </c>
      <c r="R91" s="457">
        <f t="shared" si="23"/>
        <v>0</v>
      </c>
      <c r="S91" s="458" t="e">
        <f>#REF!</f>
        <v>#REF!</v>
      </c>
      <c r="T91" s="458">
        <v>2</v>
      </c>
      <c r="U91" s="458" t="e">
        <f t="shared" si="24"/>
        <v>#REF!</v>
      </c>
      <c r="V91" s="459"/>
      <c r="W91" s="459"/>
      <c r="X91" s="460">
        <f t="shared" si="25"/>
        <v>0</v>
      </c>
      <c r="Y91" s="461">
        <f t="shared" si="26"/>
        <v>0</v>
      </c>
      <c r="Z91" s="510"/>
      <c r="AA91" s="463"/>
      <c r="AB91" s="464"/>
      <c r="AC91" s="464"/>
      <c r="AD91" s="464"/>
      <c r="AE91" s="465"/>
      <c r="AF91" s="466"/>
      <c r="AG91" s="488"/>
      <c r="AH91" s="469"/>
      <c r="AI91" s="469"/>
      <c r="AJ91" s="469"/>
      <c r="AK91" s="469"/>
      <c r="AL91" s="469"/>
      <c r="AM91" s="469"/>
      <c r="AN91" s="469"/>
      <c r="AO91" s="471">
        <f t="shared" si="27"/>
        <v>0</v>
      </c>
      <c r="AP91" s="497"/>
      <c r="AQ91" s="496"/>
      <c r="AR91" s="496"/>
      <c r="AS91" s="496"/>
      <c r="AT91" s="514"/>
      <c r="AU91" s="469"/>
      <c r="AV91" s="469"/>
      <c r="AW91" s="475"/>
      <c r="AX91" s="471">
        <f t="shared" si="28"/>
        <v>0</v>
      </c>
      <c r="AY91" s="487"/>
      <c r="AZ91" s="469"/>
      <c r="BA91" s="469"/>
      <c r="BB91" s="478"/>
      <c r="BC91" s="469"/>
      <c r="BD91" s="469"/>
      <c r="BE91" s="469"/>
      <c r="BF91" s="475"/>
      <c r="BG91" s="494">
        <f t="shared" si="14"/>
        <v>0</v>
      </c>
      <c r="BH91" s="512"/>
      <c r="BI91" s="481"/>
      <c r="BJ91" s="481"/>
      <c r="BK91" s="481"/>
      <c r="BL91" s="482"/>
      <c r="BM91" s="481"/>
      <c r="BN91" s="481"/>
      <c r="BO91" s="483"/>
      <c r="BP91" s="482">
        <f t="shared" si="73"/>
        <v>0</v>
      </c>
      <c r="BQ91" s="494">
        <f t="shared" si="15"/>
        <v>0</v>
      </c>
      <c r="BR91" s="512"/>
      <c r="BS91" s="481"/>
      <c r="BT91" s="481"/>
      <c r="BU91" s="481"/>
      <c r="BV91" s="482"/>
      <c r="BW91" s="481"/>
      <c r="BX91" s="481"/>
      <c r="BY91" s="483"/>
      <c r="BZ91" s="482">
        <f t="shared" si="5"/>
        <v>0</v>
      </c>
      <c r="CA91" s="494">
        <f t="shared" si="29"/>
        <v>0</v>
      </c>
      <c r="CB91" s="623"/>
      <c r="CC91" s="469"/>
      <c r="CD91" s="469"/>
      <c r="CE91" s="469"/>
      <c r="CF91" s="481"/>
      <c r="CG91" s="481"/>
      <c r="CH91" s="481"/>
      <c r="CI91" s="483"/>
      <c r="CJ91" s="485">
        <f t="shared" si="30"/>
        <v>0</v>
      </c>
      <c r="CK91" s="486">
        <f t="shared" si="16"/>
        <v>0</v>
      </c>
      <c r="CL91" s="479">
        <f t="shared" si="31"/>
        <v>0</v>
      </c>
      <c r="CM91" s="505"/>
      <c r="CN91" s="469"/>
      <c r="CO91" s="469"/>
      <c r="CP91" s="469"/>
      <c r="CQ91" s="469"/>
      <c r="CR91" s="469"/>
      <c r="CS91" s="485">
        <f t="shared" si="32"/>
        <v>0</v>
      </c>
      <c r="CT91" s="488"/>
      <c r="CU91" s="469"/>
      <c r="CV91" s="469"/>
      <c r="CW91" s="469"/>
      <c r="CX91" s="489"/>
      <c r="CY91" s="490"/>
      <c r="CZ91" s="491">
        <f t="shared" si="33"/>
        <v>0</v>
      </c>
      <c r="DA91" s="491">
        <f t="shared" si="6"/>
        <v>0</v>
      </c>
      <c r="DB91" s="491">
        <f t="shared" si="17"/>
        <v>0</v>
      </c>
      <c r="DC91" s="493">
        <f t="shared" si="7"/>
        <v>0</v>
      </c>
      <c r="DD91" s="494">
        <f t="shared" si="35"/>
        <v>0</v>
      </c>
      <c r="DE91" s="494">
        <f t="shared" si="34"/>
        <v>0</v>
      </c>
      <c r="DF91" s="494">
        <f t="shared" si="65"/>
        <v>0</v>
      </c>
      <c r="DG91" s="494">
        <f t="shared" si="8"/>
        <v>0</v>
      </c>
      <c r="DH91" s="494">
        <f t="shared" si="9"/>
        <v>0</v>
      </c>
      <c r="DI91" s="494">
        <f t="shared" si="81"/>
        <v>0</v>
      </c>
      <c r="DJ91" s="494">
        <f t="shared" si="18"/>
        <v>0</v>
      </c>
      <c r="DK91" s="494">
        <f t="shared" si="19"/>
        <v>0</v>
      </c>
      <c r="DL91" s="479">
        <f t="shared" si="82"/>
        <v>0</v>
      </c>
      <c r="DQ91" s="169">
        <f t="shared" si="84"/>
        <v>0</v>
      </c>
      <c r="DR91" s="169">
        <f t="shared" si="84"/>
        <v>0</v>
      </c>
      <c r="DS91" s="169">
        <f t="shared" si="84"/>
        <v>0</v>
      </c>
      <c r="DT91" s="169">
        <f t="shared" si="84"/>
        <v>0</v>
      </c>
      <c r="DU91" s="169">
        <f t="shared" si="84"/>
        <v>0</v>
      </c>
      <c r="DV91" s="169">
        <f t="shared" si="84"/>
        <v>0</v>
      </c>
      <c r="DW91" s="169">
        <f t="shared" si="84"/>
        <v>0</v>
      </c>
      <c r="DX91" s="169">
        <f t="shared" si="84"/>
        <v>0</v>
      </c>
      <c r="DY91" s="169">
        <f t="shared" si="84"/>
        <v>0</v>
      </c>
      <c r="DZ91" s="169">
        <f t="shared" si="84"/>
        <v>0</v>
      </c>
      <c r="EA91" s="169">
        <f t="shared" si="84"/>
        <v>0</v>
      </c>
      <c r="EB91" s="169">
        <f t="shared" si="84"/>
        <v>0</v>
      </c>
      <c r="EC91" s="169">
        <f t="shared" si="84"/>
        <v>0</v>
      </c>
      <c r="ED91" s="169">
        <f t="shared" si="84"/>
        <v>0</v>
      </c>
      <c r="EE91" s="169">
        <f t="shared" si="84"/>
        <v>0</v>
      </c>
      <c r="EF91" s="169">
        <f t="shared" si="84"/>
        <v>0</v>
      </c>
      <c r="EG91" s="169">
        <f t="shared" si="83"/>
        <v>0</v>
      </c>
      <c r="EH91" s="169">
        <f t="shared" si="83"/>
        <v>0</v>
      </c>
      <c r="EI91" s="169">
        <f t="shared" si="83"/>
        <v>0</v>
      </c>
      <c r="EJ91" s="169">
        <f t="shared" si="83"/>
        <v>0</v>
      </c>
      <c r="EK91" s="169">
        <f t="shared" si="83"/>
        <v>0</v>
      </c>
      <c r="EL91" s="169">
        <f t="shared" si="83"/>
        <v>0</v>
      </c>
      <c r="EM91" s="169">
        <f t="shared" si="83"/>
        <v>0</v>
      </c>
      <c r="EN91" s="169">
        <f t="shared" si="83"/>
        <v>0</v>
      </c>
      <c r="EP91" s="169">
        <f t="shared" si="85"/>
        <v>0</v>
      </c>
      <c r="EQ91" s="169">
        <f t="shared" si="85"/>
        <v>0</v>
      </c>
      <c r="ER91" s="169">
        <f t="shared" si="85"/>
        <v>0</v>
      </c>
      <c r="ES91" s="169">
        <f t="shared" si="85"/>
        <v>0</v>
      </c>
      <c r="ET91" s="169">
        <f t="shared" si="85"/>
        <v>0</v>
      </c>
      <c r="EU91" s="169">
        <f t="shared" si="85"/>
        <v>0</v>
      </c>
      <c r="EV91" s="169">
        <f t="shared" si="85"/>
        <v>0</v>
      </c>
      <c r="EW91" s="169">
        <f t="shared" si="85"/>
        <v>0</v>
      </c>
      <c r="EX91" s="169">
        <f t="shared" si="85"/>
        <v>0</v>
      </c>
      <c r="EY91" s="169">
        <f t="shared" si="85"/>
        <v>0</v>
      </c>
      <c r="EZ91" s="169">
        <f t="shared" si="85"/>
        <v>0</v>
      </c>
      <c r="FA91" s="169">
        <f t="shared" si="85"/>
        <v>0</v>
      </c>
      <c r="FB91" s="169">
        <f t="shared" si="85"/>
        <v>0</v>
      </c>
      <c r="FC91" s="169">
        <f t="shared" si="85"/>
        <v>0</v>
      </c>
      <c r="FD91" s="169">
        <f t="shared" si="85"/>
        <v>0</v>
      </c>
      <c r="FE91" s="169">
        <f t="shared" si="85"/>
        <v>0</v>
      </c>
      <c r="FF91" s="169">
        <f t="shared" si="77"/>
        <v>0</v>
      </c>
      <c r="FG91" s="169">
        <f t="shared" si="77"/>
        <v>0</v>
      </c>
      <c r="FH91" s="169">
        <f t="shared" si="77"/>
        <v>0</v>
      </c>
      <c r="FI91" s="169">
        <f t="shared" si="77"/>
        <v>0</v>
      </c>
      <c r="FJ91" s="169">
        <f t="shared" si="77"/>
        <v>0</v>
      </c>
      <c r="FK91" s="169">
        <f t="shared" si="77"/>
        <v>0</v>
      </c>
      <c r="FL91" s="169">
        <f t="shared" si="77"/>
        <v>0</v>
      </c>
      <c r="FM91" s="169">
        <f t="shared" si="77"/>
        <v>0</v>
      </c>
      <c r="FO91" s="169">
        <f t="shared" si="86"/>
        <v>0</v>
      </c>
      <c r="FP91" s="169">
        <f t="shared" si="86"/>
        <v>0</v>
      </c>
      <c r="FQ91" s="169">
        <f t="shared" si="86"/>
        <v>0</v>
      </c>
      <c r="FR91" s="169">
        <f t="shared" si="86"/>
        <v>0</v>
      </c>
      <c r="FS91" s="169">
        <f t="shared" si="86"/>
        <v>0</v>
      </c>
      <c r="FT91" s="169">
        <f t="shared" si="86"/>
        <v>0</v>
      </c>
      <c r="FU91" s="169">
        <f t="shared" si="86"/>
        <v>0</v>
      </c>
      <c r="FV91" s="169">
        <f t="shared" si="86"/>
        <v>0</v>
      </c>
      <c r="FW91" s="169">
        <f t="shared" si="86"/>
        <v>0</v>
      </c>
      <c r="FX91" s="169">
        <f t="shared" si="86"/>
        <v>0</v>
      </c>
      <c r="FY91" s="169">
        <f t="shared" si="86"/>
        <v>0</v>
      </c>
      <c r="FZ91" s="169">
        <f t="shared" si="86"/>
        <v>0</v>
      </c>
      <c r="GA91" s="169">
        <f t="shared" si="86"/>
        <v>0</v>
      </c>
      <c r="GB91" s="169">
        <f t="shared" si="86"/>
        <v>0</v>
      </c>
      <c r="GC91" s="169">
        <f t="shared" si="86"/>
        <v>0</v>
      </c>
      <c r="GD91" s="169">
        <f t="shared" si="86"/>
        <v>0</v>
      </c>
      <c r="GE91" s="169">
        <f t="shared" si="78"/>
        <v>0</v>
      </c>
      <c r="GF91" s="169">
        <f t="shared" si="78"/>
        <v>0</v>
      </c>
      <c r="GG91" s="169">
        <f t="shared" si="78"/>
        <v>0</v>
      </c>
      <c r="GH91" s="169">
        <f t="shared" si="78"/>
        <v>0</v>
      </c>
      <c r="GI91" s="169">
        <f t="shared" si="78"/>
        <v>0</v>
      </c>
      <c r="GJ91" s="169">
        <f t="shared" si="78"/>
        <v>0</v>
      </c>
      <c r="GK91" s="169">
        <f t="shared" si="78"/>
        <v>0</v>
      </c>
      <c r="GL91" s="169">
        <f t="shared" si="78"/>
        <v>0</v>
      </c>
    </row>
    <row r="92" spans="1:194" s="169" customFormat="1" ht="15" hidden="1">
      <c r="A92" s="499"/>
      <c r="B92" s="499"/>
      <c r="D92" s="622"/>
      <c r="E92" s="450"/>
      <c r="F92" s="450"/>
      <c r="G92" s="450"/>
      <c r="H92" s="500"/>
      <c r="I92" s="452"/>
      <c r="J92" s="453"/>
      <c r="K92" s="453"/>
      <c r="L92" s="450"/>
      <c r="M92" s="450"/>
      <c r="N92" s="454"/>
      <c r="O92" s="455">
        <f t="shared" si="13"/>
        <v>0</v>
      </c>
      <c r="P92" s="456"/>
      <c r="Q92" s="457">
        <f t="shared" si="22"/>
        <v>0</v>
      </c>
      <c r="R92" s="457">
        <f t="shared" si="23"/>
        <v>0</v>
      </c>
      <c r="S92" s="458" t="e">
        <f>#REF!</f>
        <v>#REF!</v>
      </c>
      <c r="T92" s="458">
        <v>3</v>
      </c>
      <c r="U92" s="458" t="e">
        <f t="shared" si="24"/>
        <v>#REF!</v>
      </c>
      <c r="V92" s="459"/>
      <c r="W92" s="459"/>
      <c r="X92" s="460">
        <f t="shared" si="25"/>
        <v>0</v>
      </c>
      <c r="Y92" s="461">
        <f t="shared" si="26"/>
        <v>0</v>
      </c>
      <c r="Z92" s="510"/>
      <c r="AA92" s="463"/>
      <c r="AB92" s="464"/>
      <c r="AC92" s="464"/>
      <c r="AD92" s="464"/>
      <c r="AE92" s="465"/>
      <c r="AF92" s="466"/>
      <c r="AG92" s="488"/>
      <c r="AH92" s="469"/>
      <c r="AI92" s="469"/>
      <c r="AJ92" s="469"/>
      <c r="AK92" s="469"/>
      <c r="AL92" s="469"/>
      <c r="AM92" s="469"/>
      <c r="AN92" s="469"/>
      <c r="AO92" s="471">
        <f t="shared" si="27"/>
        <v>0</v>
      </c>
      <c r="AP92" s="497"/>
      <c r="AQ92" s="496"/>
      <c r="AR92" s="496"/>
      <c r="AS92" s="496"/>
      <c r="AT92" s="514"/>
      <c r="AU92" s="469"/>
      <c r="AV92" s="469"/>
      <c r="AW92" s="475"/>
      <c r="AX92" s="471">
        <f t="shared" si="28"/>
        <v>0</v>
      </c>
      <c r="AY92" s="487"/>
      <c r="AZ92" s="469"/>
      <c r="BA92" s="469"/>
      <c r="BB92" s="478"/>
      <c r="BC92" s="469"/>
      <c r="BD92" s="469"/>
      <c r="BE92" s="469"/>
      <c r="BF92" s="475"/>
      <c r="BG92" s="494">
        <f t="shared" ref="BG92:BG155" si="87">BB92*BC92</f>
        <v>0</v>
      </c>
      <c r="BH92" s="512"/>
      <c r="BI92" s="481"/>
      <c r="BJ92" s="481"/>
      <c r="BK92" s="481"/>
      <c r="BL92" s="482"/>
      <c r="BM92" s="481"/>
      <c r="BN92" s="481"/>
      <c r="BO92" s="483"/>
      <c r="BP92" s="482">
        <f t="shared" si="73"/>
        <v>0</v>
      </c>
      <c r="BQ92" s="494">
        <f t="shared" si="15"/>
        <v>0</v>
      </c>
      <c r="BR92" s="512"/>
      <c r="BS92" s="481"/>
      <c r="BT92" s="481"/>
      <c r="BU92" s="481"/>
      <c r="BV92" s="482"/>
      <c r="BW92" s="481"/>
      <c r="BX92" s="481"/>
      <c r="BY92" s="483"/>
      <c r="BZ92" s="482">
        <f t="shared" si="5"/>
        <v>0</v>
      </c>
      <c r="CA92" s="494">
        <f t="shared" si="29"/>
        <v>0</v>
      </c>
      <c r="CB92" s="623"/>
      <c r="CC92" s="469"/>
      <c r="CD92" s="469"/>
      <c r="CE92" s="469"/>
      <c r="CF92" s="481"/>
      <c r="CG92" s="481"/>
      <c r="CH92" s="481"/>
      <c r="CI92" s="483"/>
      <c r="CJ92" s="485">
        <f t="shared" si="30"/>
        <v>0</v>
      </c>
      <c r="CK92" s="486">
        <f t="shared" si="16"/>
        <v>0</v>
      </c>
      <c r="CL92" s="479">
        <f t="shared" si="31"/>
        <v>0</v>
      </c>
      <c r="CM92" s="505"/>
      <c r="CN92" s="469"/>
      <c r="CO92" s="469"/>
      <c r="CP92" s="469"/>
      <c r="CQ92" s="469"/>
      <c r="CR92" s="469"/>
      <c r="CS92" s="485">
        <f t="shared" si="32"/>
        <v>0</v>
      </c>
      <c r="CT92" s="488"/>
      <c r="CU92" s="469"/>
      <c r="CV92" s="469"/>
      <c r="CW92" s="469"/>
      <c r="CX92" s="489"/>
      <c r="CY92" s="490"/>
      <c r="CZ92" s="491">
        <f t="shared" si="33"/>
        <v>0</v>
      </c>
      <c r="DA92" s="491">
        <f t="shared" si="6"/>
        <v>0</v>
      </c>
      <c r="DB92" s="491">
        <f t="shared" si="17"/>
        <v>0</v>
      </c>
      <c r="DC92" s="493">
        <f t="shared" si="7"/>
        <v>0</v>
      </c>
      <c r="DD92" s="494">
        <f t="shared" si="35"/>
        <v>0</v>
      </c>
      <c r="DE92" s="494">
        <f t="shared" si="34"/>
        <v>0</v>
      </c>
      <c r="DF92" s="494">
        <f t="shared" si="65"/>
        <v>0</v>
      </c>
      <c r="DG92" s="494">
        <f t="shared" si="8"/>
        <v>0</v>
      </c>
      <c r="DH92" s="494">
        <f t="shared" si="9"/>
        <v>0</v>
      </c>
      <c r="DI92" s="494">
        <f t="shared" si="81"/>
        <v>0</v>
      </c>
      <c r="DJ92" s="494">
        <f t="shared" si="18"/>
        <v>0</v>
      </c>
      <c r="DK92" s="494">
        <f t="shared" si="19"/>
        <v>0</v>
      </c>
      <c r="DL92" s="479">
        <f t="shared" si="82"/>
        <v>0</v>
      </c>
      <c r="DQ92" s="169">
        <f t="shared" si="84"/>
        <v>0</v>
      </c>
      <c r="DR92" s="169">
        <f t="shared" si="84"/>
        <v>0</v>
      </c>
      <c r="DS92" s="169">
        <f t="shared" si="84"/>
        <v>0</v>
      </c>
      <c r="DT92" s="169">
        <f t="shared" si="84"/>
        <v>0</v>
      </c>
      <c r="DU92" s="169">
        <f t="shared" si="84"/>
        <v>0</v>
      </c>
      <c r="DV92" s="169">
        <f t="shared" si="84"/>
        <v>0</v>
      </c>
      <c r="DW92" s="169">
        <f t="shared" si="84"/>
        <v>0</v>
      </c>
      <c r="DX92" s="169">
        <f t="shared" si="84"/>
        <v>0</v>
      </c>
      <c r="DY92" s="169">
        <f t="shared" si="84"/>
        <v>0</v>
      </c>
      <c r="DZ92" s="169">
        <f t="shared" si="84"/>
        <v>0</v>
      </c>
      <c r="EA92" s="169">
        <f t="shared" si="84"/>
        <v>0</v>
      </c>
      <c r="EB92" s="169">
        <f t="shared" si="84"/>
        <v>0</v>
      </c>
      <c r="EC92" s="169">
        <f t="shared" si="84"/>
        <v>0</v>
      </c>
      <c r="ED92" s="169">
        <f t="shared" si="84"/>
        <v>0</v>
      </c>
      <c r="EE92" s="169">
        <f t="shared" si="84"/>
        <v>0</v>
      </c>
      <c r="EF92" s="169">
        <f t="shared" si="84"/>
        <v>0</v>
      </c>
      <c r="EG92" s="169">
        <f t="shared" si="83"/>
        <v>0</v>
      </c>
      <c r="EH92" s="169">
        <f t="shared" si="83"/>
        <v>0</v>
      </c>
      <c r="EI92" s="169">
        <f t="shared" si="83"/>
        <v>0</v>
      </c>
      <c r="EJ92" s="169">
        <f t="shared" si="83"/>
        <v>0</v>
      </c>
      <c r="EK92" s="169">
        <f t="shared" si="83"/>
        <v>0</v>
      </c>
      <c r="EL92" s="169">
        <f t="shared" si="83"/>
        <v>0</v>
      </c>
      <c r="EM92" s="169">
        <f t="shared" si="83"/>
        <v>0</v>
      </c>
      <c r="EN92" s="169">
        <f t="shared" si="83"/>
        <v>0</v>
      </c>
      <c r="EP92" s="169">
        <f t="shared" si="85"/>
        <v>0</v>
      </c>
      <c r="EQ92" s="169">
        <f t="shared" si="85"/>
        <v>0</v>
      </c>
      <c r="ER92" s="169">
        <f t="shared" si="85"/>
        <v>0</v>
      </c>
      <c r="ES92" s="169">
        <f t="shared" si="85"/>
        <v>0</v>
      </c>
      <c r="ET92" s="169">
        <f t="shared" si="85"/>
        <v>0</v>
      </c>
      <c r="EU92" s="169">
        <f t="shared" si="85"/>
        <v>0</v>
      </c>
      <c r="EV92" s="169">
        <f t="shared" si="85"/>
        <v>0</v>
      </c>
      <c r="EW92" s="169">
        <f t="shared" si="85"/>
        <v>0</v>
      </c>
      <c r="EX92" s="169">
        <f t="shared" si="85"/>
        <v>0</v>
      </c>
      <c r="EY92" s="169">
        <f t="shared" si="85"/>
        <v>0</v>
      </c>
      <c r="EZ92" s="169">
        <f t="shared" si="85"/>
        <v>0</v>
      </c>
      <c r="FA92" s="169">
        <f t="shared" si="85"/>
        <v>0</v>
      </c>
      <c r="FB92" s="169">
        <f t="shared" si="85"/>
        <v>0</v>
      </c>
      <c r="FC92" s="169">
        <f t="shared" si="85"/>
        <v>0</v>
      </c>
      <c r="FD92" s="169">
        <f t="shared" si="85"/>
        <v>0</v>
      </c>
      <c r="FE92" s="169">
        <f t="shared" si="85"/>
        <v>0</v>
      </c>
      <c r="FF92" s="169">
        <f t="shared" si="77"/>
        <v>0</v>
      </c>
      <c r="FG92" s="169">
        <f t="shared" si="77"/>
        <v>0</v>
      </c>
      <c r="FH92" s="169">
        <f t="shared" si="77"/>
        <v>0</v>
      </c>
      <c r="FI92" s="169">
        <f t="shared" si="77"/>
        <v>0</v>
      </c>
      <c r="FJ92" s="169">
        <f t="shared" si="77"/>
        <v>0</v>
      </c>
      <c r="FK92" s="169">
        <f t="shared" si="77"/>
        <v>0</v>
      </c>
      <c r="FL92" s="169">
        <f t="shared" si="77"/>
        <v>0</v>
      </c>
      <c r="FM92" s="169">
        <f t="shared" si="77"/>
        <v>0</v>
      </c>
      <c r="FO92" s="169">
        <f t="shared" si="86"/>
        <v>0</v>
      </c>
      <c r="FP92" s="169">
        <f t="shared" si="86"/>
        <v>0</v>
      </c>
      <c r="FQ92" s="169">
        <f t="shared" si="86"/>
        <v>0</v>
      </c>
      <c r="FR92" s="169">
        <f t="shared" si="86"/>
        <v>0</v>
      </c>
      <c r="FS92" s="169">
        <f t="shared" si="86"/>
        <v>0</v>
      </c>
      <c r="FT92" s="169">
        <f t="shared" si="86"/>
        <v>0</v>
      </c>
      <c r="FU92" s="169">
        <f t="shared" si="86"/>
        <v>0</v>
      </c>
      <c r="FV92" s="169">
        <f t="shared" si="86"/>
        <v>0</v>
      </c>
      <c r="FW92" s="169">
        <f t="shared" si="86"/>
        <v>0</v>
      </c>
      <c r="FX92" s="169">
        <f t="shared" si="86"/>
        <v>0</v>
      </c>
      <c r="FY92" s="169">
        <f t="shared" si="86"/>
        <v>0</v>
      </c>
      <c r="FZ92" s="169">
        <f t="shared" si="86"/>
        <v>0</v>
      </c>
      <c r="GA92" s="169">
        <f t="shared" si="86"/>
        <v>0</v>
      </c>
      <c r="GB92" s="169">
        <f t="shared" si="86"/>
        <v>0</v>
      </c>
      <c r="GC92" s="169">
        <f t="shared" si="86"/>
        <v>0</v>
      </c>
      <c r="GD92" s="169">
        <f t="shared" si="86"/>
        <v>0</v>
      </c>
      <c r="GE92" s="169">
        <f t="shared" si="78"/>
        <v>0</v>
      </c>
      <c r="GF92" s="169">
        <f t="shared" si="78"/>
        <v>0</v>
      </c>
      <c r="GG92" s="169">
        <f t="shared" si="78"/>
        <v>0</v>
      </c>
      <c r="GH92" s="169">
        <f t="shared" si="78"/>
        <v>0</v>
      </c>
      <c r="GI92" s="169">
        <f t="shared" si="78"/>
        <v>0</v>
      </c>
      <c r="GJ92" s="169">
        <f t="shared" si="78"/>
        <v>0</v>
      </c>
      <c r="GK92" s="169">
        <f t="shared" si="78"/>
        <v>0</v>
      </c>
      <c r="GL92" s="169">
        <f t="shared" si="78"/>
        <v>0</v>
      </c>
    </row>
    <row r="93" spans="1:194" s="169" customFormat="1" ht="15" hidden="1">
      <c r="A93" s="499"/>
      <c r="B93" s="499"/>
      <c r="D93" s="622"/>
      <c r="E93" s="450"/>
      <c r="F93" s="450"/>
      <c r="G93" s="450"/>
      <c r="H93" s="500"/>
      <c r="I93" s="452"/>
      <c r="J93" s="453"/>
      <c r="K93" s="453"/>
      <c r="L93" s="450"/>
      <c r="M93" s="450"/>
      <c r="N93" s="454"/>
      <c r="O93" s="455">
        <f t="shared" si="13"/>
        <v>0</v>
      </c>
      <c r="P93" s="456"/>
      <c r="Q93" s="457">
        <f t="shared" si="22"/>
        <v>0</v>
      </c>
      <c r="R93" s="457">
        <f t="shared" si="23"/>
        <v>0</v>
      </c>
      <c r="S93" s="458" t="e">
        <f>#REF!</f>
        <v>#REF!</v>
      </c>
      <c r="T93" s="458">
        <v>4</v>
      </c>
      <c r="U93" s="458" t="e">
        <f t="shared" si="24"/>
        <v>#REF!</v>
      </c>
      <c r="V93" s="459"/>
      <c r="W93" s="459"/>
      <c r="X93" s="460">
        <f t="shared" si="25"/>
        <v>0</v>
      </c>
      <c r="Y93" s="461">
        <f t="shared" si="26"/>
        <v>0</v>
      </c>
      <c r="Z93" s="510"/>
      <c r="AA93" s="463"/>
      <c r="AB93" s="464"/>
      <c r="AC93" s="464"/>
      <c r="AD93" s="464"/>
      <c r="AE93" s="465"/>
      <c r="AF93" s="466"/>
      <c r="AG93" s="488"/>
      <c r="AH93" s="469"/>
      <c r="AI93" s="469"/>
      <c r="AJ93" s="469"/>
      <c r="AK93" s="469"/>
      <c r="AL93" s="469"/>
      <c r="AM93" s="469"/>
      <c r="AN93" s="469"/>
      <c r="AO93" s="471">
        <f t="shared" si="27"/>
        <v>0</v>
      </c>
      <c r="AP93" s="497"/>
      <c r="AQ93" s="496"/>
      <c r="AR93" s="496"/>
      <c r="AS93" s="496"/>
      <c r="AT93" s="514"/>
      <c r="AU93" s="469"/>
      <c r="AV93" s="469"/>
      <c r="AW93" s="475"/>
      <c r="AX93" s="471">
        <f t="shared" si="28"/>
        <v>0</v>
      </c>
      <c r="AY93" s="487"/>
      <c r="AZ93" s="469"/>
      <c r="BA93" s="469"/>
      <c r="BB93" s="478"/>
      <c r="BC93" s="469"/>
      <c r="BD93" s="469"/>
      <c r="BE93" s="469"/>
      <c r="BF93" s="475"/>
      <c r="BG93" s="494"/>
      <c r="BH93" s="512"/>
      <c r="BI93" s="481"/>
      <c r="BJ93" s="481"/>
      <c r="BK93" s="481"/>
      <c r="BL93" s="482"/>
      <c r="BM93" s="481"/>
      <c r="BN93" s="481"/>
      <c r="BO93" s="483"/>
      <c r="BP93" s="482">
        <f t="shared" si="73"/>
        <v>0</v>
      </c>
      <c r="BQ93" s="494">
        <f t="shared" si="15"/>
        <v>0</v>
      </c>
      <c r="BR93" s="512"/>
      <c r="BS93" s="481"/>
      <c r="BT93" s="481"/>
      <c r="BU93" s="481"/>
      <c r="BV93" s="482"/>
      <c r="BW93" s="481"/>
      <c r="BX93" s="481"/>
      <c r="BY93" s="483"/>
      <c r="BZ93" s="482">
        <f t="shared" si="5"/>
        <v>0</v>
      </c>
      <c r="CA93" s="494">
        <f t="shared" si="29"/>
        <v>0</v>
      </c>
      <c r="CB93" s="623"/>
      <c r="CC93" s="469"/>
      <c r="CD93" s="469"/>
      <c r="CE93" s="469"/>
      <c r="CF93" s="481"/>
      <c r="CG93" s="481"/>
      <c r="CH93" s="481"/>
      <c r="CI93" s="483"/>
      <c r="CJ93" s="485">
        <f t="shared" si="30"/>
        <v>0</v>
      </c>
      <c r="CK93" s="486">
        <f t="shared" si="16"/>
        <v>0</v>
      </c>
      <c r="CL93" s="479">
        <f t="shared" si="31"/>
        <v>0</v>
      </c>
      <c r="CM93" s="505"/>
      <c r="CN93" s="469"/>
      <c r="CO93" s="469"/>
      <c r="CP93" s="469"/>
      <c r="CQ93" s="469"/>
      <c r="CR93" s="469"/>
      <c r="CS93" s="485">
        <f t="shared" si="32"/>
        <v>0</v>
      </c>
      <c r="CT93" s="488"/>
      <c r="CU93" s="469"/>
      <c r="CV93" s="469"/>
      <c r="CW93" s="469"/>
      <c r="CX93" s="489"/>
      <c r="CY93" s="490"/>
      <c r="CZ93" s="491">
        <f t="shared" si="33"/>
        <v>0</v>
      </c>
      <c r="DA93" s="491">
        <f t="shared" si="6"/>
        <v>0</v>
      </c>
      <c r="DB93" s="491">
        <f t="shared" si="17"/>
        <v>0</v>
      </c>
      <c r="DC93" s="493">
        <f t="shared" si="7"/>
        <v>0</v>
      </c>
      <c r="DD93" s="494">
        <f t="shared" si="35"/>
        <v>0</v>
      </c>
      <c r="DE93" s="494">
        <f t="shared" si="34"/>
        <v>0</v>
      </c>
      <c r="DF93" s="494">
        <f t="shared" si="65"/>
        <v>0</v>
      </c>
      <c r="DG93" s="494">
        <f t="shared" si="8"/>
        <v>0</v>
      </c>
      <c r="DH93" s="494">
        <f t="shared" si="9"/>
        <v>0</v>
      </c>
      <c r="DI93" s="494">
        <f t="shared" si="81"/>
        <v>0</v>
      </c>
      <c r="DJ93" s="494">
        <f t="shared" si="18"/>
        <v>0</v>
      </c>
      <c r="DK93" s="494">
        <f t="shared" si="19"/>
        <v>0</v>
      </c>
      <c r="DL93" s="479">
        <f t="shared" si="82"/>
        <v>0</v>
      </c>
      <c r="DQ93" s="169">
        <f t="shared" si="84"/>
        <v>0</v>
      </c>
      <c r="DR93" s="169">
        <f t="shared" si="84"/>
        <v>0</v>
      </c>
      <c r="DS93" s="169">
        <f t="shared" si="84"/>
        <v>0</v>
      </c>
      <c r="DT93" s="169">
        <f t="shared" si="84"/>
        <v>0</v>
      </c>
      <c r="DU93" s="169">
        <f t="shared" si="84"/>
        <v>0</v>
      </c>
      <c r="DV93" s="169">
        <f t="shared" si="84"/>
        <v>0</v>
      </c>
      <c r="DW93" s="169">
        <f t="shared" si="84"/>
        <v>0</v>
      </c>
      <c r="DX93" s="169">
        <f t="shared" si="84"/>
        <v>0</v>
      </c>
      <c r="DY93" s="169">
        <f t="shared" si="84"/>
        <v>0</v>
      </c>
      <c r="DZ93" s="169">
        <f t="shared" si="84"/>
        <v>0</v>
      </c>
      <c r="EA93" s="169">
        <f t="shared" si="84"/>
        <v>0</v>
      </c>
      <c r="EB93" s="169">
        <f t="shared" si="84"/>
        <v>0</v>
      </c>
      <c r="EC93" s="169">
        <f t="shared" si="84"/>
        <v>0</v>
      </c>
      <c r="ED93" s="169">
        <f t="shared" si="84"/>
        <v>0</v>
      </c>
      <c r="EE93" s="169">
        <f t="shared" si="84"/>
        <v>0</v>
      </c>
      <c r="EF93" s="169">
        <f t="shared" si="84"/>
        <v>0</v>
      </c>
      <c r="EG93" s="169">
        <f t="shared" si="83"/>
        <v>0</v>
      </c>
      <c r="EH93" s="169">
        <f t="shared" si="83"/>
        <v>0</v>
      </c>
      <c r="EI93" s="169">
        <f t="shared" si="83"/>
        <v>0</v>
      </c>
      <c r="EJ93" s="169">
        <f t="shared" si="83"/>
        <v>0</v>
      </c>
      <c r="EK93" s="169">
        <f t="shared" si="83"/>
        <v>0</v>
      </c>
      <c r="EL93" s="169">
        <f t="shared" si="83"/>
        <v>0</v>
      </c>
      <c r="EM93" s="169">
        <f t="shared" si="83"/>
        <v>0</v>
      </c>
      <c r="EN93" s="169">
        <f t="shared" si="83"/>
        <v>0</v>
      </c>
      <c r="EP93" s="169">
        <f t="shared" si="85"/>
        <v>0</v>
      </c>
      <c r="EQ93" s="169">
        <f t="shared" si="85"/>
        <v>0</v>
      </c>
      <c r="ER93" s="169">
        <f t="shared" si="85"/>
        <v>0</v>
      </c>
      <c r="ES93" s="169">
        <f t="shared" si="85"/>
        <v>0</v>
      </c>
      <c r="ET93" s="169">
        <f t="shared" si="85"/>
        <v>0</v>
      </c>
      <c r="EU93" s="169">
        <f t="shared" si="85"/>
        <v>0</v>
      </c>
      <c r="EV93" s="169">
        <f t="shared" si="85"/>
        <v>0</v>
      </c>
      <c r="EW93" s="169">
        <f t="shared" si="85"/>
        <v>0</v>
      </c>
      <c r="EX93" s="169">
        <f t="shared" si="85"/>
        <v>0</v>
      </c>
      <c r="EY93" s="169">
        <f t="shared" si="85"/>
        <v>0</v>
      </c>
      <c r="EZ93" s="169">
        <f t="shared" si="85"/>
        <v>0</v>
      </c>
      <c r="FA93" s="169">
        <f t="shared" si="85"/>
        <v>0</v>
      </c>
      <c r="FB93" s="169">
        <f t="shared" si="85"/>
        <v>0</v>
      </c>
      <c r="FC93" s="169">
        <f t="shared" si="85"/>
        <v>0</v>
      </c>
      <c r="FD93" s="169">
        <f t="shared" si="85"/>
        <v>0</v>
      </c>
      <c r="FE93" s="169">
        <f t="shared" si="85"/>
        <v>0</v>
      </c>
      <c r="FF93" s="169">
        <f t="shared" si="77"/>
        <v>0</v>
      </c>
      <c r="FG93" s="169">
        <f t="shared" si="77"/>
        <v>0</v>
      </c>
      <c r="FH93" s="169">
        <f t="shared" si="77"/>
        <v>0</v>
      </c>
      <c r="FI93" s="169">
        <f t="shared" si="77"/>
        <v>0</v>
      </c>
      <c r="FJ93" s="169">
        <f t="shared" si="77"/>
        <v>0</v>
      </c>
      <c r="FK93" s="169">
        <f t="shared" si="77"/>
        <v>0</v>
      </c>
      <c r="FL93" s="169">
        <f t="shared" si="77"/>
        <v>0</v>
      </c>
      <c r="FM93" s="169">
        <f t="shared" si="77"/>
        <v>0</v>
      </c>
      <c r="FO93" s="169">
        <f t="shared" si="86"/>
        <v>0</v>
      </c>
      <c r="FP93" s="169">
        <f t="shared" si="86"/>
        <v>0</v>
      </c>
      <c r="FQ93" s="169">
        <f t="shared" si="86"/>
        <v>0</v>
      </c>
      <c r="FR93" s="169">
        <f t="shared" si="86"/>
        <v>0</v>
      </c>
      <c r="FS93" s="169">
        <f t="shared" si="86"/>
        <v>0</v>
      </c>
      <c r="FT93" s="169">
        <f t="shared" si="86"/>
        <v>0</v>
      </c>
      <c r="FU93" s="169">
        <f t="shared" si="86"/>
        <v>0</v>
      </c>
      <c r="FV93" s="169">
        <f t="shared" si="86"/>
        <v>0</v>
      </c>
      <c r="FW93" s="169">
        <f t="shared" si="86"/>
        <v>0</v>
      </c>
      <c r="FX93" s="169">
        <f t="shared" si="86"/>
        <v>0</v>
      </c>
      <c r="FY93" s="169">
        <f t="shared" si="86"/>
        <v>0</v>
      </c>
      <c r="FZ93" s="169">
        <f t="shared" si="86"/>
        <v>0</v>
      </c>
      <c r="GA93" s="169">
        <f t="shared" si="86"/>
        <v>0</v>
      </c>
      <c r="GB93" s="169">
        <f t="shared" si="86"/>
        <v>0</v>
      </c>
      <c r="GC93" s="169">
        <f t="shared" si="86"/>
        <v>0</v>
      </c>
      <c r="GD93" s="169">
        <f t="shared" si="86"/>
        <v>0</v>
      </c>
      <c r="GE93" s="169">
        <f t="shared" si="78"/>
        <v>0</v>
      </c>
      <c r="GF93" s="169">
        <f t="shared" si="78"/>
        <v>0</v>
      </c>
      <c r="GG93" s="169">
        <f t="shared" si="78"/>
        <v>0</v>
      </c>
      <c r="GH93" s="169">
        <f t="shared" si="78"/>
        <v>0</v>
      </c>
      <c r="GI93" s="169">
        <f t="shared" si="78"/>
        <v>0</v>
      </c>
      <c r="GJ93" s="169">
        <f t="shared" si="78"/>
        <v>0</v>
      </c>
      <c r="GK93" s="169">
        <f t="shared" si="78"/>
        <v>0</v>
      </c>
      <c r="GL93" s="169">
        <f t="shared" si="78"/>
        <v>0</v>
      </c>
    </row>
    <row r="94" spans="1:194" s="169" customFormat="1" ht="15" hidden="1">
      <c r="A94" s="499"/>
      <c r="B94" s="499"/>
      <c r="D94" s="622"/>
      <c r="E94" s="450"/>
      <c r="F94" s="450"/>
      <c r="G94" s="450"/>
      <c r="H94" s="500"/>
      <c r="I94" s="452"/>
      <c r="J94" s="453"/>
      <c r="K94" s="453"/>
      <c r="L94" s="450"/>
      <c r="M94" s="450"/>
      <c r="N94" s="454"/>
      <c r="O94" s="455">
        <f t="shared" si="13"/>
        <v>0</v>
      </c>
      <c r="P94" s="456"/>
      <c r="Q94" s="457">
        <f t="shared" si="22"/>
        <v>0</v>
      </c>
      <c r="R94" s="457">
        <f t="shared" si="23"/>
        <v>0</v>
      </c>
      <c r="S94" s="458" t="e">
        <f>#REF!</f>
        <v>#REF!</v>
      </c>
      <c r="T94" s="458">
        <v>5</v>
      </c>
      <c r="U94" s="458" t="e">
        <f t="shared" si="24"/>
        <v>#REF!</v>
      </c>
      <c r="V94" s="459"/>
      <c r="W94" s="459"/>
      <c r="X94" s="460">
        <f t="shared" si="25"/>
        <v>0</v>
      </c>
      <c r="Y94" s="461">
        <f t="shared" si="26"/>
        <v>0</v>
      </c>
      <c r="Z94" s="510"/>
      <c r="AA94" s="463"/>
      <c r="AB94" s="464"/>
      <c r="AC94" s="464"/>
      <c r="AD94" s="464"/>
      <c r="AE94" s="465"/>
      <c r="AF94" s="466"/>
      <c r="AG94" s="488"/>
      <c r="AH94" s="469"/>
      <c r="AI94" s="469"/>
      <c r="AJ94" s="469"/>
      <c r="AK94" s="469"/>
      <c r="AL94" s="469"/>
      <c r="AM94" s="469"/>
      <c r="AN94" s="469"/>
      <c r="AO94" s="471">
        <f t="shared" si="27"/>
        <v>0</v>
      </c>
      <c r="AP94" s="497"/>
      <c r="AQ94" s="496"/>
      <c r="AR94" s="496"/>
      <c r="AS94" s="496"/>
      <c r="AT94" s="514"/>
      <c r="AU94" s="469"/>
      <c r="AV94" s="469"/>
      <c r="AW94" s="475"/>
      <c r="AX94" s="471">
        <f t="shared" si="28"/>
        <v>0</v>
      </c>
      <c r="AY94" s="487"/>
      <c r="AZ94" s="469"/>
      <c r="BA94" s="469"/>
      <c r="BB94" s="478"/>
      <c r="BC94" s="469"/>
      <c r="BD94" s="469"/>
      <c r="BE94" s="469"/>
      <c r="BF94" s="475"/>
      <c r="BG94" s="494">
        <f t="shared" si="87"/>
        <v>0</v>
      </c>
      <c r="BH94" s="512"/>
      <c r="BI94" s="481"/>
      <c r="BJ94" s="481"/>
      <c r="BK94" s="481"/>
      <c r="BL94" s="482"/>
      <c r="BM94" s="481"/>
      <c r="BN94" s="481"/>
      <c r="BO94" s="483"/>
      <c r="BP94" s="482">
        <f t="shared" si="73"/>
        <v>0</v>
      </c>
      <c r="BQ94" s="494">
        <f t="shared" si="15"/>
        <v>0</v>
      </c>
      <c r="BR94" s="512"/>
      <c r="BS94" s="481"/>
      <c r="BT94" s="481"/>
      <c r="BU94" s="481"/>
      <c r="BV94" s="482"/>
      <c r="BW94" s="481"/>
      <c r="BX94" s="481"/>
      <c r="BY94" s="483"/>
      <c r="BZ94" s="482">
        <f t="shared" si="5"/>
        <v>0</v>
      </c>
      <c r="CA94" s="494">
        <f t="shared" si="29"/>
        <v>0</v>
      </c>
      <c r="CB94" s="623"/>
      <c r="CC94" s="469"/>
      <c r="CD94" s="469"/>
      <c r="CE94" s="469"/>
      <c r="CF94" s="481"/>
      <c r="CG94" s="481"/>
      <c r="CH94" s="481"/>
      <c r="CI94" s="483"/>
      <c r="CJ94" s="485">
        <f t="shared" si="30"/>
        <v>0</v>
      </c>
      <c r="CK94" s="486">
        <f t="shared" si="16"/>
        <v>0</v>
      </c>
      <c r="CL94" s="479">
        <f t="shared" si="31"/>
        <v>0</v>
      </c>
      <c r="CM94" s="505"/>
      <c r="CN94" s="469"/>
      <c r="CO94" s="469"/>
      <c r="CP94" s="469"/>
      <c r="CQ94" s="469"/>
      <c r="CR94" s="469"/>
      <c r="CS94" s="485">
        <f t="shared" si="32"/>
        <v>0</v>
      </c>
      <c r="CT94" s="488"/>
      <c r="CU94" s="469"/>
      <c r="CV94" s="469"/>
      <c r="CW94" s="469"/>
      <c r="CX94" s="489"/>
      <c r="CY94" s="490"/>
      <c r="CZ94" s="491">
        <f t="shared" si="33"/>
        <v>0</v>
      </c>
      <c r="DA94" s="491">
        <f t="shared" si="6"/>
        <v>0</v>
      </c>
      <c r="DB94" s="491">
        <f t="shared" si="17"/>
        <v>0</v>
      </c>
      <c r="DC94" s="493">
        <f t="shared" si="7"/>
        <v>0</v>
      </c>
      <c r="DD94" s="494">
        <f t="shared" si="35"/>
        <v>0</v>
      </c>
      <c r="DE94" s="494">
        <f t="shared" si="34"/>
        <v>0</v>
      </c>
      <c r="DF94" s="494">
        <f t="shared" si="65"/>
        <v>0</v>
      </c>
      <c r="DG94" s="494">
        <f t="shared" si="8"/>
        <v>0</v>
      </c>
      <c r="DH94" s="494">
        <f t="shared" si="9"/>
        <v>0</v>
      </c>
      <c r="DI94" s="494">
        <f t="shared" si="81"/>
        <v>0</v>
      </c>
      <c r="DJ94" s="494">
        <f t="shared" si="18"/>
        <v>0</v>
      </c>
      <c r="DK94" s="494">
        <f t="shared" si="19"/>
        <v>0</v>
      </c>
      <c r="DL94" s="479">
        <f t="shared" si="82"/>
        <v>0</v>
      </c>
      <c r="DQ94" s="169">
        <f t="shared" si="84"/>
        <v>0</v>
      </c>
      <c r="DR94" s="169">
        <f t="shared" si="84"/>
        <v>0</v>
      </c>
      <c r="DS94" s="169">
        <f t="shared" si="84"/>
        <v>0</v>
      </c>
      <c r="DT94" s="169">
        <f t="shared" si="84"/>
        <v>0</v>
      </c>
      <c r="DU94" s="169">
        <f t="shared" si="84"/>
        <v>0</v>
      </c>
      <c r="DV94" s="169">
        <f t="shared" si="84"/>
        <v>0</v>
      </c>
      <c r="DW94" s="169">
        <f t="shared" si="84"/>
        <v>0</v>
      </c>
      <c r="DX94" s="169">
        <f t="shared" si="84"/>
        <v>0</v>
      </c>
      <c r="DY94" s="169">
        <f t="shared" si="84"/>
        <v>0</v>
      </c>
      <c r="DZ94" s="169">
        <f t="shared" si="84"/>
        <v>0</v>
      </c>
      <c r="EA94" s="169">
        <f t="shared" si="84"/>
        <v>0</v>
      </c>
      <c r="EB94" s="169">
        <f t="shared" si="84"/>
        <v>0</v>
      </c>
      <c r="EC94" s="169">
        <f t="shared" si="84"/>
        <v>0</v>
      </c>
      <c r="ED94" s="169">
        <f t="shared" si="84"/>
        <v>0</v>
      </c>
      <c r="EE94" s="169">
        <f t="shared" si="84"/>
        <v>0</v>
      </c>
      <c r="EF94" s="169">
        <f t="shared" si="84"/>
        <v>0</v>
      </c>
      <c r="EG94" s="169">
        <f t="shared" si="83"/>
        <v>0</v>
      </c>
      <c r="EH94" s="169">
        <f t="shared" si="83"/>
        <v>0</v>
      </c>
      <c r="EI94" s="169">
        <f t="shared" si="83"/>
        <v>0</v>
      </c>
      <c r="EJ94" s="169">
        <f t="shared" si="83"/>
        <v>0</v>
      </c>
      <c r="EK94" s="169">
        <f t="shared" si="83"/>
        <v>0</v>
      </c>
      <c r="EL94" s="169">
        <f t="shared" si="83"/>
        <v>0</v>
      </c>
      <c r="EM94" s="169">
        <f t="shared" si="83"/>
        <v>0</v>
      </c>
      <c r="EN94" s="169">
        <f t="shared" si="83"/>
        <v>0</v>
      </c>
      <c r="EP94" s="169">
        <f t="shared" si="85"/>
        <v>0</v>
      </c>
      <c r="EQ94" s="169">
        <f t="shared" si="85"/>
        <v>0</v>
      </c>
      <c r="ER94" s="169">
        <f t="shared" si="85"/>
        <v>0</v>
      </c>
      <c r="ES94" s="169">
        <f t="shared" si="85"/>
        <v>0</v>
      </c>
      <c r="ET94" s="169">
        <f t="shared" si="85"/>
        <v>0</v>
      </c>
      <c r="EU94" s="169">
        <f t="shared" si="85"/>
        <v>0</v>
      </c>
      <c r="EV94" s="169">
        <f t="shared" si="85"/>
        <v>0</v>
      </c>
      <c r="EW94" s="169">
        <f t="shared" si="85"/>
        <v>0</v>
      </c>
      <c r="EX94" s="169">
        <f t="shared" si="85"/>
        <v>0</v>
      </c>
      <c r="EY94" s="169">
        <f t="shared" si="85"/>
        <v>0</v>
      </c>
      <c r="EZ94" s="169">
        <f t="shared" si="85"/>
        <v>0</v>
      </c>
      <c r="FA94" s="169">
        <f t="shared" si="85"/>
        <v>0</v>
      </c>
      <c r="FB94" s="169">
        <f t="shared" si="85"/>
        <v>0</v>
      </c>
      <c r="FC94" s="169">
        <f t="shared" si="85"/>
        <v>0</v>
      </c>
      <c r="FD94" s="169">
        <f t="shared" si="85"/>
        <v>0</v>
      </c>
      <c r="FE94" s="169">
        <f t="shared" si="85"/>
        <v>0</v>
      </c>
      <c r="FF94" s="169">
        <f t="shared" si="77"/>
        <v>0</v>
      </c>
      <c r="FG94" s="169">
        <f t="shared" si="77"/>
        <v>0</v>
      </c>
      <c r="FH94" s="169">
        <f t="shared" si="77"/>
        <v>0</v>
      </c>
      <c r="FI94" s="169">
        <f t="shared" si="77"/>
        <v>0</v>
      </c>
      <c r="FJ94" s="169">
        <f t="shared" si="77"/>
        <v>0</v>
      </c>
      <c r="FK94" s="169">
        <f t="shared" si="77"/>
        <v>0</v>
      </c>
      <c r="FL94" s="169">
        <f t="shared" si="77"/>
        <v>0</v>
      </c>
      <c r="FM94" s="169">
        <f t="shared" si="77"/>
        <v>0</v>
      </c>
      <c r="FO94" s="169">
        <f t="shared" si="86"/>
        <v>0</v>
      </c>
      <c r="FP94" s="169">
        <f t="shared" si="86"/>
        <v>0</v>
      </c>
      <c r="FQ94" s="169">
        <f t="shared" si="86"/>
        <v>0</v>
      </c>
      <c r="FR94" s="169">
        <f t="shared" si="86"/>
        <v>0</v>
      </c>
      <c r="FS94" s="169">
        <f t="shared" si="86"/>
        <v>0</v>
      </c>
      <c r="FT94" s="169">
        <f t="shared" si="86"/>
        <v>0</v>
      </c>
      <c r="FU94" s="169">
        <f t="shared" si="86"/>
        <v>0</v>
      </c>
      <c r="FV94" s="169">
        <f t="shared" si="86"/>
        <v>0</v>
      </c>
      <c r="FW94" s="169">
        <f t="shared" si="86"/>
        <v>0</v>
      </c>
      <c r="FX94" s="169">
        <f t="shared" si="86"/>
        <v>0</v>
      </c>
      <c r="FY94" s="169">
        <f t="shared" si="86"/>
        <v>0</v>
      </c>
      <c r="FZ94" s="169">
        <f t="shared" si="86"/>
        <v>0</v>
      </c>
      <c r="GA94" s="169">
        <f t="shared" si="86"/>
        <v>0</v>
      </c>
      <c r="GB94" s="169">
        <f t="shared" si="86"/>
        <v>0</v>
      </c>
      <c r="GC94" s="169">
        <f t="shared" si="86"/>
        <v>0</v>
      </c>
      <c r="GD94" s="169">
        <f t="shared" si="86"/>
        <v>0</v>
      </c>
      <c r="GE94" s="169">
        <f t="shared" si="78"/>
        <v>0</v>
      </c>
      <c r="GF94" s="169">
        <f t="shared" si="78"/>
        <v>0</v>
      </c>
      <c r="GG94" s="169">
        <f t="shared" si="78"/>
        <v>0</v>
      </c>
      <c r="GH94" s="169">
        <f t="shared" si="78"/>
        <v>0</v>
      </c>
      <c r="GI94" s="169">
        <f t="shared" si="78"/>
        <v>0</v>
      </c>
      <c r="GJ94" s="169">
        <f t="shared" si="78"/>
        <v>0</v>
      </c>
      <c r="GK94" s="169">
        <f t="shared" si="78"/>
        <v>0</v>
      </c>
      <c r="GL94" s="169">
        <f t="shared" si="78"/>
        <v>0</v>
      </c>
    </row>
    <row r="95" spans="1:194" s="169" customFormat="1" ht="15" hidden="1">
      <c r="A95" s="499"/>
      <c r="B95" s="499"/>
      <c r="D95" s="622"/>
      <c r="E95" s="450"/>
      <c r="F95" s="450"/>
      <c r="G95" s="450"/>
      <c r="H95" s="500"/>
      <c r="I95" s="452"/>
      <c r="J95" s="453"/>
      <c r="K95" s="453"/>
      <c r="L95" s="450"/>
      <c r="M95" s="450"/>
      <c r="N95" s="454"/>
      <c r="O95" s="455">
        <f t="shared" si="13"/>
        <v>0</v>
      </c>
      <c r="P95" s="456"/>
      <c r="Q95" s="457">
        <f t="shared" si="22"/>
        <v>0</v>
      </c>
      <c r="R95" s="457">
        <f t="shared" si="23"/>
        <v>0</v>
      </c>
      <c r="S95" s="458" t="e">
        <f>#REF!</f>
        <v>#REF!</v>
      </c>
      <c r="T95" s="458">
        <v>6</v>
      </c>
      <c r="U95" s="458" t="e">
        <f t="shared" si="24"/>
        <v>#REF!</v>
      </c>
      <c r="V95" s="459"/>
      <c r="W95" s="459"/>
      <c r="X95" s="460">
        <f t="shared" si="25"/>
        <v>0</v>
      </c>
      <c r="Y95" s="461">
        <f t="shared" si="26"/>
        <v>0</v>
      </c>
      <c r="Z95" s="510"/>
      <c r="AA95" s="463"/>
      <c r="AB95" s="464"/>
      <c r="AC95" s="464"/>
      <c r="AD95" s="464"/>
      <c r="AE95" s="465"/>
      <c r="AF95" s="466">
        <f t="shared" si="3"/>
        <v>0</v>
      </c>
      <c r="AG95" s="488"/>
      <c r="AH95" s="469"/>
      <c r="AI95" s="469"/>
      <c r="AJ95" s="469"/>
      <c r="AK95" s="469"/>
      <c r="AL95" s="469"/>
      <c r="AM95" s="469"/>
      <c r="AN95" s="469"/>
      <c r="AO95" s="471">
        <f t="shared" si="27"/>
        <v>0</v>
      </c>
      <c r="AP95" s="497"/>
      <c r="AQ95" s="496"/>
      <c r="AR95" s="496"/>
      <c r="AS95" s="496"/>
      <c r="AT95" s="514"/>
      <c r="AU95" s="469"/>
      <c r="AV95" s="469"/>
      <c r="AW95" s="475"/>
      <c r="AX95" s="471">
        <f t="shared" si="28"/>
        <v>0</v>
      </c>
      <c r="AY95" s="487"/>
      <c r="AZ95" s="469"/>
      <c r="BA95" s="469"/>
      <c r="BB95" s="478"/>
      <c r="BC95" s="469"/>
      <c r="BD95" s="469"/>
      <c r="BE95" s="469"/>
      <c r="BF95" s="475"/>
      <c r="BG95" s="494">
        <f t="shared" si="87"/>
        <v>0</v>
      </c>
      <c r="BH95" s="512"/>
      <c r="BI95" s="481"/>
      <c r="BJ95" s="481"/>
      <c r="BK95" s="481"/>
      <c r="BL95" s="482"/>
      <c r="BM95" s="481"/>
      <c r="BN95" s="481"/>
      <c r="BO95" s="483"/>
      <c r="BP95" s="482">
        <f t="shared" si="73"/>
        <v>0</v>
      </c>
      <c r="BQ95" s="494">
        <f t="shared" si="15"/>
        <v>0</v>
      </c>
      <c r="BR95" s="512"/>
      <c r="BS95" s="481"/>
      <c r="BT95" s="481"/>
      <c r="BU95" s="481"/>
      <c r="BV95" s="482"/>
      <c r="BW95" s="481"/>
      <c r="BX95" s="481"/>
      <c r="BY95" s="483"/>
      <c r="BZ95" s="482">
        <f t="shared" si="5"/>
        <v>0</v>
      </c>
      <c r="CA95" s="494">
        <f t="shared" si="29"/>
        <v>0</v>
      </c>
      <c r="CB95" s="623"/>
      <c r="CC95" s="469"/>
      <c r="CD95" s="469"/>
      <c r="CE95" s="469"/>
      <c r="CF95" s="481"/>
      <c r="CG95" s="481"/>
      <c r="CH95" s="481"/>
      <c r="CI95" s="483"/>
      <c r="CJ95" s="485">
        <f t="shared" si="30"/>
        <v>0</v>
      </c>
      <c r="CK95" s="486">
        <f t="shared" si="16"/>
        <v>0</v>
      </c>
      <c r="CL95" s="479">
        <f t="shared" si="31"/>
        <v>0</v>
      </c>
      <c r="CM95" s="505"/>
      <c r="CN95" s="469"/>
      <c r="CO95" s="469"/>
      <c r="CP95" s="469"/>
      <c r="CQ95" s="469"/>
      <c r="CR95" s="469"/>
      <c r="CS95" s="485">
        <f t="shared" si="32"/>
        <v>0</v>
      </c>
      <c r="CT95" s="488"/>
      <c r="CU95" s="469"/>
      <c r="CV95" s="469"/>
      <c r="CW95" s="469"/>
      <c r="CX95" s="489"/>
      <c r="CY95" s="490"/>
      <c r="CZ95" s="491">
        <f t="shared" si="33"/>
        <v>0</v>
      </c>
      <c r="DA95" s="491">
        <f t="shared" si="6"/>
        <v>0</v>
      </c>
      <c r="DB95" s="491">
        <f t="shared" si="17"/>
        <v>0</v>
      </c>
      <c r="DC95" s="493">
        <f t="shared" si="7"/>
        <v>0</v>
      </c>
      <c r="DD95" s="494">
        <f t="shared" si="35"/>
        <v>0</v>
      </c>
      <c r="DE95" s="494">
        <f t="shared" si="34"/>
        <v>0</v>
      </c>
      <c r="DF95" s="494">
        <f t="shared" si="65"/>
        <v>0</v>
      </c>
      <c r="DG95" s="494">
        <f t="shared" si="8"/>
        <v>0</v>
      </c>
      <c r="DH95" s="494">
        <f t="shared" si="9"/>
        <v>0</v>
      </c>
      <c r="DI95" s="494">
        <f t="shared" si="81"/>
        <v>0</v>
      </c>
      <c r="DJ95" s="494">
        <f t="shared" si="18"/>
        <v>0</v>
      </c>
      <c r="DK95" s="494">
        <f t="shared" si="19"/>
        <v>0</v>
      </c>
      <c r="DL95" s="479">
        <f t="shared" si="82"/>
        <v>0</v>
      </c>
      <c r="DQ95" s="169">
        <f t="shared" si="84"/>
        <v>0</v>
      </c>
      <c r="DR95" s="169">
        <f t="shared" si="84"/>
        <v>0</v>
      </c>
      <c r="DS95" s="169">
        <f t="shared" si="84"/>
        <v>0</v>
      </c>
      <c r="DT95" s="169">
        <f t="shared" si="84"/>
        <v>0</v>
      </c>
      <c r="DU95" s="169">
        <f t="shared" si="84"/>
        <v>0</v>
      </c>
      <c r="DV95" s="169">
        <f t="shared" si="84"/>
        <v>0</v>
      </c>
      <c r="DW95" s="169">
        <f t="shared" si="84"/>
        <v>0</v>
      </c>
      <c r="DX95" s="169">
        <f t="shared" si="84"/>
        <v>0</v>
      </c>
      <c r="DY95" s="169">
        <f t="shared" si="84"/>
        <v>0</v>
      </c>
      <c r="DZ95" s="169">
        <f t="shared" si="84"/>
        <v>0</v>
      </c>
      <c r="EA95" s="169">
        <f t="shared" si="84"/>
        <v>0</v>
      </c>
      <c r="EB95" s="169">
        <f t="shared" si="84"/>
        <v>0</v>
      </c>
      <c r="EC95" s="169">
        <f t="shared" si="84"/>
        <v>0</v>
      </c>
      <c r="ED95" s="169">
        <f t="shared" si="84"/>
        <v>0</v>
      </c>
      <c r="EE95" s="169">
        <f t="shared" si="84"/>
        <v>0</v>
      </c>
      <c r="EF95" s="169">
        <f t="shared" si="84"/>
        <v>0</v>
      </c>
      <c r="EG95" s="169">
        <f t="shared" si="83"/>
        <v>0</v>
      </c>
      <c r="EH95" s="169">
        <f t="shared" si="83"/>
        <v>0</v>
      </c>
      <c r="EI95" s="169">
        <f t="shared" si="83"/>
        <v>0</v>
      </c>
      <c r="EJ95" s="169">
        <f t="shared" si="83"/>
        <v>0</v>
      </c>
      <c r="EK95" s="169">
        <f t="shared" si="83"/>
        <v>0</v>
      </c>
      <c r="EL95" s="169">
        <f t="shared" si="83"/>
        <v>0</v>
      </c>
      <c r="EM95" s="169">
        <f t="shared" si="83"/>
        <v>0</v>
      </c>
      <c r="EN95" s="169">
        <f t="shared" si="83"/>
        <v>0</v>
      </c>
      <c r="EP95" s="169">
        <f t="shared" si="85"/>
        <v>0</v>
      </c>
      <c r="EQ95" s="169">
        <f t="shared" si="85"/>
        <v>0</v>
      </c>
      <c r="ER95" s="169">
        <f t="shared" si="85"/>
        <v>0</v>
      </c>
      <c r="ES95" s="169">
        <f t="shared" si="85"/>
        <v>0</v>
      </c>
      <c r="ET95" s="169">
        <f t="shared" si="85"/>
        <v>0</v>
      </c>
      <c r="EU95" s="169">
        <f t="shared" si="85"/>
        <v>0</v>
      </c>
      <c r="EV95" s="169">
        <f t="shared" si="85"/>
        <v>0</v>
      </c>
      <c r="EW95" s="169">
        <f t="shared" si="85"/>
        <v>0</v>
      </c>
      <c r="EX95" s="169">
        <f t="shared" si="85"/>
        <v>0</v>
      </c>
      <c r="EY95" s="169">
        <f t="shared" si="85"/>
        <v>0</v>
      </c>
      <c r="EZ95" s="169">
        <f t="shared" si="85"/>
        <v>0</v>
      </c>
      <c r="FA95" s="169">
        <f t="shared" si="85"/>
        <v>0</v>
      </c>
      <c r="FB95" s="169">
        <f t="shared" si="85"/>
        <v>0</v>
      </c>
      <c r="FC95" s="169">
        <f t="shared" si="85"/>
        <v>0</v>
      </c>
      <c r="FD95" s="169">
        <f t="shared" si="85"/>
        <v>0</v>
      </c>
      <c r="FE95" s="169">
        <f t="shared" si="85"/>
        <v>0</v>
      </c>
      <c r="FF95" s="169">
        <f t="shared" si="77"/>
        <v>0</v>
      </c>
      <c r="FG95" s="169">
        <f t="shared" si="77"/>
        <v>0</v>
      </c>
      <c r="FH95" s="169">
        <f t="shared" si="77"/>
        <v>0</v>
      </c>
      <c r="FI95" s="169">
        <f t="shared" si="77"/>
        <v>0</v>
      </c>
      <c r="FJ95" s="169">
        <f t="shared" si="77"/>
        <v>0</v>
      </c>
      <c r="FK95" s="169">
        <f t="shared" si="77"/>
        <v>0</v>
      </c>
      <c r="FL95" s="169">
        <f t="shared" si="77"/>
        <v>0</v>
      </c>
      <c r="FM95" s="169">
        <f t="shared" si="77"/>
        <v>0</v>
      </c>
      <c r="FO95" s="169">
        <f t="shared" si="86"/>
        <v>0</v>
      </c>
      <c r="FP95" s="169">
        <f t="shared" si="86"/>
        <v>0</v>
      </c>
      <c r="FQ95" s="169">
        <f t="shared" si="86"/>
        <v>0</v>
      </c>
      <c r="FR95" s="169">
        <f t="shared" si="86"/>
        <v>0</v>
      </c>
      <c r="FS95" s="169">
        <f t="shared" si="86"/>
        <v>0</v>
      </c>
      <c r="FT95" s="169">
        <f t="shared" si="86"/>
        <v>0</v>
      </c>
      <c r="FU95" s="169">
        <f t="shared" si="86"/>
        <v>0</v>
      </c>
      <c r="FV95" s="169">
        <f t="shared" si="86"/>
        <v>0</v>
      </c>
      <c r="FW95" s="169">
        <f t="shared" si="86"/>
        <v>0</v>
      </c>
      <c r="FX95" s="169">
        <f t="shared" si="86"/>
        <v>0</v>
      </c>
      <c r="FY95" s="169">
        <f t="shared" si="86"/>
        <v>0</v>
      </c>
      <c r="FZ95" s="169">
        <f t="shared" si="86"/>
        <v>0</v>
      </c>
      <c r="GA95" s="169">
        <f t="shared" si="86"/>
        <v>0</v>
      </c>
      <c r="GB95" s="169">
        <f t="shared" si="86"/>
        <v>0</v>
      </c>
      <c r="GC95" s="169">
        <f t="shared" si="86"/>
        <v>0</v>
      </c>
      <c r="GD95" s="169">
        <f t="shared" si="86"/>
        <v>0</v>
      </c>
      <c r="GE95" s="169">
        <f t="shared" si="78"/>
        <v>0</v>
      </c>
      <c r="GF95" s="169">
        <f t="shared" si="78"/>
        <v>0</v>
      </c>
      <c r="GG95" s="169">
        <f t="shared" si="78"/>
        <v>0</v>
      </c>
      <c r="GH95" s="169">
        <f t="shared" si="78"/>
        <v>0</v>
      </c>
      <c r="GI95" s="169">
        <f t="shared" si="78"/>
        <v>0</v>
      </c>
      <c r="GJ95" s="169">
        <f t="shared" si="78"/>
        <v>0</v>
      </c>
      <c r="GK95" s="169">
        <f t="shared" si="78"/>
        <v>0</v>
      </c>
      <c r="GL95" s="169">
        <f t="shared" si="78"/>
        <v>0</v>
      </c>
    </row>
    <row r="96" spans="1:194" s="169" customFormat="1" ht="15" hidden="1">
      <c r="A96" s="499"/>
      <c r="B96" s="499"/>
      <c r="D96" s="622"/>
      <c r="E96" s="450"/>
      <c r="F96" s="450"/>
      <c r="G96" s="450"/>
      <c r="H96" s="500"/>
      <c r="I96" s="452"/>
      <c r="J96" s="453"/>
      <c r="K96" s="453"/>
      <c r="L96" s="450"/>
      <c r="M96" s="450"/>
      <c r="N96" s="454"/>
      <c r="O96" s="455">
        <f t="shared" si="13"/>
        <v>0</v>
      </c>
      <c r="P96" s="456"/>
      <c r="Q96" s="457">
        <f t="shared" si="22"/>
        <v>0</v>
      </c>
      <c r="R96" s="457">
        <f t="shared" si="23"/>
        <v>0</v>
      </c>
      <c r="S96" s="458" t="e">
        <f>#REF!</f>
        <v>#REF!</v>
      </c>
      <c r="T96" s="458">
        <v>7</v>
      </c>
      <c r="U96" s="458" t="e">
        <f t="shared" si="24"/>
        <v>#REF!</v>
      </c>
      <c r="V96" s="459"/>
      <c r="W96" s="459"/>
      <c r="X96" s="460">
        <f t="shared" si="25"/>
        <v>0</v>
      </c>
      <c r="Y96" s="461">
        <f t="shared" si="26"/>
        <v>0</v>
      </c>
      <c r="Z96" s="510"/>
      <c r="AA96" s="463"/>
      <c r="AB96" s="464"/>
      <c r="AC96" s="464"/>
      <c r="AD96" s="464"/>
      <c r="AE96" s="465"/>
      <c r="AF96" s="466">
        <f t="shared" si="3"/>
        <v>0</v>
      </c>
      <c r="AG96" s="488"/>
      <c r="AH96" s="469"/>
      <c r="AI96" s="469"/>
      <c r="AJ96" s="469"/>
      <c r="AK96" s="469"/>
      <c r="AL96" s="469"/>
      <c r="AM96" s="469"/>
      <c r="AN96" s="469"/>
      <c r="AO96" s="471">
        <f t="shared" si="27"/>
        <v>0</v>
      </c>
      <c r="AP96" s="497"/>
      <c r="AQ96" s="496"/>
      <c r="AR96" s="496"/>
      <c r="AS96" s="496"/>
      <c r="AT96" s="514"/>
      <c r="AU96" s="469"/>
      <c r="AV96" s="469"/>
      <c r="AW96" s="475"/>
      <c r="AX96" s="471">
        <f t="shared" si="28"/>
        <v>0</v>
      </c>
      <c r="AY96" s="487"/>
      <c r="AZ96" s="469"/>
      <c r="BA96" s="469"/>
      <c r="BB96" s="478"/>
      <c r="BC96" s="469"/>
      <c r="BD96" s="469"/>
      <c r="BE96" s="469"/>
      <c r="BF96" s="475"/>
      <c r="BG96" s="494">
        <f t="shared" si="87"/>
        <v>0</v>
      </c>
      <c r="BH96" s="512"/>
      <c r="BI96" s="481"/>
      <c r="BJ96" s="481"/>
      <c r="BK96" s="481"/>
      <c r="BL96" s="482"/>
      <c r="BM96" s="481"/>
      <c r="BN96" s="481"/>
      <c r="BO96" s="483"/>
      <c r="BP96" s="482">
        <f t="shared" si="73"/>
        <v>0</v>
      </c>
      <c r="BQ96" s="494">
        <f t="shared" si="15"/>
        <v>0</v>
      </c>
      <c r="BR96" s="512"/>
      <c r="BS96" s="481"/>
      <c r="BT96" s="481"/>
      <c r="BU96" s="481"/>
      <c r="BV96" s="482"/>
      <c r="BW96" s="481"/>
      <c r="BX96" s="481"/>
      <c r="BY96" s="483"/>
      <c r="BZ96" s="482">
        <f t="shared" si="5"/>
        <v>0</v>
      </c>
      <c r="CA96" s="494">
        <f t="shared" si="29"/>
        <v>0</v>
      </c>
      <c r="CB96" s="623"/>
      <c r="CC96" s="469"/>
      <c r="CD96" s="469"/>
      <c r="CE96" s="469"/>
      <c r="CF96" s="481"/>
      <c r="CG96" s="481"/>
      <c r="CH96" s="481"/>
      <c r="CI96" s="483"/>
      <c r="CJ96" s="485">
        <f t="shared" si="30"/>
        <v>0</v>
      </c>
      <c r="CK96" s="486">
        <f t="shared" si="16"/>
        <v>0</v>
      </c>
      <c r="CL96" s="479">
        <f t="shared" si="31"/>
        <v>0</v>
      </c>
      <c r="CM96" s="505"/>
      <c r="CN96" s="469"/>
      <c r="CO96" s="469"/>
      <c r="CP96" s="469"/>
      <c r="CQ96" s="469"/>
      <c r="CR96" s="469"/>
      <c r="CS96" s="485">
        <f t="shared" si="32"/>
        <v>0</v>
      </c>
      <c r="CT96" s="488"/>
      <c r="CU96" s="469"/>
      <c r="CV96" s="469"/>
      <c r="CW96" s="469"/>
      <c r="CX96" s="489"/>
      <c r="CY96" s="490"/>
      <c r="CZ96" s="491">
        <f t="shared" si="33"/>
        <v>0</v>
      </c>
      <c r="DA96" s="491">
        <f t="shared" si="6"/>
        <v>0</v>
      </c>
      <c r="DB96" s="491">
        <f t="shared" si="17"/>
        <v>0</v>
      </c>
      <c r="DC96" s="493">
        <f t="shared" si="7"/>
        <v>0</v>
      </c>
      <c r="DD96" s="494">
        <f t="shared" si="35"/>
        <v>0</v>
      </c>
      <c r="DE96" s="494">
        <f t="shared" si="34"/>
        <v>0</v>
      </c>
      <c r="DF96" s="494">
        <f t="shared" si="65"/>
        <v>0</v>
      </c>
      <c r="DG96" s="494">
        <f t="shared" si="8"/>
        <v>0</v>
      </c>
      <c r="DH96" s="494">
        <f t="shared" si="9"/>
        <v>0</v>
      </c>
      <c r="DI96" s="494">
        <f t="shared" si="81"/>
        <v>0</v>
      </c>
      <c r="DJ96" s="494">
        <f t="shared" si="18"/>
        <v>0</v>
      </c>
      <c r="DK96" s="494">
        <f t="shared" si="19"/>
        <v>0</v>
      </c>
      <c r="DL96" s="479">
        <f t="shared" si="82"/>
        <v>0</v>
      </c>
      <c r="DQ96" s="169">
        <f t="shared" si="84"/>
        <v>0</v>
      </c>
      <c r="DR96" s="169">
        <f t="shared" si="84"/>
        <v>0</v>
      </c>
      <c r="DS96" s="169">
        <f t="shared" si="84"/>
        <v>0</v>
      </c>
      <c r="DT96" s="169">
        <f t="shared" si="84"/>
        <v>0</v>
      </c>
      <c r="DU96" s="169">
        <f t="shared" si="84"/>
        <v>0</v>
      </c>
      <c r="DV96" s="169">
        <f t="shared" si="84"/>
        <v>0</v>
      </c>
      <c r="DW96" s="169">
        <f t="shared" si="84"/>
        <v>0</v>
      </c>
      <c r="DX96" s="169">
        <f t="shared" si="84"/>
        <v>0</v>
      </c>
      <c r="DY96" s="169">
        <f t="shared" si="84"/>
        <v>0</v>
      </c>
      <c r="DZ96" s="169">
        <f t="shared" si="84"/>
        <v>0</v>
      </c>
      <c r="EA96" s="169">
        <f t="shared" si="84"/>
        <v>0</v>
      </c>
      <c r="EB96" s="169">
        <f t="shared" si="84"/>
        <v>0</v>
      </c>
      <c r="EC96" s="169">
        <f t="shared" si="84"/>
        <v>0</v>
      </c>
      <c r="ED96" s="169">
        <f t="shared" si="84"/>
        <v>0</v>
      </c>
      <c r="EE96" s="169">
        <f t="shared" si="84"/>
        <v>0</v>
      </c>
      <c r="EF96" s="169">
        <f t="shared" si="84"/>
        <v>0</v>
      </c>
      <c r="EG96" s="169">
        <f t="shared" si="83"/>
        <v>0</v>
      </c>
      <c r="EH96" s="169">
        <f t="shared" si="83"/>
        <v>0</v>
      </c>
      <c r="EI96" s="169">
        <f t="shared" si="83"/>
        <v>0</v>
      </c>
      <c r="EJ96" s="169">
        <f t="shared" si="83"/>
        <v>0</v>
      </c>
      <c r="EK96" s="169">
        <f t="shared" si="83"/>
        <v>0</v>
      </c>
      <c r="EL96" s="169">
        <f t="shared" si="83"/>
        <v>0</v>
      </c>
      <c r="EM96" s="169">
        <f t="shared" si="83"/>
        <v>0</v>
      </c>
      <c r="EN96" s="169">
        <f t="shared" si="83"/>
        <v>0</v>
      </c>
      <c r="EP96" s="169">
        <f t="shared" si="85"/>
        <v>0</v>
      </c>
      <c r="EQ96" s="169">
        <f t="shared" si="85"/>
        <v>0</v>
      </c>
      <c r="ER96" s="169">
        <f t="shared" si="85"/>
        <v>0</v>
      </c>
      <c r="ES96" s="169">
        <f t="shared" si="85"/>
        <v>0</v>
      </c>
      <c r="ET96" s="169">
        <f t="shared" si="85"/>
        <v>0</v>
      </c>
      <c r="EU96" s="169">
        <f t="shared" si="85"/>
        <v>0</v>
      </c>
      <c r="EV96" s="169">
        <f t="shared" si="85"/>
        <v>0</v>
      </c>
      <c r="EW96" s="169">
        <f t="shared" si="85"/>
        <v>0</v>
      </c>
      <c r="EX96" s="169">
        <f t="shared" si="85"/>
        <v>0</v>
      </c>
      <c r="EY96" s="169">
        <f t="shared" si="85"/>
        <v>0</v>
      </c>
      <c r="EZ96" s="169">
        <f t="shared" si="85"/>
        <v>0</v>
      </c>
      <c r="FA96" s="169">
        <f t="shared" si="85"/>
        <v>0</v>
      </c>
      <c r="FB96" s="169">
        <f t="shared" si="85"/>
        <v>0</v>
      </c>
      <c r="FC96" s="169">
        <f t="shared" si="85"/>
        <v>0</v>
      </c>
      <c r="FD96" s="169">
        <f t="shared" si="85"/>
        <v>0</v>
      </c>
      <c r="FE96" s="169">
        <f t="shared" si="85"/>
        <v>0</v>
      </c>
      <c r="FF96" s="169">
        <f t="shared" si="77"/>
        <v>0</v>
      </c>
      <c r="FG96" s="169">
        <f t="shared" si="77"/>
        <v>0</v>
      </c>
      <c r="FH96" s="169">
        <f t="shared" si="77"/>
        <v>0</v>
      </c>
      <c r="FI96" s="169">
        <f t="shared" si="77"/>
        <v>0</v>
      </c>
      <c r="FJ96" s="169">
        <f t="shared" si="77"/>
        <v>0</v>
      </c>
      <c r="FK96" s="169">
        <f t="shared" si="77"/>
        <v>0</v>
      </c>
      <c r="FL96" s="169">
        <f t="shared" si="77"/>
        <v>0</v>
      </c>
      <c r="FM96" s="169">
        <f t="shared" si="77"/>
        <v>0</v>
      </c>
      <c r="FO96" s="169">
        <f t="shared" si="86"/>
        <v>0</v>
      </c>
      <c r="FP96" s="169">
        <f t="shared" si="86"/>
        <v>0</v>
      </c>
      <c r="FQ96" s="169">
        <f t="shared" si="86"/>
        <v>0</v>
      </c>
      <c r="FR96" s="169">
        <f t="shared" si="86"/>
        <v>0</v>
      </c>
      <c r="FS96" s="169">
        <f t="shared" si="86"/>
        <v>0</v>
      </c>
      <c r="FT96" s="169">
        <f t="shared" si="86"/>
        <v>0</v>
      </c>
      <c r="FU96" s="169">
        <f t="shared" si="86"/>
        <v>0</v>
      </c>
      <c r="FV96" s="169">
        <f t="shared" si="86"/>
        <v>0</v>
      </c>
      <c r="FW96" s="169">
        <f t="shared" si="86"/>
        <v>0</v>
      </c>
      <c r="FX96" s="169">
        <f t="shared" si="86"/>
        <v>0</v>
      </c>
      <c r="FY96" s="169">
        <f t="shared" si="86"/>
        <v>0</v>
      </c>
      <c r="FZ96" s="169">
        <f t="shared" si="86"/>
        <v>0</v>
      </c>
      <c r="GA96" s="169">
        <f t="shared" si="86"/>
        <v>0</v>
      </c>
      <c r="GB96" s="169">
        <f t="shared" si="86"/>
        <v>0</v>
      </c>
      <c r="GC96" s="169">
        <f t="shared" si="86"/>
        <v>0</v>
      </c>
      <c r="GD96" s="169">
        <f t="shared" si="86"/>
        <v>0</v>
      </c>
      <c r="GE96" s="169">
        <f t="shared" si="78"/>
        <v>0</v>
      </c>
      <c r="GF96" s="169">
        <f t="shared" si="78"/>
        <v>0</v>
      </c>
      <c r="GG96" s="169">
        <f t="shared" si="78"/>
        <v>0</v>
      </c>
      <c r="GH96" s="169">
        <f t="shared" si="78"/>
        <v>0</v>
      </c>
      <c r="GI96" s="169">
        <f t="shared" si="78"/>
        <v>0</v>
      </c>
      <c r="GJ96" s="169">
        <f t="shared" si="78"/>
        <v>0</v>
      </c>
      <c r="GK96" s="169">
        <f t="shared" si="78"/>
        <v>0</v>
      </c>
      <c r="GL96" s="169">
        <f t="shared" si="78"/>
        <v>0</v>
      </c>
    </row>
    <row r="97" spans="1:194" s="169" customFormat="1" ht="15" hidden="1">
      <c r="A97" s="499"/>
      <c r="B97" s="499"/>
      <c r="D97" s="622"/>
      <c r="E97" s="450"/>
      <c r="F97" s="450"/>
      <c r="G97" s="450"/>
      <c r="H97" s="500"/>
      <c r="I97" s="452"/>
      <c r="J97" s="453"/>
      <c r="K97" s="453"/>
      <c r="L97" s="450"/>
      <c r="M97" s="450"/>
      <c r="N97" s="454"/>
      <c r="O97" s="455">
        <f t="shared" si="13"/>
        <v>0</v>
      </c>
      <c r="P97" s="456"/>
      <c r="Q97" s="457">
        <f t="shared" si="22"/>
        <v>0</v>
      </c>
      <c r="R97" s="457">
        <f t="shared" si="23"/>
        <v>0</v>
      </c>
      <c r="S97" s="458" t="e">
        <f>#REF!</f>
        <v>#REF!</v>
      </c>
      <c r="T97" s="458">
        <v>8</v>
      </c>
      <c r="U97" s="458" t="e">
        <f t="shared" si="24"/>
        <v>#REF!</v>
      </c>
      <c r="V97" s="459"/>
      <c r="W97" s="459"/>
      <c r="X97" s="460">
        <f t="shared" si="25"/>
        <v>0</v>
      </c>
      <c r="Y97" s="461">
        <f t="shared" si="26"/>
        <v>0</v>
      </c>
      <c r="Z97" s="510"/>
      <c r="AA97" s="463"/>
      <c r="AB97" s="464"/>
      <c r="AC97" s="464"/>
      <c r="AD97" s="464"/>
      <c r="AE97" s="465"/>
      <c r="AF97" s="466">
        <f t="shared" si="3"/>
        <v>0</v>
      </c>
      <c r="AG97" s="488"/>
      <c r="AH97" s="469"/>
      <c r="AI97" s="469"/>
      <c r="AJ97" s="469"/>
      <c r="AK97" s="469"/>
      <c r="AL97" s="469"/>
      <c r="AM97" s="469"/>
      <c r="AN97" s="469"/>
      <c r="AO97" s="471">
        <f t="shared" si="27"/>
        <v>0</v>
      </c>
      <c r="AP97" s="497"/>
      <c r="AQ97" s="496"/>
      <c r="AR97" s="496"/>
      <c r="AS97" s="496"/>
      <c r="AT97" s="514"/>
      <c r="AU97" s="469"/>
      <c r="AV97" s="469"/>
      <c r="AW97" s="475"/>
      <c r="AX97" s="471">
        <f t="shared" si="28"/>
        <v>0</v>
      </c>
      <c r="AY97" s="487"/>
      <c r="AZ97" s="469"/>
      <c r="BA97" s="469"/>
      <c r="BB97" s="478"/>
      <c r="BC97" s="469"/>
      <c r="BD97" s="469"/>
      <c r="BE97" s="469"/>
      <c r="BF97" s="475"/>
      <c r="BG97" s="494">
        <f t="shared" si="87"/>
        <v>0</v>
      </c>
      <c r="BH97" s="512"/>
      <c r="BI97" s="481"/>
      <c r="BJ97" s="481"/>
      <c r="BK97" s="481"/>
      <c r="BL97" s="482"/>
      <c r="BM97" s="481"/>
      <c r="BN97" s="481"/>
      <c r="BO97" s="483"/>
      <c r="BP97" s="482">
        <f t="shared" si="73"/>
        <v>0</v>
      </c>
      <c r="BQ97" s="494">
        <f t="shared" si="15"/>
        <v>0</v>
      </c>
      <c r="BR97" s="512"/>
      <c r="BS97" s="481"/>
      <c r="BT97" s="481"/>
      <c r="BU97" s="481"/>
      <c r="BV97" s="482"/>
      <c r="BW97" s="481"/>
      <c r="BX97" s="481"/>
      <c r="BY97" s="483"/>
      <c r="BZ97" s="482">
        <f t="shared" si="5"/>
        <v>0</v>
      </c>
      <c r="CA97" s="494">
        <f t="shared" si="29"/>
        <v>0</v>
      </c>
      <c r="CB97" s="623"/>
      <c r="CC97" s="469"/>
      <c r="CD97" s="469"/>
      <c r="CE97" s="469"/>
      <c r="CF97" s="481"/>
      <c r="CG97" s="481"/>
      <c r="CH97" s="481"/>
      <c r="CI97" s="483"/>
      <c r="CJ97" s="485">
        <f t="shared" si="30"/>
        <v>0</v>
      </c>
      <c r="CK97" s="486">
        <f t="shared" si="16"/>
        <v>0</v>
      </c>
      <c r="CL97" s="479">
        <f t="shared" si="31"/>
        <v>0</v>
      </c>
      <c r="CM97" s="505"/>
      <c r="CN97" s="469"/>
      <c r="CO97" s="469"/>
      <c r="CP97" s="469"/>
      <c r="CQ97" s="469"/>
      <c r="CR97" s="469"/>
      <c r="CS97" s="485">
        <f t="shared" si="32"/>
        <v>0</v>
      </c>
      <c r="CT97" s="488"/>
      <c r="CU97" s="469"/>
      <c r="CV97" s="469"/>
      <c r="CW97" s="469"/>
      <c r="CX97" s="489"/>
      <c r="CY97" s="490"/>
      <c r="CZ97" s="491">
        <f t="shared" si="33"/>
        <v>0</v>
      </c>
      <c r="DA97" s="491">
        <f t="shared" si="6"/>
        <v>0</v>
      </c>
      <c r="DB97" s="491">
        <f t="shared" si="17"/>
        <v>0</v>
      </c>
      <c r="DC97" s="493">
        <f t="shared" si="7"/>
        <v>0</v>
      </c>
      <c r="DD97" s="494">
        <f t="shared" si="35"/>
        <v>0</v>
      </c>
      <c r="DE97" s="494">
        <f t="shared" si="34"/>
        <v>0</v>
      </c>
      <c r="DF97" s="494">
        <f t="shared" si="65"/>
        <v>0</v>
      </c>
      <c r="DG97" s="494">
        <f t="shared" si="8"/>
        <v>0</v>
      </c>
      <c r="DH97" s="494">
        <f t="shared" si="9"/>
        <v>0</v>
      </c>
      <c r="DI97" s="494">
        <f t="shared" si="81"/>
        <v>0</v>
      </c>
      <c r="DJ97" s="494">
        <f t="shared" si="18"/>
        <v>0</v>
      </c>
      <c r="DK97" s="494">
        <f t="shared" si="19"/>
        <v>0</v>
      </c>
      <c r="DL97" s="479">
        <f t="shared" si="82"/>
        <v>0</v>
      </c>
      <c r="DQ97" s="169">
        <f t="shared" si="84"/>
        <v>0</v>
      </c>
      <c r="DR97" s="169">
        <f t="shared" si="84"/>
        <v>0</v>
      </c>
      <c r="DS97" s="169">
        <f t="shared" si="84"/>
        <v>0</v>
      </c>
      <c r="DT97" s="169">
        <f t="shared" si="84"/>
        <v>0</v>
      </c>
      <c r="DU97" s="169">
        <f t="shared" si="84"/>
        <v>0</v>
      </c>
      <c r="DV97" s="169">
        <f t="shared" si="84"/>
        <v>0</v>
      </c>
      <c r="DW97" s="169">
        <f t="shared" si="84"/>
        <v>0</v>
      </c>
      <c r="DX97" s="169">
        <f t="shared" si="84"/>
        <v>0</v>
      </c>
      <c r="DY97" s="169">
        <f t="shared" si="84"/>
        <v>0</v>
      </c>
      <c r="DZ97" s="169">
        <f t="shared" si="84"/>
        <v>0</v>
      </c>
      <c r="EA97" s="169">
        <f t="shared" si="84"/>
        <v>0</v>
      </c>
      <c r="EB97" s="169">
        <f t="shared" si="84"/>
        <v>0</v>
      </c>
      <c r="EC97" s="169">
        <f t="shared" si="84"/>
        <v>0</v>
      </c>
      <c r="ED97" s="169">
        <f t="shared" si="84"/>
        <v>0</v>
      </c>
      <c r="EE97" s="169">
        <f t="shared" si="84"/>
        <v>0</v>
      </c>
      <c r="EF97" s="169">
        <f t="shared" si="84"/>
        <v>0</v>
      </c>
      <c r="EG97" s="169">
        <f t="shared" ref="EG97:EN112" si="88">IF($I97=EG$3,$X97,0)</f>
        <v>0</v>
      </c>
      <c r="EH97" s="169">
        <f t="shared" si="88"/>
        <v>0</v>
      </c>
      <c r="EI97" s="169">
        <f t="shared" si="88"/>
        <v>0</v>
      </c>
      <c r="EJ97" s="169">
        <f t="shared" si="88"/>
        <v>0</v>
      </c>
      <c r="EK97" s="169">
        <f t="shared" si="88"/>
        <v>0</v>
      </c>
      <c r="EL97" s="169">
        <f t="shared" si="88"/>
        <v>0</v>
      </c>
      <c r="EM97" s="169">
        <f t="shared" si="88"/>
        <v>0</v>
      </c>
      <c r="EN97" s="169">
        <f t="shared" si="88"/>
        <v>0</v>
      </c>
      <c r="EP97" s="169">
        <f t="shared" si="85"/>
        <v>0</v>
      </c>
      <c r="EQ97" s="169">
        <f t="shared" si="85"/>
        <v>0</v>
      </c>
      <c r="ER97" s="169">
        <f t="shared" si="85"/>
        <v>0</v>
      </c>
      <c r="ES97" s="169">
        <f t="shared" si="85"/>
        <v>0</v>
      </c>
      <c r="ET97" s="169">
        <f t="shared" si="85"/>
        <v>0</v>
      </c>
      <c r="EU97" s="169">
        <f t="shared" si="85"/>
        <v>0</v>
      </c>
      <c r="EV97" s="169">
        <f t="shared" si="85"/>
        <v>0</v>
      </c>
      <c r="EW97" s="169">
        <f t="shared" si="85"/>
        <v>0</v>
      </c>
      <c r="EX97" s="169">
        <f t="shared" si="85"/>
        <v>0</v>
      </c>
      <c r="EY97" s="169">
        <f t="shared" si="85"/>
        <v>0</v>
      </c>
      <c r="EZ97" s="169">
        <f t="shared" si="85"/>
        <v>0</v>
      </c>
      <c r="FA97" s="169">
        <f t="shared" si="85"/>
        <v>0</v>
      </c>
      <c r="FB97" s="169">
        <f t="shared" si="85"/>
        <v>0</v>
      </c>
      <c r="FC97" s="169">
        <f t="shared" si="85"/>
        <v>0</v>
      </c>
      <c r="FD97" s="169">
        <f t="shared" si="85"/>
        <v>0</v>
      </c>
      <c r="FE97" s="169">
        <f t="shared" si="85"/>
        <v>0</v>
      </c>
      <c r="FF97" s="169">
        <f t="shared" si="77"/>
        <v>0</v>
      </c>
      <c r="FG97" s="169">
        <f t="shared" si="77"/>
        <v>0</v>
      </c>
      <c r="FH97" s="169">
        <f t="shared" si="77"/>
        <v>0</v>
      </c>
      <c r="FI97" s="169">
        <f t="shared" si="77"/>
        <v>0</v>
      </c>
      <c r="FJ97" s="169">
        <f t="shared" si="77"/>
        <v>0</v>
      </c>
      <c r="FK97" s="169">
        <f t="shared" si="77"/>
        <v>0</v>
      </c>
      <c r="FL97" s="169">
        <f t="shared" si="77"/>
        <v>0</v>
      </c>
      <c r="FM97" s="169">
        <f t="shared" si="77"/>
        <v>0</v>
      </c>
      <c r="FO97" s="169">
        <f t="shared" si="86"/>
        <v>0</v>
      </c>
      <c r="FP97" s="169">
        <f t="shared" si="86"/>
        <v>0</v>
      </c>
      <c r="FQ97" s="169">
        <f t="shared" si="86"/>
        <v>0</v>
      </c>
      <c r="FR97" s="169">
        <f t="shared" si="86"/>
        <v>0</v>
      </c>
      <c r="FS97" s="169">
        <f t="shared" si="86"/>
        <v>0</v>
      </c>
      <c r="FT97" s="169">
        <f t="shared" si="86"/>
        <v>0</v>
      </c>
      <c r="FU97" s="169">
        <f t="shared" si="86"/>
        <v>0</v>
      </c>
      <c r="FV97" s="169">
        <f t="shared" si="86"/>
        <v>0</v>
      </c>
      <c r="FW97" s="169">
        <f t="shared" si="86"/>
        <v>0</v>
      </c>
      <c r="FX97" s="169">
        <f t="shared" si="86"/>
        <v>0</v>
      </c>
      <c r="FY97" s="169">
        <f t="shared" si="86"/>
        <v>0</v>
      </c>
      <c r="FZ97" s="169">
        <f t="shared" si="86"/>
        <v>0</v>
      </c>
      <c r="GA97" s="169">
        <f t="shared" si="86"/>
        <v>0</v>
      </c>
      <c r="GB97" s="169">
        <f t="shared" si="86"/>
        <v>0</v>
      </c>
      <c r="GC97" s="169">
        <f t="shared" si="86"/>
        <v>0</v>
      </c>
      <c r="GD97" s="169">
        <f t="shared" si="86"/>
        <v>0</v>
      </c>
      <c r="GE97" s="169">
        <f t="shared" si="78"/>
        <v>0</v>
      </c>
      <c r="GF97" s="169">
        <f t="shared" si="78"/>
        <v>0</v>
      </c>
      <c r="GG97" s="169">
        <f t="shared" si="78"/>
        <v>0</v>
      </c>
      <c r="GH97" s="169">
        <f t="shared" si="78"/>
        <v>0</v>
      </c>
      <c r="GI97" s="169">
        <f t="shared" si="78"/>
        <v>0</v>
      </c>
      <c r="GJ97" s="169">
        <f t="shared" si="78"/>
        <v>0</v>
      </c>
      <c r="GK97" s="169">
        <f t="shared" si="78"/>
        <v>0</v>
      </c>
      <c r="GL97" s="169">
        <f t="shared" si="78"/>
        <v>0</v>
      </c>
    </row>
    <row r="98" spans="1:194" s="169" customFormat="1" ht="15" hidden="1">
      <c r="A98" s="499"/>
      <c r="B98" s="499"/>
      <c r="D98" s="622"/>
      <c r="E98" s="450"/>
      <c r="F98" s="450"/>
      <c r="G98" s="450"/>
      <c r="H98" s="500"/>
      <c r="I98" s="452"/>
      <c r="J98" s="453"/>
      <c r="K98" s="453"/>
      <c r="L98" s="450"/>
      <c r="M98" s="450"/>
      <c r="N98" s="454"/>
      <c r="O98" s="455">
        <f t="shared" si="13"/>
        <v>0</v>
      </c>
      <c r="P98" s="456"/>
      <c r="Q98" s="457">
        <f t="shared" si="22"/>
        <v>0</v>
      </c>
      <c r="R98" s="457">
        <f t="shared" si="23"/>
        <v>0</v>
      </c>
      <c r="S98" s="458" t="e">
        <f>#REF!</f>
        <v>#REF!</v>
      </c>
      <c r="T98" s="458">
        <v>9</v>
      </c>
      <c r="U98" s="458" t="e">
        <f t="shared" si="24"/>
        <v>#REF!</v>
      </c>
      <c r="V98" s="459"/>
      <c r="W98" s="459"/>
      <c r="X98" s="460">
        <f t="shared" si="25"/>
        <v>0</v>
      </c>
      <c r="Y98" s="461">
        <f t="shared" si="26"/>
        <v>0</v>
      </c>
      <c r="Z98" s="510"/>
      <c r="AA98" s="463"/>
      <c r="AB98" s="464"/>
      <c r="AC98" s="464"/>
      <c r="AD98" s="464"/>
      <c r="AE98" s="465"/>
      <c r="AF98" s="466">
        <f t="shared" si="3"/>
        <v>0</v>
      </c>
      <c r="AG98" s="488"/>
      <c r="AH98" s="469"/>
      <c r="AI98" s="469"/>
      <c r="AJ98" s="469"/>
      <c r="AK98" s="469"/>
      <c r="AL98" s="469"/>
      <c r="AM98" s="469"/>
      <c r="AN98" s="469"/>
      <c r="AO98" s="471">
        <f t="shared" si="27"/>
        <v>0</v>
      </c>
      <c r="AP98" s="497"/>
      <c r="AQ98" s="496"/>
      <c r="AR98" s="496"/>
      <c r="AS98" s="496"/>
      <c r="AT98" s="514"/>
      <c r="AU98" s="469"/>
      <c r="AV98" s="469"/>
      <c r="AW98" s="475"/>
      <c r="AX98" s="471">
        <f t="shared" si="28"/>
        <v>0</v>
      </c>
      <c r="AY98" s="487"/>
      <c r="AZ98" s="469"/>
      <c r="BA98" s="469"/>
      <c r="BB98" s="478"/>
      <c r="BC98" s="469"/>
      <c r="BD98" s="469"/>
      <c r="BE98" s="469"/>
      <c r="BF98" s="475"/>
      <c r="BG98" s="494">
        <f t="shared" si="87"/>
        <v>0</v>
      </c>
      <c r="BH98" s="512"/>
      <c r="BI98" s="481"/>
      <c r="BJ98" s="481"/>
      <c r="BK98" s="481"/>
      <c r="BL98" s="482"/>
      <c r="BM98" s="481"/>
      <c r="BN98" s="481"/>
      <c r="BO98" s="483"/>
      <c r="BP98" s="482">
        <f t="shared" si="73"/>
        <v>0</v>
      </c>
      <c r="BQ98" s="494">
        <f t="shared" si="15"/>
        <v>0</v>
      </c>
      <c r="BR98" s="512"/>
      <c r="BS98" s="481"/>
      <c r="BT98" s="481"/>
      <c r="BU98" s="481"/>
      <c r="BV98" s="482"/>
      <c r="BW98" s="481"/>
      <c r="BX98" s="481"/>
      <c r="BY98" s="483"/>
      <c r="BZ98" s="482">
        <f t="shared" si="5"/>
        <v>0</v>
      </c>
      <c r="CA98" s="494">
        <f t="shared" si="29"/>
        <v>0</v>
      </c>
      <c r="CB98" s="623"/>
      <c r="CC98" s="469"/>
      <c r="CD98" s="469"/>
      <c r="CE98" s="469"/>
      <c r="CF98" s="481"/>
      <c r="CG98" s="481"/>
      <c r="CH98" s="481"/>
      <c r="CI98" s="483"/>
      <c r="CJ98" s="485">
        <f t="shared" si="30"/>
        <v>0</v>
      </c>
      <c r="CK98" s="486">
        <f t="shared" si="16"/>
        <v>0</v>
      </c>
      <c r="CL98" s="479">
        <f t="shared" si="31"/>
        <v>0</v>
      </c>
      <c r="CM98" s="505"/>
      <c r="CN98" s="469"/>
      <c r="CO98" s="469"/>
      <c r="CP98" s="469"/>
      <c r="CQ98" s="469"/>
      <c r="CR98" s="469"/>
      <c r="CS98" s="485">
        <f t="shared" si="32"/>
        <v>0</v>
      </c>
      <c r="CT98" s="488"/>
      <c r="CU98" s="469"/>
      <c r="CV98" s="469"/>
      <c r="CW98" s="469"/>
      <c r="CX98" s="489"/>
      <c r="CY98" s="490"/>
      <c r="CZ98" s="491">
        <f t="shared" si="33"/>
        <v>0</v>
      </c>
      <c r="DA98" s="491">
        <f t="shared" si="6"/>
        <v>0</v>
      </c>
      <c r="DB98" s="491">
        <f t="shared" si="17"/>
        <v>0</v>
      </c>
      <c r="DC98" s="493">
        <f t="shared" si="7"/>
        <v>0</v>
      </c>
      <c r="DD98" s="494">
        <f t="shared" si="35"/>
        <v>0</v>
      </c>
      <c r="DE98" s="494">
        <f t="shared" si="34"/>
        <v>0</v>
      </c>
      <c r="DF98" s="494">
        <f t="shared" si="65"/>
        <v>0</v>
      </c>
      <c r="DG98" s="494">
        <f t="shared" si="8"/>
        <v>0</v>
      </c>
      <c r="DH98" s="494">
        <f t="shared" si="9"/>
        <v>0</v>
      </c>
      <c r="DI98" s="494">
        <f t="shared" si="81"/>
        <v>0</v>
      </c>
      <c r="DJ98" s="494">
        <f t="shared" si="18"/>
        <v>0</v>
      </c>
      <c r="DK98" s="494">
        <f t="shared" si="19"/>
        <v>0</v>
      </c>
      <c r="DL98" s="479">
        <f t="shared" si="82"/>
        <v>0</v>
      </c>
      <c r="DQ98" s="169">
        <f t="shared" si="84"/>
        <v>0</v>
      </c>
      <c r="DR98" s="169">
        <f t="shared" si="84"/>
        <v>0</v>
      </c>
      <c r="DS98" s="169">
        <f t="shared" si="84"/>
        <v>0</v>
      </c>
      <c r="DT98" s="169">
        <f t="shared" si="84"/>
        <v>0</v>
      </c>
      <c r="DU98" s="169">
        <f t="shared" si="84"/>
        <v>0</v>
      </c>
      <c r="DV98" s="169">
        <f t="shared" si="84"/>
        <v>0</v>
      </c>
      <c r="DW98" s="169">
        <f t="shared" si="84"/>
        <v>0</v>
      </c>
      <c r="DX98" s="169">
        <f t="shared" si="84"/>
        <v>0</v>
      </c>
      <c r="DY98" s="169">
        <f t="shared" si="84"/>
        <v>0</v>
      </c>
      <c r="DZ98" s="169">
        <f t="shared" si="84"/>
        <v>0</v>
      </c>
      <c r="EA98" s="169">
        <f t="shared" si="84"/>
        <v>0</v>
      </c>
      <c r="EB98" s="169">
        <f t="shared" si="84"/>
        <v>0</v>
      </c>
      <c r="EC98" s="169">
        <f t="shared" si="84"/>
        <v>0</v>
      </c>
      <c r="ED98" s="169">
        <f t="shared" si="84"/>
        <v>0</v>
      </c>
      <c r="EE98" s="169">
        <f t="shared" si="84"/>
        <v>0</v>
      </c>
      <c r="EF98" s="169">
        <f t="shared" si="84"/>
        <v>0</v>
      </c>
      <c r="EG98" s="169">
        <f t="shared" si="88"/>
        <v>0</v>
      </c>
      <c r="EH98" s="169">
        <f t="shared" si="88"/>
        <v>0</v>
      </c>
      <c r="EI98" s="169">
        <f t="shared" si="88"/>
        <v>0</v>
      </c>
      <c r="EJ98" s="169">
        <f t="shared" si="88"/>
        <v>0</v>
      </c>
      <c r="EK98" s="169">
        <f t="shared" si="88"/>
        <v>0</v>
      </c>
      <c r="EL98" s="169">
        <f t="shared" si="88"/>
        <v>0</v>
      </c>
      <c r="EM98" s="169">
        <f t="shared" si="88"/>
        <v>0</v>
      </c>
      <c r="EN98" s="169">
        <f t="shared" si="88"/>
        <v>0</v>
      </c>
      <c r="EP98" s="169">
        <f t="shared" si="85"/>
        <v>0</v>
      </c>
      <c r="EQ98" s="169">
        <f t="shared" si="85"/>
        <v>0</v>
      </c>
      <c r="ER98" s="169">
        <f t="shared" si="85"/>
        <v>0</v>
      </c>
      <c r="ES98" s="169">
        <f t="shared" si="85"/>
        <v>0</v>
      </c>
      <c r="ET98" s="169">
        <f t="shared" si="85"/>
        <v>0</v>
      </c>
      <c r="EU98" s="169">
        <f t="shared" si="85"/>
        <v>0</v>
      </c>
      <c r="EV98" s="169">
        <f t="shared" si="85"/>
        <v>0</v>
      </c>
      <c r="EW98" s="169">
        <f t="shared" si="85"/>
        <v>0</v>
      </c>
      <c r="EX98" s="169">
        <f t="shared" si="85"/>
        <v>0</v>
      </c>
      <c r="EY98" s="169">
        <f t="shared" si="85"/>
        <v>0</v>
      </c>
      <c r="EZ98" s="169">
        <f t="shared" si="85"/>
        <v>0</v>
      </c>
      <c r="FA98" s="169">
        <f t="shared" si="85"/>
        <v>0</v>
      </c>
      <c r="FB98" s="169">
        <f t="shared" si="85"/>
        <v>0</v>
      </c>
      <c r="FC98" s="169">
        <f t="shared" si="85"/>
        <v>0</v>
      </c>
      <c r="FD98" s="169">
        <f t="shared" si="85"/>
        <v>0</v>
      </c>
      <c r="FE98" s="169">
        <f t="shared" si="85"/>
        <v>0</v>
      </c>
      <c r="FF98" s="169">
        <f t="shared" si="77"/>
        <v>0</v>
      </c>
      <c r="FG98" s="169">
        <f t="shared" si="77"/>
        <v>0</v>
      </c>
      <c r="FH98" s="169">
        <f t="shared" si="77"/>
        <v>0</v>
      </c>
      <c r="FI98" s="169">
        <f t="shared" si="77"/>
        <v>0</v>
      </c>
      <c r="FJ98" s="169">
        <f t="shared" si="77"/>
        <v>0</v>
      </c>
      <c r="FK98" s="169">
        <f t="shared" si="77"/>
        <v>0</v>
      </c>
      <c r="FL98" s="169">
        <f t="shared" si="77"/>
        <v>0</v>
      </c>
      <c r="FM98" s="169">
        <f t="shared" si="77"/>
        <v>0</v>
      </c>
      <c r="FO98" s="169">
        <f t="shared" si="86"/>
        <v>0</v>
      </c>
      <c r="FP98" s="169">
        <f t="shared" si="86"/>
        <v>0</v>
      </c>
      <c r="FQ98" s="169">
        <f t="shared" si="86"/>
        <v>0</v>
      </c>
      <c r="FR98" s="169">
        <f t="shared" si="86"/>
        <v>0</v>
      </c>
      <c r="FS98" s="169">
        <f t="shared" si="86"/>
        <v>0</v>
      </c>
      <c r="FT98" s="169">
        <f t="shared" si="86"/>
        <v>0</v>
      </c>
      <c r="FU98" s="169">
        <f t="shared" si="86"/>
        <v>0</v>
      </c>
      <c r="FV98" s="169">
        <f t="shared" si="86"/>
        <v>0</v>
      </c>
      <c r="FW98" s="169">
        <f t="shared" si="86"/>
        <v>0</v>
      </c>
      <c r="FX98" s="169">
        <f t="shared" si="86"/>
        <v>0</v>
      </c>
      <c r="FY98" s="169">
        <f t="shared" si="86"/>
        <v>0</v>
      </c>
      <c r="FZ98" s="169">
        <f t="shared" si="86"/>
        <v>0</v>
      </c>
      <c r="GA98" s="169">
        <f t="shared" si="86"/>
        <v>0</v>
      </c>
      <c r="GB98" s="169">
        <f t="shared" si="86"/>
        <v>0</v>
      </c>
      <c r="GC98" s="169">
        <f t="shared" si="86"/>
        <v>0</v>
      </c>
      <c r="GD98" s="169">
        <f t="shared" si="86"/>
        <v>0</v>
      </c>
      <c r="GE98" s="169">
        <f t="shared" si="78"/>
        <v>0</v>
      </c>
      <c r="GF98" s="169">
        <f t="shared" si="78"/>
        <v>0</v>
      </c>
      <c r="GG98" s="169">
        <f t="shared" si="78"/>
        <v>0</v>
      </c>
      <c r="GH98" s="169">
        <f t="shared" si="78"/>
        <v>0</v>
      </c>
      <c r="GI98" s="169">
        <f t="shared" si="78"/>
        <v>0</v>
      </c>
      <c r="GJ98" s="169">
        <f t="shared" si="78"/>
        <v>0</v>
      </c>
      <c r="GK98" s="169">
        <f t="shared" si="78"/>
        <v>0</v>
      </c>
      <c r="GL98" s="169">
        <f t="shared" si="78"/>
        <v>0</v>
      </c>
    </row>
    <row r="99" spans="1:194" s="169" customFormat="1" ht="15" hidden="1">
      <c r="A99" s="499"/>
      <c r="B99" s="499"/>
      <c r="D99" s="622"/>
      <c r="E99" s="450"/>
      <c r="F99" s="450"/>
      <c r="G99" s="450"/>
      <c r="H99" s="500"/>
      <c r="I99" s="452"/>
      <c r="J99" s="453"/>
      <c r="K99" s="453"/>
      <c r="L99" s="450"/>
      <c r="M99" s="450"/>
      <c r="N99" s="454"/>
      <c r="O99" s="455">
        <f t="shared" si="13"/>
        <v>0</v>
      </c>
      <c r="P99" s="456"/>
      <c r="Q99" s="457">
        <f t="shared" si="22"/>
        <v>0</v>
      </c>
      <c r="R99" s="457">
        <f t="shared" si="23"/>
        <v>0</v>
      </c>
      <c r="S99" s="458" t="e">
        <f>#REF!</f>
        <v>#REF!</v>
      </c>
      <c r="T99" s="458">
        <v>10</v>
      </c>
      <c r="U99" s="458" t="e">
        <f t="shared" si="24"/>
        <v>#REF!</v>
      </c>
      <c r="V99" s="459"/>
      <c r="W99" s="459"/>
      <c r="X99" s="460">
        <f t="shared" si="25"/>
        <v>0</v>
      </c>
      <c r="Y99" s="461">
        <f t="shared" si="26"/>
        <v>0</v>
      </c>
      <c r="Z99" s="510"/>
      <c r="AA99" s="463"/>
      <c r="AB99" s="464"/>
      <c r="AC99" s="464"/>
      <c r="AD99" s="464"/>
      <c r="AE99" s="465"/>
      <c r="AF99" s="466">
        <f t="shared" si="3"/>
        <v>0</v>
      </c>
      <c r="AG99" s="488"/>
      <c r="AH99" s="469"/>
      <c r="AI99" s="469"/>
      <c r="AJ99" s="469"/>
      <c r="AK99" s="469"/>
      <c r="AL99" s="469"/>
      <c r="AM99" s="469"/>
      <c r="AN99" s="469"/>
      <c r="AO99" s="471">
        <f t="shared" si="27"/>
        <v>0</v>
      </c>
      <c r="AP99" s="497"/>
      <c r="AQ99" s="496"/>
      <c r="AR99" s="496"/>
      <c r="AS99" s="496"/>
      <c r="AT99" s="514"/>
      <c r="AU99" s="469"/>
      <c r="AV99" s="469"/>
      <c r="AW99" s="475"/>
      <c r="AX99" s="471">
        <f t="shared" si="28"/>
        <v>0</v>
      </c>
      <c r="AY99" s="487"/>
      <c r="AZ99" s="469"/>
      <c r="BA99" s="469"/>
      <c r="BB99" s="478"/>
      <c r="BC99" s="469"/>
      <c r="BD99" s="469"/>
      <c r="BE99" s="469"/>
      <c r="BF99" s="475"/>
      <c r="BG99" s="494">
        <f t="shared" si="87"/>
        <v>0</v>
      </c>
      <c r="BH99" s="512"/>
      <c r="BI99" s="481"/>
      <c r="BJ99" s="481"/>
      <c r="BK99" s="481"/>
      <c r="BL99" s="482"/>
      <c r="BM99" s="481"/>
      <c r="BN99" s="481"/>
      <c r="BO99" s="483"/>
      <c r="BP99" s="482">
        <f t="shared" si="73"/>
        <v>0</v>
      </c>
      <c r="BQ99" s="494">
        <f t="shared" si="15"/>
        <v>0</v>
      </c>
      <c r="BR99" s="512"/>
      <c r="BS99" s="481"/>
      <c r="BT99" s="481"/>
      <c r="BU99" s="481"/>
      <c r="BV99" s="482"/>
      <c r="BW99" s="481"/>
      <c r="BX99" s="481"/>
      <c r="BY99" s="483"/>
      <c r="BZ99" s="482">
        <f t="shared" si="5"/>
        <v>0</v>
      </c>
      <c r="CA99" s="494">
        <f t="shared" si="29"/>
        <v>0</v>
      </c>
      <c r="CB99" s="623"/>
      <c r="CC99" s="469"/>
      <c r="CD99" s="469"/>
      <c r="CE99" s="469"/>
      <c r="CF99" s="481"/>
      <c r="CG99" s="481"/>
      <c r="CH99" s="481"/>
      <c r="CI99" s="483"/>
      <c r="CJ99" s="485">
        <f t="shared" si="30"/>
        <v>0</v>
      </c>
      <c r="CK99" s="486">
        <f t="shared" si="16"/>
        <v>0</v>
      </c>
      <c r="CL99" s="479">
        <f t="shared" si="31"/>
        <v>0</v>
      </c>
      <c r="CM99" s="505"/>
      <c r="CN99" s="469"/>
      <c r="CO99" s="469"/>
      <c r="CP99" s="469"/>
      <c r="CQ99" s="469"/>
      <c r="CR99" s="469"/>
      <c r="CS99" s="485">
        <f t="shared" si="32"/>
        <v>0</v>
      </c>
      <c r="CT99" s="488"/>
      <c r="CU99" s="469"/>
      <c r="CV99" s="469"/>
      <c r="CW99" s="469"/>
      <c r="CX99" s="489"/>
      <c r="CY99" s="490"/>
      <c r="CZ99" s="491">
        <f t="shared" si="33"/>
        <v>0</v>
      </c>
      <c r="DA99" s="491">
        <f t="shared" si="6"/>
        <v>0</v>
      </c>
      <c r="DB99" s="491">
        <f t="shared" si="17"/>
        <v>0</v>
      </c>
      <c r="DC99" s="493">
        <f t="shared" si="7"/>
        <v>0</v>
      </c>
      <c r="DD99" s="494">
        <f t="shared" si="35"/>
        <v>0</v>
      </c>
      <c r="DE99" s="494">
        <f t="shared" si="34"/>
        <v>0</v>
      </c>
      <c r="DF99" s="494">
        <f t="shared" si="65"/>
        <v>0</v>
      </c>
      <c r="DG99" s="494">
        <f t="shared" si="8"/>
        <v>0</v>
      </c>
      <c r="DH99" s="494">
        <f t="shared" si="9"/>
        <v>0</v>
      </c>
      <c r="DI99" s="494">
        <f t="shared" si="81"/>
        <v>0</v>
      </c>
      <c r="DJ99" s="494">
        <f t="shared" si="18"/>
        <v>0</v>
      </c>
      <c r="DK99" s="494">
        <f t="shared" si="19"/>
        <v>0</v>
      </c>
      <c r="DL99" s="479">
        <f t="shared" si="82"/>
        <v>0</v>
      </c>
      <c r="DQ99" s="169">
        <f t="shared" si="84"/>
        <v>0</v>
      </c>
      <c r="DR99" s="169">
        <f t="shared" si="84"/>
        <v>0</v>
      </c>
      <c r="DS99" s="169">
        <f t="shared" si="84"/>
        <v>0</v>
      </c>
      <c r="DT99" s="169">
        <f t="shared" si="84"/>
        <v>0</v>
      </c>
      <c r="DU99" s="169">
        <f t="shared" si="84"/>
        <v>0</v>
      </c>
      <c r="DV99" s="169">
        <f t="shared" si="84"/>
        <v>0</v>
      </c>
      <c r="DW99" s="169">
        <f t="shared" si="84"/>
        <v>0</v>
      </c>
      <c r="DX99" s="169">
        <f t="shared" si="84"/>
        <v>0</v>
      </c>
      <c r="DY99" s="169">
        <f t="shared" si="84"/>
        <v>0</v>
      </c>
      <c r="DZ99" s="169">
        <f t="shared" si="84"/>
        <v>0</v>
      </c>
      <c r="EA99" s="169">
        <f t="shared" si="84"/>
        <v>0</v>
      </c>
      <c r="EB99" s="169">
        <f t="shared" si="84"/>
        <v>0</v>
      </c>
      <c r="EC99" s="169">
        <f t="shared" si="84"/>
        <v>0</v>
      </c>
      <c r="ED99" s="169">
        <f t="shared" si="84"/>
        <v>0</v>
      </c>
      <c r="EE99" s="169">
        <f t="shared" si="84"/>
        <v>0</v>
      </c>
      <c r="EF99" s="169">
        <f t="shared" si="84"/>
        <v>0</v>
      </c>
      <c r="EG99" s="169">
        <f t="shared" si="88"/>
        <v>0</v>
      </c>
      <c r="EH99" s="169">
        <f t="shared" si="88"/>
        <v>0</v>
      </c>
      <c r="EI99" s="169">
        <f t="shared" si="88"/>
        <v>0</v>
      </c>
      <c r="EJ99" s="169">
        <f t="shared" si="88"/>
        <v>0</v>
      </c>
      <c r="EK99" s="169">
        <f t="shared" si="88"/>
        <v>0</v>
      </c>
      <c r="EL99" s="169">
        <f t="shared" si="88"/>
        <v>0</v>
      </c>
      <c r="EM99" s="169">
        <f t="shared" si="88"/>
        <v>0</v>
      </c>
      <c r="EN99" s="169">
        <f t="shared" si="88"/>
        <v>0</v>
      </c>
      <c r="EP99" s="169">
        <f t="shared" si="85"/>
        <v>0</v>
      </c>
      <c r="EQ99" s="169">
        <f t="shared" si="85"/>
        <v>0</v>
      </c>
      <c r="ER99" s="169">
        <f t="shared" si="85"/>
        <v>0</v>
      </c>
      <c r="ES99" s="169">
        <f t="shared" si="85"/>
        <v>0</v>
      </c>
      <c r="ET99" s="169">
        <f t="shared" si="85"/>
        <v>0</v>
      </c>
      <c r="EU99" s="169">
        <f t="shared" si="85"/>
        <v>0</v>
      </c>
      <c r="EV99" s="169">
        <f t="shared" si="85"/>
        <v>0</v>
      </c>
      <c r="EW99" s="169">
        <f t="shared" si="85"/>
        <v>0</v>
      </c>
      <c r="EX99" s="169">
        <f t="shared" si="85"/>
        <v>0</v>
      </c>
      <c r="EY99" s="169">
        <f t="shared" si="85"/>
        <v>0</v>
      </c>
      <c r="EZ99" s="169">
        <f t="shared" si="85"/>
        <v>0</v>
      </c>
      <c r="FA99" s="169">
        <f t="shared" si="85"/>
        <v>0</v>
      </c>
      <c r="FB99" s="169">
        <f t="shared" si="85"/>
        <v>0</v>
      </c>
      <c r="FC99" s="169">
        <f t="shared" si="85"/>
        <v>0</v>
      </c>
      <c r="FD99" s="169">
        <f t="shared" si="85"/>
        <v>0</v>
      </c>
      <c r="FE99" s="169">
        <f t="shared" si="85"/>
        <v>0</v>
      </c>
      <c r="FF99" s="169">
        <f t="shared" ref="FE99:FM114" si="89">IF($I99=FF$3,$Y99,0)</f>
        <v>0</v>
      </c>
      <c r="FG99" s="169">
        <f t="shared" si="89"/>
        <v>0</v>
      </c>
      <c r="FH99" s="169">
        <f t="shared" si="89"/>
        <v>0</v>
      </c>
      <c r="FI99" s="169">
        <f t="shared" si="89"/>
        <v>0</v>
      </c>
      <c r="FJ99" s="169">
        <f t="shared" si="89"/>
        <v>0</v>
      </c>
      <c r="FK99" s="169">
        <f t="shared" si="89"/>
        <v>0</v>
      </c>
      <c r="FL99" s="169">
        <f t="shared" si="89"/>
        <v>0</v>
      </c>
      <c r="FM99" s="169">
        <f t="shared" si="89"/>
        <v>0</v>
      </c>
      <c r="FO99" s="169">
        <f t="shared" si="86"/>
        <v>0</v>
      </c>
      <c r="FP99" s="169">
        <f t="shared" si="86"/>
        <v>0</v>
      </c>
      <c r="FQ99" s="169">
        <f t="shared" si="86"/>
        <v>0</v>
      </c>
      <c r="FR99" s="169">
        <f t="shared" si="86"/>
        <v>0</v>
      </c>
      <c r="FS99" s="169">
        <f t="shared" si="86"/>
        <v>0</v>
      </c>
      <c r="FT99" s="169">
        <f t="shared" si="86"/>
        <v>0</v>
      </c>
      <c r="FU99" s="169">
        <f t="shared" si="86"/>
        <v>0</v>
      </c>
      <c r="FV99" s="169">
        <f t="shared" si="86"/>
        <v>0</v>
      </c>
      <c r="FW99" s="169">
        <f t="shared" si="86"/>
        <v>0</v>
      </c>
      <c r="FX99" s="169">
        <f t="shared" si="86"/>
        <v>0</v>
      </c>
      <c r="FY99" s="169">
        <f t="shared" si="86"/>
        <v>0</v>
      </c>
      <c r="FZ99" s="169">
        <f t="shared" si="86"/>
        <v>0</v>
      </c>
      <c r="GA99" s="169">
        <f t="shared" si="86"/>
        <v>0</v>
      </c>
      <c r="GB99" s="169">
        <f t="shared" si="86"/>
        <v>0</v>
      </c>
      <c r="GC99" s="169">
        <f t="shared" si="86"/>
        <v>0</v>
      </c>
      <c r="GD99" s="169">
        <f t="shared" si="86"/>
        <v>0</v>
      </c>
      <c r="GE99" s="169">
        <f t="shared" ref="GD99:GL114" si="90">IF($I99=GE$3,$L99,0)</f>
        <v>0</v>
      </c>
      <c r="GF99" s="169">
        <f t="shared" si="90"/>
        <v>0</v>
      </c>
      <c r="GG99" s="169">
        <f t="shared" si="90"/>
        <v>0</v>
      </c>
      <c r="GH99" s="169">
        <f t="shared" si="90"/>
        <v>0</v>
      </c>
      <c r="GI99" s="169">
        <f t="shared" si="90"/>
        <v>0</v>
      </c>
      <c r="GJ99" s="169">
        <f t="shared" si="90"/>
        <v>0</v>
      </c>
      <c r="GK99" s="169">
        <f t="shared" si="90"/>
        <v>0</v>
      </c>
      <c r="GL99" s="169">
        <f t="shared" si="90"/>
        <v>0</v>
      </c>
    </row>
    <row r="100" spans="1:194" s="169" customFormat="1" ht="15" hidden="1">
      <c r="A100" s="499"/>
      <c r="B100" s="499"/>
      <c r="D100" s="622"/>
      <c r="E100" s="450"/>
      <c r="F100" s="450"/>
      <c r="G100" s="450"/>
      <c r="H100" s="500"/>
      <c r="I100" s="452"/>
      <c r="J100" s="453"/>
      <c r="K100" s="453"/>
      <c r="L100" s="450"/>
      <c r="M100" s="450"/>
      <c r="N100" s="454"/>
      <c r="O100" s="455">
        <f t="shared" si="13"/>
        <v>0</v>
      </c>
      <c r="P100" s="456"/>
      <c r="Q100" s="457">
        <f t="shared" si="22"/>
        <v>0</v>
      </c>
      <c r="R100" s="457">
        <f t="shared" si="23"/>
        <v>0</v>
      </c>
      <c r="S100" s="458" t="e">
        <f>#REF!</f>
        <v>#REF!</v>
      </c>
      <c r="T100" s="458">
        <v>11</v>
      </c>
      <c r="U100" s="458" t="e">
        <f t="shared" si="24"/>
        <v>#REF!</v>
      </c>
      <c r="V100" s="459"/>
      <c r="W100" s="459"/>
      <c r="X100" s="460">
        <f t="shared" si="25"/>
        <v>0</v>
      </c>
      <c r="Y100" s="461">
        <f t="shared" si="26"/>
        <v>0</v>
      </c>
      <c r="Z100" s="510"/>
      <c r="AA100" s="463"/>
      <c r="AB100" s="464"/>
      <c r="AC100" s="464"/>
      <c r="AD100" s="464"/>
      <c r="AE100" s="465"/>
      <c r="AF100" s="466">
        <f t="shared" si="3"/>
        <v>0</v>
      </c>
      <c r="AG100" s="488"/>
      <c r="AH100" s="469"/>
      <c r="AI100" s="469"/>
      <c r="AJ100" s="469"/>
      <c r="AK100" s="469"/>
      <c r="AL100" s="469"/>
      <c r="AM100" s="469"/>
      <c r="AN100" s="469"/>
      <c r="AO100" s="471">
        <f t="shared" si="27"/>
        <v>0</v>
      </c>
      <c r="AP100" s="497"/>
      <c r="AQ100" s="496"/>
      <c r="AR100" s="496"/>
      <c r="AS100" s="496"/>
      <c r="AT100" s="514"/>
      <c r="AU100" s="469"/>
      <c r="AV100" s="469"/>
      <c r="AW100" s="475"/>
      <c r="AX100" s="471">
        <f t="shared" si="28"/>
        <v>0</v>
      </c>
      <c r="AY100" s="487"/>
      <c r="AZ100" s="469"/>
      <c r="BA100" s="469"/>
      <c r="BB100" s="478"/>
      <c r="BC100" s="469"/>
      <c r="BD100" s="469"/>
      <c r="BE100" s="469"/>
      <c r="BF100" s="475"/>
      <c r="BG100" s="494">
        <f t="shared" si="87"/>
        <v>0</v>
      </c>
      <c r="BH100" s="512"/>
      <c r="BI100" s="481"/>
      <c r="BJ100" s="481"/>
      <c r="BK100" s="481"/>
      <c r="BL100" s="482"/>
      <c r="BM100" s="481"/>
      <c r="BN100" s="481"/>
      <c r="BO100" s="483"/>
      <c r="BP100" s="482">
        <f t="shared" si="73"/>
        <v>0</v>
      </c>
      <c r="BQ100" s="494">
        <f t="shared" si="15"/>
        <v>0</v>
      </c>
      <c r="BR100" s="512"/>
      <c r="BS100" s="481"/>
      <c r="BT100" s="481"/>
      <c r="BU100" s="481"/>
      <c r="BV100" s="482"/>
      <c r="BW100" s="481"/>
      <c r="BX100" s="481"/>
      <c r="BY100" s="483"/>
      <c r="BZ100" s="482">
        <f t="shared" ref="BZ100:BZ180" si="91">BU100</f>
        <v>0</v>
      </c>
      <c r="CA100" s="494">
        <f t="shared" si="29"/>
        <v>0</v>
      </c>
      <c r="CB100" s="623"/>
      <c r="CC100" s="469"/>
      <c r="CD100" s="469"/>
      <c r="CE100" s="469"/>
      <c r="CF100" s="481"/>
      <c r="CG100" s="481"/>
      <c r="CH100" s="481"/>
      <c r="CI100" s="483"/>
      <c r="CJ100" s="485">
        <f t="shared" si="30"/>
        <v>0</v>
      </c>
      <c r="CK100" s="486">
        <f t="shared" si="16"/>
        <v>0</v>
      </c>
      <c r="CL100" s="479">
        <f t="shared" si="31"/>
        <v>0</v>
      </c>
      <c r="CM100" s="505"/>
      <c r="CN100" s="469"/>
      <c r="CO100" s="469"/>
      <c r="CP100" s="469"/>
      <c r="CQ100" s="469"/>
      <c r="CR100" s="469"/>
      <c r="CS100" s="485">
        <f t="shared" si="32"/>
        <v>0</v>
      </c>
      <c r="CT100" s="488"/>
      <c r="CU100" s="469"/>
      <c r="CV100" s="469"/>
      <c r="CW100" s="469"/>
      <c r="CX100" s="489"/>
      <c r="CY100" s="490"/>
      <c r="CZ100" s="491">
        <f t="shared" si="33"/>
        <v>0</v>
      </c>
      <c r="DA100" s="491">
        <f t="shared" ref="DA100:DA180" si="92">+AD100*AE100*AF100*AC100/1000</f>
        <v>0</v>
      </c>
      <c r="DB100" s="491">
        <f t="shared" si="17"/>
        <v>0</v>
      </c>
      <c r="DC100" s="493">
        <f t="shared" ref="DC100:DC180" si="93">+AN100*AO100*AM100*AL100/1000</f>
        <v>0</v>
      </c>
      <c r="DD100" s="494">
        <f t="shared" si="35"/>
        <v>0</v>
      </c>
      <c r="DE100" s="494">
        <f t="shared" si="34"/>
        <v>0</v>
      </c>
      <c r="DF100" s="494">
        <f t="shared" si="65"/>
        <v>0</v>
      </c>
      <c r="DG100" s="494">
        <f t="shared" ref="DG100:DG180" si="94">BE100*BF100*BG100*BD100/1000</f>
        <v>0</v>
      </c>
      <c r="DH100" s="494">
        <f t="shared" ref="DH100:DH180" si="95">+CH100*CI100*CJ100*CG100/1000</f>
        <v>0</v>
      </c>
      <c r="DI100" s="494">
        <f t="shared" si="81"/>
        <v>0</v>
      </c>
      <c r="DJ100" s="494">
        <f t="shared" ref="DJ100:DJ180" si="96">BW100*BX100*BY100*CA100/1000</f>
        <v>0</v>
      </c>
      <c r="DK100" s="494">
        <f t="shared" si="19"/>
        <v>0</v>
      </c>
      <c r="DL100" s="479">
        <f t="shared" si="82"/>
        <v>0</v>
      </c>
      <c r="DQ100" s="169">
        <f t="shared" si="84"/>
        <v>0</v>
      </c>
      <c r="DR100" s="169">
        <f t="shared" si="84"/>
        <v>0</v>
      </c>
      <c r="DS100" s="169">
        <f t="shared" si="84"/>
        <v>0</v>
      </c>
      <c r="DT100" s="169">
        <f t="shared" si="84"/>
        <v>0</v>
      </c>
      <c r="DU100" s="169">
        <f t="shared" si="84"/>
        <v>0</v>
      </c>
      <c r="DV100" s="169">
        <f t="shared" si="84"/>
        <v>0</v>
      </c>
      <c r="DW100" s="169">
        <f t="shared" si="84"/>
        <v>0</v>
      </c>
      <c r="DX100" s="169">
        <f t="shared" si="84"/>
        <v>0</v>
      </c>
      <c r="DY100" s="169">
        <f t="shared" si="84"/>
        <v>0</v>
      </c>
      <c r="DZ100" s="169">
        <f t="shared" si="84"/>
        <v>0</v>
      </c>
      <c r="EA100" s="169">
        <f t="shared" si="84"/>
        <v>0</v>
      </c>
      <c r="EB100" s="169">
        <f t="shared" si="84"/>
        <v>0</v>
      </c>
      <c r="EC100" s="169">
        <f t="shared" si="84"/>
        <v>0</v>
      </c>
      <c r="ED100" s="169">
        <f t="shared" si="84"/>
        <v>0</v>
      </c>
      <c r="EE100" s="169">
        <f t="shared" si="84"/>
        <v>0</v>
      </c>
      <c r="EF100" s="169">
        <f t="shared" si="84"/>
        <v>0</v>
      </c>
      <c r="EG100" s="169">
        <f t="shared" si="88"/>
        <v>0</v>
      </c>
      <c r="EH100" s="169">
        <f t="shared" si="88"/>
        <v>0</v>
      </c>
      <c r="EI100" s="169">
        <f t="shared" si="88"/>
        <v>0</v>
      </c>
      <c r="EJ100" s="169">
        <f t="shared" si="88"/>
        <v>0</v>
      </c>
      <c r="EK100" s="169">
        <f t="shared" si="88"/>
        <v>0</v>
      </c>
      <c r="EL100" s="169">
        <f t="shared" si="88"/>
        <v>0</v>
      </c>
      <c r="EM100" s="169">
        <f t="shared" si="88"/>
        <v>0</v>
      </c>
      <c r="EN100" s="169">
        <f t="shared" si="88"/>
        <v>0</v>
      </c>
      <c r="EP100" s="169">
        <f t="shared" si="85"/>
        <v>0</v>
      </c>
      <c r="EQ100" s="169">
        <f t="shared" si="85"/>
        <v>0</v>
      </c>
      <c r="ER100" s="169">
        <f t="shared" si="85"/>
        <v>0</v>
      </c>
      <c r="ES100" s="169">
        <f t="shared" si="85"/>
        <v>0</v>
      </c>
      <c r="ET100" s="169">
        <f t="shared" si="85"/>
        <v>0</v>
      </c>
      <c r="EU100" s="169">
        <f t="shared" si="85"/>
        <v>0</v>
      </c>
      <c r="EV100" s="169">
        <f t="shared" si="85"/>
        <v>0</v>
      </c>
      <c r="EW100" s="169">
        <f t="shared" si="85"/>
        <v>0</v>
      </c>
      <c r="EX100" s="169">
        <f t="shared" si="85"/>
        <v>0</v>
      </c>
      <c r="EY100" s="169">
        <f t="shared" si="85"/>
        <v>0</v>
      </c>
      <c r="EZ100" s="169">
        <f t="shared" si="85"/>
        <v>0</v>
      </c>
      <c r="FA100" s="169">
        <f t="shared" si="85"/>
        <v>0</v>
      </c>
      <c r="FB100" s="169">
        <f t="shared" si="85"/>
        <v>0</v>
      </c>
      <c r="FC100" s="169">
        <f t="shared" si="85"/>
        <v>0</v>
      </c>
      <c r="FD100" s="169">
        <f t="shared" si="85"/>
        <v>0</v>
      </c>
      <c r="FE100" s="169">
        <f t="shared" si="85"/>
        <v>0</v>
      </c>
      <c r="FF100" s="169">
        <f t="shared" si="89"/>
        <v>0</v>
      </c>
      <c r="FG100" s="169">
        <f t="shared" si="89"/>
        <v>0</v>
      </c>
      <c r="FH100" s="169">
        <f t="shared" si="89"/>
        <v>0</v>
      </c>
      <c r="FI100" s="169">
        <f t="shared" si="89"/>
        <v>0</v>
      </c>
      <c r="FJ100" s="169">
        <f t="shared" si="89"/>
        <v>0</v>
      </c>
      <c r="FK100" s="169">
        <f t="shared" si="89"/>
        <v>0</v>
      </c>
      <c r="FL100" s="169">
        <f t="shared" si="89"/>
        <v>0</v>
      </c>
      <c r="FM100" s="169">
        <f t="shared" si="89"/>
        <v>0</v>
      </c>
      <c r="FO100" s="169">
        <f t="shared" si="86"/>
        <v>0</v>
      </c>
      <c r="FP100" s="169">
        <f t="shared" si="86"/>
        <v>0</v>
      </c>
      <c r="FQ100" s="169">
        <f t="shared" si="86"/>
        <v>0</v>
      </c>
      <c r="FR100" s="169">
        <f t="shared" si="86"/>
        <v>0</v>
      </c>
      <c r="FS100" s="169">
        <f t="shared" si="86"/>
        <v>0</v>
      </c>
      <c r="FT100" s="169">
        <f t="shared" si="86"/>
        <v>0</v>
      </c>
      <c r="FU100" s="169">
        <f t="shared" si="86"/>
        <v>0</v>
      </c>
      <c r="FV100" s="169">
        <f t="shared" si="86"/>
        <v>0</v>
      </c>
      <c r="FW100" s="169">
        <f t="shared" si="86"/>
        <v>0</v>
      </c>
      <c r="FX100" s="169">
        <f t="shared" si="86"/>
        <v>0</v>
      </c>
      <c r="FY100" s="169">
        <f t="shared" si="86"/>
        <v>0</v>
      </c>
      <c r="FZ100" s="169">
        <f t="shared" si="86"/>
        <v>0</v>
      </c>
      <c r="GA100" s="169">
        <f t="shared" si="86"/>
        <v>0</v>
      </c>
      <c r="GB100" s="169">
        <f t="shared" si="86"/>
        <v>0</v>
      </c>
      <c r="GC100" s="169">
        <f t="shared" si="86"/>
        <v>0</v>
      </c>
      <c r="GD100" s="169">
        <f t="shared" si="86"/>
        <v>0</v>
      </c>
      <c r="GE100" s="169">
        <f t="shared" si="90"/>
        <v>0</v>
      </c>
      <c r="GF100" s="169">
        <f t="shared" si="90"/>
        <v>0</v>
      </c>
      <c r="GG100" s="169">
        <f t="shared" si="90"/>
        <v>0</v>
      </c>
      <c r="GH100" s="169">
        <f t="shared" si="90"/>
        <v>0</v>
      </c>
      <c r="GI100" s="169">
        <f t="shared" si="90"/>
        <v>0</v>
      </c>
      <c r="GJ100" s="169">
        <f t="shared" si="90"/>
        <v>0</v>
      </c>
      <c r="GK100" s="169">
        <f t="shared" si="90"/>
        <v>0</v>
      </c>
      <c r="GL100" s="169">
        <f t="shared" si="90"/>
        <v>0</v>
      </c>
    </row>
    <row r="101" spans="1:194" s="169" customFormat="1" ht="15" hidden="1">
      <c r="A101" s="499"/>
      <c r="B101" s="499"/>
      <c r="D101" s="622"/>
      <c r="E101" s="450"/>
      <c r="F101" s="450"/>
      <c r="G101" s="450"/>
      <c r="H101" s="500"/>
      <c r="I101" s="452"/>
      <c r="J101" s="453"/>
      <c r="K101" s="453"/>
      <c r="L101" s="450"/>
      <c r="M101" s="450"/>
      <c r="N101" s="454"/>
      <c r="O101" s="455">
        <f t="shared" ref="O101:O181" si="97">L101*M101</f>
        <v>0</v>
      </c>
      <c r="P101" s="456"/>
      <c r="Q101" s="457">
        <f t="shared" ref="Q101:Q181" si="98">P101*IF(K101="ELECTRÓNICO",1.05,IF(K101="ELECTROMAGNÉTICO",1.25,1))</f>
        <v>0</v>
      </c>
      <c r="R101" s="457">
        <f t="shared" ref="R101:R181" si="99">O101*Q101</f>
        <v>0</v>
      </c>
      <c r="S101" s="458" t="e">
        <f>#REF!</f>
        <v>#REF!</v>
      </c>
      <c r="T101" s="458">
        <v>12</v>
      </c>
      <c r="U101" s="458" t="e">
        <f t="shared" ref="U101:U181" si="100">T101*S101</f>
        <v>#REF!</v>
      </c>
      <c r="V101" s="459"/>
      <c r="W101" s="459"/>
      <c r="X101" s="460">
        <f t="shared" ref="X101:X181" si="101" xml:space="preserve"> Q101*O101</f>
        <v>0</v>
      </c>
      <c r="Y101" s="461">
        <f t="shared" si="26"/>
        <v>0</v>
      </c>
      <c r="Z101" s="510"/>
      <c r="AA101" s="463"/>
      <c r="AB101" s="464"/>
      <c r="AC101" s="464"/>
      <c r="AD101" s="464"/>
      <c r="AE101" s="465"/>
      <c r="AF101" s="466">
        <f t="shared" si="3"/>
        <v>0</v>
      </c>
      <c r="AG101" s="488"/>
      <c r="AH101" s="469"/>
      <c r="AI101" s="469"/>
      <c r="AJ101" s="469"/>
      <c r="AK101" s="469"/>
      <c r="AL101" s="469"/>
      <c r="AM101" s="469"/>
      <c r="AN101" s="469"/>
      <c r="AO101" s="471">
        <f t="shared" si="27"/>
        <v>0</v>
      </c>
      <c r="AP101" s="497"/>
      <c r="AQ101" s="496"/>
      <c r="AR101" s="496"/>
      <c r="AS101" s="496"/>
      <c r="AT101" s="514"/>
      <c r="AU101" s="469"/>
      <c r="AV101" s="469"/>
      <c r="AW101" s="475"/>
      <c r="AX101" s="471">
        <f t="shared" si="28"/>
        <v>0</v>
      </c>
      <c r="AY101" s="487"/>
      <c r="AZ101" s="469"/>
      <c r="BA101" s="469"/>
      <c r="BB101" s="478"/>
      <c r="BC101" s="469"/>
      <c r="BD101" s="469"/>
      <c r="BE101" s="469"/>
      <c r="BF101" s="475"/>
      <c r="BG101" s="494">
        <f t="shared" si="87"/>
        <v>0</v>
      </c>
      <c r="BH101" s="512"/>
      <c r="BI101" s="481"/>
      <c r="BJ101" s="481"/>
      <c r="BK101" s="481"/>
      <c r="BL101" s="482"/>
      <c r="BM101" s="481"/>
      <c r="BN101" s="481"/>
      <c r="BO101" s="483"/>
      <c r="BP101" s="482">
        <f t="shared" si="73"/>
        <v>0</v>
      </c>
      <c r="BQ101" s="494">
        <f t="shared" ref="BQ101:BQ174" si="102">BJ101*BI101</f>
        <v>0</v>
      </c>
      <c r="BR101" s="512"/>
      <c r="BS101" s="481"/>
      <c r="BT101" s="481"/>
      <c r="BU101" s="481"/>
      <c r="BV101" s="482"/>
      <c r="BW101" s="481"/>
      <c r="BX101" s="481"/>
      <c r="BY101" s="483"/>
      <c r="BZ101" s="482">
        <f t="shared" si="91"/>
        <v>0</v>
      </c>
      <c r="CA101" s="494">
        <f t="shared" si="29"/>
        <v>0</v>
      </c>
      <c r="CB101" s="623"/>
      <c r="CC101" s="469"/>
      <c r="CD101" s="469"/>
      <c r="CE101" s="469"/>
      <c r="CF101" s="481"/>
      <c r="CG101" s="481"/>
      <c r="CH101" s="481"/>
      <c r="CI101" s="483"/>
      <c r="CJ101" s="485">
        <f t="shared" si="30"/>
        <v>0</v>
      </c>
      <c r="CK101" s="486">
        <f t="shared" ref="CK101:CK181" si="103">CA101+BQ101</f>
        <v>0</v>
      </c>
      <c r="CL101" s="479">
        <f t="shared" si="31"/>
        <v>0</v>
      </c>
      <c r="CM101" s="505"/>
      <c r="CN101" s="469"/>
      <c r="CO101" s="469"/>
      <c r="CP101" s="469"/>
      <c r="CQ101" s="469"/>
      <c r="CR101" s="469"/>
      <c r="CS101" s="485">
        <f t="shared" si="32"/>
        <v>0</v>
      </c>
      <c r="CT101" s="488"/>
      <c r="CU101" s="469"/>
      <c r="CV101" s="469"/>
      <c r="CW101" s="469"/>
      <c r="CX101" s="489"/>
      <c r="CY101" s="490"/>
      <c r="CZ101" s="491">
        <f t="shared" si="33"/>
        <v>0</v>
      </c>
      <c r="DA101" s="491">
        <f t="shared" si="92"/>
        <v>0</v>
      </c>
      <c r="DB101" s="491">
        <f t="shared" ref="DB101:DB181" si="104">+CP101*CS101*CQ101*CR101/1000</f>
        <v>0</v>
      </c>
      <c r="DC101" s="493">
        <f t="shared" si="93"/>
        <v>0</v>
      </c>
      <c r="DD101" s="494">
        <f t="shared" si="35"/>
        <v>0</v>
      </c>
      <c r="DE101" s="494">
        <f t="shared" si="34"/>
        <v>0</v>
      </c>
      <c r="DF101" s="494">
        <f t="shared" si="65"/>
        <v>0</v>
      </c>
      <c r="DG101" s="494">
        <f t="shared" si="94"/>
        <v>0</v>
      </c>
      <c r="DH101" s="494">
        <f t="shared" si="95"/>
        <v>0</v>
      </c>
      <c r="DI101" s="494">
        <f t="shared" si="81"/>
        <v>0</v>
      </c>
      <c r="DJ101" s="494">
        <f t="shared" si="96"/>
        <v>0</v>
      </c>
      <c r="DK101" s="494">
        <f t="shared" ref="DK101:DK181" si="105">+BO101*BQ101*BM101*BN101/1000</f>
        <v>0</v>
      </c>
      <c r="DL101" s="479">
        <f t="shared" si="82"/>
        <v>0</v>
      </c>
      <c r="DQ101" s="169">
        <f t="shared" si="84"/>
        <v>0</v>
      </c>
      <c r="DR101" s="169">
        <f t="shared" si="84"/>
        <v>0</v>
      </c>
      <c r="DS101" s="169">
        <f t="shared" si="84"/>
        <v>0</v>
      </c>
      <c r="DT101" s="169">
        <f t="shared" si="84"/>
        <v>0</v>
      </c>
      <c r="DU101" s="169">
        <f t="shared" si="84"/>
        <v>0</v>
      </c>
      <c r="DV101" s="169">
        <f t="shared" si="84"/>
        <v>0</v>
      </c>
      <c r="DW101" s="169">
        <f t="shared" si="84"/>
        <v>0</v>
      </c>
      <c r="DX101" s="169">
        <f t="shared" si="84"/>
        <v>0</v>
      </c>
      <c r="DY101" s="169">
        <f t="shared" si="84"/>
        <v>0</v>
      </c>
      <c r="DZ101" s="169">
        <f t="shared" si="84"/>
        <v>0</v>
      </c>
      <c r="EA101" s="169">
        <f t="shared" si="84"/>
        <v>0</v>
      </c>
      <c r="EB101" s="169">
        <f t="shared" si="84"/>
        <v>0</v>
      </c>
      <c r="EC101" s="169">
        <f t="shared" si="84"/>
        <v>0</v>
      </c>
      <c r="ED101" s="169">
        <f t="shared" si="84"/>
        <v>0</v>
      </c>
      <c r="EE101" s="169">
        <f t="shared" si="84"/>
        <v>0</v>
      </c>
      <c r="EF101" s="169">
        <f>IF($I101=EF$3,$X101,0)</f>
        <v>0</v>
      </c>
      <c r="EG101" s="169">
        <f t="shared" si="88"/>
        <v>0</v>
      </c>
      <c r="EH101" s="169">
        <f t="shared" si="88"/>
        <v>0</v>
      </c>
      <c r="EI101" s="169">
        <f t="shared" si="88"/>
        <v>0</v>
      </c>
      <c r="EJ101" s="169">
        <f t="shared" si="88"/>
        <v>0</v>
      </c>
      <c r="EK101" s="169">
        <f t="shared" si="88"/>
        <v>0</v>
      </c>
      <c r="EL101" s="169">
        <f t="shared" si="88"/>
        <v>0</v>
      </c>
      <c r="EM101" s="169">
        <f t="shared" si="88"/>
        <v>0</v>
      </c>
      <c r="EN101" s="169">
        <f t="shared" si="88"/>
        <v>0</v>
      </c>
      <c r="EP101" s="169">
        <f t="shared" si="85"/>
        <v>0</v>
      </c>
      <c r="EQ101" s="169">
        <f t="shared" si="85"/>
        <v>0</v>
      </c>
      <c r="ER101" s="169">
        <f t="shared" si="85"/>
        <v>0</v>
      </c>
      <c r="ES101" s="169">
        <f t="shared" si="85"/>
        <v>0</v>
      </c>
      <c r="ET101" s="169">
        <f t="shared" si="85"/>
        <v>0</v>
      </c>
      <c r="EU101" s="169">
        <f t="shared" si="85"/>
        <v>0</v>
      </c>
      <c r="EV101" s="169">
        <f t="shared" si="85"/>
        <v>0</v>
      </c>
      <c r="EW101" s="169">
        <f t="shared" si="85"/>
        <v>0</v>
      </c>
      <c r="EX101" s="169">
        <f t="shared" si="85"/>
        <v>0</v>
      </c>
      <c r="EY101" s="169">
        <f t="shared" si="85"/>
        <v>0</v>
      </c>
      <c r="EZ101" s="169">
        <f t="shared" si="85"/>
        <v>0</v>
      </c>
      <c r="FA101" s="169">
        <f t="shared" si="85"/>
        <v>0</v>
      </c>
      <c r="FB101" s="169">
        <f t="shared" si="85"/>
        <v>0</v>
      </c>
      <c r="FC101" s="169">
        <f t="shared" si="85"/>
        <v>0</v>
      </c>
      <c r="FD101" s="169">
        <f t="shared" si="85"/>
        <v>0</v>
      </c>
      <c r="FE101" s="169">
        <f t="shared" si="85"/>
        <v>0</v>
      </c>
      <c r="FF101" s="169">
        <f t="shared" si="89"/>
        <v>0</v>
      </c>
      <c r="FG101" s="169">
        <f t="shared" si="89"/>
        <v>0</v>
      </c>
      <c r="FH101" s="169">
        <f t="shared" si="89"/>
        <v>0</v>
      </c>
      <c r="FI101" s="169">
        <f t="shared" si="89"/>
        <v>0</v>
      </c>
      <c r="FJ101" s="169">
        <f t="shared" si="89"/>
        <v>0</v>
      </c>
      <c r="FK101" s="169">
        <f t="shared" si="89"/>
        <v>0</v>
      </c>
      <c r="FL101" s="169">
        <f t="shared" si="89"/>
        <v>0</v>
      </c>
      <c r="FM101" s="169">
        <f t="shared" si="89"/>
        <v>0</v>
      </c>
      <c r="FO101" s="169">
        <f t="shared" si="86"/>
        <v>0</v>
      </c>
      <c r="FP101" s="169">
        <f t="shared" si="86"/>
        <v>0</v>
      </c>
      <c r="FQ101" s="169">
        <f t="shared" si="86"/>
        <v>0</v>
      </c>
      <c r="FR101" s="169">
        <f t="shared" si="86"/>
        <v>0</v>
      </c>
      <c r="FS101" s="169">
        <f t="shared" si="86"/>
        <v>0</v>
      </c>
      <c r="FT101" s="169">
        <f t="shared" si="86"/>
        <v>0</v>
      </c>
      <c r="FU101" s="169">
        <f t="shared" si="86"/>
        <v>0</v>
      </c>
      <c r="FV101" s="169">
        <f t="shared" si="86"/>
        <v>0</v>
      </c>
      <c r="FW101" s="169">
        <f t="shared" si="86"/>
        <v>0</v>
      </c>
      <c r="FX101" s="169">
        <f t="shared" si="86"/>
        <v>0</v>
      </c>
      <c r="FY101" s="169">
        <f t="shared" si="86"/>
        <v>0</v>
      </c>
      <c r="FZ101" s="169">
        <f t="shared" si="86"/>
        <v>0</v>
      </c>
      <c r="GA101" s="169">
        <f t="shared" si="86"/>
        <v>0</v>
      </c>
      <c r="GB101" s="169">
        <f t="shared" si="86"/>
        <v>0</v>
      </c>
      <c r="GC101" s="169">
        <f t="shared" si="86"/>
        <v>0</v>
      </c>
      <c r="GD101" s="169">
        <f t="shared" si="86"/>
        <v>0</v>
      </c>
      <c r="GE101" s="169">
        <f t="shared" si="90"/>
        <v>0</v>
      </c>
      <c r="GF101" s="169">
        <f t="shared" si="90"/>
        <v>0</v>
      </c>
      <c r="GG101" s="169">
        <f t="shared" si="90"/>
        <v>0</v>
      </c>
      <c r="GH101" s="169">
        <f t="shared" si="90"/>
        <v>0</v>
      </c>
      <c r="GI101" s="169">
        <f t="shared" si="90"/>
        <v>0</v>
      </c>
      <c r="GJ101" s="169">
        <f t="shared" si="90"/>
        <v>0</v>
      </c>
      <c r="GK101" s="169">
        <f t="shared" si="90"/>
        <v>0</v>
      </c>
      <c r="GL101" s="169">
        <f t="shared" si="90"/>
        <v>0</v>
      </c>
    </row>
    <row r="102" spans="1:194" s="169" customFormat="1" ht="15" hidden="1">
      <c r="A102" s="499"/>
      <c r="B102" s="499"/>
      <c r="D102" s="622"/>
      <c r="E102" s="450"/>
      <c r="F102" s="450"/>
      <c r="G102" s="450"/>
      <c r="H102" s="500"/>
      <c r="I102" s="452"/>
      <c r="J102" s="453"/>
      <c r="K102" s="453"/>
      <c r="L102" s="450"/>
      <c r="M102" s="450"/>
      <c r="N102" s="454"/>
      <c r="O102" s="455">
        <f t="shared" si="97"/>
        <v>0</v>
      </c>
      <c r="P102" s="456"/>
      <c r="Q102" s="457">
        <f t="shared" si="98"/>
        <v>0</v>
      </c>
      <c r="R102" s="457">
        <f t="shared" si="99"/>
        <v>0</v>
      </c>
      <c r="S102" s="458" t="e">
        <f>#REF!</f>
        <v>#REF!</v>
      </c>
      <c r="T102" s="458">
        <v>13</v>
      </c>
      <c r="U102" s="458" t="e">
        <f t="shared" si="100"/>
        <v>#REF!</v>
      </c>
      <c r="V102" s="459"/>
      <c r="W102" s="459"/>
      <c r="X102" s="460">
        <f t="shared" si="101"/>
        <v>0</v>
      </c>
      <c r="Y102" s="461">
        <f t="shared" ref="Y102:Y182" si="106">(R102*V102*W102*N102)/1000</f>
        <v>0</v>
      </c>
      <c r="Z102" s="510"/>
      <c r="AA102" s="463"/>
      <c r="AB102" s="464"/>
      <c r="AC102" s="464"/>
      <c r="AD102" s="464"/>
      <c r="AE102" s="465"/>
      <c r="AF102" s="466">
        <f t="shared" ref="AF102:AF182" si="107">AA102*AB102</f>
        <v>0</v>
      </c>
      <c r="AG102" s="488"/>
      <c r="AH102" s="469"/>
      <c r="AI102" s="469"/>
      <c r="AJ102" s="469"/>
      <c r="AK102" s="469"/>
      <c r="AL102" s="469"/>
      <c r="AM102" s="469"/>
      <c r="AN102" s="469"/>
      <c r="AO102" s="471">
        <f t="shared" ref="AO102:AO182" si="108">AI102*AK102</f>
        <v>0</v>
      </c>
      <c r="AP102" s="497"/>
      <c r="AQ102" s="496"/>
      <c r="AR102" s="496"/>
      <c r="AS102" s="496"/>
      <c r="AT102" s="514"/>
      <c r="AU102" s="469"/>
      <c r="AV102" s="469"/>
      <c r="AW102" s="475"/>
      <c r="AX102" s="471">
        <f t="shared" ref="AX102:AX182" si="109">AR102*AT102</f>
        <v>0</v>
      </c>
      <c r="AY102" s="487"/>
      <c r="AZ102" s="469"/>
      <c r="BA102" s="469"/>
      <c r="BB102" s="478"/>
      <c r="BC102" s="469"/>
      <c r="BD102" s="469"/>
      <c r="BE102" s="469"/>
      <c r="BF102" s="475"/>
      <c r="BG102" s="494">
        <f t="shared" si="87"/>
        <v>0</v>
      </c>
      <c r="BH102" s="512"/>
      <c r="BI102" s="481"/>
      <c r="BJ102" s="481"/>
      <c r="BK102" s="481"/>
      <c r="BL102" s="482"/>
      <c r="BM102" s="481"/>
      <c r="BN102" s="481"/>
      <c r="BO102" s="483"/>
      <c r="BP102" s="482">
        <f t="shared" si="73"/>
        <v>0</v>
      </c>
      <c r="BQ102" s="494">
        <f t="shared" si="102"/>
        <v>0</v>
      </c>
      <c r="BR102" s="512"/>
      <c r="BS102" s="481"/>
      <c r="BT102" s="481"/>
      <c r="BU102" s="481"/>
      <c r="BV102" s="482"/>
      <c r="BW102" s="481"/>
      <c r="BX102" s="481"/>
      <c r="BY102" s="483"/>
      <c r="BZ102" s="482">
        <f t="shared" si="91"/>
        <v>0</v>
      </c>
      <c r="CA102" s="494">
        <f t="shared" ref="CA102:CA182" si="110">BT102*BS102</f>
        <v>0</v>
      </c>
      <c r="CB102" s="623"/>
      <c r="CC102" s="469"/>
      <c r="CD102" s="469"/>
      <c r="CE102" s="469"/>
      <c r="CF102" s="481"/>
      <c r="CG102" s="481"/>
      <c r="CH102" s="481"/>
      <c r="CI102" s="483"/>
      <c r="CJ102" s="485">
        <f t="shared" ref="CJ102:CJ182" si="111">CE102*CF102</f>
        <v>0</v>
      </c>
      <c r="CK102" s="486">
        <f t="shared" si="103"/>
        <v>0</v>
      </c>
      <c r="CL102" s="479">
        <f t="shared" ref="CL102:CL182" si="112">+CK102+AX102</f>
        <v>0</v>
      </c>
      <c r="CM102" s="505"/>
      <c r="CN102" s="469"/>
      <c r="CO102" s="469"/>
      <c r="CP102" s="469"/>
      <c r="CQ102" s="469"/>
      <c r="CR102" s="469"/>
      <c r="CS102" s="485">
        <f t="shared" ref="CS102:CS182" si="113">CN102*CO102</f>
        <v>0</v>
      </c>
      <c r="CT102" s="488"/>
      <c r="CU102" s="469"/>
      <c r="CV102" s="469"/>
      <c r="CW102" s="469"/>
      <c r="CX102" s="489"/>
      <c r="CY102" s="490"/>
      <c r="CZ102" s="491">
        <f t="shared" ref="CZ102:CZ182" si="114">(V102*W102*X102*N102)/1000</f>
        <v>0</v>
      </c>
      <c r="DA102" s="491">
        <f t="shared" si="92"/>
        <v>0</v>
      </c>
      <c r="DB102" s="491">
        <f t="shared" si="104"/>
        <v>0</v>
      </c>
      <c r="DC102" s="493">
        <f t="shared" si="93"/>
        <v>0</v>
      </c>
      <c r="DD102" s="494">
        <f t="shared" si="35"/>
        <v>0</v>
      </c>
      <c r="DE102" s="494">
        <f t="shared" si="34"/>
        <v>0</v>
      </c>
      <c r="DF102" s="494">
        <f t="shared" si="65"/>
        <v>0</v>
      </c>
      <c r="DG102" s="494">
        <f t="shared" si="94"/>
        <v>0</v>
      </c>
      <c r="DH102" s="494">
        <f t="shared" si="95"/>
        <v>0</v>
      </c>
      <c r="DI102" s="494">
        <f t="shared" si="81"/>
        <v>0</v>
      </c>
      <c r="DJ102" s="494">
        <f t="shared" si="96"/>
        <v>0</v>
      </c>
      <c r="DK102" s="494">
        <f t="shared" si="105"/>
        <v>0</v>
      </c>
      <c r="DL102" s="479">
        <f t="shared" si="82"/>
        <v>0</v>
      </c>
      <c r="DQ102" s="169">
        <f t="shared" ref="DQ102:EF117" si="115">IF($I102=DQ$3,$X102,0)</f>
        <v>0</v>
      </c>
      <c r="DR102" s="169">
        <f t="shared" si="115"/>
        <v>0</v>
      </c>
      <c r="DS102" s="169">
        <f t="shared" si="115"/>
        <v>0</v>
      </c>
      <c r="DT102" s="169">
        <f t="shared" si="115"/>
        <v>0</v>
      </c>
      <c r="DU102" s="169">
        <f t="shared" si="115"/>
        <v>0</v>
      </c>
      <c r="DV102" s="169">
        <f t="shared" si="115"/>
        <v>0</v>
      </c>
      <c r="DW102" s="169">
        <f t="shared" si="115"/>
        <v>0</v>
      </c>
      <c r="DX102" s="169">
        <f t="shared" si="115"/>
        <v>0</v>
      </c>
      <c r="DY102" s="169">
        <f t="shared" si="115"/>
        <v>0</v>
      </c>
      <c r="DZ102" s="169">
        <f t="shared" si="115"/>
        <v>0</v>
      </c>
      <c r="EA102" s="169">
        <f t="shared" si="115"/>
        <v>0</v>
      </c>
      <c r="EB102" s="169">
        <f t="shared" si="115"/>
        <v>0</v>
      </c>
      <c r="EC102" s="169">
        <f t="shared" si="115"/>
        <v>0</v>
      </c>
      <c r="ED102" s="169">
        <f t="shared" si="115"/>
        <v>0</v>
      </c>
      <c r="EE102" s="169">
        <f t="shared" si="115"/>
        <v>0</v>
      </c>
      <c r="EF102" s="169">
        <f t="shared" si="115"/>
        <v>0</v>
      </c>
      <c r="EG102" s="169">
        <f t="shared" si="88"/>
        <v>0</v>
      </c>
      <c r="EH102" s="169">
        <f t="shared" si="88"/>
        <v>0</v>
      </c>
      <c r="EI102" s="169">
        <f t="shared" si="88"/>
        <v>0</v>
      </c>
      <c r="EJ102" s="169">
        <f t="shared" si="88"/>
        <v>0</v>
      </c>
      <c r="EK102" s="169">
        <f t="shared" si="88"/>
        <v>0</v>
      </c>
      <c r="EL102" s="169">
        <f t="shared" si="88"/>
        <v>0</v>
      </c>
      <c r="EM102" s="169">
        <f t="shared" si="88"/>
        <v>0</v>
      </c>
      <c r="EN102" s="169">
        <f t="shared" si="88"/>
        <v>0</v>
      </c>
      <c r="EP102" s="169">
        <f t="shared" si="85"/>
        <v>0</v>
      </c>
      <c r="EQ102" s="169">
        <f t="shared" si="85"/>
        <v>0</v>
      </c>
      <c r="ER102" s="169">
        <f t="shared" si="85"/>
        <v>0</v>
      </c>
      <c r="ES102" s="169">
        <f t="shared" si="85"/>
        <v>0</v>
      </c>
      <c r="ET102" s="169">
        <f t="shared" si="85"/>
        <v>0</v>
      </c>
      <c r="EU102" s="169">
        <f t="shared" si="85"/>
        <v>0</v>
      </c>
      <c r="EV102" s="169">
        <f t="shared" si="85"/>
        <v>0</v>
      </c>
      <c r="EW102" s="169">
        <f t="shared" si="85"/>
        <v>0</v>
      </c>
      <c r="EX102" s="169">
        <f t="shared" si="85"/>
        <v>0</v>
      </c>
      <c r="EY102" s="169">
        <f t="shared" si="85"/>
        <v>0</v>
      </c>
      <c r="EZ102" s="169">
        <f t="shared" si="85"/>
        <v>0</v>
      </c>
      <c r="FA102" s="169">
        <f t="shared" si="85"/>
        <v>0</v>
      </c>
      <c r="FB102" s="169">
        <f t="shared" si="85"/>
        <v>0</v>
      </c>
      <c r="FC102" s="169">
        <f t="shared" si="85"/>
        <v>0</v>
      </c>
      <c r="FD102" s="169">
        <f t="shared" si="85"/>
        <v>0</v>
      </c>
      <c r="FE102" s="169">
        <f t="shared" si="85"/>
        <v>0</v>
      </c>
      <c r="FF102" s="169">
        <f t="shared" si="89"/>
        <v>0</v>
      </c>
      <c r="FG102" s="169">
        <f t="shared" si="89"/>
        <v>0</v>
      </c>
      <c r="FH102" s="169">
        <f t="shared" si="89"/>
        <v>0</v>
      </c>
      <c r="FI102" s="169">
        <f t="shared" si="89"/>
        <v>0</v>
      </c>
      <c r="FJ102" s="169">
        <f t="shared" si="89"/>
        <v>0</v>
      </c>
      <c r="FK102" s="169">
        <f t="shared" si="89"/>
        <v>0</v>
      </c>
      <c r="FL102" s="169">
        <f t="shared" si="89"/>
        <v>0</v>
      </c>
      <c r="FM102" s="169">
        <f t="shared" si="89"/>
        <v>0</v>
      </c>
      <c r="FO102" s="169">
        <f t="shared" si="86"/>
        <v>0</v>
      </c>
      <c r="FP102" s="169">
        <f t="shared" si="86"/>
        <v>0</v>
      </c>
      <c r="FQ102" s="169">
        <f t="shared" si="86"/>
        <v>0</v>
      </c>
      <c r="FR102" s="169">
        <f t="shared" si="86"/>
        <v>0</v>
      </c>
      <c r="FS102" s="169">
        <f t="shared" si="86"/>
        <v>0</v>
      </c>
      <c r="FT102" s="169">
        <f t="shared" si="86"/>
        <v>0</v>
      </c>
      <c r="FU102" s="169">
        <f t="shared" si="86"/>
        <v>0</v>
      </c>
      <c r="FV102" s="169">
        <f t="shared" si="86"/>
        <v>0</v>
      </c>
      <c r="FW102" s="169">
        <f t="shared" si="86"/>
        <v>0</v>
      </c>
      <c r="FX102" s="169">
        <f t="shared" si="86"/>
        <v>0</v>
      </c>
      <c r="FY102" s="169">
        <f t="shared" si="86"/>
        <v>0</v>
      </c>
      <c r="FZ102" s="169">
        <f t="shared" si="86"/>
        <v>0</v>
      </c>
      <c r="GA102" s="169">
        <f t="shared" si="86"/>
        <v>0</v>
      </c>
      <c r="GB102" s="169">
        <f t="shared" si="86"/>
        <v>0</v>
      </c>
      <c r="GC102" s="169">
        <f t="shared" si="86"/>
        <v>0</v>
      </c>
      <c r="GD102" s="169">
        <f t="shared" si="86"/>
        <v>0</v>
      </c>
      <c r="GE102" s="169">
        <f t="shared" si="90"/>
        <v>0</v>
      </c>
      <c r="GF102" s="169">
        <f t="shared" si="90"/>
        <v>0</v>
      </c>
      <c r="GG102" s="169">
        <f t="shared" si="90"/>
        <v>0</v>
      </c>
      <c r="GH102" s="169">
        <f t="shared" si="90"/>
        <v>0</v>
      </c>
      <c r="GI102" s="169">
        <f t="shared" si="90"/>
        <v>0</v>
      </c>
      <c r="GJ102" s="169">
        <f t="shared" si="90"/>
        <v>0</v>
      </c>
      <c r="GK102" s="169">
        <f t="shared" si="90"/>
        <v>0</v>
      </c>
      <c r="GL102" s="169">
        <f t="shared" si="90"/>
        <v>0</v>
      </c>
    </row>
    <row r="103" spans="1:194" s="169" customFormat="1" ht="15" hidden="1">
      <c r="A103" s="499"/>
      <c r="B103" s="499"/>
      <c r="D103" s="622"/>
      <c r="E103" s="450"/>
      <c r="F103" s="450"/>
      <c r="G103" s="450"/>
      <c r="H103" s="500"/>
      <c r="I103" s="452"/>
      <c r="J103" s="453"/>
      <c r="K103" s="453"/>
      <c r="L103" s="450"/>
      <c r="M103" s="450"/>
      <c r="N103" s="454"/>
      <c r="O103" s="455">
        <f t="shared" si="97"/>
        <v>0</v>
      </c>
      <c r="P103" s="456"/>
      <c r="Q103" s="457">
        <f t="shared" si="98"/>
        <v>0</v>
      </c>
      <c r="R103" s="457">
        <f t="shared" si="99"/>
        <v>0</v>
      </c>
      <c r="S103" s="458" t="e">
        <f>#REF!</f>
        <v>#REF!</v>
      </c>
      <c r="T103" s="458">
        <v>14</v>
      </c>
      <c r="U103" s="458" t="e">
        <f t="shared" si="100"/>
        <v>#REF!</v>
      </c>
      <c r="V103" s="459"/>
      <c r="W103" s="459"/>
      <c r="X103" s="460">
        <f t="shared" si="101"/>
        <v>0</v>
      </c>
      <c r="Y103" s="461">
        <f t="shared" si="106"/>
        <v>0</v>
      </c>
      <c r="Z103" s="510"/>
      <c r="AA103" s="463"/>
      <c r="AB103" s="464"/>
      <c r="AC103" s="464"/>
      <c r="AD103" s="464"/>
      <c r="AE103" s="465"/>
      <c r="AF103" s="466">
        <f t="shared" si="107"/>
        <v>0</v>
      </c>
      <c r="AG103" s="488"/>
      <c r="AH103" s="469"/>
      <c r="AI103" s="469"/>
      <c r="AJ103" s="469"/>
      <c r="AK103" s="469"/>
      <c r="AL103" s="469"/>
      <c r="AM103" s="469"/>
      <c r="AN103" s="469"/>
      <c r="AO103" s="471">
        <f t="shared" si="108"/>
        <v>0</v>
      </c>
      <c r="AP103" s="497"/>
      <c r="AQ103" s="496"/>
      <c r="AR103" s="496"/>
      <c r="AS103" s="496"/>
      <c r="AT103" s="514"/>
      <c r="AU103" s="469"/>
      <c r="AV103" s="469"/>
      <c r="AW103" s="475"/>
      <c r="AX103" s="471">
        <f t="shared" si="109"/>
        <v>0</v>
      </c>
      <c r="AY103" s="487"/>
      <c r="AZ103" s="469"/>
      <c r="BA103" s="469"/>
      <c r="BB103" s="478"/>
      <c r="BC103" s="469"/>
      <c r="BD103" s="469"/>
      <c r="BE103" s="469"/>
      <c r="BF103" s="475"/>
      <c r="BG103" s="494">
        <f t="shared" si="87"/>
        <v>0</v>
      </c>
      <c r="BH103" s="512"/>
      <c r="BI103" s="481"/>
      <c r="BJ103" s="481"/>
      <c r="BK103" s="481"/>
      <c r="BL103" s="482"/>
      <c r="BM103" s="481"/>
      <c r="BN103" s="481"/>
      <c r="BO103" s="483"/>
      <c r="BP103" s="482">
        <f t="shared" si="73"/>
        <v>0</v>
      </c>
      <c r="BQ103" s="494">
        <f t="shared" si="102"/>
        <v>0</v>
      </c>
      <c r="BR103" s="512"/>
      <c r="BS103" s="481"/>
      <c r="BT103" s="481"/>
      <c r="BU103" s="481"/>
      <c r="BV103" s="482"/>
      <c r="BW103" s="481"/>
      <c r="BX103" s="481"/>
      <c r="BY103" s="483"/>
      <c r="BZ103" s="482">
        <f t="shared" si="91"/>
        <v>0</v>
      </c>
      <c r="CA103" s="494">
        <f t="shared" si="110"/>
        <v>0</v>
      </c>
      <c r="CB103" s="623"/>
      <c r="CC103" s="469"/>
      <c r="CD103" s="469"/>
      <c r="CE103" s="469"/>
      <c r="CF103" s="481"/>
      <c r="CG103" s="481"/>
      <c r="CH103" s="481"/>
      <c r="CI103" s="483"/>
      <c r="CJ103" s="485">
        <f t="shared" si="111"/>
        <v>0</v>
      </c>
      <c r="CK103" s="486">
        <f t="shared" si="103"/>
        <v>0</v>
      </c>
      <c r="CL103" s="479">
        <f t="shared" si="112"/>
        <v>0</v>
      </c>
      <c r="CM103" s="505"/>
      <c r="CN103" s="469"/>
      <c r="CO103" s="469"/>
      <c r="CP103" s="469"/>
      <c r="CQ103" s="469"/>
      <c r="CR103" s="469"/>
      <c r="CS103" s="485">
        <f t="shared" si="113"/>
        <v>0</v>
      </c>
      <c r="CT103" s="488"/>
      <c r="CU103" s="469"/>
      <c r="CV103" s="469"/>
      <c r="CW103" s="469"/>
      <c r="CX103" s="489"/>
      <c r="CY103" s="490"/>
      <c r="CZ103" s="491">
        <f t="shared" si="114"/>
        <v>0</v>
      </c>
      <c r="DA103" s="491">
        <f t="shared" si="92"/>
        <v>0</v>
      </c>
      <c r="DB103" s="491">
        <f t="shared" si="104"/>
        <v>0</v>
      </c>
      <c r="DC103" s="493">
        <f t="shared" si="93"/>
        <v>0</v>
      </c>
      <c r="DD103" s="494">
        <f t="shared" si="35"/>
        <v>0</v>
      </c>
      <c r="DE103" s="494">
        <f t="shared" ref="DE103:DE170" si="116">+AW103*AX103*AV103*AU103/1000</f>
        <v>0</v>
      </c>
      <c r="DF103" s="494">
        <f t="shared" si="65"/>
        <v>0</v>
      </c>
      <c r="DG103" s="494">
        <f t="shared" si="94"/>
        <v>0</v>
      </c>
      <c r="DH103" s="494">
        <f t="shared" si="95"/>
        <v>0</v>
      </c>
      <c r="DI103" s="494">
        <f t="shared" si="81"/>
        <v>0</v>
      </c>
      <c r="DJ103" s="494">
        <f t="shared" si="96"/>
        <v>0</v>
      </c>
      <c r="DK103" s="494">
        <f t="shared" si="105"/>
        <v>0</v>
      </c>
      <c r="DL103" s="479">
        <f t="shared" si="82"/>
        <v>0</v>
      </c>
      <c r="DQ103" s="169">
        <f t="shared" si="115"/>
        <v>0</v>
      </c>
      <c r="DR103" s="169">
        <f t="shared" si="115"/>
        <v>0</v>
      </c>
      <c r="DS103" s="169">
        <f t="shared" si="115"/>
        <v>0</v>
      </c>
      <c r="DT103" s="169">
        <f t="shared" si="115"/>
        <v>0</v>
      </c>
      <c r="DU103" s="169">
        <f t="shared" si="115"/>
        <v>0</v>
      </c>
      <c r="DV103" s="169">
        <f t="shared" si="115"/>
        <v>0</v>
      </c>
      <c r="DW103" s="169">
        <f t="shared" si="115"/>
        <v>0</v>
      </c>
      <c r="DX103" s="169">
        <f t="shared" si="115"/>
        <v>0</v>
      </c>
      <c r="DY103" s="169">
        <f t="shared" si="115"/>
        <v>0</v>
      </c>
      <c r="DZ103" s="169">
        <f t="shared" si="115"/>
        <v>0</v>
      </c>
      <c r="EA103" s="169">
        <f t="shared" si="115"/>
        <v>0</v>
      </c>
      <c r="EB103" s="169">
        <f t="shared" si="115"/>
        <v>0</v>
      </c>
      <c r="EC103" s="169">
        <f t="shared" si="115"/>
        <v>0</v>
      </c>
      <c r="ED103" s="169">
        <f t="shared" si="115"/>
        <v>0</v>
      </c>
      <c r="EE103" s="169">
        <f t="shared" si="115"/>
        <v>0</v>
      </c>
      <c r="EF103" s="169">
        <f t="shared" si="115"/>
        <v>0</v>
      </c>
      <c r="EG103" s="169">
        <f t="shared" si="88"/>
        <v>0</v>
      </c>
      <c r="EH103" s="169">
        <f t="shared" si="88"/>
        <v>0</v>
      </c>
      <c r="EI103" s="169">
        <f t="shared" si="88"/>
        <v>0</v>
      </c>
      <c r="EJ103" s="169">
        <f t="shared" si="88"/>
        <v>0</v>
      </c>
      <c r="EK103" s="169">
        <f t="shared" si="88"/>
        <v>0</v>
      </c>
      <c r="EL103" s="169">
        <f t="shared" si="88"/>
        <v>0</v>
      </c>
      <c r="EM103" s="169">
        <f t="shared" si="88"/>
        <v>0</v>
      </c>
      <c r="EN103" s="169">
        <f t="shared" si="88"/>
        <v>0</v>
      </c>
      <c r="EP103" s="169">
        <f t="shared" si="85"/>
        <v>0</v>
      </c>
      <c r="EQ103" s="169">
        <f t="shared" si="85"/>
        <v>0</v>
      </c>
      <c r="ER103" s="169">
        <f t="shared" si="85"/>
        <v>0</v>
      </c>
      <c r="ES103" s="169">
        <f t="shared" si="85"/>
        <v>0</v>
      </c>
      <c r="ET103" s="169">
        <f t="shared" si="85"/>
        <v>0</v>
      </c>
      <c r="EU103" s="169">
        <f t="shared" si="85"/>
        <v>0</v>
      </c>
      <c r="EV103" s="169">
        <f t="shared" si="85"/>
        <v>0</v>
      </c>
      <c r="EW103" s="169">
        <f t="shared" si="85"/>
        <v>0</v>
      </c>
      <c r="EX103" s="169">
        <f t="shared" si="85"/>
        <v>0</v>
      </c>
      <c r="EY103" s="169">
        <f t="shared" si="85"/>
        <v>0</v>
      </c>
      <c r="EZ103" s="169">
        <f t="shared" si="85"/>
        <v>0</v>
      </c>
      <c r="FA103" s="169">
        <f t="shared" si="85"/>
        <v>0</v>
      </c>
      <c r="FB103" s="169">
        <f t="shared" si="85"/>
        <v>0</v>
      </c>
      <c r="FC103" s="169">
        <f t="shared" si="85"/>
        <v>0</v>
      </c>
      <c r="FD103" s="169">
        <f t="shared" si="85"/>
        <v>0</v>
      </c>
      <c r="FE103" s="169">
        <f>IF($I103=FE$3,$Y103,0)</f>
        <v>0</v>
      </c>
      <c r="FF103" s="169">
        <f t="shared" si="89"/>
        <v>0</v>
      </c>
      <c r="FG103" s="169">
        <f t="shared" si="89"/>
        <v>0</v>
      </c>
      <c r="FH103" s="169">
        <f t="shared" si="89"/>
        <v>0</v>
      </c>
      <c r="FI103" s="169">
        <f t="shared" si="89"/>
        <v>0</v>
      </c>
      <c r="FJ103" s="169">
        <f t="shared" si="89"/>
        <v>0</v>
      </c>
      <c r="FK103" s="169">
        <f t="shared" si="89"/>
        <v>0</v>
      </c>
      <c r="FL103" s="169">
        <f t="shared" si="89"/>
        <v>0</v>
      </c>
      <c r="FM103" s="169">
        <f t="shared" si="89"/>
        <v>0</v>
      </c>
      <c r="FO103" s="169">
        <f t="shared" si="86"/>
        <v>0</v>
      </c>
      <c r="FP103" s="169">
        <f t="shared" si="86"/>
        <v>0</v>
      </c>
      <c r="FQ103" s="169">
        <f t="shared" si="86"/>
        <v>0</v>
      </c>
      <c r="FR103" s="169">
        <f t="shared" si="86"/>
        <v>0</v>
      </c>
      <c r="FS103" s="169">
        <f t="shared" si="86"/>
        <v>0</v>
      </c>
      <c r="FT103" s="169">
        <f t="shared" si="86"/>
        <v>0</v>
      </c>
      <c r="FU103" s="169">
        <f t="shared" si="86"/>
        <v>0</v>
      </c>
      <c r="FV103" s="169">
        <f t="shared" si="86"/>
        <v>0</v>
      </c>
      <c r="FW103" s="169">
        <f t="shared" si="86"/>
        <v>0</v>
      </c>
      <c r="FX103" s="169">
        <f t="shared" si="86"/>
        <v>0</v>
      </c>
      <c r="FY103" s="169">
        <f t="shared" si="86"/>
        <v>0</v>
      </c>
      <c r="FZ103" s="169">
        <f t="shared" si="86"/>
        <v>0</v>
      </c>
      <c r="GA103" s="169">
        <f t="shared" si="86"/>
        <v>0</v>
      </c>
      <c r="GB103" s="169">
        <f t="shared" si="86"/>
        <v>0</v>
      </c>
      <c r="GC103" s="169">
        <f t="shared" si="86"/>
        <v>0</v>
      </c>
      <c r="GD103" s="169">
        <f>IF($I103=GD$3,$L103,0)</f>
        <v>0</v>
      </c>
      <c r="GE103" s="169">
        <f t="shared" si="90"/>
        <v>0</v>
      </c>
      <c r="GF103" s="169">
        <f t="shared" si="90"/>
        <v>0</v>
      </c>
      <c r="GG103" s="169">
        <f t="shared" si="90"/>
        <v>0</v>
      </c>
      <c r="GH103" s="169">
        <f t="shared" si="90"/>
        <v>0</v>
      </c>
      <c r="GI103" s="169">
        <f t="shared" si="90"/>
        <v>0</v>
      </c>
      <c r="GJ103" s="169">
        <f t="shared" si="90"/>
        <v>0</v>
      </c>
      <c r="GK103" s="169">
        <f t="shared" si="90"/>
        <v>0</v>
      </c>
      <c r="GL103" s="169">
        <f t="shared" si="90"/>
        <v>0</v>
      </c>
    </row>
    <row r="104" spans="1:194" s="169" customFormat="1" ht="15" hidden="1">
      <c r="A104" s="499"/>
      <c r="B104" s="499"/>
      <c r="D104" s="622"/>
      <c r="E104" s="450"/>
      <c r="F104" s="450"/>
      <c r="G104" s="450"/>
      <c r="H104" s="500"/>
      <c r="I104" s="452"/>
      <c r="J104" s="453"/>
      <c r="K104" s="453"/>
      <c r="L104" s="450"/>
      <c r="M104" s="450"/>
      <c r="N104" s="454"/>
      <c r="O104" s="455">
        <f t="shared" si="97"/>
        <v>0</v>
      </c>
      <c r="P104" s="456"/>
      <c r="Q104" s="457">
        <f t="shared" si="98"/>
        <v>0</v>
      </c>
      <c r="R104" s="457">
        <f t="shared" si="99"/>
        <v>0</v>
      </c>
      <c r="S104" s="458" t="e">
        <f>#REF!</f>
        <v>#REF!</v>
      </c>
      <c r="T104" s="458">
        <v>15</v>
      </c>
      <c r="U104" s="458" t="e">
        <f t="shared" si="100"/>
        <v>#REF!</v>
      </c>
      <c r="V104" s="459"/>
      <c r="W104" s="459"/>
      <c r="X104" s="460">
        <f t="shared" si="101"/>
        <v>0</v>
      </c>
      <c r="Y104" s="461">
        <f t="shared" si="106"/>
        <v>0</v>
      </c>
      <c r="Z104" s="510"/>
      <c r="AA104" s="463"/>
      <c r="AB104" s="464"/>
      <c r="AC104" s="464"/>
      <c r="AD104" s="464"/>
      <c r="AE104" s="465"/>
      <c r="AF104" s="466">
        <f t="shared" si="107"/>
        <v>0</v>
      </c>
      <c r="AG104" s="488"/>
      <c r="AH104" s="469"/>
      <c r="AI104" s="469"/>
      <c r="AJ104" s="469"/>
      <c r="AK104" s="469"/>
      <c r="AL104" s="469"/>
      <c r="AM104" s="469"/>
      <c r="AN104" s="469"/>
      <c r="AO104" s="471">
        <f t="shared" si="108"/>
        <v>0</v>
      </c>
      <c r="AP104" s="497"/>
      <c r="AQ104" s="496"/>
      <c r="AR104" s="496"/>
      <c r="AS104" s="496"/>
      <c r="AT104" s="514"/>
      <c r="AU104" s="469"/>
      <c r="AV104" s="469"/>
      <c r="AW104" s="475"/>
      <c r="AX104" s="471">
        <f t="shared" si="109"/>
        <v>0</v>
      </c>
      <c r="AY104" s="487"/>
      <c r="AZ104" s="469"/>
      <c r="BA104" s="469"/>
      <c r="BB104" s="478"/>
      <c r="BC104" s="469"/>
      <c r="BD104" s="469"/>
      <c r="BE104" s="469"/>
      <c r="BF104" s="475"/>
      <c r="BG104" s="494">
        <f t="shared" si="87"/>
        <v>0</v>
      </c>
      <c r="BH104" s="512"/>
      <c r="BI104" s="481"/>
      <c r="BJ104" s="481"/>
      <c r="BK104" s="481"/>
      <c r="BL104" s="482"/>
      <c r="BM104" s="481"/>
      <c r="BN104" s="481"/>
      <c r="BO104" s="483"/>
      <c r="BP104" s="482">
        <f t="shared" si="73"/>
        <v>0</v>
      </c>
      <c r="BQ104" s="494">
        <f t="shared" si="102"/>
        <v>0</v>
      </c>
      <c r="BR104" s="512"/>
      <c r="BS104" s="481"/>
      <c r="BT104" s="481"/>
      <c r="BU104" s="481"/>
      <c r="BV104" s="482"/>
      <c r="BW104" s="481"/>
      <c r="BX104" s="481"/>
      <c r="BY104" s="483"/>
      <c r="BZ104" s="482">
        <f t="shared" si="91"/>
        <v>0</v>
      </c>
      <c r="CA104" s="494">
        <f t="shared" si="110"/>
        <v>0</v>
      </c>
      <c r="CB104" s="623"/>
      <c r="CC104" s="469"/>
      <c r="CD104" s="469"/>
      <c r="CE104" s="469"/>
      <c r="CF104" s="481"/>
      <c r="CG104" s="481"/>
      <c r="CH104" s="481"/>
      <c r="CI104" s="483"/>
      <c r="CJ104" s="485">
        <f t="shared" si="111"/>
        <v>0</v>
      </c>
      <c r="CK104" s="486">
        <f t="shared" si="103"/>
        <v>0</v>
      </c>
      <c r="CL104" s="479">
        <f t="shared" si="112"/>
        <v>0</v>
      </c>
      <c r="CM104" s="505"/>
      <c r="CN104" s="469"/>
      <c r="CO104" s="469"/>
      <c r="CP104" s="469"/>
      <c r="CQ104" s="469"/>
      <c r="CR104" s="469"/>
      <c r="CS104" s="485">
        <f t="shared" si="113"/>
        <v>0</v>
      </c>
      <c r="CT104" s="488"/>
      <c r="CU104" s="469"/>
      <c r="CV104" s="469"/>
      <c r="CW104" s="469"/>
      <c r="CX104" s="489"/>
      <c r="CY104" s="490"/>
      <c r="CZ104" s="491">
        <f t="shared" si="114"/>
        <v>0</v>
      </c>
      <c r="DA104" s="491">
        <f t="shared" si="92"/>
        <v>0</v>
      </c>
      <c r="DB104" s="491">
        <f t="shared" si="104"/>
        <v>0</v>
      </c>
      <c r="DC104" s="493">
        <f t="shared" si="93"/>
        <v>0</v>
      </c>
      <c r="DD104" s="494">
        <f t="shared" ref="DD104:DD171" si="117">AU104*AV104*AW104*AX104/1000</f>
        <v>0</v>
      </c>
      <c r="DE104" s="494">
        <f t="shared" si="116"/>
        <v>0</v>
      </c>
      <c r="DF104" s="494">
        <f t="shared" si="65"/>
        <v>0</v>
      </c>
      <c r="DG104" s="494">
        <f t="shared" si="94"/>
        <v>0</v>
      </c>
      <c r="DH104" s="494">
        <f t="shared" si="95"/>
        <v>0</v>
      </c>
      <c r="DI104" s="494">
        <f t="shared" si="81"/>
        <v>0</v>
      </c>
      <c r="DJ104" s="494">
        <f t="shared" si="96"/>
        <v>0</v>
      </c>
      <c r="DK104" s="494">
        <f t="shared" si="105"/>
        <v>0</v>
      </c>
      <c r="DL104" s="479">
        <f t="shared" si="82"/>
        <v>0</v>
      </c>
      <c r="DQ104" s="169">
        <f t="shared" si="115"/>
        <v>0</v>
      </c>
      <c r="DR104" s="169">
        <f t="shared" si="115"/>
        <v>0</v>
      </c>
      <c r="DS104" s="169">
        <f t="shared" si="115"/>
        <v>0</v>
      </c>
      <c r="DT104" s="169">
        <f t="shared" si="115"/>
        <v>0</v>
      </c>
      <c r="DU104" s="169">
        <f t="shared" si="115"/>
        <v>0</v>
      </c>
      <c r="DV104" s="169">
        <f t="shared" si="115"/>
        <v>0</v>
      </c>
      <c r="DW104" s="169">
        <f t="shared" si="115"/>
        <v>0</v>
      </c>
      <c r="DX104" s="169">
        <f t="shared" si="115"/>
        <v>0</v>
      </c>
      <c r="DY104" s="169">
        <f t="shared" si="115"/>
        <v>0</v>
      </c>
      <c r="DZ104" s="169">
        <f t="shared" si="115"/>
        <v>0</v>
      </c>
      <c r="EA104" s="169">
        <f t="shared" si="115"/>
        <v>0</v>
      </c>
      <c r="EB104" s="169">
        <f t="shared" si="115"/>
        <v>0</v>
      </c>
      <c r="EC104" s="169">
        <f t="shared" si="115"/>
        <v>0</v>
      </c>
      <c r="ED104" s="169">
        <f t="shared" si="115"/>
        <v>0</v>
      </c>
      <c r="EE104" s="169">
        <f t="shared" si="115"/>
        <v>0</v>
      </c>
      <c r="EF104" s="169">
        <f t="shared" si="115"/>
        <v>0</v>
      </c>
      <c r="EG104" s="169">
        <f t="shared" si="88"/>
        <v>0</v>
      </c>
      <c r="EH104" s="169">
        <f t="shared" si="88"/>
        <v>0</v>
      </c>
      <c r="EI104" s="169">
        <f t="shared" si="88"/>
        <v>0</v>
      </c>
      <c r="EJ104" s="169">
        <f t="shared" si="88"/>
        <v>0</v>
      </c>
      <c r="EK104" s="169">
        <f t="shared" si="88"/>
        <v>0</v>
      </c>
      <c r="EL104" s="169">
        <f t="shared" si="88"/>
        <v>0</v>
      </c>
      <c r="EM104" s="169">
        <f t="shared" si="88"/>
        <v>0</v>
      </c>
      <c r="EN104" s="169">
        <f t="shared" si="88"/>
        <v>0</v>
      </c>
      <c r="EP104" s="169">
        <f t="shared" ref="EP104:FE119" si="118">IF($I104=EP$3,$Y104,0)</f>
        <v>0</v>
      </c>
      <c r="EQ104" s="169">
        <f t="shared" si="118"/>
        <v>0</v>
      </c>
      <c r="ER104" s="169">
        <f t="shared" si="118"/>
        <v>0</v>
      </c>
      <c r="ES104" s="169">
        <f t="shared" si="118"/>
        <v>0</v>
      </c>
      <c r="ET104" s="169">
        <f t="shared" si="118"/>
        <v>0</v>
      </c>
      <c r="EU104" s="169">
        <f t="shared" si="118"/>
        <v>0</v>
      </c>
      <c r="EV104" s="169">
        <f t="shared" si="118"/>
        <v>0</v>
      </c>
      <c r="EW104" s="169">
        <f t="shared" si="118"/>
        <v>0</v>
      </c>
      <c r="EX104" s="169">
        <f t="shared" si="118"/>
        <v>0</v>
      </c>
      <c r="EY104" s="169">
        <f t="shared" si="118"/>
        <v>0</v>
      </c>
      <c r="EZ104" s="169">
        <f t="shared" si="118"/>
        <v>0</v>
      </c>
      <c r="FA104" s="169">
        <f t="shared" si="118"/>
        <v>0</v>
      </c>
      <c r="FB104" s="169">
        <f t="shared" si="118"/>
        <v>0</v>
      </c>
      <c r="FC104" s="169">
        <f t="shared" si="118"/>
        <v>0</v>
      </c>
      <c r="FD104" s="169">
        <f t="shared" si="118"/>
        <v>0</v>
      </c>
      <c r="FE104" s="169">
        <f t="shared" si="118"/>
        <v>0</v>
      </c>
      <c r="FF104" s="169">
        <f t="shared" si="89"/>
        <v>0</v>
      </c>
      <c r="FG104" s="169">
        <f t="shared" si="89"/>
        <v>0</v>
      </c>
      <c r="FH104" s="169">
        <f t="shared" si="89"/>
        <v>0</v>
      </c>
      <c r="FI104" s="169">
        <f t="shared" si="89"/>
        <v>0</v>
      </c>
      <c r="FJ104" s="169">
        <f t="shared" si="89"/>
        <v>0</v>
      </c>
      <c r="FK104" s="169">
        <f t="shared" si="89"/>
        <v>0</v>
      </c>
      <c r="FL104" s="169">
        <f t="shared" si="89"/>
        <v>0</v>
      </c>
      <c r="FM104" s="169">
        <f t="shared" si="89"/>
        <v>0</v>
      </c>
      <c r="FO104" s="169">
        <f t="shared" ref="FO104:GD119" si="119">IF($I104=FO$3,$L104,0)</f>
        <v>0</v>
      </c>
      <c r="FP104" s="169">
        <f t="shared" si="119"/>
        <v>0</v>
      </c>
      <c r="FQ104" s="169">
        <f t="shared" si="119"/>
        <v>0</v>
      </c>
      <c r="FR104" s="169">
        <f t="shared" si="119"/>
        <v>0</v>
      </c>
      <c r="FS104" s="169">
        <f t="shared" si="119"/>
        <v>0</v>
      </c>
      <c r="FT104" s="169">
        <f t="shared" si="119"/>
        <v>0</v>
      </c>
      <c r="FU104" s="169">
        <f t="shared" si="119"/>
        <v>0</v>
      </c>
      <c r="FV104" s="169">
        <f t="shared" si="119"/>
        <v>0</v>
      </c>
      <c r="FW104" s="169">
        <f t="shared" si="119"/>
        <v>0</v>
      </c>
      <c r="FX104" s="169">
        <f t="shared" si="119"/>
        <v>0</v>
      </c>
      <c r="FY104" s="169">
        <f t="shared" si="119"/>
        <v>0</v>
      </c>
      <c r="FZ104" s="169">
        <f t="shared" si="119"/>
        <v>0</v>
      </c>
      <c r="GA104" s="169">
        <f t="shared" si="119"/>
        <v>0</v>
      </c>
      <c r="GB104" s="169">
        <f t="shared" si="119"/>
        <v>0</v>
      </c>
      <c r="GC104" s="169">
        <f t="shared" si="119"/>
        <v>0</v>
      </c>
      <c r="GD104" s="169">
        <f t="shared" si="119"/>
        <v>0</v>
      </c>
      <c r="GE104" s="169">
        <f t="shared" si="90"/>
        <v>0</v>
      </c>
      <c r="GF104" s="169">
        <f t="shared" si="90"/>
        <v>0</v>
      </c>
      <c r="GG104" s="169">
        <f t="shared" si="90"/>
        <v>0</v>
      </c>
      <c r="GH104" s="169">
        <f t="shared" si="90"/>
        <v>0</v>
      </c>
      <c r="GI104" s="169">
        <f t="shared" si="90"/>
        <v>0</v>
      </c>
      <c r="GJ104" s="169">
        <f t="shared" si="90"/>
        <v>0</v>
      </c>
      <c r="GK104" s="169">
        <f t="shared" si="90"/>
        <v>0</v>
      </c>
      <c r="GL104" s="169">
        <f t="shared" si="90"/>
        <v>0</v>
      </c>
    </row>
    <row r="105" spans="1:194" s="169" customFormat="1" ht="15" hidden="1">
      <c r="A105" s="499"/>
      <c r="B105" s="499"/>
      <c r="D105" s="622"/>
      <c r="E105" s="450"/>
      <c r="F105" s="450"/>
      <c r="G105" s="450"/>
      <c r="H105" s="500"/>
      <c r="I105" s="452"/>
      <c r="J105" s="453"/>
      <c r="K105" s="453"/>
      <c r="L105" s="450"/>
      <c r="M105" s="450"/>
      <c r="N105" s="454"/>
      <c r="O105" s="455">
        <f t="shared" si="97"/>
        <v>0</v>
      </c>
      <c r="P105" s="456"/>
      <c r="Q105" s="457">
        <f t="shared" si="98"/>
        <v>0</v>
      </c>
      <c r="R105" s="457">
        <f t="shared" si="99"/>
        <v>0</v>
      </c>
      <c r="S105" s="458" t="e">
        <f>#REF!</f>
        <v>#REF!</v>
      </c>
      <c r="T105" s="458">
        <v>16</v>
      </c>
      <c r="U105" s="458" t="e">
        <f t="shared" si="100"/>
        <v>#REF!</v>
      </c>
      <c r="V105" s="459"/>
      <c r="W105" s="459"/>
      <c r="X105" s="460">
        <f t="shared" si="101"/>
        <v>0</v>
      </c>
      <c r="Y105" s="461">
        <f t="shared" si="106"/>
        <v>0</v>
      </c>
      <c r="Z105" s="510"/>
      <c r="AA105" s="463"/>
      <c r="AB105" s="464"/>
      <c r="AC105" s="464"/>
      <c r="AD105" s="464"/>
      <c r="AE105" s="465"/>
      <c r="AF105" s="466">
        <f t="shared" si="107"/>
        <v>0</v>
      </c>
      <c r="AG105" s="488"/>
      <c r="AH105" s="469"/>
      <c r="AI105" s="469"/>
      <c r="AJ105" s="469"/>
      <c r="AK105" s="469"/>
      <c r="AL105" s="469"/>
      <c r="AM105" s="469"/>
      <c r="AN105" s="469"/>
      <c r="AO105" s="471">
        <f t="shared" si="108"/>
        <v>0</v>
      </c>
      <c r="AP105" s="497"/>
      <c r="AQ105" s="496"/>
      <c r="AR105" s="496"/>
      <c r="AS105" s="496"/>
      <c r="AT105" s="514"/>
      <c r="AU105" s="469"/>
      <c r="AV105" s="469"/>
      <c r="AW105" s="475"/>
      <c r="AX105" s="471">
        <f t="shared" si="109"/>
        <v>0</v>
      </c>
      <c r="AY105" s="487"/>
      <c r="AZ105" s="469"/>
      <c r="BA105" s="469"/>
      <c r="BB105" s="478"/>
      <c r="BC105" s="469"/>
      <c r="BD105" s="469"/>
      <c r="BE105" s="469"/>
      <c r="BF105" s="475"/>
      <c r="BG105" s="494">
        <f t="shared" si="87"/>
        <v>0</v>
      </c>
      <c r="BH105" s="512"/>
      <c r="BI105" s="481"/>
      <c r="BJ105" s="481"/>
      <c r="BK105" s="481"/>
      <c r="BL105" s="482"/>
      <c r="BM105" s="481"/>
      <c r="BN105" s="481"/>
      <c r="BO105" s="483"/>
      <c r="BP105" s="482">
        <f t="shared" si="73"/>
        <v>0</v>
      </c>
      <c r="BQ105" s="494">
        <f t="shared" si="102"/>
        <v>0</v>
      </c>
      <c r="BR105" s="512"/>
      <c r="BS105" s="481"/>
      <c r="BT105" s="481"/>
      <c r="BU105" s="481"/>
      <c r="BV105" s="482"/>
      <c r="BW105" s="481"/>
      <c r="BX105" s="481"/>
      <c r="BY105" s="483"/>
      <c r="BZ105" s="482">
        <f t="shared" si="91"/>
        <v>0</v>
      </c>
      <c r="CA105" s="494">
        <f t="shared" si="110"/>
        <v>0</v>
      </c>
      <c r="CB105" s="623"/>
      <c r="CC105" s="469"/>
      <c r="CD105" s="469"/>
      <c r="CE105" s="469"/>
      <c r="CF105" s="481"/>
      <c r="CG105" s="481"/>
      <c r="CH105" s="481"/>
      <c r="CI105" s="483"/>
      <c r="CJ105" s="485">
        <f t="shared" si="111"/>
        <v>0</v>
      </c>
      <c r="CK105" s="486">
        <f t="shared" si="103"/>
        <v>0</v>
      </c>
      <c r="CL105" s="479">
        <f t="shared" si="112"/>
        <v>0</v>
      </c>
      <c r="CM105" s="505"/>
      <c r="CN105" s="469"/>
      <c r="CO105" s="469"/>
      <c r="CP105" s="469"/>
      <c r="CQ105" s="469"/>
      <c r="CR105" s="469"/>
      <c r="CS105" s="485">
        <f t="shared" si="113"/>
        <v>0</v>
      </c>
      <c r="CT105" s="488"/>
      <c r="CU105" s="469"/>
      <c r="CV105" s="469"/>
      <c r="CW105" s="469"/>
      <c r="CX105" s="489"/>
      <c r="CY105" s="490"/>
      <c r="CZ105" s="491">
        <f t="shared" si="114"/>
        <v>0</v>
      </c>
      <c r="DA105" s="491">
        <f t="shared" si="92"/>
        <v>0</v>
      </c>
      <c r="DB105" s="491">
        <f t="shared" si="104"/>
        <v>0</v>
      </c>
      <c r="DC105" s="493">
        <f t="shared" si="93"/>
        <v>0</v>
      </c>
      <c r="DD105" s="494">
        <f t="shared" si="117"/>
        <v>0</v>
      </c>
      <c r="DE105" s="494">
        <f t="shared" si="116"/>
        <v>0</v>
      </c>
      <c r="DF105" s="494">
        <f t="shared" si="65"/>
        <v>0</v>
      </c>
      <c r="DG105" s="494">
        <f t="shared" si="94"/>
        <v>0</v>
      </c>
      <c r="DH105" s="494">
        <f t="shared" si="95"/>
        <v>0</v>
      </c>
      <c r="DI105" s="494">
        <f t="shared" si="81"/>
        <v>0</v>
      </c>
      <c r="DJ105" s="494">
        <f t="shared" si="96"/>
        <v>0</v>
      </c>
      <c r="DK105" s="494">
        <f t="shared" si="105"/>
        <v>0</v>
      </c>
      <c r="DL105" s="479">
        <f t="shared" si="82"/>
        <v>0</v>
      </c>
      <c r="DQ105" s="169">
        <f t="shared" si="115"/>
        <v>0</v>
      </c>
      <c r="DR105" s="169">
        <f t="shared" si="115"/>
        <v>0</v>
      </c>
      <c r="DS105" s="169">
        <f t="shared" si="115"/>
        <v>0</v>
      </c>
      <c r="DT105" s="169">
        <f t="shared" si="115"/>
        <v>0</v>
      </c>
      <c r="DU105" s="169">
        <f t="shared" si="115"/>
        <v>0</v>
      </c>
      <c r="DV105" s="169">
        <f t="shared" si="115"/>
        <v>0</v>
      </c>
      <c r="DW105" s="169">
        <f t="shared" si="115"/>
        <v>0</v>
      </c>
      <c r="DX105" s="169">
        <f t="shared" si="115"/>
        <v>0</v>
      </c>
      <c r="DY105" s="169">
        <f t="shared" si="115"/>
        <v>0</v>
      </c>
      <c r="DZ105" s="169">
        <f t="shared" si="115"/>
        <v>0</v>
      </c>
      <c r="EA105" s="169">
        <f t="shared" si="115"/>
        <v>0</v>
      </c>
      <c r="EB105" s="169">
        <f t="shared" si="115"/>
        <v>0</v>
      </c>
      <c r="EC105" s="169">
        <f t="shared" si="115"/>
        <v>0</v>
      </c>
      <c r="ED105" s="169">
        <f t="shared" si="115"/>
        <v>0</v>
      </c>
      <c r="EE105" s="169">
        <f t="shared" si="115"/>
        <v>0</v>
      </c>
      <c r="EF105" s="169">
        <f t="shared" si="115"/>
        <v>0</v>
      </c>
      <c r="EG105" s="169">
        <f t="shared" si="88"/>
        <v>0</v>
      </c>
      <c r="EH105" s="169">
        <f t="shared" si="88"/>
        <v>0</v>
      </c>
      <c r="EI105" s="169">
        <f t="shared" si="88"/>
        <v>0</v>
      </c>
      <c r="EJ105" s="169">
        <f t="shared" si="88"/>
        <v>0</v>
      </c>
      <c r="EK105" s="169">
        <f t="shared" si="88"/>
        <v>0</v>
      </c>
      <c r="EL105" s="169">
        <f t="shared" si="88"/>
        <v>0</v>
      </c>
      <c r="EM105" s="169">
        <f t="shared" si="88"/>
        <v>0</v>
      </c>
      <c r="EN105" s="169">
        <f t="shared" si="88"/>
        <v>0</v>
      </c>
      <c r="EP105" s="169">
        <f t="shared" si="118"/>
        <v>0</v>
      </c>
      <c r="EQ105" s="169">
        <f t="shared" si="118"/>
        <v>0</v>
      </c>
      <c r="ER105" s="169">
        <f t="shared" si="118"/>
        <v>0</v>
      </c>
      <c r="ES105" s="169">
        <f t="shared" si="118"/>
        <v>0</v>
      </c>
      <c r="ET105" s="169">
        <f t="shared" si="118"/>
        <v>0</v>
      </c>
      <c r="EU105" s="169">
        <f t="shared" si="118"/>
        <v>0</v>
      </c>
      <c r="EV105" s="169">
        <f t="shared" si="118"/>
        <v>0</v>
      </c>
      <c r="EW105" s="169">
        <f t="shared" si="118"/>
        <v>0</v>
      </c>
      <c r="EX105" s="169">
        <f t="shared" si="118"/>
        <v>0</v>
      </c>
      <c r="EY105" s="169">
        <f t="shared" si="118"/>
        <v>0</v>
      </c>
      <c r="EZ105" s="169">
        <f t="shared" si="118"/>
        <v>0</v>
      </c>
      <c r="FA105" s="169">
        <f t="shared" si="118"/>
        <v>0</v>
      </c>
      <c r="FB105" s="169">
        <f t="shared" si="118"/>
        <v>0</v>
      </c>
      <c r="FC105" s="169">
        <f t="shared" si="118"/>
        <v>0</v>
      </c>
      <c r="FD105" s="169">
        <f t="shared" si="118"/>
        <v>0</v>
      </c>
      <c r="FE105" s="169">
        <f t="shared" si="118"/>
        <v>0</v>
      </c>
      <c r="FF105" s="169">
        <f t="shared" si="89"/>
        <v>0</v>
      </c>
      <c r="FG105" s="169">
        <f t="shared" si="89"/>
        <v>0</v>
      </c>
      <c r="FH105" s="169">
        <f t="shared" si="89"/>
        <v>0</v>
      </c>
      <c r="FI105" s="169">
        <f t="shared" si="89"/>
        <v>0</v>
      </c>
      <c r="FJ105" s="169">
        <f t="shared" si="89"/>
        <v>0</v>
      </c>
      <c r="FK105" s="169">
        <f t="shared" si="89"/>
        <v>0</v>
      </c>
      <c r="FL105" s="169">
        <f t="shared" si="89"/>
        <v>0</v>
      </c>
      <c r="FM105" s="169">
        <f t="shared" si="89"/>
        <v>0</v>
      </c>
      <c r="FO105" s="169">
        <f t="shared" si="119"/>
        <v>0</v>
      </c>
      <c r="FP105" s="169">
        <f t="shared" si="119"/>
        <v>0</v>
      </c>
      <c r="FQ105" s="169">
        <f t="shared" si="119"/>
        <v>0</v>
      </c>
      <c r="FR105" s="169">
        <f t="shared" si="119"/>
        <v>0</v>
      </c>
      <c r="FS105" s="169">
        <f t="shared" si="119"/>
        <v>0</v>
      </c>
      <c r="FT105" s="169">
        <f t="shared" si="119"/>
        <v>0</v>
      </c>
      <c r="FU105" s="169">
        <f t="shared" si="119"/>
        <v>0</v>
      </c>
      <c r="FV105" s="169">
        <f t="shared" si="119"/>
        <v>0</v>
      </c>
      <c r="FW105" s="169">
        <f t="shared" si="119"/>
        <v>0</v>
      </c>
      <c r="FX105" s="169">
        <f t="shared" si="119"/>
        <v>0</v>
      </c>
      <c r="FY105" s="169">
        <f t="shared" si="119"/>
        <v>0</v>
      </c>
      <c r="FZ105" s="169">
        <f t="shared" si="119"/>
        <v>0</v>
      </c>
      <c r="GA105" s="169">
        <f t="shared" si="119"/>
        <v>0</v>
      </c>
      <c r="GB105" s="169">
        <f t="shared" si="119"/>
        <v>0</v>
      </c>
      <c r="GC105" s="169">
        <f t="shared" si="119"/>
        <v>0</v>
      </c>
      <c r="GD105" s="169">
        <f t="shared" si="119"/>
        <v>0</v>
      </c>
      <c r="GE105" s="169">
        <f t="shared" si="90"/>
        <v>0</v>
      </c>
      <c r="GF105" s="169">
        <f t="shared" si="90"/>
        <v>0</v>
      </c>
      <c r="GG105" s="169">
        <f t="shared" si="90"/>
        <v>0</v>
      </c>
      <c r="GH105" s="169">
        <f t="shared" si="90"/>
        <v>0</v>
      </c>
      <c r="GI105" s="169">
        <f t="shared" si="90"/>
        <v>0</v>
      </c>
      <c r="GJ105" s="169">
        <f t="shared" si="90"/>
        <v>0</v>
      </c>
      <c r="GK105" s="169">
        <f t="shared" si="90"/>
        <v>0</v>
      </c>
      <c r="GL105" s="169">
        <f t="shared" si="90"/>
        <v>0</v>
      </c>
    </row>
    <row r="106" spans="1:194" s="169" customFormat="1" ht="15" hidden="1">
      <c r="A106" s="499"/>
      <c r="B106" s="499"/>
      <c r="D106" s="622"/>
      <c r="E106" s="450"/>
      <c r="F106" s="450"/>
      <c r="G106" s="450"/>
      <c r="H106" s="500"/>
      <c r="I106" s="452"/>
      <c r="J106" s="453"/>
      <c r="K106" s="453"/>
      <c r="L106" s="450"/>
      <c r="M106" s="450"/>
      <c r="N106" s="454"/>
      <c r="O106" s="455">
        <f t="shared" si="97"/>
        <v>0</v>
      </c>
      <c r="P106" s="456"/>
      <c r="Q106" s="457">
        <f t="shared" si="98"/>
        <v>0</v>
      </c>
      <c r="R106" s="457">
        <f t="shared" si="99"/>
        <v>0</v>
      </c>
      <c r="S106" s="458" t="e">
        <f>#REF!</f>
        <v>#REF!</v>
      </c>
      <c r="T106" s="458">
        <v>17</v>
      </c>
      <c r="U106" s="458" t="e">
        <f t="shared" si="100"/>
        <v>#REF!</v>
      </c>
      <c r="V106" s="459"/>
      <c r="W106" s="459"/>
      <c r="X106" s="460">
        <f t="shared" si="101"/>
        <v>0</v>
      </c>
      <c r="Y106" s="461">
        <f t="shared" si="106"/>
        <v>0</v>
      </c>
      <c r="Z106" s="510"/>
      <c r="AA106" s="463"/>
      <c r="AB106" s="464"/>
      <c r="AC106" s="464"/>
      <c r="AD106" s="464"/>
      <c r="AE106" s="465"/>
      <c r="AF106" s="466">
        <f t="shared" si="107"/>
        <v>0</v>
      </c>
      <c r="AG106" s="488"/>
      <c r="AH106" s="469"/>
      <c r="AI106" s="469"/>
      <c r="AJ106" s="469"/>
      <c r="AK106" s="469"/>
      <c r="AL106" s="469"/>
      <c r="AM106" s="469"/>
      <c r="AN106" s="469"/>
      <c r="AO106" s="471">
        <f t="shared" si="108"/>
        <v>0</v>
      </c>
      <c r="AP106" s="497"/>
      <c r="AQ106" s="496"/>
      <c r="AR106" s="496"/>
      <c r="AS106" s="496"/>
      <c r="AT106" s="514"/>
      <c r="AU106" s="469"/>
      <c r="AV106" s="469"/>
      <c r="AW106" s="475"/>
      <c r="AX106" s="471">
        <f t="shared" si="109"/>
        <v>0</v>
      </c>
      <c r="AY106" s="487"/>
      <c r="AZ106" s="469"/>
      <c r="BA106" s="469"/>
      <c r="BB106" s="478"/>
      <c r="BC106" s="469"/>
      <c r="BD106" s="469"/>
      <c r="BE106" s="469"/>
      <c r="BF106" s="475"/>
      <c r="BG106" s="494">
        <f t="shared" si="87"/>
        <v>0</v>
      </c>
      <c r="BH106" s="512"/>
      <c r="BI106" s="481"/>
      <c r="BJ106" s="481"/>
      <c r="BK106" s="481"/>
      <c r="BL106" s="482"/>
      <c r="BM106" s="481"/>
      <c r="BN106" s="481"/>
      <c r="BO106" s="483"/>
      <c r="BP106" s="482">
        <f t="shared" si="73"/>
        <v>0</v>
      </c>
      <c r="BQ106" s="494">
        <f t="shared" si="102"/>
        <v>0</v>
      </c>
      <c r="BR106" s="512"/>
      <c r="BS106" s="481"/>
      <c r="BT106" s="481"/>
      <c r="BU106" s="481"/>
      <c r="BV106" s="482"/>
      <c r="BW106" s="481"/>
      <c r="BX106" s="481"/>
      <c r="BY106" s="483"/>
      <c r="BZ106" s="482">
        <f t="shared" si="91"/>
        <v>0</v>
      </c>
      <c r="CA106" s="494">
        <f t="shared" si="110"/>
        <v>0</v>
      </c>
      <c r="CB106" s="623"/>
      <c r="CC106" s="469"/>
      <c r="CD106" s="469"/>
      <c r="CE106" s="469"/>
      <c r="CF106" s="481"/>
      <c r="CG106" s="481"/>
      <c r="CH106" s="481"/>
      <c r="CI106" s="483"/>
      <c r="CJ106" s="485">
        <f t="shared" si="111"/>
        <v>0</v>
      </c>
      <c r="CK106" s="486">
        <f t="shared" si="103"/>
        <v>0</v>
      </c>
      <c r="CL106" s="479">
        <f t="shared" si="112"/>
        <v>0</v>
      </c>
      <c r="CM106" s="505"/>
      <c r="CN106" s="469"/>
      <c r="CO106" s="469"/>
      <c r="CP106" s="469"/>
      <c r="CQ106" s="469"/>
      <c r="CR106" s="469"/>
      <c r="CS106" s="485">
        <f t="shared" si="113"/>
        <v>0</v>
      </c>
      <c r="CT106" s="488"/>
      <c r="CU106" s="469"/>
      <c r="CV106" s="469"/>
      <c r="CW106" s="469"/>
      <c r="CX106" s="489"/>
      <c r="CY106" s="490"/>
      <c r="CZ106" s="491">
        <f t="shared" si="114"/>
        <v>0</v>
      </c>
      <c r="DA106" s="491">
        <f t="shared" si="92"/>
        <v>0</v>
      </c>
      <c r="DB106" s="491">
        <f t="shared" si="104"/>
        <v>0</v>
      </c>
      <c r="DC106" s="493">
        <f t="shared" si="93"/>
        <v>0</v>
      </c>
      <c r="DD106" s="494">
        <f t="shared" si="117"/>
        <v>0</v>
      </c>
      <c r="DE106" s="494">
        <f t="shared" si="116"/>
        <v>0</v>
      </c>
      <c r="DF106" s="494">
        <f t="shared" si="65"/>
        <v>0</v>
      </c>
      <c r="DG106" s="494">
        <f t="shared" si="94"/>
        <v>0</v>
      </c>
      <c r="DH106" s="494">
        <f t="shared" si="95"/>
        <v>0</v>
      </c>
      <c r="DI106" s="494">
        <f t="shared" si="81"/>
        <v>0</v>
      </c>
      <c r="DJ106" s="494">
        <f t="shared" si="96"/>
        <v>0</v>
      </c>
      <c r="DK106" s="494">
        <f t="shared" si="105"/>
        <v>0</v>
      </c>
      <c r="DL106" s="479">
        <f t="shared" si="82"/>
        <v>0</v>
      </c>
      <c r="DQ106" s="169">
        <f t="shared" si="115"/>
        <v>0</v>
      </c>
      <c r="DR106" s="169">
        <f t="shared" si="115"/>
        <v>0</v>
      </c>
      <c r="DS106" s="169">
        <f t="shared" si="115"/>
        <v>0</v>
      </c>
      <c r="DT106" s="169">
        <f t="shared" si="115"/>
        <v>0</v>
      </c>
      <c r="DU106" s="169">
        <f t="shared" si="115"/>
        <v>0</v>
      </c>
      <c r="DV106" s="169">
        <f t="shared" si="115"/>
        <v>0</v>
      </c>
      <c r="DW106" s="169">
        <f t="shared" si="115"/>
        <v>0</v>
      </c>
      <c r="DX106" s="169">
        <f t="shared" si="115"/>
        <v>0</v>
      </c>
      <c r="DY106" s="169">
        <f t="shared" si="115"/>
        <v>0</v>
      </c>
      <c r="DZ106" s="169">
        <f t="shared" si="115"/>
        <v>0</v>
      </c>
      <c r="EA106" s="169">
        <f t="shared" si="115"/>
        <v>0</v>
      </c>
      <c r="EB106" s="169">
        <f t="shared" si="115"/>
        <v>0</v>
      </c>
      <c r="EC106" s="169">
        <f t="shared" si="115"/>
        <v>0</v>
      </c>
      <c r="ED106" s="169">
        <f t="shared" si="115"/>
        <v>0</v>
      </c>
      <c r="EE106" s="169">
        <f t="shared" si="115"/>
        <v>0</v>
      </c>
      <c r="EF106" s="169">
        <f t="shared" si="115"/>
        <v>0</v>
      </c>
      <c r="EG106" s="169">
        <f t="shared" si="88"/>
        <v>0</v>
      </c>
      <c r="EH106" s="169">
        <f t="shared" si="88"/>
        <v>0</v>
      </c>
      <c r="EI106" s="169">
        <f t="shared" si="88"/>
        <v>0</v>
      </c>
      <c r="EJ106" s="169">
        <f t="shared" si="88"/>
        <v>0</v>
      </c>
      <c r="EK106" s="169">
        <f t="shared" si="88"/>
        <v>0</v>
      </c>
      <c r="EL106" s="169">
        <f t="shared" si="88"/>
        <v>0</v>
      </c>
      <c r="EM106" s="169">
        <f t="shared" si="88"/>
        <v>0</v>
      </c>
      <c r="EN106" s="169">
        <f t="shared" si="88"/>
        <v>0</v>
      </c>
      <c r="EP106" s="169">
        <f t="shared" si="118"/>
        <v>0</v>
      </c>
      <c r="EQ106" s="169">
        <f t="shared" si="118"/>
        <v>0</v>
      </c>
      <c r="ER106" s="169">
        <f t="shared" si="118"/>
        <v>0</v>
      </c>
      <c r="ES106" s="169">
        <f t="shared" si="118"/>
        <v>0</v>
      </c>
      <c r="ET106" s="169">
        <f t="shared" si="118"/>
        <v>0</v>
      </c>
      <c r="EU106" s="169">
        <f t="shared" si="118"/>
        <v>0</v>
      </c>
      <c r="EV106" s="169">
        <f t="shared" si="118"/>
        <v>0</v>
      </c>
      <c r="EW106" s="169">
        <f t="shared" si="118"/>
        <v>0</v>
      </c>
      <c r="EX106" s="169">
        <f t="shared" si="118"/>
        <v>0</v>
      </c>
      <c r="EY106" s="169">
        <f t="shared" si="118"/>
        <v>0</v>
      </c>
      <c r="EZ106" s="169">
        <f t="shared" si="118"/>
        <v>0</v>
      </c>
      <c r="FA106" s="169">
        <f t="shared" si="118"/>
        <v>0</v>
      </c>
      <c r="FB106" s="169">
        <f t="shared" si="118"/>
        <v>0</v>
      </c>
      <c r="FC106" s="169">
        <f t="shared" si="118"/>
        <v>0</v>
      </c>
      <c r="FD106" s="169">
        <f t="shared" si="118"/>
        <v>0</v>
      </c>
      <c r="FE106" s="169">
        <f t="shared" si="118"/>
        <v>0</v>
      </c>
      <c r="FF106" s="169">
        <f t="shared" si="89"/>
        <v>0</v>
      </c>
      <c r="FG106" s="169">
        <f t="shared" si="89"/>
        <v>0</v>
      </c>
      <c r="FH106" s="169">
        <f t="shared" si="89"/>
        <v>0</v>
      </c>
      <c r="FI106" s="169">
        <f t="shared" si="89"/>
        <v>0</v>
      </c>
      <c r="FJ106" s="169">
        <f t="shared" si="89"/>
        <v>0</v>
      </c>
      <c r="FK106" s="169">
        <f t="shared" si="89"/>
        <v>0</v>
      </c>
      <c r="FL106" s="169">
        <f t="shared" si="89"/>
        <v>0</v>
      </c>
      <c r="FM106" s="169">
        <f t="shared" si="89"/>
        <v>0</v>
      </c>
      <c r="FO106" s="169">
        <f t="shared" si="119"/>
        <v>0</v>
      </c>
      <c r="FP106" s="169">
        <f t="shared" si="119"/>
        <v>0</v>
      </c>
      <c r="FQ106" s="169">
        <f t="shared" si="119"/>
        <v>0</v>
      </c>
      <c r="FR106" s="169">
        <f t="shared" si="119"/>
        <v>0</v>
      </c>
      <c r="FS106" s="169">
        <f t="shared" si="119"/>
        <v>0</v>
      </c>
      <c r="FT106" s="169">
        <f t="shared" si="119"/>
        <v>0</v>
      </c>
      <c r="FU106" s="169">
        <f t="shared" si="119"/>
        <v>0</v>
      </c>
      <c r="FV106" s="169">
        <f t="shared" si="119"/>
        <v>0</v>
      </c>
      <c r="FW106" s="169">
        <f t="shared" si="119"/>
        <v>0</v>
      </c>
      <c r="FX106" s="169">
        <f t="shared" si="119"/>
        <v>0</v>
      </c>
      <c r="FY106" s="169">
        <f t="shared" si="119"/>
        <v>0</v>
      </c>
      <c r="FZ106" s="169">
        <f t="shared" si="119"/>
        <v>0</v>
      </c>
      <c r="GA106" s="169">
        <f t="shared" si="119"/>
        <v>0</v>
      </c>
      <c r="GB106" s="169">
        <f t="shared" si="119"/>
        <v>0</v>
      </c>
      <c r="GC106" s="169">
        <f t="shared" si="119"/>
        <v>0</v>
      </c>
      <c r="GD106" s="169">
        <f t="shared" si="119"/>
        <v>0</v>
      </c>
      <c r="GE106" s="169">
        <f t="shared" si="90"/>
        <v>0</v>
      </c>
      <c r="GF106" s="169">
        <f t="shared" si="90"/>
        <v>0</v>
      </c>
      <c r="GG106" s="169">
        <f t="shared" si="90"/>
        <v>0</v>
      </c>
      <c r="GH106" s="169">
        <f t="shared" si="90"/>
        <v>0</v>
      </c>
      <c r="GI106" s="169">
        <f t="shared" si="90"/>
        <v>0</v>
      </c>
      <c r="GJ106" s="169">
        <f t="shared" si="90"/>
        <v>0</v>
      </c>
      <c r="GK106" s="169">
        <f t="shared" si="90"/>
        <v>0</v>
      </c>
      <c r="GL106" s="169">
        <f t="shared" si="90"/>
        <v>0</v>
      </c>
    </row>
    <row r="107" spans="1:194" s="169" customFormat="1" ht="15.75" hidden="1" thickBot="1">
      <c r="A107" s="499"/>
      <c r="B107" s="499"/>
      <c r="D107" s="626"/>
      <c r="E107" s="519"/>
      <c r="F107" s="519"/>
      <c r="G107" s="519"/>
      <c r="H107" s="627"/>
      <c r="I107" s="518"/>
      <c r="J107" s="516"/>
      <c r="K107" s="516"/>
      <c r="L107" s="519"/>
      <c r="M107" s="519"/>
      <c r="N107" s="520"/>
      <c r="O107" s="521">
        <f t="shared" si="97"/>
        <v>0</v>
      </c>
      <c r="P107" s="522"/>
      <c r="Q107" s="523">
        <f t="shared" si="98"/>
        <v>0</v>
      </c>
      <c r="R107" s="523">
        <f t="shared" si="99"/>
        <v>0</v>
      </c>
      <c r="S107" s="524" t="e">
        <f>#REF!</f>
        <v>#REF!</v>
      </c>
      <c r="T107" s="524">
        <v>18</v>
      </c>
      <c r="U107" s="524" t="e">
        <f t="shared" si="100"/>
        <v>#REF!</v>
      </c>
      <c r="V107" s="525"/>
      <c r="W107" s="525"/>
      <c r="X107" s="526">
        <f t="shared" si="101"/>
        <v>0</v>
      </c>
      <c r="Y107" s="527">
        <f t="shared" si="106"/>
        <v>0</v>
      </c>
      <c r="Z107" s="528"/>
      <c r="AA107" s="529"/>
      <c r="AB107" s="530"/>
      <c r="AC107" s="530"/>
      <c r="AD107" s="530"/>
      <c r="AE107" s="531"/>
      <c r="AF107" s="532">
        <f t="shared" si="107"/>
        <v>0</v>
      </c>
      <c r="AG107" s="628"/>
      <c r="AH107" s="534"/>
      <c r="AI107" s="534"/>
      <c r="AJ107" s="534"/>
      <c r="AK107" s="534"/>
      <c r="AL107" s="534"/>
      <c r="AM107" s="534"/>
      <c r="AN107" s="534"/>
      <c r="AO107" s="536">
        <f t="shared" si="108"/>
        <v>0</v>
      </c>
      <c r="AP107" s="537"/>
      <c r="AQ107" s="538"/>
      <c r="AR107" s="538"/>
      <c r="AS107" s="538"/>
      <c r="AT107" s="539"/>
      <c r="AU107" s="540"/>
      <c r="AV107" s="540"/>
      <c r="AW107" s="541"/>
      <c r="AX107" s="542">
        <f t="shared" si="109"/>
        <v>0</v>
      </c>
      <c r="AY107" s="543"/>
      <c r="AZ107" s="534"/>
      <c r="BA107" s="534"/>
      <c r="BB107" s="544"/>
      <c r="BC107" s="534"/>
      <c r="BD107" s="534"/>
      <c r="BE107" s="534"/>
      <c r="BF107" s="545"/>
      <c r="BG107" s="546">
        <f t="shared" si="87"/>
        <v>0</v>
      </c>
      <c r="BH107" s="547"/>
      <c r="BI107" s="548"/>
      <c r="BJ107" s="548"/>
      <c r="BK107" s="548"/>
      <c r="BL107" s="549"/>
      <c r="BM107" s="548"/>
      <c r="BN107" s="548"/>
      <c r="BO107" s="550"/>
      <c r="BP107" s="549">
        <f t="shared" si="73"/>
        <v>0</v>
      </c>
      <c r="BQ107" s="546">
        <f t="shared" si="102"/>
        <v>0</v>
      </c>
      <c r="BR107" s="547"/>
      <c r="BS107" s="548"/>
      <c r="BT107" s="548"/>
      <c r="BU107" s="548"/>
      <c r="BV107" s="549"/>
      <c r="BW107" s="548"/>
      <c r="BX107" s="548"/>
      <c r="BY107" s="550"/>
      <c r="BZ107" s="549">
        <f t="shared" si="91"/>
        <v>0</v>
      </c>
      <c r="CA107" s="546">
        <f t="shared" si="110"/>
        <v>0</v>
      </c>
      <c r="CB107" s="629"/>
      <c r="CC107" s="540"/>
      <c r="CD107" s="540"/>
      <c r="CE107" s="540"/>
      <c r="CF107" s="552"/>
      <c r="CG107" s="552"/>
      <c r="CH107" s="552"/>
      <c r="CI107" s="553"/>
      <c r="CJ107" s="554">
        <f t="shared" si="111"/>
        <v>0</v>
      </c>
      <c r="CK107" s="630">
        <f t="shared" si="103"/>
        <v>0</v>
      </c>
      <c r="CL107" s="631">
        <f t="shared" si="112"/>
        <v>0</v>
      </c>
      <c r="CM107" s="848"/>
      <c r="CN107" s="534"/>
      <c r="CO107" s="534"/>
      <c r="CP107" s="534"/>
      <c r="CQ107" s="534"/>
      <c r="CR107" s="534"/>
      <c r="CS107" s="768">
        <f t="shared" si="113"/>
        <v>0</v>
      </c>
      <c r="CT107" s="556"/>
      <c r="CU107" s="540"/>
      <c r="CV107" s="540"/>
      <c r="CW107" s="540"/>
      <c r="CX107" s="557"/>
      <c r="CY107" s="558"/>
      <c r="CZ107" s="559">
        <f t="shared" si="114"/>
        <v>0</v>
      </c>
      <c r="DA107" s="559">
        <f t="shared" si="92"/>
        <v>0</v>
      </c>
      <c r="DB107" s="559">
        <f t="shared" si="104"/>
        <v>0</v>
      </c>
      <c r="DC107" s="560">
        <f t="shared" si="93"/>
        <v>0</v>
      </c>
      <c r="DD107" s="561">
        <f t="shared" si="117"/>
        <v>0</v>
      </c>
      <c r="DE107" s="561">
        <f t="shared" si="116"/>
        <v>0</v>
      </c>
      <c r="DF107" s="561">
        <f t="shared" si="65"/>
        <v>0</v>
      </c>
      <c r="DG107" s="561">
        <f t="shared" si="94"/>
        <v>0</v>
      </c>
      <c r="DH107" s="561">
        <f t="shared" si="95"/>
        <v>0</v>
      </c>
      <c r="DI107" s="561">
        <f t="shared" si="81"/>
        <v>0</v>
      </c>
      <c r="DJ107" s="561">
        <f t="shared" si="96"/>
        <v>0</v>
      </c>
      <c r="DK107" s="561">
        <f t="shared" si="105"/>
        <v>0</v>
      </c>
      <c r="DL107" s="562">
        <f t="shared" si="82"/>
        <v>0</v>
      </c>
      <c r="DQ107" s="169">
        <f t="shared" si="115"/>
        <v>0</v>
      </c>
      <c r="DR107" s="169">
        <f t="shared" si="115"/>
        <v>0</v>
      </c>
      <c r="DS107" s="169">
        <f t="shared" si="115"/>
        <v>0</v>
      </c>
      <c r="DT107" s="169">
        <f t="shared" si="115"/>
        <v>0</v>
      </c>
      <c r="DU107" s="169">
        <f t="shared" si="115"/>
        <v>0</v>
      </c>
      <c r="DV107" s="169">
        <f t="shared" si="115"/>
        <v>0</v>
      </c>
      <c r="DW107" s="169">
        <f t="shared" si="115"/>
        <v>0</v>
      </c>
      <c r="DX107" s="169">
        <f t="shared" si="115"/>
        <v>0</v>
      </c>
      <c r="DY107" s="169">
        <f t="shared" si="115"/>
        <v>0</v>
      </c>
      <c r="DZ107" s="169">
        <f t="shared" si="115"/>
        <v>0</v>
      </c>
      <c r="EA107" s="169">
        <f t="shared" si="115"/>
        <v>0</v>
      </c>
      <c r="EB107" s="169">
        <f t="shared" si="115"/>
        <v>0</v>
      </c>
      <c r="EC107" s="169">
        <f t="shared" si="115"/>
        <v>0</v>
      </c>
      <c r="ED107" s="169">
        <f t="shared" si="115"/>
        <v>0</v>
      </c>
      <c r="EE107" s="169">
        <f t="shared" si="115"/>
        <v>0</v>
      </c>
      <c r="EF107" s="169">
        <f t="shared" si="115"/>
        <v>0</v>
      </c>
      <c r="EG107" s="169">
        <f t="shared" si="88"/>
        <v>0</v>
      </c>
      <c r="EH107" s="169">
        <f t="shared" si="88"/>
        <v>0</v>
      </c>
      <c r="EI107" s="169">
        <f t="shared" si="88"/>
        <v>0</v>
      </c>
      <c r="EJ107" s="169">
        <f t="shared" si="88"/>
        <v>0</v>
      </c>
      <c r="EK107" s="169">
        <f t="shared" si="88"/>
        <v>0</v>
      </c>
      <c r="EL107" s="169">
        <f t="shared" si="88"/>
        <v>0</v>
      </c>
      <c r="EM107" s="169">
        <f t="shared" si="88"/>
        <v>0</v>
      </c>
      <c r="EN107" s="169">
        <f t="shared" si="88"/>
        <v>0</v>
      </c>
      <c r="EP107" s="169">
        <f t="shared" si="118"/>
        <v>0</v>
      </c>
      <c r="EQ107" s="169">
        <f t="shared" si="118"/>
        <v>0</v>
      </c>
      <c r="ER107" s="169">
        <f t="shared" si="118"/>
        <v>0</v>
      </c>
      <c r="ES107" s="169">
        <f t="shared" si="118"/>
        <v>0</v>
      </c>
      <c r="ET107" s="169">
        <f t="shared" si="118"/>
        <v>0</v>
      </c>
      <c r="EU107" s="169">
        <f t="shared" si="118"/>
        <v>0</v>
      </c>
      <c r="EV107" s="169">
        <f t="shared" si="118"/>
        <v>0</v>
      </c>
      <c r="EW107" s="169">
        <f t="shared" si="118"/>
        <v>0</v>
      </c>
      <c r="EX107" s="169">
        <f t="shared" si="118"/>
        <v>0</v>
      </c>
      <c r="EY107" s="169">
        <f t="shared" si="118"/>
        <v>0</v>
      </c>
      <c r="EZ107" s="169">
        <f t="shared" si="118"/>
        <v>0</v>
      </c>
      <c r="FA107" s="169">
        <f t="shared" si="118"/>
        <v>0</v>
      </c>
      <c r="FB107" s="169">
        <f t="shared" si="118"/>
        <v>0</v>
      </c>
      <c r="FC107" s="169">
        <f t="shared" si="118"/>
        <v>0</v>
      </c>
      <c r="FD107" s="169">
        <f t="shared" si="118"/>
        <v>0</v>
      </c>
      <c r="FE107" s="169">
        <f t="shared" si="118"/>
        <v>0</v>
      </c>
      <c r="FF107" s="169">
        <f t="shared" si="89"/>
        <v>0</v>
      </c>
      <c r="FG107" s="169">
        <f t="shared" si="89"/>
        <v>0</v>
      </c>
      <c r="FH107" s="169">
        <f t="shared" si="89"/>
        <v>0</v>
      </c>
      <c r="FI107" s="169">
        <f t="shared" si="89"/>
        <v>0</v>
      </c>
      <c r="FJ107" s="169">
        <f t="shared" si="89"/>
        <v>0</v>
      </c>
      <c r="FK107" s="169">
        <f t="shared" si="89"/>
        <v>0</v>
      </c>
      <c r="FL107" s="169">
        <f t="shared" si="89"/>
        <v>0</v>
      </c>
      <c r="FM107" s="169">
        <f t="shared" si="89"/>
        <v>0</v>
      </c>
      <c r="FO107" s="169">
        <f t="shared" si="119"/>
        <v>0</v>
      </c>
      <c r="FP107" s="169">
        <f t="shared" si="119"/>
        <v>0</v>
      </c>
      <c r="FQ107" s="169">
        <f t="shared" si="119"/>
        <v>0</v>
      </c>
      <c r="FR107" s="169">
        <f t="shared" si="119"/>
        <v>0</v>
      </c>
      <c r="FS107" s="169">
        <f t="shared" si="119"/>
        <v>0</v>
      </c>
      <c r="FT107" s="169">
        <f t="shared" si="119"/>
        <v>0</v>
      </c>
      <c r="FU107" s="169">
        <f t="shared" si="119"/>
        <v>0</v>
      </c>
      <c r="FV107" s="169">
        <f t="shared" si="119"/>
        <v>0</v>
      </c>
      <c r="FW107" s="169">
        <f t="shared" si="119"/>
        <v>0</v>
      </c>
      <c r="FX107" s="169">
        <f t="shared" si="119"/>
        <v>0</v>
      </c>
      <c r="FY107" s="169">
        <f t="shared" si="119"/>
        <v>0</v>
      </c>
      <c r="FZ107" s="169">
        <f t="shared" si="119"/>
        <v>0</v>
      </c>
      <c r="GA107" s="169">
        <f t="shared" si="119"/>
        <v>0</v>
      </c>
      <c r="GB107" s="169">
        <f t="shared" si="119"/>
        <v>0</v>
      </c>
      <c r="GC107" s="169">
        <f t="shared" si="119"/>
        <v>0</v>
      </c>
      <c r="GD107" s="169">
        <f t="shared" si="119"/>
        <v>0</v>
      </c>
      <c r="GE107" s="169">
        <f t="shared" si="90"/>
        <v>0</v>
      </c>
      <c r="GF107" s="169">
        <f t="shared" si="90"/>
        <v>0</v>
      </c>
      <c r="GG107" s="169">
        <f t="shared" si="90"/>
        <v>0</v>
      </c>
      <c r="GH107" s="169">
        <f t="shared" si="90"/>
        <v>0</v>
      </c>
      <c r="GI107" s="169">
        <f t="shared" si="90"/>
        <v>0</v>
      </c>
      <c r="GJ107" s="169">
        <f t="shared" si="90"/>
        <v>0</v>
      </c>
      <c r="GK107" s="169">
        <f t="shared" si="90"/>
        <v>0</v>
      </c>
      <c r="GL107" s="169">
        <f t="shared" si="90"/>
        <v>0</v>
      </c>
    </row>
    <row r="108" spans="1:194" s="169" customFormat="1" ht="25.5">
      <c r="A108" s="402" t="s">
        <v>317</v>
      </c>
      <c r="B108" s="403">
        <f>J$350</f>
        <v>4639648</v>
      </c>
      <c r="D108" s="632" t="s">
        <v>392</v>
      </c>
      <c r="E108" s="405" t="s">
        <v>386</v>
      </c>
      <c r="F108" s="405"/>
      <c r="G108" s="405"/>
      <c r="H108" s="564"/>
      <c r="I108" s="407" t="s">
        <v>402</v>
      </c>
      <c r="J108" s="408" t="s">
        <v>331</v>
      </c>
      <c r="K108" s="408" t="s">
        <v>332</v>
      </c>
      <c r="L108" s="405">
        <v>32</v>
      </c>
      <c r="M108" s="405">
        <v>1</v>
      </c>
      <c r="N108" s="409">
        <v>1</v>
      </c>
      <c r="O108" s="410">
        <f t="shared" si="97"/>
        <v>32</v>
      </c>
      <c r="P108" s="411">
        <v>150</v>
      </c>
      <c r="Q108" s="412">
        <f t="shared" si="98"/>
        <v>157.5</v>
      </c>
      <c r="R108" s="412">
        <f t="shared" si="99"/>
        <v>5040</v>
      </c>
      <c r="S108" s="413" t="e">
        <f>#REF!</f>
        <v>#REF!</v>
      </c>
      <c r="T108" s="413">
        <v>19</v>
      </c>
      <c r="U108" s="413" t="e">
        <f t="shared" si="100"/>
        <v>#REF!</v>
      </c>
      <c r="V108" s="414">
        <v>19</v>
      </c>
      <c r="W108" s="414">
        <v>300</v>
      </c>
      <c r="X108" s="415">
        <f t="shared" si="101"/>
        <v>5040</v>
      </c>
      <c r="Y108" s="416">
        <f t="shared" si="106"/>
        <v>28728</v>
      </c>
      <c r="Z108" s="417"/>
      <c r="AA108" s="418"/>
      <c r="AB108" s="419"/>
      <c r="AC108" s="419"/>
      <c r="AD108" s="419"/>
      <c r="AE108" s="420"/>
      <c r="AF108" s="421">
        <f t="shared" si="107"/>
        <v>0</v>
      </c>
      <c r="AG108" s="441"/>
      <c r="AH108" s="424"/>
      <c r="AI108" s="424"/>
      <c r="AJ108" s="424"/>
      <c r="AK108" s="424"/>
      <c r="AL108" s="424"/>
      <c r="AM108" s="424"/>
      <c r="AN108" s="424"/>
      <c r="AO108" s="426">
        <f t="shared" si="108"/>
        <v>0</v>
      </c>
      <c r="AP108" s="430"/>
      <c r="AQ108" s="428"/>
      <c r="AR108" s="428"/>
      <c r="AS108" s="428"/>
      <c r="AT108" s="633"/>
      <c r="AU108" s="424"/>
      <c r="AV108" s="424"/>
      <c r="AW108" s="429"/>
      <c r="AX108" s="426">
        <f t="shared" si="109"/>
        <v>0</v>
      </c>
      <c r="AY108" s="430" t="s">
        <v>581</v>
      </c>
      <c r="AZ108" s="424"/>
      <c r="BA108" s="424"/>
      <c r="BB108" s="431">
        <v>120</v>
      </c>
      <c r="BC108" s="424">
        <v>26</v>
      </c>
      <c r="BD108" s="424">
        <v>16</v>
      </c>
      <c r="BE108" s="424">
        <v>90</v>
      </c>
      <c r="BF108" s="429">
        <v>0.8</v>
      </c>
      <c r="BG108" s="432">
        <f t="shared" si="87"/>
        <v>3120</v>
      </c>
      <c r="BH108" s="433"/>
      <c r="BI108" s="434"/>
      <c r="BJ108" s="434"/>
      <c r="BK108" s="434"/>
      <c r="BL108" s="435"/>
      <c r="BM108" s="434"/>
      <c r="BN108" s="434"/>
      <c r="BO108" s="436"/>
      <c r="BP108" s="435">
        <f t="shared" si="73"/>
        <v>0</v>
      </c>
      <c r="BQ108" s="432">
        <f t="shared" si="102"/>
        <v>0</v>
      </c>
      <c r="BR108" s="433"/>
      <c r="BS108" s="434"/>
      <c r="BT108" s="434"/>
      <c r="BU108" s="434"/>
      <c r="BV108" s="435"/>
      <c r="BW108" s="434"/>
      <c r="BX108" s="434"/>
      <c r="BY108" s="436"/>
      <c r="BZ108" s="435">
        <f t="shared" si="91"/>
        <v>0</v>
      </c>
      <c r="CA108" s="432">
        <f t="shared" si="110"/>
        <v>0</v>
      </c>
      <c r="CB108" s="634"/>
      <c r="CC108" s="424"/>
      <c r="CD108" s="424"/>
      <c r="CE108" s="424"/>
      <c r="CF108" s="434"/>
      <c r="CG108" s="434"/>
      <c r="CH108" s="434"/>
      <c r="CI108" s="436"/>
      <c r="CJ108" s="438">
        <f t="shared" si="111"/>
        <v>0</v>
      </c>
      <c r="CK108" s="439">
        <f t="shared" si="103"/>
        <v>0</v>
      </c>
      <c r="CL108" s="834">
        <f t="shared" si="112"/>
        <v>0</v>
      </c>
      <c r="CM108" s="868" t="s">
        <v>398</v>
      </c>
      <c r="CN108" s="849">
        <v>5820</v>
      </c>
      <c r="CO108" s="849">
        <v>2</v>
      </c>
      <c r="CP108" s="850">
        <v>4.3003</v>
      </c>
      <c r="CQ108" s="851">
        <v>360</v>
      </c>
      <c r="CR108" s="852">
        <v>0.55000000000000004</v>
      </c>
      <c r="CS108" s="426">
        <f t="shared" si="113"/>
        <v>11640</v>
      </c>
      <c r="CT108" s="441"/>
      <c r="CU108" s="424"/>
      <c r="CV108" s="424"/>
      <c r="CW108" s="424"/>
      <c r="CX108" s="442"/>
      <c r="CY108" s="443"/>
      <c r="CZ108" s="446">
        <f t="shared" si="114"/>
        <v>28728</v>
      </c>
      <c r="DA108" s="446">
        <f t="shared" si="92"/>
        <v>0</v>
      </c>
      <c r="DB108" s="445">
        <f>+CP108*CS108*CQ108*CR108/1000</f>
        <v>9910.9874160000018</v>
      </c>
      <c r="DC108" s="447">
        <f t="shared" si="93"/>
        <v>0</v>
      </c>
      <c r="DD108" s="448">
        <f t="shared" si="117"/>
        <v>0</v>
      </c>
      <c r="DE108" s="448">
        <f t="shared" si="116"/>
        <v>0</v>
      </c>
      <c r="DF108" s="448">
        <f t="shared" ref="DF108:DF166" si="120">SUM(DC108:DE108)</f>
        <v>0</v>
      </c>
      <c r="DG108" s="448">
        <f t="shared" si="94"/>
        <v>3594.24</v>
      </c>
      <c r="DH108" s="448">
        <f t="shared" si="95"/>
        <v>0</v>
      </c>
      <c r="DI108" s="448">
        <f t="shared" ref="DI108:DI175" si="121">SUM(DG108:DH108)</f>
        <v>3594.24</v>
      </c>
      <c r="DJ108" s="448">
        <f t="shared" si="96"/>
        <v>0</v>
      </c>
      <c r="DK108" s="448">
        <f t="shared" si="105"/>
        <v>0</v>
      </c>
      <c r="DL108" s="432">
        <f t="shared" ref="DL108:DL175" si="122">SUM(DJ108:DK108)</f>
        <v>0</v>
      </c>
      <c r="DQ108" s="169">
        <f t="shared" si="115"/>
        <v>0</v>
      </c>
      <c r="DR108" s="169">
        <f t="shared" si="115"/>
        <v>0</v>
      </c>
      <c r="DS108" s="169">
        <f t="shared" si="115"/>
        <v>0</v>
      </c>
      <c r="DT108" s="169">
        <f t="shared" si="115"/>
        <v>0</v>
      </c>
      <c r="DU108" s="169">
        <f t="shared" si="115"/>
        <v>0</v>
      </c>
      <c r="DV108" s="169">
        <f t="shared" si="115"/>
        <v>0</v>
      </c>
      <c r="DW108" s="169">
        <f t="shared" si="115"/>
        <v>0</v>
      </c>
      <c r="DX108" s="169">
        <f t="shared" si="115"/>
        <v>0</v>
      </c>
      <c r="DY108" s="169">
        <f t="shared" si="115"/>
        <v>0</v>
      </c>
      <c r="DZ108" s="169">
        <f t="shared" si="115"/>
        <v>0</v>
      </c>
      <c r="EA108" s="169">
        <f t="shared" si="115"/>
        <v>0</v>
      </c>
      <c r="EB108" s="169">
        <f t="shared" si="115"/>
        <v>0</v>
      </c>
      <c r="EC108" s="169">
        <f t="shared" si="115"/>
        <v>0</v>
      </c>
      <c r="ED108" s="169">
        <f t="shared" si="115"/>
        <v>0</v>
      </c>
      <c r="EE108" s="169">
        <f t="shared" si="115"/>
        <v>0</v>
      </c>
      <c r="EF108" s="169">
        <f t="shared" si="115"/>
        <v>0</v>
      </c>
      <c r="EG108" s="169">
        <f t="shared" si="88"/>
        <v>0</v>
      </c>
      <c r="EH108" s="169">
        <f t="shared" si="88"/>
        <v>0</v>
      </c>
      <c r="EI108" s="169">
        <f t="shared" si="88"/>
        <v>0</v>
      </c>
      <c r="EJ108" s="169">
        <f t="shared" si="88"/>
        <v>0</v>
      </c>
      <c r="EK108" s="169">
        <f t="shared" si="88"/>
        <v>0</v>
      </c>
      <c r="EL108" s="169">
        <f t="shared" si="88"/>
        <v>0</v>
      </c>
      <c r="EM108" s="169">
        <f t="shared" si="88"/>
        <v>5040</v>
      </c>
      <c r="EN108" s="169">
        <f t="shared" si="88"/>
        <v>0</v>
      </c>
      <c r="EP108" s="169">
        <f t="shared" si="118"/>
        <v>0</v>
      </c>
      <c r="EQ108" s="169">
        <f t="shared" si="118"/>
        <v>0</v>
      </c>
      <c r="ER108" s="169">
        <f t="shared" si="118"/>
        <v>0</v>
      </c>
      <c r="ES108" s="169">
        <f t="shared" si="118"/>
        <v>0</v>
      </c>
      <c r="ET108" s="169">
        <f t="shared" si="118"/>
        <v>0</v>
      </c>
      <c r="EU108" s="169">
        <f t="shared" si="118"/>
        <v>0</v>
      </c>
      <c r="EV108" s="169">
        <f t="shared" si="118"/>
        <v>0</v>
      </c>
      <c r="EW108" s="169">
        <f t="shared" si="118"/>
        <v>0</v>
      </c>
      <c r="EX108" s="169">
        <f t="shared" si="118"/>
        <v>0</v>
      </c>
      <c r="EY108" s="169">
        <f t="shared" si="118"/>
        <v>0</v>
      </c>
      <c r="EZ108" s="169">
        <f t="shared" si="118"/>
        <v>0</v>
      </c>
      <c r="FA108" s="169">
        <f t="shared" si="118"/>
        <v>0</v>
      </c>
      <c r="FB108" s="169">
        <f t="shared" si="118"/>
        <v>0</v>
      </c>
      <c r="FC108" s="169">
        <f t="shared" si="118"/>
        <v>0</v>
      </c>
      <c r="FD108" s="169">
        <f t="shared" si="118"/>
        <v>0</v>
      </c>
      <c r="FE108" s="169">
        <f t="shared" si="118"/>
        <v>0</v>
      </c>
      <c r="FF108" s="169">
        <f t="shared" si="89"/>
        <v>0</v>
      </c>
      <c r="FG108" s="169">
        <f t="shared" si="89"/>
        <v>0</v>
      </c>
      <c r="FH108" s="169">
        <f t="shared" si="89"/>
        <v>0</v>
      </c>
      <c r="FI108" s="169">
        <f t="shared" si="89"/>
        <v>0</v>
      </c>
      <c r="FJ108" s="169">
        <f t="shared" si="89"/>
        <v>0</v>
      </c>
      <c r="FK108" s="169">
        <f t="shared" si="89"/>
        <v>0</v>
      </c>
      <c r="FL108" s="169">
        <f t="shared" si="89"/>
        <v>28728</v>
      </c>
      <c r="FM108" s="169">
        <f t="shared" si="89"/>
        <v>0</v>
      </c>
      <c r="FO108" s="169">
        <f t="shared" si="119"/>
        <v>0</v>
      </c>
      <c r="FP108" s="169">
        <f t="shared" si="119"/>
        <v>0</v>
      </c>
      <c r="FQ108" s="169">
        <f t="shared" si="119"/>
        <v>0</v>
      </c>
      <c r="FR108" s="169">
        <f t="shared" si="119"/>
        <v>0</v>
      </c>
      <c r="FS108" s="169">
        <f t="shared" si="119"/>
        <v>0</v>
      </c>
      <c r="FT108" s="169">
        <f t="shared" si="119"/>
        <v>0</v>
      </c>
      <c r="FU108" s="169">
        <f t="shared" si="119"/>
        <v>0</v>
      </c>
      <c r="FV108" s="169">
        <f t="shared" si="119"/>
        <v>0</v>
      </c>
      <c r="FW108" s="169">
        <f t="shared" si="119"/>
        <v>0</v>
      </c>
      <c r="FX108" s="169">
        <f t="shared" si="119"/>
        <v>0</v>
      </c>
      <c r="FY108" s="169">
        <f t="shared" si="119"/>
        <v>0</v>
      </c>
      <c r="FZ108" s="169">
        <f t="shared" si="119"/>
        <v>0</v>
      </c>
      <c r="GA108" s="169">
        <f t="shared" si="119"/>
        <v>0</v>
      </c>
      <c r="GB108" s="169">
        <f t="shared" si="119"/>
        <v>0</v>
      </c>
      <c r="GC108" s="169">
        <f t="shared" si="119"/>
        <v>0</v>
      </c>
      <c r="GD108" s="169">
        <f t="shared" si="119"/>
        <v>0</v>
      </c>
      <c r="GE108" s="169">
        <f t="shared" si="90"/>
        <v>0</v>
      </c>
      <c r="GF108" s="169">
        <f t="shared" si="90"/>
        <v>0</v>
      </c>
      <c r="GG108" s="169">
        <f t="shared" si="90"/>
        <v>0</v>
      </c>
      <c r="GH108" s="169">
        <f t="shared" si="90"/>
        <v>0</v>
      </c>
      <c r="GI108" s="169">
        <f t="shared" si="90"/>
        <v>0</v>
      </c>
      <c r="GJ108" s="169">
        <f t="shared" si="90"/>
        <v>0</v>
      </c>
      <c r="GK108" s="169">
        <f t="shared" si="90"/>
        <v>32</v>
      </c>
      <c r="GL108" s="169">
        <f t="shared" si="90"/>
        <v>0</v>
      </c>
    </row>
    <row r="109" spans="1:194" s="169" customFormat="1" ht="25.5">
      <c r="A109" s="402" t="s">
        <v>318</v>
      </c>
      <c r="B109" s="403">
        <f>L$344</f>
        <v>2377514.2425875412</v>
      </c>
      <c r="D109" s="635" t="s">
        <v>392</v>
      </c>
      <c r="E109" s="450" t="s">
        <v>386</v>
      </c>
      <c r="F109" s="450"/>
      <c r="G109" s="450"/>
      <c r="H109" s="500"/>
      <c r="I109" s="452" t="s">
        <v>403</v>
      </c>
      <c r="J109" s="453" t="s">
        <v>331</v>
      </c>
      <c r="K109" s="453" t="s">
        <v>332</v>
      </c>
      <c r="L109" s="450">
        <v>26</v>
      </c>
      <c r="M109" s="450">
        <v>1</v>
      </c>
      <c r="N109" s="454">
        <v>1</v>
      </c>
      <c r="O109" s="455">
        <f t="shared" si="97"/>
        <v>26</v>
      </c>
      <c r="P109" s="456">
        <v>400</v>
      </c>
      <c r="Q109" s="457">
        <f t="shared" si="98"/>
        <v>420</v>
      </c>
      <c r="R109" s="457">
        <f t="shared" si="99"/>
        <v>10920</v>
      </c>
      <c r="S109" s="458" t="e">
        <f>#REF!</f>
        <v>#REF!</v>
      </c>
      <c r="T109" s="458">
        <v>20</v>
      </c>
      <c r="U109" s="458" t="e">
        <f t="shared" si="100"/>
        <v>#REF!</v>
      </c>
      <c r="V109" s="459">
        <v>19</v>
      </c>
      <c r="W109" s="459">
        <v>300</v>
      </c>
      <c r="X109" s="460">
        <f t="shared" si="101"/>
        <v>10920</v>
      </c>
      <c r="Y109" s="461">
        <f t="shared" si="106"/>
        <v>62244</v>
      </c>
      <c r="Z109" s="1042" t="s">
        <v>393</v>
      </c>
      <c r="AA109" s="463">
        <v>300</v>
      </c>
      <c r="AB109" s="464">
        <v>2</v>
      </c>
      <c r="AC109" s="464">
        <v>19</v>
      </c>
      <c r="AD109" s="464">
        <v>266</v>
      </c>
      <c r="AE109" s="465">
        <v>0.1</v>
      </c>
      <c r="AF109" s="466">
        <f t="shared" si="107"/>
        <v>600</v>
      </c>
      <c r="AG109" s="488"/>
      <c r="AH109" s="469"/>
      <c r="AI109" s="469"/>
      <c r="AJ109" s="469"/>
      <c r="AK109" s="469"/>
      <c r="AL109" s="469"/>
      <c r="AM109" s="469"/>
      <c r="AN109" s="469"/>
      <c r="AO109" s="471">
        <f t="shared" si="108"/>
        <v>0</v>
      </c>
      <c r="AP109" s="472"/>
      <c r="AQ109" s="636"/>
      <c r="AR109" s="637"/>
      <c r="AS109" s="637"/>
      <c r="AT109" s="453"/>
      <c r="AU109" s="453"/>
      <c r="AV109" s="453"/>
      <c r="AW109" s="475"/>
      <c r="AX109" s="471">
        <f t="shared" si="109"/>
        <v>0</v>
      </c>
      <c r="AY109" s="497"/>
      <c r="AZ109" s="469"/>
      <c r="BA109" s="469"/>
      <c r="BB109" s="478"/>
      <c r="BC109" s="469"/>
      <c r="BD109" s="469"/>
      <c r="BE109" s="469"/>
      <c r="BF109" s="475"/>
      <c r="BG109" s="479">
        <f t="shared" si="87"/>
        <v>0</v>
      </c>
      <c r="BH109" s="480"/>
      <c r="BI109" s="481"/>
      <c r="BJ109" s="481"/>
      <c r="BK109" s="481"/>
      <c r="BL109" s="482"/>
      <c r="BM109" s="481"/>
      <c r="BN109" s="481"/>
      <c r="BO109" s="483"/>
      <c r="BP109" s="482">
        <f t="shared" ref="BP109:BP129" si="123">BK109*BI109</f>
        <v>0</v>
      </c>
      <c r="BQ109" s="479">
        <f t="shared" si="102"/>
        <v>0</v>
      </c>
      <c r="BR109" s="480"/>
      <c r="BS109" s="481"/>
      <c r="BT109" s="481"/>
      <c r="BU109" s="481"/>
      <c r="BV109" s="482"/>
      <c r="BW109" s="481"/>
      <c r="BX109" s="481"/>
      <c r="BY109" s="483"/>
      <c r="BZ109" s="482">
        <f t="shared" ref="BZ109:BZ128" si="124">BU109*BS109</f>
        <v>0</v>
      </c>
      <c r="CA109" s="479">
        <f t="shared" si="110"/>
        <v>0</v>
      </c>
      <c r="CB109" s="638"/>
      <c r="CC109" s="469"/>
      <c r="CD109" s="469"/>
      <c r="CE109" s="469"/>
      <c r="CF109" s="481"/>
      <c r="CG109" s="481"/>
      <c r="CH109" s="481"/>
      <c r="CI109" s="483"/>
      <c r="CJ109" s="485">
        <f t="shared" si="111"/>
        <v>0</v>
      </c>
      <c r="CK109" s="486">
        <f t="shared" si="103"/>
        <v>0</v>
      </c>
      <c r="CL109" s="836">
        <f t="shared" si="112"/>
        <v>0</v>
      </c>
      <c r="CM109" s="1047" t="s">
        <v>580</v>
      </c>
      <c r="CN109" s="747">
        <v>6650</v>
      </c>
      <c r="CO109" s="747">
        <v>1</v>
      </c>
      <c r="CP109" s="747">
        <v>5</v>
      </c>
      <c r="CQ109" s="747">
        <v>360</v>
      </c>
      <c r="CR109" s="748">
        <v>0.6</v>
      </c>
      <c r="CS109" s="471">
        <f t="shared" si="113"/>
        <v>6650</v>
      </c>
      <c r="CT109" s="488"/>
      <c r="CU109" s="469"/>
      <c r="CV109" s="469"/>
      <c r="CW109" s="469"/>
      <c r="CX109" s="489"/>
      <c r="CY109" s="490"/>
      <c r="CZ109" s="491">
        <f t="shared" si="114"/>
        <v>62244</v>
      </c>
      <c r="DA109" s="491">
        <f t="shared" si="92"/>
        <v>303.24</v>
      </c>
      <c r="DB109" s="492">
        <f t="shared" si="104"/>
        <v>7182</v>
      </c>
      <c r="DC109" s="493">
        <f t="shared" si="93"/>
        <v>0</v>
      </c>
      <c r="DD109" s="494">
        <f t="shared" si="117"/>
        <v>0</v>
      </c>
      <c r="DE109" s="494">
        <f t="shared" si="116"/>
        <v>0</v>
      </c>
      <c r="DF109" s="494">
        <f t="shared" si="120"/>
        <v>0</v>
      </c>
      <c r="DG109" s="494">
        <f t="shared" si="94"/>
        <v>0</v>
      </c>
      <c r="DH109" s="494">
        <f t="shared" si="95"/>
        <v>0</v>
      </c>
      <c r="DI109" s="494">
        <f t="shared" si="121"/>
        <v>0</v>
      </c>
      <c r="DJ109" s="494">
        <f t="shared" si="96"/>
        <v>0</v>
      </c>
      <c r="DK109" s="494">
        <f t="shared" si="105"/>
        <v>0</v>
      </c>
      <c r="DL109" s="479">
        <f t="shared" si="122"/>
        <v>0</v>
      </c>
      <c r="DQ109" s="169">
        <f t="shared" si="115"/>
        <v>0</v>
      </c>
      <c r="DR109" s="169">
        <f t="shared" si="115"/>
        <v>0</v>
      </c>
      <c r="DS109" s="169">
        <f t="shared" si="115"/>
        <v>0</v>
      </c>
      <c r="DT109" s="169">
        <f t="shared" si="115"/>
        <v>0</v>
      </c>
      <c r="DU109" s="169">
        <f t="shared" si="115"/>
        <v>0</v>
      </c>
      <c r="DV109" s="169">
        <f t="shared" si="115"/>
        <v>0</v>
      </c>
      <c r="DW109" s="169">
        <f t="shared" si="115"/>
        <v>0</v>
      </c>
      <c r="DX109" s="169">
        <f t="shared" si="115"/>
        <v>0</v>
      </c>
      <c r="DY109" s="169">
        <f t="shared" si="115"/>
        <v>0</v>
      </c>
      <c r="DZ109" s="169">
        <f t="shared" si="115"/>
        <v>0</v>
      </c>
      <c r="EA109" s="169">
        <f t="shared" si="115"/>
        <v>0</v>
      </c>
      <c r="EB109" s="169">
        <f t="shared" si="115"/>
        <v>0</v>
      </c>
      <c r="EC109" s="169">
        <f t="shared" si="115"/>
        <v>0</v>
      </c>
      <c r="ED109" s="169">
        <f t="shared" si="115"/>
        <v>0</v>
      </c>
      <c r="EE109" s="169">
        <f t="shared" si="115"/>
        <v>0</v>
      </c>
      <c r="EF109" s="169">
        <f t="shared" si="115"/>
        <v>0</v>
      </c>
      <c r="EG109" s="169">
        <f t="shared" si="88"/>
        <v>0</v>
      </c>
      <c r="EH109" s="169">
        <f t="shared" si="88"/>
        <v>0</v>
      </c>
      <c r="EI109" s="169">
        <f t="shared" si="88"/>
        <v>0</v>
      </c>
      <c r="EJ109" s="169">
        <f t="shared" si="88"/>
        <v>0</v>
      </c>
      <c r="EK109" s="169">
        <f t="shared" si="88"/>
        <v>0</v>
      </c>
      <c r="EL109" s="169">
        <f t="shared" si="88"/>
        <v>0</v>
      </c>
      <c r="EM109" s="169">
        <f t="shared" si="88"/>
        <v>0</v>
      </c>
      <c r="EN109" s="169">
        <f t="shared" si="88"/>
        <v>0</v>
      </c>
      <c r="EP109" s="169">
        <f t="shared" si="118"/>
        <v>0</v>
      </c>
      <c r="EQ109" s="169">
        <f t="shared" si="118"/>
        <v>0</v>
      </c>
      <c r="ER109" s="169">
        <f t="shared" si="118"/>
        <v>0</v>
      </c>
      <c r="ES109" s="169">
        <f t="shared" si="118"/>
        <v>0</v>
      </c>
      <c r="ET109" s="169">
        <f t="shared" si="118"/>
        <v>0</v>
      </c>
      <c r="EU109" s="169">
        <f t="shared" si="118"/>
        <v>0</v>
      </c>
      <c r="EV109" s="169">
        <f t="shared" si="118"/>
        <v>0</v>
      </c>
      <c r="EW109" s="169">
        <f t="shared" si="118"/>
        <v>0</v>
      </c>
      <c r="EX109" s="169">
        <f t="shared" si="118"/>
        <v>0</v>
      </c>
      <c r="EY109" s="169">
        <f t="shared" si="118"/>
        <v>0</v>
      </c>
      <c r="EZ109" s="169">
        <f t="shared" si="118"/>
        <v>0</v>
      </c>
      <c r="FA109" s="169">
        <f t="shared" si="118"/>
        <v>0</v>
      </c>
      <c r="FB109" s="169">
        <f t="shared" si="118"/>
        <v>0</v>
      </c>
      <c r="FC109" s="169">
        <f t="shared" si="118"/>
        <v>0</v>
      </c>
      <c r="FD109" s="169">
        <f t="shared" si="118"/>
        <v>0</v>
      </c>
      <c r="FE109" s="169">
        <f t="shared" si="118"/>
        <v>0</v>
      </c>
      <c r="FF109" s="169">
        <f t="shared" si="89"/>
        <v>0</v>
      </c>
      <c r="FG109" s="169">
        <f t="shared" si="89"/>
        <v>0</v>
      </c>
      <c r="FH109" s="169">
        <f t="shared" si="89"/>
        <v>0</v>
      </c>
      <c r="FI109" s="169">
        <f t="shared" si="89"/>
        <v>0</v>
      </c>
      <c r="FJ109" s="169">
        <f t="shared" si="89"/>
        <v>0</v>
      </c>
      <c r="FK109" s="169">
        <f t="shared" si="89"/>
        <v>0</v>
      </c>
      <c r="FL109" s="169">
        <f t="shared" si="89"/>
        <v>0</v>
      </c>
      <c r="FM109" s="169">
        <f t="shared" si="89"/>
        <v>0</v>
      </c>
      <c r="FO109" s="169">
        <f t="shared" si="119"/>
        <v>0</v>
      </c>
      <c r="FP109" s="169">
        <f t="shared" si="119"/>
        <v>0</v>
      </c>
      <c r="FQ109" s="169">
        <f t="shared" si="119"/>
        <v>0</v>
      </c>
      <c r="FR109" s="169">
        <f t="shared" si="119"/>
        <v>0</v>
      </c>
      <c r="FS109" s="169">
        <f t="shared" si="119"/>
        <v>0</v>
      </c>
      <c r="FT109" s="169">
        <f t="shared" si="119"/>
        <v>0</v>
      </c>
      <c r="FU109" s="169">
        <f t="shared" si="119"/>
        <v>0</v>
      </c>
      <c r="FV109" s="169">
        <f t="shared" si="119"/>
        <v>0</v>
      </c>
      <c r="FW109" s="169">
        <f t="shared" si="119"/>
        <v>0</v>
      </c>
      <c r="FX109" s="169">
        <f t="shared" si="119"/>
        <v>0</v>
      </c>
      <c r="FY109" s="169">
        <f t="shared" si="119"/>
        <v>0</v>
      </c>
      <c r="FZ109" s="169">
        <f t="shared" si="119"/>
        <v>0</v>
      </c>
      <c r="GA109" s="169">
        <f t="shared" si="119"/>
        <v>0</v>
      </c>
      <c r="GB109" s="169">
        <f t="shared" si="119"/>
        <v>0</v>
      </c>
      <c r="GC109" s="169">
        <f t="shared" si="119"/>
        <v>0</v>
      </c>
      <c r="GD109" s="169">
        <f t="shared" si="119"/>
        <v>0</v>
      </c>
      <c r="GE109" s="169">
        <f t="shared" si="90"/>
        <v>0</v>
      </c>
      <c r="GF109" s="169">
        <f t="shared" si="90"/>
        <v>0</v>
      </c>
      <c r="GG109" s="169">
        <f t="shared" si="90"/>
        <v>0</v>
      </c>
      <c r="GH109" s="169">
        <f t="shared" si="90"/>
        <v>0</v>
      </c>
      <c r="GI109" s="169">
        <f t="shared" si="90"/>
        <v>0</v>
      </c>
      <c r="GJ109" s="169">
        <f t="shared" si="90"/>
        <v>0</v>
      </c>
      <c r="GK109" s="169">
        <f t="shared" si="90"/>
        <v>0</v>
      </c>
      <c r="GL109" s="169">
        <f t="shared" si="90"/>
        <v>0</v>
      </c>
    </row>
    <row r="110" spans="1:194" s="169" customFormat="1" ht="30.75" customHeight="1">
      <c r="A110" s="402" t="s">
        <v>319</v>
      </c>
      <c r="B110" s="495">
        <f>L$350</f>
        <v>0.48756581478001321</v>
      </c>
      <c r="D110" s="635" t="s">
        <v>392</v>
      </c>
      <c r="E110" s="450" t="s">
        <v>386</v>
      </c>
      <c r="F110" s="450"/>
      <c r="G110" s="450"/>
      <c r="H110" s="500"/>
      <c r="I110" s="452" t="s">
        <v>405</v>
      </c>
      <c r="J110" s="453" t="s">
        <v>399</v>
      </c>
      <c r="K110" s="453" t="s">
        <v>400</v>
      </c>
      <c r="L110" s="450">
        <v>42</v>
      </c>
      <c r="M110" s="450">
        <v>2</v>
      </c>
      <c r="N110" s="454">
        <v>1</v>
      </c>
      <c r="O110" s="455">
        <f t="shared" si="97"/>
        <v>84</v>
      </c>
      <c r="P110" s="456">
        <v>58</v>
      </c>
      <c r="Q110" s="457">
        <f t="shared" si="98"/>
        <v>72.5</v>
      </c>
      <c r="R110" s="457">
        <f t="shared" si="99"/>
        <v>6090</v>
      </c>
      <c r="S110" s="458" t="e">
        <f>#REF!</f>
        <v>#REF!</v>
      </c>
      <c r="T110" s="458">
        <v>21</v>
      </c>
      <c r="U110" s="458" t="e">
        <f t="shared" si="100"/>
        <v>#REF!</v>
      </c>
      <c r="V110" s="459">
        <v>19</v>
      </c>
      <c r="W110" s="459">
        <v>300</v>
      </c>
      <c r="X110" s="460">
        <f t="shared" si="101"/>
        <v>6090</v>
      </c>
      <c r="Y110" s="461">
        <f t="shared" si="106"/>
        <v>34713</v>
      </c>
      <c r="Z110" s="1043" t="s">
        <v>336</v>
      </c>
      <c r="AA110" s="747">
        <v>175</v>
      </c>
      <c r="AB110" s="747">
        <v>11</v>
      </c>
      <c r="AC110" s="747">
        <v>19</v>
      </c>
      <c r="AD110" s="747">
        <v>266</v>
      </c>
      <c r="AE110" s="748">
        <v>0.9</v>
      </c>
      <c r="AF110" s="485">
        <f t="shared" si="107"/>
        <v>1925</v>
      </c>
      <c r="AG110" s="488"/>
      <c r="AH110" s="469"/>
      <c r="AI110" s="469"/>
      <c r="AJ110" s="469"/>
      <c r="AK110" s="469"/>
      <c r="AL110" s="469"/>
      <c r="AM110" s="469"/>
      <c r="AN110" s="469"/>
      <c r="AO110" s="471">
        <f t="shared" si="108"/>
        <v>0</v>
      </c>
      <c r="AP110" s="472"/>
      <c r="AQ110" s="496"/>
      <c r="AR110" s="639"/>
      <c r="AS110" s="639"/>
      <c r="AT110" s="469"/>
      <c r="AU110" s="469"/>
      <c r="AV110" s="469"/>
      <c r="AW110" s="475"/>
      <c r="AX110" s="471">
        <f t="shared" si="109"/>
        <v>0</v>
      </c>
      <c r="AY110" s="497"/>
      <c r="AZ110" s="469"/>
      <c r="BA110" s="469"/>
      <c r="BB110" s="478"/>
      <c r="BC110" s="469"/>
      <c r="BD110" s="469"/>
      <c r="BE110" s="469"/>
      <c r="BF110" s="475"/>
      <c r="BG110" s="479">
        <f t="shared" si="87"/>
        <v>0</v>
      </c>
      <c r="BH110" s="480"/>
      <c r="BI110" s="481"/>
      <c r="BJ110" s="481"/>
      <c r="BK110" s="481"/>
      <c r="BL110" s="482"/>
      <c r="BM110" s="481"/>
      <c r="BN110" s="481"/>
      <c r="BO110" s="483"/>
      <c r="BP110" s="482">
        <f t="shared" si="123"/>
        <v>0</v>
      </c>
      <c r="BQ110" s="479">
        <f t="shared" si="102"/>
        <v>0</v>
      </c>
      <c r="BR110" s="480"/>
      <c r="BS110" s="481"/>
      <c r="BT110" s="481"/>
      <c r="BU110" s="481"/>
      <c r="BV110" s="482"/>
      <c r="BW110" s="481"/>
      <c r="BX110" s="481"/>
      <c r="BY110" s="483"/>
      <c r="BZ110" s="482">
        <f t="shared" si="124"/>
        <v>0</v>
      </c>
      <c r="CA110" s="479">
        <f t="shared" si="110"/>
        <v>0</v>
      </c>
      <c r="CB110" s="480"/>
      <c r="CC110" s="469"/>
      <c r="CD110" s="503"/>
      <c r="CE110" s="469"/>
      <c r="CF110" s="481"/>
      <c r="CG110" s="481"/>
      <c r="CH110" s="481"/>
      <c r="CI110" s="483"/>
      <c r="CJ110" s="485">
        <f t="shared" si="111"/>
        <v>0</v>
      </c>
      <c r="CK110" s="486">
        <f t="shared" si="103"/>
        <v>0</v>
      </c>
      <c r="CL110" s="836">
        <f t="shared" si="112"/>
        <v>0</v>
      </c>
      <c r="CM110" s="853" t="s">
        <v>394</v>
      </c>
      <c r="CN110" s="747">
        <v>1085</v>
      </c>
      <c r="CO110" s="747">
        <v>4</v>
      </c>
      <c r="CP110" s="747">
        <v>5</v>
      </c>
      <c r="CQ110" s="747">
        <v>360</v>
      </c>
      <c r="CR110" s="748">
        <v>0.6</v>
      </c>
      <c r="CS110" s="471">
        <f t="shared" si="113"/>
        <v>4340</v>
      </c>
      <c r="CT110" s="488"/>
      <c r="CU110" s="469"/>
      <c r="CV110" s="469"/>
      <c r="CW110" s="469"/>
      <c r="CX110" s="489"/>
      <c r="CY110" s="490"/>
      <c r="CZ110" s="491">
        <f t="shared" si="114"/>
        <v>34713</v>
      </c>
      <c r="DA110" s="491">
        <f t="shared" si="92"/>
        <v>8756.0550000000003</v>
      </c>
      <c r="DB110" s="492">
        <f t="shared" si="104"/>
        <v>4687.2</v>
      </c>
      <c r="DC110" s="493">
        <f t="shared" si="93"/>
        <v>0</v>
      </c>
      <c r="DD110" s="494">
        <f t="shared" si="117"/>
        <v>0</v>
      </c>
      <c r="DE110" s="494">
        <f t="shared" si="116"/>
        <v>0</v>
      </c>
      <c r="DF110" s="494">
        <f t="shared" si="120"/>
        <v>0</v>
      </c>
      <c r="DG110" s="494">
        <f t="shared" si="94"/>
        <v>0</v>
      </c>
      <c r="DH110" s="494">
        <f t="shared" si="95"/>
        <v>0</v>
      </c>
      <c r="DI110" s="494">
        <f t="shared" si="121"/>
        <v>0</v>
      </c>
      <c r="DJ110" s="494">
        <f t="shared" si="96"/>
        <v>0</v>
      </c>
      <c r="DK110" s="494">
        <f t="shared" si="105"/>
        <v>0</v>
      </c>
      <c r="DL110" s="479">
        <f t="shared" si="122"/>
        <v>0</v>
      </c>
      <c r="DQ110" s="169">
        <f t="shared" si="115"/>
        <v>0</v>
      </c>
      <c r="DR110" s="169">
        <f t="shared" si="115"/>
        <v>6090</v>
      </c>
      <c r="DS110" s="169">
        <f t="shared" si="115"/>
        <v>0</v>
      </c>
      <c r="DT110" s="169">
        <f t="shared" si="115"/>
        <v>0</v>
      </c>
      <c r="DU110" s="169">
        <f t="shared" si="115"/>
        <v>0</v>
      </c>
      <c r="DV110" s="169">
        <f t="shared" si="115"/>
        <v>0</v>
      </c>
      <c r="DW110" s="169">
        <f t="shared" si="115"/>
        <v>0</v>
      </c>
      <c r="DX110" s="169">
        <f t="shared" si="115"/>
        <v>0</v>
      </c>
      <c r="DY110" s="169">
        <f t="shared" si="115"/>
        <v>0</v>
      </c>
      <c r="DZ110" s="169">
        <f t="shared" si="115"/>
        <v>0</v>
      </c>
      <c r="EA110" s="169">
        <f t="shared" si="115"/>
        <v>0</v>
      </c>
      <c r="EB110" s="169">
        <f t="shared" si="115"/>
        <v>0</v>
      </c>
      <c r="EC110" s="169">
        <f t="shared" si="115"/>
        <v>0</v>
      </c>
      <c r="ED110" s="169">
        <f t="shared" si="115"/>
        <v>0</v>
      </c>
      <c r="EE110" s="169">
        <f t="shared" si="115"/>
        <v>0</v>
      </c>
      <c r="EF110" s="169">
        <f t="shared" si="115"/>
        <v>0</v>
      </c>
      <c r="EG110" s="169">
        <f t="shared" si="88"/>
        <v>0</v>
      </c>
      <c r="EH110" s="169">
        <f t="shared" si="88"/>
        <v>0</v>
      </c>
      <c r="EI110" s="169">
        <f t="shared" si="88"/>
        <v>0</v>
      </c>
      <c r="EJ110" s="169">
        <f t="shared" si="88"/>
        <v>0</v>
      </c>
      <c r="EK110" s="169">
        <f t="shared" si="88"/>
        <v>0</v>
      </c>
      <c r="EL110" s="169">
        <f t="shared" si="88"/>
        <v>0</v>
      </c>
      <c r="EM110" s="169">
        <f t="shared" si="88"/>
        <v>0</v>
      </c>
      <c r="EN110" s="169">
        <f t="shared" si="88"/>
        <v>0</v>
      </c>
      <c r="EP110" s="169">
        <f t="shared" si="118"/>
        <v>0</v>
      </c>
      <c r="EQ110" s="169">
        <f t="shared" si="118"/>
        <v>34713</v>
      </c>
      <c r="ER110" s="169">
        <f t="shared" si="118"/>
        <v>0</v>
      </c>
      <c r="ES110" s="169">
        <f t="shared" si="118"/>
        <v>0</v>
      </c>
      <c r="ET110" s="169">
        <f t="shared" si="118"/>
        <v>0</v>
      </c>
      <c r="EU110" s="169">
        <f t="shared" si="118"/>
        <v>0</v>
      </c>
      <c r="EV110" s="169">
        <f t="shared" si="118"/>
        <v>0</v>
      </c>
      <c r="EW110" s="169">
        <f t="shared" si="118"/>
        <v>0</v>
      </c>
      <c r="EX110" s="169">
        <f t="shared" si="118"/>
        <v>0</v>
      </c>
      <c r="EY110" s="169">
        <f t="shared" si="118"/>
        <v>0</v>
      </c>
      <c r="EZ110" s="169">
        <f t="shared" si="118"/>
        <v>0</v>
      </c>
      <c r="FA110" s="169">
        <f t="shared" si="118"/>
        <v>0</v>
      </c>
      <c r="FB110" s="169">
        <f t="shared" si="118"/>
        <v>0</v>
      </c>
      <c r="FC110" s="169">
        <f t="shared" si="118"/>
        <v>0</v>
      </c>
      <c r="FD110" s="169">
        <f t="shared" si="118"/>
        <v>0</v>
      </c>
      <c r="FE110" s="169">
        <f t="shared" si="118"/>
        <v>0</v>
      </c>
      <c r="FF110" s="169">
        <f t="shared" si="89"/>
        <v>0</v>
      </c>
      <c r="FG110" s="169">
        <f t="shared" si="89"/>
        <v>0</v>
      </c>
      <c r="FH110" s="169">
        <f t="shared" si="89"/>
        <v>0</v>
      </c>
      <c r="FI110" s="169">
        <f t="shared" si="89"/>
        <v>0</v>
      </c>
      <c r="FJ110" s="169">
        <f t="shared" si="89"/>
        <v>0</v>
      </c>
      <c r="FK110" s="169">
        <f t="shared" si="89"/>
        <v>0</v>
      </c>
      <c r="FL110" s="169">
        <f t="shared" si="89"/>
        <v>0</v>
      </c>
      <c r="FM110" s="169">
        <f t="shared" si="89"/>
        <v>0</v>
      </c>
      <c r="FO110" s="169">
        <f t="shared" si="119"/>
        <v>0</v>
      </c>
      <c r="FP110" s="169">
        <f t="shared" si="119"/>
        <v>42</v>
      </c>
      <c r="FQ110" s="169">
        <f t="shared" si="119"/>
        <v>0</v>
      </c>
      <c r="FR110" s="169">
        <f t="shared" si="119"/>
        <v>0</v>
      </c>
      <c r="FS110" s="169">
        <f t="shared" si="119"/>
        <v>0</v>
      </c>
      <c r="FT110" s="169">
        <f t="shared" si="119"/>
        <v>0</v>
      </c>
      <c r="FU110" s="169">
        <f t="shared" si="119"/>
        <v>0</v>
      </c>
      <c r="FV110" s="169">
        <f t="shared" si="119"/>
        <v>0</v>
      </c>
      <c r="FW110" s="169">
        <f t="shared" si="119"/>
        <v>0</v>
      </c>
      <c r="FX110" s="169">
        <f t="shared" si="119"/>
        <v>0</v>
      </c>
      <c r="FY110" s="169">
        <f t="shared" si="119"/>
        <v>0</v>
      </c>
      <c r="FZ110" s="169">
        <f t="shared" si="119"/>
        <v>0</v>
      </c>
      <c r="GA110" s="169">
        <f t="shared" si="119"/>
        <v>0</v>
      </c>
      <c r="GB110" s="169">
        <f t="shared" si="119"/>
        <v>0</v>
      </c>
      <c r="GC110" s="169">
        <f t="shared" si="119"/>
        <v>0</v>
      </c>
      <c r="GD110" s="169">
        <f t="shared" si="119"/>
        <v>0</v>
      </c>
      <c r="GE110" s="169">
        <f t="shared" si="90"/>
        <v>0</v>
      </c>
      <c r="GF110" s="169">
        <f t="shared" si="90"/>
        <v>0</v>
      </c>
      <c r="GG110" s="169">
        <f t="shared" si="90"/>
        <v>0</v>
      </c>
      <c r="GH110" s="169">
        <f t="shared" si="90"/>
        <v>0</v>
      </c>
      <c r="GI110" s="169">
        <f t="shared" si="90"/>
        <v>0</v>
      </c>
      <c r="GJ110" s="169">
        <f t="shared" si="90"/>
        <v>0</v>
      </c>
      <c r="GK110" s="169">
        <f t="shared" si="90"/>
        <v>0</v>
      </c>
      <c r="GL110" s="169">
        <f t="shared" si="90"/>
        <v>0</v>
      </c>
    </row>
    <row r="111" spans="1:194" s="169" customFormat="1" ht="42" customHeight="1">
      <c r="A111" s="499"/>
      <c r="B111" s="499"/>
      <c r="D111" s="635" t="s">
        <v>392</v>
      </c>
      <c r="E111" s="450" t="s">
        <v>386</v>
      </c>
      <c r="F111" s="450" t="s">
        <v>401</v>
      </c>
      <c r="G111" s="450"/>
      <c r="H111" s="500"/>
      <c r="I111" s="452" t="s">
        <v>404</v>
      </c>
      <c r="J111" s="453" t="s">
        <v>331</v>
      </c>
      <c r="K111" s="453" t="s">
        <v>332</v>
      </c>
      <c r="L111" s="450">
        <v>39</v>
      </c>
      <c r="M111" s="450">
        <v>2</v>
      </c>
      <c r="N111" s="454">
        <v>1</v>
      </c>
      <c r="O111" s="455">
        <f t="shared" si="97"/>
        <v>78</v>
      </c>
      <c r="P111" s="456">
        <v>23.5</v>
      </c>
      <c r="Q111" s="457">
        <f>P111*IF(K111="ELECTRÓNICO",1.05,IF(K111="ELECTROMAGNÉTICO",1.25,1))</f>
        <v>24.675000000000001</v>
      </c>
      <c r="R111" s="457">
        <f>O111*Q111</f>
        <v>1924.65</v>
      </c>
      <c r="S111" s="458" t="e">
        <f>#REF!</f>
        <v>#REF!</v>
      </c>
      <c r="T111" s="458">
        <v>21</v>
      </c>
      <c r="U111" s="458" t="e">
        <f>T111*S111</f>
        <v>#REF!</v>
      </c>
      <c r="V111" s="459">
        <v>16</v>
      </c>
      <c r="W111" s="459">
        <v>300</v>
      </c>
      <c r="X111" s="460">
        <f t="shared" si="101"/>
        <v>1924.65</v>
      </c>
      <c r="Y111" s="461">
        <f t="shared" si="106"/>
        <v>9238.32</v>
      </c>
      <c r="Z111" s="1042" t="s">
        <v>336</v>
      </c>
      <c r="AA111" s="463">
        <v>175</v>
      </c>
      <c r="AB111" s="464">
        <v>6</v>
      </c>
      <c r="AC111" s="464">
        <v>19</v>
      </c>
      <c r="AD111" s="464">
        <v>266</v>
      </c>
      <c r="AE111" s="465">
        <v>0.9</v>
      </c>
      <c r="AF111" s="466">
        <f>AA111*AB111</f>
        <v>1050</v>
      </c>
      <c r="AG111" s="488"/>
      <c r="AH111" s="469"/>
      <c r="AI111" s="469"/>
      <c r="AJ111" s="469"/>
      <c r="AK111" s="469"/>
      <c r="AL111" s="469"/>
      <c r="AM111" s="469"/>
      <c r="AN111" s="469"/>
      <c r="AO111" s="471">
        <f t="shared" si="108"/>
        <v>0</v>
      </c>
      <c r="AP111" s="472"/>
      <c r="AQ111" s="496"/>
      <c r="AR111" s="639"/>
      <c r="AS111" s="639"/>
      <c r="AT111" s="469"/>
      <c r="AU111" s="469"/>
      <c r="AV111" s="469"/>
      <c r="AW111" s="475"/>
      <c r="AX111" s="471">
        <f t="shared" si="109"/>
        <v>0</v>
      </c>
      <c r="AY111" s="497"/>
      <c r="AZ111" s="469"/>
      <c r="BA111" s="469"/>
      <c r="BB111" s="478"/>
      <c r="BC111" s="469"/>
      <c r="BD111" s="469"/>
      <c r="BE111" s="469"/>
      <c r="BF111" s="475"/>
      <c r="BG111" s="479">
        <f t="shared" si="87"/>
        <v>0</v>
      </c>
      <c r="BH111" s="480"/>
      <c r="BI111" s="481"/>
      <c r="BJ111" s="481"/>
      <c r="BK111" s="481"/>
      <c r="BL111" s="482"/>
      <c r="BM111" s="548"/>
      <c r="BN111" s="548"/>
      <c r="BO111" s="483"/>
      <c r="BP111" s="482">
        <f t="shared" si="123"/>
        <v>0</v>
      </c>
      <c r="BQ111" s="479">
        <f t="shared" si="102"/>
        <v>0</v>
      </c>
      <c r="BR111" s="480" t="s">
        <v>406</v>
      </c>
      <c r="BS111" s="481">
        <v>2</v>
      </c>
      <c r="BT111" s="481">
        <v>18550</v>
      </c>
      <c r="BU111" s="481"/>
      <c r="BV111" s="482"/>
      <c r="BW111" s="481">
        <v>17</v>
      </c>
      <c r="BX111" s="481">
        <v>90</v>
      </c>
      <c r="BY111" s="483">
        <v>0.8</v>
      </c>
      <c r="BZ111" s="482">
        <f t="shared" si="124"/>
        <v>0</v>
      </c>
      <c r="CA111" s="479">
        <f t="shared" si="110"/>
        <v>37100</v>
      </c>
      <c r="CB111" s="480"/>
      <c r="CC111" s="469"/>
      <c r="CD111" s="503"/>
      <c r="CE111" s="469"/>
      <c r="CF111" s="481"/>
      <c r="CG111" s="481"/>
      <c r="CH111" s="481"/>
      <c r="CI111" s="483"/>
      <c r="CJ111" s="485">
        <f t="shared" si="111"/>
        <v>0</v>
      </c>
      <c r="CK111" s="486">
        <f t="shared" si="103"/>
        <v>37100</v>
      </c>
      <c r="CL111" s="836">
        <f t="shared" si="112"/>
        <v>37100</v>
      </c>
      <c r="CM111" s="1037" t="s">
        <v>498</v>
      </c>
      <c r="CN111" s="1040">
        <v>2200</v>
      </c>
      <c r="CO111" s="1039">
        <v>10</v>
      </c>
      <c r="CP111" s="1039">
        <v>3</v>
      </c>
      <c r="CQ111" s="1041">
        <v>266</v>
      </c>
      <c r="CR111" s="748">
        <v>0.9</v>
      </c>
      <c r="CS111" s="471">
        <f t="shared" si="113"/>
        <v>22000</v>
      </c>
      <c r="CT111" s="488"/>
      <c r="CU111" s="469"/>
      <c r="CV111" s="469"/>
      <c r="CW111" s="469"/>
      <c r="CX111" s="489"/>
      <c r="CY111" s="490"/>
      <c r="CZ111" s="491">
        <f t="shared" si="114"/>
        <v>9238.32</v>
      </c>
      <c r="DA111" s="491">
        <f t="shared" si="92"/>
        <v>4776.03</v>
      </c>
      <c r="DB111" s="492">
        <f t="shared" si="104"/>
        <v>15800.4</v>
      </c>
      <c r="DC111" s="493">
        <f t="shared" si="93"/>
        <v>0</v>
      </c>
      <c r="DD111" s="494">
        <f t="shared" si="117"/>
        <v>0</v>
      </c>
      <c r="DE111" s="494">
        <f t="shared" si="116"/>
        <v>0</v>
      </c>
      <c r="DF111" s="494">
        <f t="shared" si="120"/>
        <v>0</v>
      </c>
      <c r="DG111" s="494">
        <f t="shared" si="94"/>
        <v>0</v>
      </c>
      <c r="DH111" s="494">
        <f t="shared" si="95"/>
        <v>0</v>
      </c>
      <c r="DI111" s="494">
        <f t="shared" si="121"/>
        <v>0</v>
      </c>
      <c r="DJ111" s="494">
        <f t="shared" si="96"/>
        <v>45410.400000000001</v>
      </c>
      <c r="DK111" s="494">
        <f t="shared" si="105"/>
        <v>0</v>
      </c>
      <c r="DL111" s="479">
        <f t="shared" si="122"/>
        <v>45410.400000000001</v>
      </c>
      <c r="DQ111" s="169">
        <f t="shared" si="115"/>
        <v>0</v>
      </c>
      <c r="DR111" s="169">
        <f t="shared" si="115"/>
        <v>0</v>
      </c>
      <c r="DS111" s="169">
        <f t="shared" si="115"/>
        <v>0</v>
      </c>
      <c r="DT111" s="169">
        <f t="shared" si="115"/>
        <v>0</v>
      </c>
      <c r="DU111" s="169">
        <f t="shared" si="115"/>
        <v>0</v>
      </c>
      <c r="DV111" s="169">
        <f t="shared" si="115"/>
        <v>0</v>
      </c>
      <c r="DW111" s="169">
        <f t="shared" si="115"/>
        <v>0</v>
      </c>
      <c r="DX111" s="169">
        <f t="shared" si="115"/>
        <v>0</v>
      </c>
      <c r="DY111" s="169">
        <f t="shared" si="115"/>
        <v>0</v>
      </c>
      <c r="DZ111" s="169">
        <f t="shared" si="115"/>
        <v>0</v>
      </c>
      <c r="EA111" s="169">
        <f t="shared" si="115"/>
        <v>0</v>
      </c>
      <c r="EB111" s="169">
        <f t="shared" si="115"/>
        <v>0</v>
      </c>
      <c r="EC111" s="169">
        <f t="shared" si="115"/>
        <v>0</v>
      </c>
      <c r="ED111" s="169">
        <f t="shared" si="115"/>
        <v>0</v>
      </c>
      <c r="EE111" s="169">
        <f t="shared" si="115"/>
        <v>1924.65</v>
      </c>
      <c r="EF111" s="169">
        <f t="shared" si="115"/>
        <v>0</v>
      </c>
      <c r="EG111" s="169">
        <f t="shared" si="88"/>
        <v>0</v>
      </c>
      <c r="EH111" s="169">
        <f t="shared" si="88"/>
        <v>0</v>
      </c>
      <c r="EI111" s="169">
        <f t="shared" si="88"/>
        <v>0</v>
      </c>
      <c r="EJ111" s="169">
        <f t="shared" si="88"/>
        <v>0</v>
      </c>
      <c r="EK111" s="169">
        <f t="shared" si="88"/>
        <v>0</v>
      </c>
      <c r="EL111" s="169">
        <f t="shared" si="88"/>
        <v>0</v>
      </c>
      <c r="EM111" s="169">
        <f t="shared" si="88"/>
        <v>0</v>
      </c>
      <c r="EN111" s="169">
        <f t="shared" si="88"/>
        <v>0</v>
      </c>
      <c r="EP111" s="169">
        <f t="shared" si="118"/>
        <v>0</v>
      </c>
      <c r="EQ111" s="169">
        <f t="shared" si="118"/>
        <v>0</v>
      </c>
      <c r="ER111" s="169">
        <f t="shared" si="118"/>
        <v>0</v>
      </c>
      <c r="ES111" s="169">
        <f t="shared" si="118"/>
        <v>0</v>
      </c>
      <c r="ET111" s="169">
        <f t="shared" si="118"/>
        <v>0</v>
      </c>
      <c r="EU111" s="169">
        <f t="shared" si="118"/>
        <v>0</v>
      </c>
      <c r="EV111" s="169">
        <f t="shared" si="118"/>
        <v>0</v>
      </c>
      <c r="EW111" s="169">
        <f t="shared" si="118"/>
        <v>0</v>
      </c>
      <c r="EX111" s="169">
        <f t="shared" si="118"/>
        <v>0</v>
      </c>
      <c r="EY111" s="169">
        <f t="shared" si="118"/>
        <v>0</v>
      </c>
      <c r="EZ111" s="169">
        <f t="shared" si="118"/>
        <v>0</v>
      </c>
      <c r="FA111" s="169">
        <f t="shared" si="118"/>
        <v>0</v>
      </c>
      <c r="FB111" s="169">
        <f t="shared" si="118"/>
        <v>0</v>
      </c>
      <c r="FC111" s="169">
        <f t="shared" si="118"/>
        <v>0</v>
      </c>
      <c r="FD111" s="169">
        <f t="shared" si="118"/>
        <v>9238.32</v>
      </c>
      <c r="FE111" s="169">
        <f t="shared" si="118"/>
        <v>0</v>
      </c>
      <c r="FF111" s="169">
        <f t="shared" si="89"/>
        <v>0</v>
      </c>
      <c r="FG111" s="169">
        <f t="shared" si="89"/>
        <v>0</v>
      </c>
      <c r="FH111" s="169">
        <f t="shared" si="89"/>
        <v>0</v>
      </c>
      <c r="FI111" s="169">
        <f t="shared" si="89"/>
        <v>0</v>
      </c>
      <c r="FJ111" s="169">
        <f t="shared" si="89"/>
        <v>0</v>
      </c>
      <c r="FK111" s="169">
        <f t="shared" si="89"/>
        <v>0</v>
      </c>
      <c r="FL111" s="169">
        <f t="shared" si="89"/>
        <v>0</v>
      </c>
      <c r="FM111" s="169">
        <f t="shared" si="89"/>
        <v>0</v>
      </c>
      <c r="FO111" s="169">
        <f t="shared" si="119"/>
        <v>0</v>
      </c>
      <c r="FP111" s="169">
        <f t="shared" si="119"/>
        <v>0</v>
      </c>
      <c r="FQ111" s="169">
        <f t="shared" si="119"/>
        <v>0</v>
      </c>
      <c r="FR111" s="169">
        <f t="shared" si="119"/>
        <v>0</v>
      </c>
      <c r="FS111" s="169">
        <f t="shared" si="119"/>
        <v>0</v>
      </c>
      <c r="FT111" s="169">
        <f t="shared" si="119"/>
        <v>0</v>
      </c>
      <c r="FU111" s="169">
        <f t="shared" si="119"/>
        <v>0</v>
      </c>
      <c r="FV111" s="169">
        <f t="shared" si="119"/>
        <v>0</v>
      </c>
      <c r="FW111" s="169">
        <f t="shared" si="119"/>
        <v>0</v>
      </c>
      <c r="FX111" s="169">
        <f t="shared" si="119"/>
        <v>0</v>
      </c>
      <c r="FY111" s="169">
        <f t="shared" si="119"/>
        <v>0</v>
      </c>
      <c r="FZ111" s="169">
        <f t="shared" si="119"/>
        <v>0</v>
      </c>
      <c r="GA111" s="169">
        <f t="shared" si="119"/>
        <v>0</v>
      </c>
      <c r="GB111" s="169">
        <f t="shared" si="119"/>
        <v>0</v>
      </c>
      <c r="GC111" s="169">
        <f t="shared" si="119"/>
        <v>39</v>
      </c>
      <c r="GD111" s="169">
        <f t="shared" si="119"/>
        <v>0</v>
      </c>
      <c r="GE111" s="169">
        <f t="shared" si="90"/>
        <v>0</v>
      </c>
      <c r="GF111" s="169">
        <f t="shared" si="90"/>
        <v>0</v>
      </c>
      <c r="GG111" s="169">
        <f t="shared" si="90"/>
        <v>0</v>
      </c>
      <c r="GH111" s="169">
        <f t="shared" si="90"/>
        <v>0</v>
      </c>
      <c r="GI111" s="169">
        <f t="shared" si="90"/>
        <v>0</v>
      </c>
      <c r="GJ111" s="169">
        <f t="shared" si="90"/>
        <v>0</v>
      </c>
      <c r="GK111" s="169">
        <f t="shared" si="90"/>
        <v>0</v>
      </c>
      <c r="GL111" s="169">
        <f t="shared" si="90"/>
        <v>0</v>
      </c>
    </row>
    <row r="112" spans="1:194" s="169" customFormat="1" ht="29.25" customHeight="1">
      <c r="A112" s="499"/>
      <c r="B112" s="499"/>
      <c r="D112" s="635" t="s">
        <v>392</v>
      </c>
      <c r="E112" s="450" t="s">
        <v>544</v>
      </c>
      <c r="F112" s="450" t="s">
        <v>534</v>
      </c>
      <c r="G112" s="450"/>
      <c r="H112" s="500"/>
      <c r="I112" s="452" t="s">
        <v>295</v>
      </c>
      <c r="J112" s="453" t="s">
        <v>399</v>
      </c>
      <c r="K112" s="453" t="s">
        <v>400</v>
      </c>
      <c r="L112" s="450">
        <v>18</v>
      </c>
      <c r="M112" s="450">
        <v>1</v>
      </c>
      <c r="N112" s="454">
        <v>1</v>
      </c>
      <c r="O112" s="455">
        <f t="shared" si="97"/>
        <v>18</v>
      </c>
      <c r="P112" s="456">
        <v>28</v>
      </c>
      <c r="Q112" s="457">
        <f t="shared" si="98"/>
        <v>35</v>
      </c>
      <c r="R112" s="457">
        <f t="shared" si="99"/>
        <v>630</v>
      </c>
      <c r="S112" s="458" t="e">
        <f>#REF!</f>
        <v>#REF!</v>
      </c>
      <c r="T112" s="458">
        <v>22</v>
      </c>
      <c r="U112" s="458" t="e">
        <f t="shared" si="100"/>
        <v>#REF!</v>
      </c>
      <c r="V112" s="459">
        <v>19</v>
      </c>
      <c r="W112" s="459">
        <v>300</v>
      </c>
      <c r="X112" s="460">
        <f t="shared" si="101"/>
        <v>630</v>
      </c>
      <c r="Y112" s="461">
        <f t="shared" si="106"/>
        <v>3591</v>
      </c>
      <c r="Z112" s="1042" t="s">
        <v>395</v>
      </c>
      <c r="AA112" s="463">
        <v>150</v>
      </c>
      <c r="AB112" s="464">
        <v>4</v>
      </c>
      <c r="AC112" s="464">
        <v>24</v>
      </c>
      <c r="AD112" s="464">
        <v>365</v>
      </c>
      <c r="AE112" s="465">
        <v>1</v>
      </c>
      <c r="AF112" s="466">
        <f t="shared" si="107"/>
        <v>600</v>
      </c>
      <c r="AG112" s="488"/>
      <c r="AH112" s="469"/>
      <c r="AI112" s="469"/>
      <c r="AJ112" s="469"/>
      <c r="AK112" s="469"/>
      <c r="AL112" s="469"/>
      <c r="AM112" s="469"/>
      <c r="AN112" s="469"/>
      <c r="AO112" s="471">
        <f t="shared" si="108"/>
        <v>0</v>
      </c>
      <c r="AP112" s="472"/>
      <c r="AQ112" s="496"/>
      <c r="AR112" s="639"/>
      <c r="AS112" s="639"/>
      <c r="AT112" s="469"/>
      <c r="AU112" s="469"/>
      <c r="AV112" s="469"/>
      <c r="AW112" s="475"/>
      <c r="AX112" s="471">
        <f t="shared" si="109"/>
        <v>0</v>
      </c>
      <c r="AY112" s="497"/>
      <c r="AZ112" s="469"/>
      <c r="BA112" s="469"/>
      <c r="BB112" s="478"/>
      <c r="BC112" s="469"/>
      <c r="BD112" s="469"/>
      <c r="BE112" s="469"/>
      <c r="BF112" s="475"/>
      <c r="BG112" s="479">
        <f t="shared" si="87"/>
        <v>0</v>
      </c>
      <c r="BH112" s="480" t="s">
        <v>549</v>
      </c>
      <c r="BI112" s="481">
        <v>1</v>
      </c>
      <c r="BJ112" s="481">
        <f>BK112/BL112</f>
        <v>3625</v>
      </c>
      <c r="BK112" s="481">
        <v>8700</v>
      </c>
      <c r="BL112" s="482">
        <v>2.4</v>
      </c>
      <c r="BM112" s="459">
        <v>17</v>
      </c>
      <c r="BN112" s="459">
        <v>60</v>
      </c>
      <c r="BO112" s="483">
        <v>0.8</v>
      </c>
      <c r="BP112" s="482">
        <f t="shared" si="123"/>
        <v>8700</v>
      </c>
      <c r="BQ112" s="479">
        <f t="shared" si="102"/>
        <v>3625</v>
      </c>
      <c r="BR112" s="480" t="s">
        <v>484</v>
      </c>
      <c r="BS112" s="481">
        <v>1</v>
      </c>
      <c r="BT112" s="481">
        <f t="shared" ref="BT112:BT128" si="125">BU112/BV112</f>
        <v>3400</v>
      </c>
      <c r="BU112" s="481">
        <v>6800</v>
      </c>
      <c r="BV112" s="482">
        <v>2</v>
      </c>
      <c r="BW112" s="481">
        <v>17</v>
      </c>
      <c r="BX112" s="459">
        <v>90</v>
      </c>
      <c r="BY112" s="483">
        <v>0.8</v>
      </c>
      <c r="BZ112" s="482">
        <f t="shared" si="124"/>
        <v>6800</v>
      </c>
      <c r="CA112" s="479">
        <f t="shared" si="110"/>
        <v>3400</v>
      </c>
      <c r="CB112" s="480"/>
      <c r="CC112" s="469"/>
      <c r="CD112" s="503"/>
      <c r="CE112" s="469"/>
      <c r="CF112" s="481"/>
      <c r="CG112" s="481"/>
      <c r="CH112" s="481"/>
      <c r="CI112" s="483"/>
      <c r="CJ112" s="485">
        <f t="shared" si="111"/>
        <v>0</v>
      </c>
      <c r="CK112" s="486">
        <f t="shared" si="103"/>
        <v>7025</v>
      </c>
      <c r="CL112" s="836">
        <f t="shared" si="112"/>
        <v>7025</v>
      </c>
      <c r="CM112" s="1037" t="s">
        <v>499</v>
      </c>
      <c r="CN112" s="1040">
        <v>25000</v>
      </c>
      <c r="CO112" s="1039">
        <v>4</v>
      </c>
      <c r="CP112" s="1039">
        <v>2</v>
      </c>
      <c r="CQ112" s="1041">
        <v>266</v>
      </c>
      <c r="CR112" s="748">
        <v>0.9</v>
      </c>
      <c r="CS112" s="471">
        <f>CN112*CO112</f>
        <v>100000</v>
      </c>
      <c r="CT112" s="488"/>
      <c r="CU112" s="469"/>
      <c r="CV112" s="469"/>
      <c r="CW112" s="469"/>
      <c r="CX112" s="489"/>
      <c r="CY112" s="490"/>
      <c r="CZ112" s="491">
        <f t="shared" si="114"/>
        <v>3591</v>
      </c>
      <c r="DA112" s="491">
        <f t="shared" si="92"/>
        <v>5256</v>
      </c>
      <c r="DB112" s="492">
        <f t="shared" si="104"/>
        <v>47880</v>
      </c>
      <c r="DC112" s="493">
        <f t="shared" si="93"/>
        <v>0</v>
      </c>
      <c r="DD112" s="494">
        <f t="shared" si="117"/>
        <v>0</v>
      </c>
      <c r="DE112" s="494">
        <f t="shared" si="116"/>
        <v>0</v>
      </c>
      <c r="DF112" s="494">
        <f t="shared" si="120"/>
        <v>0</v>
      </c>
      <c r="DG112" s="494">
        <f t="shared" si="94"/>
        <v>0</v>
      </c>
      <c r="DH112" s="494">
        <f t="shared" si="95"/>
        <v>0</v>
      </c>
      <c r="DI112" s="494">
        <f t="shared" si="121"/>
        <v>0</v>
      </c>
      <c r="DJ112" s="494">
        <f t="shared" si="96"/>
        <v>4161.6000000000004</v>
      </c>
      <c r="DK112" s="494">
        <f t="shared" si="105"/>
        <v>2958</v>
      </c>
      <c r="DL112" s="479">
        <f t="shared" si="122"/>
        <v>7119.6</v>
      </c>
      <c r="DQ112" s="169">
        <f t="shared" si="115"/>
        <v>0</v>
      </c>
      <c r="DR112" s="169">
        <f t="shared" si="115"/>
        <v>0</v>
      </c>
      <c r="DS112" s="169">
        <f t="shared" si="115"/>
        <v>630</v>
      </c>
      <c r="DT112" s="169">
        <f t="shared" si="115"/>
        <v>0</v>
      </c>
      <c r="DU112" s="169">
        <f t="shared" si="115"/>
        <v>0</v>
      </c>
      <c r="DV112" s="169">
        <f t="shared" si="115"/>
        <v>0</v>
      </c>
      <c r="DW112" s="169">
        <f t="shared" si="115"/>
        <v>0</v>
      </c>
      <c r="DX112" s="169">
        <f t="shared" si="115"/>
        <v>0</v>
      </c>
      <c r="DY112" s="169">
        <f t="shared" si="115"/>
        <v>0</v>
      </c>
      <c r="DZ112" s="169">
        <f t="shared" si="115"/>
        <v>0</v>
      </c>
      <c r="EA112" s="169">
        <f t="shared" si="115"/>
        <v>0</v>
      </c>
      <c r="EB112" s="169">
        <f t="shared" si="115"/>
        <v>0</v>
      </c>
      <c r="EC112" s="169">
        <f t="shared" si="115"/>
        <v>0</v>
      </c>
      <c r="ED112" s="169">
        <f t="shared" si="115"/>
        <v>0</v>
      </c>
      <c r="EE112" s="169">
        <f t="shared" si="115"/>
        <v>0</v>
      </c>
      <c r="EF112" s="169">
        <f>IF($I112=EF$3,$X112,0)</f>
        <v>0</v>
      </c>
      <c r="EG112" s="169">
        <f t="shared" si="88"/>
        <v>0</v>
      </c>
      <c r="EH112" s="169">
        <f t="shared" si="88"/>
        <v>0</v>
      </c>
      <c r="EI112" s="169">
        <f t="shared" si="88"/>
        <v>0</v>
      </c>
      <c r="EJ112" s="169">
        <f t="shared" si="88"/>
        <v>0</v>
      </c>
      <c r="EK112" s="169">
        <f t="shared" si="88"/>
        <v>0</v>
      </c>
      <c r="EL112" s="169">
        <f t="shared" si="88"/>
        <v>0</v>
      </c>
      <c r="EM112" s="169">
        <f t="shared" si="88"/>
        <v>0</v>
      </c>
      <c r="EN112" s="169">
        <f t="shared" si="88"/>
        <v>0</v>
      </c>
      <c r="EP112" s="169">
        <f t="shared" si="118"/>
        <v>0</v>
      </c>
      <c r="EQ112" s="169">
        <f t="shared" si="118"/>
        <v>0</v>
      </c>
      <c r="ER112" s="169">
        <f t="shared" si="118"/>
        <v>3591</v>
      </c>
      <c r="ES112" s="169">
        <f t="shared" si="118"/>
        <v>0</v>
      </c>
      <c r="ET112" s="169">
        <f t="shared" si="118"/>
        <v>0</v>
      </c>
      <c r="EU112" s="169">
        <f t="shared" si="118"/>
        <v>0</v>
      </c>
      <c r="EV112" s="169">
        <f t="shared" si="118"/>
        <v>0</v>
      </c>
      <c r="EW112" s="169">
        <f t="shared" si="118"/>
        <v>0</v>
      </c>
      <c r="EX112" s="169">
        <f t="shared" si="118"/>
        <v>0</v>
      </c>
      <c r="EY112" s="169">
        <f t="shared" si="118"/>
        <v>0</v>
      </c>
      <c r="EZ112" s="169">
        <f t="shared" si="118"/>
        <v>0</v>
      </c>
      <c r="FA112" s="169">
        <f t="shared" si="118"/>
        <v>0</v>
      </c>
      <c r="FB112" s="169">
        <f t="shared" si="118"/>
        <v>0</v>
      </c>
      <c r="FC112" s="169">
        <f t="shared" si="118"/>
        <v>0</v>
      </c>
      <c r="FD112" s="169">
        <f t="shared" si="118"/>
        <v>0</v>
      </c>
      <c r="FE112" s="169">
        <f t="shared" si="89"/>
        <v>0</v>
      </c>
      <c r="FF112" s="169">
        <f t="shared" si="89"/>
        <v>0</v>
      </c>
      <c r="FG112" s="169">
        <f t="shared" si="89"/>
        <v>0</v>
      </c>
      <c r="FH112" s="169">
        <f t="shared" si="89"/>
        <v>0</v>
      </c>
      <c r="FI112" s="169">
        <f t="shared" si="89"/>
        <v>0</v>
      </c>
      <c r="FJ112" s="169">
        <f t="shared" si="89"/>
        <v>0</v>
      </c>
      <c r="FK112" s="169">
        <f t="shared" si="89"/>
        <v>0</v>
      </c>
      <c r="FL112" s="169">
        <f t="shared" si="89"/>
        <v>0</v>
      </c>
      <c r="FM112" s="169">
        <f t="shared" si="89"/>
        <v>0</v>
      </c>
      <c r="FO112" s="169">
        <f t="shared" si="119"/>
        <v>0</v>
      </c>
      <c r="FP112" s="169">
        <f t="shared" si="119"/>
        <v>0</v>
      </c>
      <c r="FQ112" s="169">
        <f t="shared" si="119"/>
        <v>18</v>
      </c>
      <c r="FR112" s="169">
        <f t="shared" si="119"/>
        <v>0</v>
      </c>
      <c r="FS112" s="169">
        <f t="shared" si="119"/>
        <v>0</v>
      </c>
      <c r="FT112" s="169">
        <f t="shared" si="119"/>
        <v>0</v>
      </c>
      <c r="FU112" s="169">
        <f t="shared" si="119"/>
        <v>0</v>
      </c>
      <c r="FV112" s="169">
        <f t="shared" si="119"/>
        <v>0</v>
      </c>
      <c r="FW112" s="169">
        <f t="shared" si="119"/>
        <v>0</v>
      </c>
      <c r="FX112" s="169">
        <f t="shared" si="119"/>
        <v>0</v>
      </c>
      <c r="FY112" s="169">
        <f t="shared" si="119"/>
        <v>0</v>
      </c>
      <c r="FZ112" s="169">
        <f t="shared" si="119"/>
        <v>0</v>
      </c>
      <c r="GA112" s="169">
        <f t="shared" si="119"/>
        <v>0</v>
      </c>
      <c r="GB112" s="169">
        <f t="shared" si="119"/>
        <v>0</v>
      </c>
      <c r="GC112" s="169">
        <f t="shared" si="119"/>
        <v>0</v>
      </c>
      <c r="GD112" s="169">
        <f t="shared" si="90"/>
        <v>0</v>
      </c>
      <c r="GE112" s="169">
        <f t="shared" si="90"/>
        <v>0</v>
      </c>
      <c r="GF112" s="169">
        <f t="shared" si="90"/>
        <v>0</v>
      </c>
      <c r="GG112" s="169">
        <f t="shared" si="90"/>
        <v>0</v>
      </c>
      <c r="GH112" s="169">
        <f t="shared" si="90"/>
        <v>0</v>
      </c>
      <c r="GI112" s="169">
        <f t="shared" si="90"/>
        <v>0</v>
      </c>
      <c r="GJ112" s="169">
        <f t="shared" si="90"/>
        <v>0</v>
      </c>
      <c r="GK112" s="169">
        <f t="shared" si="90"/>
        <v>0</v>
      </c>
      <c r="GL112" s="169">
        <f t="shared" si="90"/>
        <v>0</v>
      </c>
    </row>
    <row r="113" spans="1:194" s="169" customFormat="1" ht="29.25" customHeight="1">
      <c r="A113" s="499"/>
      <c r="B113" s="499"/>
      <c r="D113" s="635" t="s">
        <v>392</v>
      </c>
      <c r="E113" s="450" t="s">
        <v>544</v>
      </c>
      <c r="F113" s="450" t="s">
        <v>535</v>
      </c>
      <c r="G113" s="450"/>
      <c r="H113" s="500"/>
      <c r="I113" s="452"/>
      <c r="J113" s="453"/>
      <c r="K113" s="453"/>
      <c r="L113" s="450"/>
      <c r="M113" s="450"/>
      <c r="N113" s="454"/>
      <c r="O113" s="455">
        <f t="shared" si="97"/>
        <v>0</v>
      </c>
      <c r="P113" s="456"/>
      <c r="Q113" s="457">
        <f t="shared" si="98"/>
        <v>0</v>
      </c>
      <c r="R113" s="457">
        <f t="shared" si="99"/>
        <v>0</v>
      </c>
      <c r="S113" s="458" t="e">
        <f>#REF!</f>
        <v>#REF!</v>
      </c>
      <c r="T113" s="458">
        <v>23</v>
      </c>
      <c r="U113" s="458" t="e">
        <f t="shared" si="100"/>
        <v>#REF!</v>
      </c>
      <c r="V113" s="459"/>
      <c r="W113" s="459"/>
      <c r="X113" s="460">
        <f t="shared" si="101"/>
        <v>0</v>
      </c>
      <c r="Y113" s="461">
        <f t="shared" si="106"/>
        <v>0</v>
      </c>
      <c r="Z113" s="1042" t="s">
        <v>396</v>
      </c>
      <c r="AA113" s="463">
        <v>80</v>
      </c>
      <c r="AB113" s="464">
        <v>10</v>
      </c>
      <c r="AC113" s="464">
        <v>24</v>
      </c>
      <c r="AD113" s="464">
        <v>365</v>
      </c>
      <c r="AE113" s="465">
        <v>1</v>
      </c>
      <c r="AF113" s="466">
        <f t="shared" si="107"/>
        <v>800</v>
      </c>
      <c r="AG113" s="488"/>
      <c r="AH113" s="469"/>
      <c r="AI113" s="469"/>
      <c r="AJ113" s="469"/>
      <c r="AK113" s="469"/>
      <c r="AL113" s="469"/>
      <c r="AM113" s="469"/>
      <c r="AN113" s="469"/>
      <c r="AO113" s="471">
        <f t="shared" si="108"/>
        <v>0</v>
      </c>
      <c r="AP113" s="472"/>
      <c r="AQ113" s="496"/>
      <c r="AR113" s="639"/>
      <c r="AS113" s="639"/>
      <c r="AT113" s="469"/>
      <c r="AU113" s="469"/>
      <c r="AV113" s="469"/>
      <c r="AW113" s="475"/>
      <c r="AX113" s="471">
        <f t="shared" si="109"/>
        <v>0</v>
      </c>
      <c r="AY113" s="497"/>
      <c r="AZ113" s="469"/>
      <c r="BA113" s="469"/>
      <c r="BB113" s="478"/>
      <c r="BC113" s="469"/>
      <c r="BD113" s="469"/>
      <c r="BE113" s="469"/>
      <c r="BF113" s="475"/>
      <c r="BG113" s="479">
        <f t="shared" si="87"/>
        <v>0</v>
      </c>
      <c r="BH113" s="480" t="s">
        <v>548</v>
      </c>
      <c r="BI113" s="481">
        <v>1</v>
      </c>
      <c r="BJ113" s="481">
        <f t="shared" ref="BJ113:BJ124" si="126">BK113/BL113</f>
        <v>7000</v>
      </c>
      <c r="BK113" s="481">
        <v>14000</v>
      </c>
      <c r="BL113" s="482">
        <v>2</v>
      </c>
      <c r="BM113" s="459">
        <v>17</v>
      </c>
      <c r="BN113" s="481">
        <v>60</v>
      </c>
      <c r="BO113" s="483">
        <v>0.8</v>
      </c>
      <c r="BP113" s="482">
        <f t="shared" si="123"/>
        <v>14000</v>
      </c>
      <c r="BQ113" s="479">
        <f t="shared" si="102"/>
        <v>7000</v>
      </c>
      <c r="BR113" s="480" t="s">
        <v>483</v>
      </c>
      <c r="BS113" s="481">
        <v>1</v>
      </c>
      <c r="BT113" s="481">
        <f t="shared" si="125"/>
        <v>1250</v>
      </c>
      <c r="BU113" s="481">
        <v>2500</v>
      </c>
      <c r="BV113" s="482">
        <v>2</v>
      </c>
      <c r="BW113" s="481">
        <v>17</v>
      </c>
      <c r="BX113" s="459">
        <v>90</v>
      </c>
      <c r="BY113" s="483">
        <v>0.8</v>
      </c>
      <c r="BZ113" s="482">
        <f t="shared" si="124"/>
        <v>2500</v>
      </c>
      <c r="CA113" s="479">
        <f t="shared" si="110"/>
        <v>1250</v>
      </c>
      <c r="CB113" s="480"/>
      <c r="CC113" s="469"/>
      <c r="CD113" s="503"/>
      <c r="CE113" s="469"/>
      <c r="CF113" s="481"/>
      <c r="CG113" s="481"/>
      <c r="CH113" s="481"/>
      <c r="CI113" s="483"/>
      <c r="CJ113" s="485">
        <f t="shared" si="111"/>
        <v>0</v>
      </c>
      <c r="CK113" s="486">
        <f t="shared" si="103"/>
        <v>8250</v>
      </c>
      <c r="CL113" s="836">
        <f t="shared" si="112"/>
        <v>8250</v>
      </c>
      <c r="CM113" s="1037" t="s">
        <v>561</v>
      </c>
      <c r="CN113" s="1040">
        <v>20000</v>
      </c>
      <c r="CO113" s="1039">
        <v>5</v>
      </c>
      <c r="CP113" s="1039">
        <v>2</v>
      </c>
      <c r="CQ113" s="1041">
        <v>266</v>
      </c>
      <c r="CR113" s="748">
        <v>0.9</v>
      </c>
      <c r="CS113" s="471">
        <f t="shared" si="113"/>
        <v>100000</v>
      </c>
      <c r="CT113" s="488"/>
      <c r="CU113" s="469"/>
      <c r="CV113" s="469"/>
      <c r="CW113" s="469"/>
      <c r="CX113" s="489"/>
      <c r="CY113" s="490"/>
      <c r="CZ113" s="491">
        <f t="shared" si="114"/>
        <v>0</v>
      </c>
      <c r="DA113" s="491">
        <f t="shared" si="92"/>
        <v>7008</v>
      </c>
      <c r="DB113" s="492">
        <f t="shared" si="104"/>
        <v>47880</v>
      </c>
      <c r="DC113" s="493">
        <f t="shared" si="93"/>
        <v>0</v>
      </c>
      <c r="DD113" s="494">
        <f t="shared" si="117"/>
        <v>0</v>
      </c>
      <c r="DE113" s="494">
        <f t="shared" si="116"/>
        <v>0</v>
      </c>
      <c r="DF113" s="494">
        <f t="shared" si="120"/>
        <v>0</v>
      </c>
      <c r="DG113" s="494">
        <f t="shared" si="94"/>
        <v>0</v>
      </c>
      <c r="DH113" s="494">
        <f t="shared" si="95"/>
        <v>0</v>
      </c>
      <c r="DI113" s="494">
        <f t="shared" si="121"/>
        <v>0</v>
      </c>
      <c r="DJ113" s="494">
        <f t="shared" si="96"/>
        <v>1530</v>
      </c>
      <c r="DK113" s="494">
        <f t="shared" si="105"/>
        <v>5712</v>
      </c>
      <c r="DL113" s="479">
        <f t="shared" si="122"/>
        <v>7242</v>
      </c>
      <c r="DQ113" s="169">
        <f t="shared" si="115"/>
        <v>0</v>
      </c>
      <c r="DR113" s="169">
        <f t="shared" si="115"/>
        <v>0</v>
      </c>
      <c r="DS113" s="169">
        <f t="shared" si="115"/>
        <v>0</v>
      </c>
      <c r="DT113" s="169">
        <f t="shared" si="115"/>
        <v>0</v>
      </c>
      <c r="DU113" s="169">
        <f t="shared" si="115"/>
        <v>0</v>
      </c>
      <c r="DV113" s="169">
        <f t="shared" si="115"/>
        <v>0</v>
      </c>
      <c r="DW113" s="169">
        <f t="shared" si="115"/>
        <v>0</v>
      </c>
      <c r="DX113" s="169">
        <f t="shared" si="115"/>
        <v>0</v>
      </c>
      <c r="DY113" s="169">
        <f t="shared" si="115"/>
        <v>0</v>
      </c>
      <c r="DZ113" s="169">
        <f t="shared" si="115"/>
        <v>0</v>
      </c>
      <c r="EA113" s="169">
        <f t="shared" si="115"/>
        <v>0</v>
      </c>
      <c r="EB113" s="169">
        <f t="shared" si="115"/>
        <v>0</v>
      </c>
      <c r="EC113" s="169">
        <f t="shared" si="115"/>
        <v>0</v>
      </c>
      <c r="ED113" s="169">
        <f t="shared" si="115"/>
        <v>0</v>
      </c>
      <c r="EE113" s="169">
        <f t="shared" si="115"/>
        <v>0</v>
      </c>
      <c r="EF113" s="169">
        <f t="shared" si="115"/>
        <v>0</v>
      </c>
      <c r="EG113" s="169">
        <f t="shared" ref="EG113:EN134" si="127">IF($I113=EG$3,$X113,0)</f>
        <v>0</v>
      </c>
      <c r="EH113" s="169">
        <f t="shared" si="127"/>
        <v>0</v>
      </c>
      <c r="EI113" s="169">
        <f t="shared" si="127"/>
        <v>0</v>
      </c>
      <c r="EJ113" s="169">
        <f t="shared" si="127"/>
        <v>0</v>
      </c>
      <c r="EK113" s="169">
        <f t="shared" si="127"/>
        <v>0</v>
      </c>
      <c r="EL113" s="169">
        <f t="shared" si="127"/>
        <v>0</v>
      </c>
      <c r="EM113" s="169">
        <f t="shared" si="127"/>
        <v>0</v>
      </c>
      <c r="EN113" s="169">
        <f t="shared" si="127"/>
        <v>0</v>
      </c>
      <c r="EP113" s="169">
        <f t="shared" si="118"/>
        <v>0</v>
      </c>
      <c r="EQ113" s="169">
        <f t="shared" si="118"/>
        <v>0</v>
      </c>
      <c r="ER113" s="169">
        <f t="shared" si="118"/>
        <v>0</v>
      </c>
      <c r="ES113" s="169">
        <f t="shared" si="118"/>
        <v>0</v>
      </c>
      <c r="ET113" s="169">
        <f t="shared" si="118"/>
        <v>0</v>
      </c>
      <c r="EU113" s="169">
        <f t="shared" si="118"/>
        <v>0</v>
      </c>
      <c r="EV113" s="169">
        <f t="shared" si="118"/>
        <v>0</v>
      </c>
      <c r="EW113" s="169">
        <f t="shared" si="118"/>
        <v>0</v>
      </c>
      <c r="EX113" s="169">
        <f t="shared" si="118"/>
        <v>0</v>
      </c>
      <c r="EY113" s="169">
        <f t="shared" si="118"/>
        <v>0</v>
      </c>
      <c r="EZ113" s="169">
        <f t="shared" si="118"/>
        <v>0</v>
      </c>
      <c r="FA113" s="169">
        <f t="shared" si="118"/>
        <v>0</v>
      </c>
      <c r="FB113" s="169">
        <f t="shared" si="118"/>
        <v>0</v>
      </c>
      <c r="FC113" s="169">
        <f t="shared" si="118"/>
        <v>0</v>
      </c>
      <c r="FD113" s="169">
        <f t="shared" si="118"/>
        <v>0</v>
      </c>
      <c r="FE113" s="169">
        <f t="shared" si="118"/>
        <v>0</v>
      </c>
      <c r="FF113" s="169">
        <f t="shared" si="89"/>
        <v>0</v>
      </c>
      <c r="FG113" s="169">
        <f t="shared" si="89"/>
        <v>0</v>
      </c>
      <c r="FH113" s="169">
        <f t="shared" si="89"/>
        <v>0</v>
      </c>
      <c r="FI113" s="169">
        <f t="shared" si="89"/>
        <v>0</v>
      </c>
      <c r="FJ113" s="169">
        <f t="shared" si="89"/>
        <v>0</v>
      </c>
      <c r="FK113" s="169">
        <f t="shared" si="89"/>
        <v>0</v>
      </c>
      <c r="FL113" s="169">
        <f t="shared" si="89"/>
        <v>0</v>
      </c>
      <c r="FM113" s="169">
        <f t="shared" si="89"/>
        <v>0</v>
      </c>
      <c r="FO113" s="169">
        <f t="shared" si="119"/>
        <v>0</v>
      </c>
      <c r="FP113" s="169">
        <f t="shared" si="119"/>
        <v>0</v>
      </c>
      <c r="FQ113" s="169">
        <f t="shared" si="119"/>
        <v>0</v>
      </c>
      <c r="FR113" s="169">
        <f t="shared" si="119"/>
        <v>0</v>
      </c>
      <c r="FS113" s="169">
        <f t="shared" si="119"/>
        <v>0</v>
      </c>
      <c r="FT113" s="169">
        <f t="shared" si="119"/>
        <v>0</v>
      </c>
      <c r="FU113" s="169">
        <f t="shared" si="119"/>
        <v>0</v>
      </c>
      <c r="FV113" s="169">
        <f t="shared" si="119"/>
        <v>0</v>
      </c>
      <c r="FW113" s="169">
        <f t="shared" si="119"/>
        <v>0</v>
      </c>
      <c r="FX113" s="169">
        <f t="shared" si="119"/>
        <v>0</v>
      </c>
      <c r="FY113" s="169">
        <f t="shared" si="119"/>
        <v>0</v>
      </c>
      <c r="FZ113" s="169">
        <f t="shared" si="119"/>
        <v>0</v>
      </c>
      <c r="GA113" s="169">
        <f t="shared" si="119"/>
        <v>0</v>
      </c>
      <c r="GB113" s="169">
        <f t="shared" si="119"/>
        <v>0</v>
      </c>
      <c r="GC113" s="169">
        <f t="shared" si="119"/>
        <v>0</v>
      </c>
      <c r="GD113" s="169">
        <f t="shared" si="119"/>
        <v>0</v>
      </c>
      <c r="GE113" s="169">
        <f t="shared" si="90"/>
        <v>0</v>
      </c>
      <c r="GF113" s="169">
        <f t="shared" si="90"/>
        <v>0</v>
      </c>
      <c r="GG113" s="169">
        <f t="shared" si="90"/>
        <v>0</v>
      </c>
      <c r="GH113" s="169">
        <f t="shared" si="90"/>
        <v>0</v>
      </c>
      <c r="GI113" s="169">
        <f t="shared" si="90"/>
        <v>0</v>
      </c>
      <c r="GJ113" s="169">
        <f t="shared" si="90"/>
        <v>0</v>
      </c>
      <c r="GK113" s="169">
        <f t="shared" si="90"/>
        <v>0</v>
      </c>
      <c r="GL113" s="169">
        <f t="shared" si="90"/>
        <v>0</v>
      </c>
    </row>
    <row r="114" spans="1:194" s="169" customFormat="1" ht="29.25" customHeight="1">
      <c r="A114" s="499"/>
      <c r="B114" s="499"/>
      <c r="D114" s="635" t="s">
        <v>392</v>
      </c>
      <c r="E114" s="450" t="s">
        <v>544</v>
      </c>
      <c r="F114" s="450" t="s">
        <v>536</v>
      </c>
      <c r="G114" s="450"/>
      <c r="H114" s="500"/>
      <c r="I114" s="452"/>
      <c r="J114" s="453"/>
      <c r="K114" s="453"/>
      <c r="L114" s="450"/>
      <c r="M114" s="450"/>
      <c r="N114" s="454"/>
      <c r="O114" s="455">
        <f t="shared" si="97"/>
        <v>0</v>
      </c>
      <c r="P114" s="456"/>
      <c r="Q114" s="457">
        <f t="shared" si="98"/>
        <v>0</v>
      </c>
      <c r="R114" s="457">
        <f t="shared" si="99"/>
        <v>0</v>
      </c>
      <c r="S114" s="458" t="e">
        <f>#REF!</f>
        <v>#REF!</v>
      </c>
      <c r="T114" s="458">
        <v>20</v>
      </c>
      <c r="U114" s="458" t="e">
        <f t="shared" si="100"/>
        <v>#REF!</v>
      </c>
      <c r="V114" s="459"/>
      <c r="W114" s="459"/>
      <c r="X114" s="460">
        <f t="shared" si="101"/>
        <v>0</v>
      </c>
      <c r="Y114" s="461">
        <f t="shared" si="106"/>
        <v>0</v>
      </c>
      <c r="Z114" s="1042"/>
      <c r="AA114" s="463"/>
      <c r="AB114" s="464"/>
      <c r="AC114" s="464"/>
      <c r="AD114" s="464"/>
      <c r="AE114" s="465"/>
      <c r="AF114" s="466">
        <f t="shared" si="107"/>
        <v>0</v>
      </c>
      <c r="AG114" s="488"/>
      <c r="AH114" s="469"/>
      <c r="AI114" s="469"/>
      <c r="AJ114" s="469"/>
      <c r="AK114" s="469"/>
      <c r="AL114" s="469"/>
      <c r="AM114" s="469"/>
      <c r="AN114" s="469"/>
      <c r="AO114" s="471">
        <f t="shared" si="108"/>
        <v>0</v>
      </c>
      <c r="AP114" s="472"/>
      <c r="AQ114" s="496"/>
      <c r="AR114" s="639"/>
      <c r="AS114" s="639"/>
      <c r="AT114" s="469"/>
      <c r="AU114" s="469"/>
      <c r="AV114" s="469"/>
      <c r="AW114" s="475"/>
      <c r="AX114" s="471">
        <f t="shared" si="109"/>
        <v>0</v>
      </c>
      <c r="AY114" s="497"/>
      <c r="AZ114" s="469"/>
      <c r="BA114" s="469"/>
      <c r="BB114" s="478"/>
      <c r="BC114" s="469"/>
      <c r="BD114" s="469"/>
      <c r="BE114" s="469"/>
      <c r="BF114" s="475"/>
      <c r="BG114" s="479">
        <f t="shared" si="87"/>
        <v>0</v>
      </c>
      <c r="BH114" s="480" t="s">
        <v>550</v>
      </c>
      <c r="BI114" s="481">
        <v>1</v>
      </c>
      <c r="BJ114" s="481">
        <f t="shared" si="126"/>
        <v>1300</v>
      </c>
      <c r="BK114" s="481">
        <v>2600</v>
      </c>
      <c r="BL114" s="482">
        <v>2</v>
      </c>
      <c r="BM114" s="459">
        <v>17</v>
      </c>
      <c r="BN114" s="481">
        <v>60</v>
      </c>
      <c r="BO114" s="483">
        <v>0.8</v>
      </c>
      <c r="BP114" s="482">
        <f t="shared" si="123"/>
        <v>2600</v>
      </c>
      <c r="BQ114" s="479">
        <f t="shared" si="102"/>
        <v>1300</v>
      </c>
      <c r="BR114" s="480" t="s">
        <v>482</v>
      </c>
      <c r="BS114" s="481">
        <v>1</v>
      </c>
      <c r="BT114" s="481">
        <f t="shared" si="125"/>
        <v>1800</v>
      </c>
      <c r="BU114" s="481">
        <v>3600</v>
      </c>
      <c r="BV114" s="482">
        <v>2</v>
      </c>
      <c r="BW114" s="481">
        <v>17</v>
      </c>
      <c r="BX114" s="459">
        <v>90</v>
      </c>
      <c r="BY114" s="483">
        <v>0.8</v>
      </c>
      <c r="BZ114" s="482">
        <f t="shared" si="124"/>
        <v>3600</v>
      </c>
      <c r="CA114" s="479">
        <f t="shared" si="110"/>
        <v>1800</v>
      </c>
      <c r="CB114" s="480"/>
      <c r="CC114" s="469"/>
      <c r="CD114" s="503"/>
      <c r="CE114" s="469"/>
      <c r="CF114" s="481"/>
      <c r="CG114" s="481"/>
      <c r="CH114" s="481"/>
      <c r="CI114" s="483"/>
      <c r="CJ114" s="485">
        <f t="shared" si="111"/>
        <v>0</v>
      </c>
      <c r="CK114" s="486">
        <f t="shared" si="103"/>
        <v>3100</v>
      </c>
      <c r="CL114" s="836">
        <f t="shared" si="112"/>
        <v>3100</v>
      </c>
      <c r="CM114" s="1037" t="s">
        <v>500</v>
      </c>
      <c r="CN114" s="1040">
        <v>10000</v>
      </c>
      <c r="CO114" s="1039">
        <v>1</v>
      </c>
      <c r="CP114" s="1039">
        <v>4</v>
      </c>
      <c r="CQ114" s="1041">
        <v>266</v>
      </c>
      <c r="CR114" s="748">
        <v>0.9</v>
      </c>
      <c r="CS114" s="471">
        <f t="shared" si="113"/>
        <v>10000</v>
      </c>
      <c r="CT114" s="488"/>
      <c r="CU114" s="469"/>
      <c r="CV114" s="469"/>
      <c r="CW114" s="469"/>
      <c r="CX114" s="489"/>
      <c r="CY114" s="490"/>
      <c r="CZ114" s="491">
        <f t="shared" si="114"/>
        <v>0</v>
      </c>
      <c r="DA114" s="491">
        <f t="shared" si="92"/>
        <v>0</v>
      </c>
      <c r="DB114" s="492">
        <f t="shared" si="104"/>
        <v>9576</v>
      </c>
      <c r="DC114" s="493">
        <f t="shared" si="93"/>
        <v>0</v>
      </c>
      <c r="DD114" s="494">
        <f t="shared" si="117"/>
        <v>0</v>
      </c>
      <c r="DE114" s="494">
        <f t="shared" si="116"/>
        <v>0</v>
      </c>
      <c r="DF114" s="494">
        <f t="shared" si="120"/>
        <v>0</v>
      </c>
      <c r="DG114" s="494">
        <f t="shared" si="94"/>
        <v>0</v>
      </c>
      <c r="DH114" s="494">
        <f t="shared" si="95"/>
        <v>0</v>
      </c>
      <c r="DI114" s="494">
        <f t="shared" si="121"/>
        <v>0</v>
      </c>
      <c r="DJ114" s="494">
        <f t="shared" si="96"/>
        <v>2203.1999999999998</v>
      </c>
      <c r="DK114" s="494">
        <f t="shared" si="105"/>
        <v>1060.8</v>
      </c>
      <c r="DL114" s="479">
        <f t="shared" si="122"/>
        <v>3264</v>
      </c>
      <c r="DQ114" s="169">
        <f t="shared" si="115"/>
        <v>0</v>
      </c>
      <c r="DR114" s="169">
        <f t="shared" si="115"/>
        <v>0</v>
      </c>
      <c r="DS114" s="169">
        <f t="shared" si="115"/>
        <v>0</v>
      </c>
      <c r="DT114" s="169">
        <f t="shared" si="115"/>
        <v>0</v>
      </c>
      <c r="DU114" s="169">
        <f t="shared" si="115"/>
        <v>0</v>
      </c>
      <c r="DV114" s="169">
        <f t="shared" si="115"/>
        <v>0</v>
      </c>
      <c r="DW114" s="169">
        <f t="shared" si="115"/>
        <v>0</v>
      </c>
      <c r="DX114" s="169">
        <f t="shared" si="115"/>
        <v>0</v>
      </c>
      <c r="DY114" s="169">
        <f t="shared" si="115"/>
        <v>0</v>
      </c>
      <c r="DZ114" s="169">
        <f t="shared" si="115"/>
        <v>0</v>
      </c>
      <c r="EA114" s="169">
        <f t="shared" si="115"/>
        <v>0</v>
      </c>
      <c r="EB114" s="169">
        <f t="shared" si="115"/>
        <v>0</v>
      </c>
      <c r="EC114" s="169">
        <f t="shared" si="115"/>
        <v>0</v>
      </c>
      <c r="ED114" s="169">
        <f t="shared" si="115"/>
        <v>0</v>
      </c>
      <c r="EE114" s="169">
        <f t="shared" si="115"/>
        <v>0</v>
      </c>
      <c r="EF114" s="169">
        <f t="shared" si="115"/>
        <v>0</v>
      </c>
      <c r="EG114" s="169">
        <f t="shared" si="127"/>
        <v>0</v>
      </c>
      <c r="EH114" s="169">
        <f t="shared" si="127"/>
        <v>0</v>
      </c>
      <c r="EI114" s="169">
        <f t="shared" si="127"/>
        <v>0</v>
      </c>
      <c r="EJ114" s="169">
        <f t="shared" si="127"/>
        <v>0</v>
      </c>
      <c r="EK114" s="169">
        <f t="shared" si="127"/>
        <v>0</v>
      </c>
      <c r="EL114" s="169">
        <f t="shared" si="127"/>
        <v>0</v>
      </c>
      <c r="EM114" s="169">
        <f t="shared" si="127"/>
        <v>0</v>
      </c>
      <c r="EN114" s="169">
        <f t="shared" si="127"/>
        <v>0</v>
      </c>
      <c r="EP114" s="169">
        <f t="shared" si="118"/>
        <v>0</v>
      </c>
      <c r="EQ114" s="169">
        <f t="shared" si="118"/>
        <v>0</v>
      </c>
      <c r="ER114" s="169">
        <f t="shared" si="118"/>
        <v>0</v>
      </c>
      <c r="ES114" s="169">
        <f t="shared" si="118"/>
        <v>0</v>
      </c>
      <c r="ET114" s="169">
        <f t="shared" si="118"/>
        <v>0</v>
      </c>
      <c r="EU114" s="169">
        <f t="shared" si="118"/>
        <v>0</v>
      </c>
      <c r="EV114" s="169">
        <f t="shared" si="118"/>
        <v>0</v>
      </c>
      <c r="EW114" s="169">
        <f t="shared" si="118"/>
        <v>0</v>
      </c>
      <c r="EX114" s="169">
        <f t="shared" si="118"/>
        <v>0</v>
      </c>
      <c r="EY114" s="169">
        <f t="shared" si="118"/>
        <v>0</v>
      </c>
      <c r="EZ114" s="169">
        <f t="shared" si="118"/>
        <v>0</v>
      </c>
      <c r="FA114" s="169">
        <f t="shared" si="118"/>
        <v>0</v>
      </c>
      <c r="FB114" s="169">
        <f t="shared" si="118"/>
        <v>0</v>
      </c>
      <c r="FC114" s="169">
        <f t="shared" si="118"/>
        <v>0</v>
      </c>
      <c r="FD114" s="169">
        <f t="shared" si="118"/>
        <v>0</v>
      </c>
      <c r="FE114" s="169">
        <f t="shared" si="118"/>
        <v>0</v>
      </c>
      <c r="FF114" s="169">
        <f t="shared" si="89"/>
        <v>0</v>
      </c>
      <c r="FG114" s="169">
        <f t="shared" si="89"/>
        <v>0</v>
      </c>
      <c r="FH114" s="169">
        <f t="shared" si="89"/>
        <v>0</v>
      </c>
      <c r="FI114" s="169">
        <f t="shared" si="89"/>
        <v>0</v>
      </c>
      <c r="FJ114" s="169">
        <f t="shared" si="89"/>
        <v>0</v>
      </c>
      <c r="FK114" s="169">
        <f t="shared" si="89"/>
        <v>0</v>
      </c>
      <c r="FL114" s="169">
        <f t="shared" si="89"/>
        <v>0</v>
      </c>
      <c r="FM114" s="169">
        <f t="shared" si="89"/>
        <v>0</v>
      </c>
      <c r="FO114" s="169">
        <f t="shared" si="119"/>
        <v>0</v>
      </c>
      <c r="FP114" s="169">
        <f t="shared" si="119"/>
        <v>0</v>
      </c>
      <c r="FQ114" s="169">
        <f t="shared" si="119"/>
        <v>0</v>
      </c>
      <c r="FR114" s="169">
        <f t="shared" si="119"/>
        <v>0</v>
      </c>
      <c r="FS114" s="169">
        <f t="shared" si="119"/>
        <v>0</v>
      </c>
      <c r="FT114" s="169">
        <f t="shared" si="119"/>
        <v>0</v>
      </c>
      <c r="FU114" s="169">
        <f t="shared" si="119"/>
        <v>0</v>
      </c>
      <c r="FV114" s="169">
        <f t="shared" si="119"/>
        <v>0</v>
      </c>
      <c r="FW114" s="169">
        <f t="shared" si="119"/>
        <v>0</v>
      </c>
      <c r="FX114" s="169">
        <f t="shared" si="119"/>
        <v>0</v>
      </c>
      <c r="FY114" s="169">
        <f t="shared" si="119"/>
        <v>0</v>
      </c>
      <c r="FZ114" s="169">
        <f t="shared" si="119"/>
        <v>0</v>
      </c>
      <c r="GA114" s="169">
        <f t="shared" si="119"/>
        <v>0</v>
      </c>
      <c r="GB114" s="169">
        <f t="shared" si="119"/>
        <v>0</v>
      </c>
      <c r="GC114" s="169">
        <f t="shared" si="119"/>
        <v>0</v>
      </c>
      <c r="GD114" s="169">
        <f t="shared" si="119"/>
        <v>0</v>
      </c>
      <c r="GE114" s="169">
        <f t="shared" si="90"/>
        <v>0</v>
      </c>
      <c r="GF114" s="169">
        <f t="shared" si="90"/>
        <v>0</v>
      </c>
      <c r="GG114" s="169">
        <f t="shared" si="90"/>
        <v>0</v>
      </c>
      <c r="GH114" s="169">
        <f t="shared" si="90"/>
        <v>0</v>
      </c>
      <c r="GI114" s="169">
        <f t="shared" si="90"/>
        <v>0</v>
      </c>
      <c r="GJ114" s="169">
        <f t="shared" si="90"/>
        <v>0</v>
      </c>
      <c r="GK114" s="169">
        <f t="shared" si="90"/>
        <v>0</v>
      </c>
      <c r="GL114" s="169">
        <f t="shared" si="90"/>
        <v>0</v>
      </c>
    </row>
    <row r="115" spans="1:194" s="169" customFormat="1" ht="29.25" customHeight="1">
      <c r="A115" s="499"/>
      <c r="B115" s="499"/>
      <c r="D115" s="635" t="s">
        <v>392</v>
      </c>
      <c r="E115" s="450" t="s">
        <v>544</v>
      </c>
      <c r="F115" s="450" t="s">
        <v>537</v>
      </c>
      <c r="G115" s="450"/>
      <c r="H115" s="500"/>
      <c r="I115" s="452"/>
      <c r="J115" s="453"/>
      <c r="K115" s="453"/>
      <c r="L115" s="450"/>
      <c r="M115" s="450"/>
      <c r="N115" s="454"/>
      <c r="O115" s="455">
        <f t="shared" si="97"/>
        <v>0</v>
      </c>
      <c r="P115" s="456"/>
      <c r="Q115" s="457">
        <f t="shared" si="98"/>
        <v>0</v>
      </c>
      <c r="R115" s="457">
        <f t="shared" si="99"/>
        <v>0</v>
      </c>
      <c r="S115" s="458" t="e">
        <f>#REF!</f>
        <v>#REF!</v>
      </c>
      <c r="T115" s="458">
        <v>21</v>
      </c>
      <c r="U115" s="458" t="e">
        <f t="shared" si="100"/>
        <v>#REF!</v>
      </c>
      <c r="V115" s="459"/>
      <c r="W115" s="459"/>
      <c r="X115" s="460">
        <f t="shared" si="101"/>
        <v>0</v>
      </c>
      <c r="Y115" s="461">
        <f t="shared" si="106"/>
        <v>0</v>
      </c>
      <c r="Z115" s="1042"/>
      <c r="AA115" s="463"/>
      <c r="AB115" s="464"/>
      <c r="AC115" s="464"/>
      <c r="AD115" s="464"/>
      <c r="AE115" s="465"/>
      <c r="AF115" s="466">
        <f t="shared" si="107"/>
        <v>0</v>
      </c>
      <c r="AG115" s="488"/>
      <c r="AH115" s="469"/>
      <c r="AI115" s="469"/>
      <c r="AJ115" s="469"/>
      <c r="AK115" s="469"/>
      <c r="AL115" s="469"/>
      <c r="AM115" s="469"/>
      <c r="AN115" s="469"/>
      <c r="AO115" s="471">
        <f t="shared" si="108"/>
        <v>0</v>
      </c>
      <c r="AP115" s="472"/>
      <c r="AQ115" s="496"/>
      <c r="AR115" s="639"/>
      <c r="AS115" s="639"/>
      <c r="AT115" s="469"/>
      <c r="AU115" s="469"/>
      <c r="AV115" s="469"/>
      <c r="AW115" s="475"/>
      <c r="AX115" s="471">
        <f t="shared" si="109"/>
        <v>0</v>
      </c>
      <c r="AY115" s="497"/>
      <c r="AZ115" s="469"/>
      <c r="BA115" s="469"/>
      <c r="BB115" s="478"/>
      <c r="BC115" s="469"/>
      <c r="BD115" s="469"/>
      <c r="BE115" s="469"/>
      <c r="BF115" s="475"/>
      <c r="BG115" s="479">
        <f t="shared" si="87"/>
        <v>0</v>
      </c>
      <c r="BH115" s="480" t="s">
        <v>551</v>
      </c>
      <c r="BI115" s="481">
        <v>1</v>
      </c>
      <c r="BJ115" s="481">
        <f t="shared" si="126"/>
        <v>1900</v>
      </c>
      <c r="BK115" s="481">
        <v>3800</v>
      </c>
      <c r="BL115" s="482">
        <v>2</v>
      </c>
      <c r="BM115" s="459">
        <v>17</v>
      </c>
      <c r="BN115" s="481">
        <v>60</v>
      </c>
      <c r="BO115" s="483">
        <v>0.8</v>
      </c>
      <c r="BP115" s="482">
        <f t="shared" si="123"/>
        <v>3800</v>
      </c>
      <c r="BQ115" s="479">
        <f t="shared" si="102"/>
        <v>1900</v>
      </c>
      <c r="BR115" s="480" t="s">
        <v>481</v>
      </c>
      <c r="BS115" s="481">
        <v>1</v>
      </c>
      <c r="BT115" s="481">
        <f t="shared" si="125"/>
        <v>2500</v>
      </c>
      <c r="BU115" s="481">
        <v>5000</v>
      </c>
      <c r="BV115" s="482">
        <v>2</v>
      </c>
      <c r="BW115" s="481">
        <v>17</v>
      </c>
      <c r="BX115" s="459">
        <v>90</v>
      </c>
      <c r="BY115" s="483">
        <v>0.8</v>
      </c>
      <c r="BZ115" s="482">
        <f t="shared" si="124"/>
        <v>5000</v>
      </c>
      <c r="CA115" s="479">
        <f t="shared" si="110"/>
        <v>2500</v>
      </c>
      <c r="CB115" s="480"/>
      <c r="CC115" s="469"/>
      <c r="CD115" s="503"/>
      <c r="CE115" s="469"/>
      <c r="CF115" s="481"/>
      <c r="CG115" s="481"/>
      <c r="CH115" s="481"/>
      <c r="CI115" s="483"/>
      <c r="CJ115" s="485">
        <f t="shared" si="111"/>
        <v>0</v>
      </c>
      <c r="CK115" s="486">
        <f t="shared" si="103"/>
        <v>4400</v>
      </c>
      <c r="CL115" s="836">
        <f t="shared" si="112"/>
        <v>4400</v>
      </c>
      <c r="CM115" s="1038" t="s">
        <v>501</v>
      </c>
      <c r="CN115" s="1040">
        <v>40000</v>
      </c>
      <c r="CO115" s="1039">
        <v>1</v>
      </c>
      <c r="CP115" s="1039">
        <v>11</v>
      </c>
      <c r="CQ115" s="1041">
        <v>266</v>
      </c>
      <c r="CR115" s="748">
        <v>0.9</v>
      </c>
      <c r="CS115" s="471">
        <f t="shared" si="113"/>
        <v>40000</v>
      </c>
      <c r="CT115" s="488"/>
      <c r="CU115" s="469"/>
      <c r="CV115" s="469"/>
      <c r="CW115" s="469"/>
      <c r="CX115" s="489"/>
      <c r="CY115" s="490"/>
      <c r="CZ115" s="491">
        <f t="shared" si="114"/>
        <v>0</v>
      </c>
      <c r="DA115" s="491">
        <f t="shared" si="92"/>
        <v>0</v>
      </c>
      <c r="DB115" s="492">
        <f t="shared" si="104"/>
        <v>105336</v>
      </c>
      <c r="DC115" s="493">
        <f t="shared" si="93"/>
        <v>0</v>
      </c>
      <c r="DD115" s="494">
        <f t="shared" si="117"/>
        <v>0</v>
      </c>
      <c r="DE115" s="494">
        <f t="shared" si="116"/>
        <v>0</v>
      </c>
      <c r="DF115" s="494">
        <f t="shared" si="120"/>
        <v>0</v>
      </c>
      <c r="DG115" s="494">
        <f t="shared" si="94"/>
        <v>0</v>
      </c>
      <c r="DH115" s="494">
        <f t="shared" si="95"/>
        <v>0</v>
      </c>
      <c r="DI115" s="494">
        <f t="shared" si="121"/>
        <v>0</v>
      </c>
      <c r="DJ115" s="494">
        <f t="shared" si="96"/>
        <v>3060</v>
      </c>
      <c r="DK115" s="494">
        <f t="shared" si="105"/>
        <v>1550.4</v>
      </c>
      <c r="DL115" s="479">
        <f t="shared" si="122"/>
        <v>4610.3999999999996</v>
      </c>
      <c r="DQ115" s="169">
        <f t="shared" si="115"/>
        <v>0</v>
      </c>
      <c r="DR115" s="169">
        <f t="shared" si="115"/>
        <v>0</v>
      </c>
      <c r="DS115" s="169">
        <f t="shared" si="115"/>
        <v>0</v>
      </c>
      <c r="DT115" s="169">
        <f t="shared" si="115"/>
        <v>0</v>
      </c>
      <c r="DU115" s="169">
        <f t="shared" si="115"/>
        <v>0</v>
      </c>
      <c r="DV115" s="169">
        <f t="shared" si="115"/>
        <v>0</v>
      </c>
      <c r="DW115" s="169">
        <f t="shared" si="115"/>
        <v>0</v>
      </c>
      <c r="DX115" s="169">
        <f t="shared" si="115"/>
        <v>0</v>
      </c>
      <c r="DY115" s="169">
        <f t="shared" si="115"/>
        <v>0</v>
      </c>
      <c r="DZ115" s="169">
        <f t="shared" si="115"/>
        <v>0</v>
      </c>
      <c r="EA115" s="169">
        <f t="shared" si="115"/>
        <v>0</v>
      </c>
      <c r="EB115" s="169">
        <f t="shared" si="115"/>
        <v>0</v>
      </c>
      <c r="EC115" s="169">
        <f t="shared" si="115"/>
        <v>0</v>
      </c>
      <c r="ED115" s="169">
        <f t="shared" si="115"/>
        <v>0</v>
      </c>
      <c r="EE115" s="169">
        <f t="shared" si="115"/>
        <v>0</v>
      </c>
      <c r="EF115" s="169">
        <f t="shared" si="115"/>
        <v>0</v>
      </c>
      <c r="EG115" s="169">
        <f t="shared" si="127"/>
        <v>0</v>
      </c>
      <c r="EH115" s="169">
        <f t="shared" si="127"/>
        <v>0</v>
      </c>
      <c r="EI115" s="169">
        <f t="shared" si="127"/>
        <v>0</v>
      </c>
      <c r="EJ115" s="169">
        <f t="shared" si="127"/>
        <v>0</v>
      </c>
      <c r="EK115" s="169">
        <f t="shared" si="127"/>
        <v>0</v>
      </c>
      <c r="EL115" s="169">
        <f t="shared" si="127"/>
        <v>0</v>
      </c>
      <c r="EM115" s="169">
        <f t="shared" si="127"/>
        <v>0</v>
      </c>
      <c r="EN115" s="169">
        <f t="shared" si="127"/>
        <v>0</v>
      </c>
      <c r="EP115" s="169">
        <f t="shared" si="118"/>
        <v>0</v>
      </c>
      <c r="EQ115" s="169">
        <f t="shared" si="118"/>
        <v>0</v>
      </c>
      <c r="ER115" s="169">
        <f t="shared" si="118"/>
        <v>0</v>
      </c>
      <c r="ES115" s="169">
        <f t="shared" si="118"/>
        <v>0</v>
      </c>
      <c r="ET115" s="169">
        <f t="shared" si="118"/>
        <v>0</v>
      </c>
      <c r="EU115" s="169">
        <f t="shared" si="118"/>
        <v>0</v>
      </c>
      <c r="EV115" s="169">
        <f t="shared" si="118"/>
        <v>0</v>
      </c>
      <c r="EW115" s="169">
        <f t="shared" si="118"/>
        <v>0</v>
      </c>
      <c r="EX115" s="169">
        <f t="shared" si="118"/>
        <v>0</v>
      </c>
      <c r="EY115" s="169">
        <f t="shared" si="118"/>
        <v>0</v>
      </c>
      <c r="EZ115" s="169">
        <f t="shared" si="118"/>
        <v>0</v>
      </c>
      <c r="FA115" s="169">
        <f t="shared" si="118"/>
        <v>0</v>
      </c>
      <c r="FB115" s="169">
        <f t="shared" si="118"/>
        <v>0</v>
      </c>
      <c r="FC115" s="169">
        <f t="shared" si="118"/>
        <v>0</v>
      </c>
      <c r="FD115" s="169">
        <f t="shared" si="118"/>
        <v>0</v>
      </c>
      <c r="FE115" s="169">
        <f t="shared" si="118"/>
        <v>0</v>
      </c>
      <c r="FF115" s="169">
        <f t="shared" ref="FF115:FM136" si="128">IF($I115=FF$3,$Y115,0)</f>
        <v>0</v>
      </c>
      <c r="FG115" s="169">
        <f t="shared" si="128"/>
        <v>0</v>
      </c>
      <c r="FH115" s="169">
        <f t="shared" si="128"/>
        <v>0</v>
      </c>
      <c r="FI115" s="169">
        <f t="shared" si="128"/>
        <v>0</v>
      </c>
      <c r="FJ115" s="169">
        <f t="shared" si="128"/>
        <v>0</v>
      </c>
      <c r="FK115" s="169">
        <f t="shared" si="128"/>
        <v>0</v>
      </c>
      <c r="FL115" s="169">
        <f t="shared" si="128"/>
        <v>0</v>
      </c>
      <c r="FM115" s="169">
        <f t="shared" si="128"/>
        <v>0</v>
      </c>
      <c r="FO115" s="169">
        <f t="shared" si="119"/>
        <v>0</v>
      </c>
      <c r="FP115" s="169">
        <f t="shared" si="119"/>
        <v>0</v>
      </c>
      <c r="FQ115" s="169">
        <f t="shared" si="119"/>
        <v>0</v>
      </c>
      <c r="FR115" s="169">
        <f t="shared" si="119"/>
        <v>0</v>
      </c>
      <c r="FS115" s="169">
        <f t="shared" si="119"/>
        <v>0</v>
      </c>
      <c r="FT115" s="169">
        <f t="shared" si="119"/>
        <v>0</v>
      </c>
      <c r="FU115" s="169">
        <f t="shared" si="119"/>
        <v>0</v>
      </c>
      <c r="FV115" s="169">
        <f t="shared" si="119"/>
        <v>0</v>
      </c>
      <c r="FW115" s="169">
        <f t="shared" si="119"/>
        <v>0</v>
      </c>
      <c r="FX115" s="169">
        <f t="shared" si="119"/>
        <v>0</v>
      </c>
      <c r="FY115" s="169">
        <f t="shared" si="119"/>
        <v>0</v>
      </c>
      <c r="FZ115" s="169">
        <f t="shared" si="119"/>
        <v>0</v>
      </c>
      <c r="GA115" s="169">
        <f t="shared" si="119"/>
        <v>0</v>
      </c>
      <c r="GB115" s="169">
        <f t="shared" si="119"/>
        <v>0</v>
      </c>
      <c r="GC115" s="169">
        <f t="shared" si="119"/>
        <v>0</v>
      </c>
      <c r="GD115" s="169">
        <f t="shared" si="119"/>
        <v>0</v>
      </c>
      <c r="GE115" s="169">
        <f t="shared" ref="GE115:GL136" si="129">IF($I115=GE$3,$L115,0)</f>
        <v>0</v>
      </c>
      <c r="GF115" s="169">
        <f t="shared" si="129"/>
        <v>0</v>
      </c>
      <c r="GG115" s="169">
        <f t="shared" si="129"/>
        <v>0</v>
      </c>
      <c r="GH115" s="169">
        <f t="shared" si="129"/>
        <v>0</v>
      </c>
      <c r="GI115" s="169">
        <f t="shared" si="129"/>
        <v>0</v>
      </c>
      <c r="GJ115" s="169">
        <f t="shared" si="129"/>
        <v>0</v>
      </c>
      <c r="GK115" s="169">
        <f t="shared" si="129"/>
        <v>0</v>
      </c>
      <c r="GL115" s="169">
        <f t="shared" si="129"/>
        <v>0</v>
      </c>
    </row>
    <row r="116" spans="1:194" s="169" customFormat="1" ht="29.25" customHeight="1">
      <c r="A116" s="499"/>
      <c r="B116" s="499"/>
      <c r="D116" s="635" t="s">
        <v>392</v>
      </c>
      <c r="E116" s="450" t="s">
        <v>545</v>
      </c>
      <c r="F116" s="450" t="s">
        <v>538</v>
      </c>
      <c r="G116" s="450"/>
      <c r="H116" s="500"/>
      <c r="I116" s="452"/>
      <c r="J116" s="453"/>
      <c r="K116" s="453"/>
      <c r="L116" s="450"/>
      <c r="M116" s="450"/>
      <c r="N116" s="454"/>
      <c r="O116" s="455">
        <f t="shared" si="97"/>
        <v>0</v>
      </c>
      <c r="P116" s="456"/>
      <c r="Q116" s="457">
        <f t="shared" si="98"/>
        <v>0</v>
      </c>
      <c r="R116" s="457">
        <f t="shared" si="99"/>
        <v>0</v>
      </c>
      <c r="S116" s="458" t="e">
        <f>#REF!</f>
        <v>#REF!</v>
      </c>
      <c r="T116" s="458">
        <v>21</v>
      </c>
      <c r="U116" s="458" t="e">
        <f t="shared" si="100"/>
        <v>#REF!</v>
      </c>
      <c r="V116" s="459"/>
      <c r="W116" s="459"/>
      <c r="X116" s="460">
        <f t="shared" si="101"/>
        <v>0</v>
      </c>
      <c r="Y116" s="461">
        <f t="shared" si="106"/>
        <v>0</v>
      </c>
      <c r="Z116" s="1042"/>
      <c r="AA116" s="463"/>
      <c r="AB116" s="464"/>
      <c r="AC116" s="464"/>
      <c r="AD116" s="464"/>
      <c r="AE116" s="465"/>
      <c r="AF116" s="466"/>
      <c r="AG116" s="488"/>
      <c r="AH116" s="469"/>
      <c r="AI116" s="469"/>
      <c r="AJ116" s="469"/>
      <c r="AK116" s="469"/>
      <c r="AL116" s="469"/>
      <c r="AM116" s="469"/>
      <c r="AN116" s="469"/>
      <c r="AO116" s="471">
        <f t="shared" si="108"/>
        <v>0</v>
      </c>
      <c r="AP116" s="472"/>
      <c r="AQ116" s="496"/>
      <c r="AR116" s="639"/>
      <c r="AS116" s="639"/>
      <c r="AT116" s="469"/>
      <c r="AU116" s="469"/>
      <c r="AV116" s="469"/>
      <c r="AW116" s="475"/>
      <c r="AX116" s="471">
        <f t="shared" si="109"/>
        <v>0</v>
      </c>
      <c r="AY116" s="497"/>
      <c r="AZ116" s="469"/>
      <c r="BA116" s="469"/>
      <c r="BB116" s="478"/>
      <c r="BC116" s="469"/>
      <c r="BD116" s="469"/>
      <c r="BE116" s="469"/>
      <c r="BF116" s="475"/>
      <c r="BG116" s="479">
        <f t="shared" si="87"/>
        <v>0</v>
      </c>
      <c r="BH116" s="480" t="s">
        <v>556</v>
      </c>
      <c r="BI116" s="481">
        <v>1</v>
      </c>
      <c r="BJ116" s="481">
        <f t="shared" si="126"/>
        <v>2208.3333333333335</v>
      </c>
      <c r="BK116" s="481">
        <v>5300</v>
      </c>
      <c r="BL116" s="482">
        <v>2.4</v>
      </c>
      <c r="BM116" s="459">
        <v>17</v>
      </c>
      <c r="BN116" s="481">
        <v>60</v>
      </c>
      <c r="BO116" s="483">
        <v>0.8</v>
      </c>
      <c r="BP116" s="482">
        <f t="shared" si="123"/>
        <v>5300</v>
      </c>
      <c r="BQ116" s="479">
        <f t="shared" si="102"/>
        <v>2208.3333333333335</v>
      </c>
      <c r="BR116" s="480" t="s">
        <v>473</v>
      </c>
      <c r="BS116" s="481">
        <v>1</v>
      </c>
      <c r="BT116" s="481">
        <f t="shared" si="125"/>
        <v>2272.7272727272725</v>
      </c>
      <c r="BU116" s="481">
        <v>5000</v>
      </c>
      <c r="BV116" s="482">
        <v>2.2000000000000002</v>
      </c>
      <c r="BW116" s="459">
        <v>17</v>
      </c>
      <c r="BX116" s="459">
        <v>90</v>
      </c>
      <c r="BY116" s="483">
        <v>0.8</v>
      </c>
      <c r="BZ116" s="482">
        <f t="shared" si="124"/>
        <v>5000</v>
      </c>
      <c r="CA116" s="479">
        <f t="shared" si="110"/>
        <v>2272.7272727272725</v>
      </c>
      <c r="CB116" s="480"/>
      <c r="CC116" s="469"/>
      <c r="CD116" s="503"/>
      <c r="CE116" s="469"/>
      <c r="CF116" s="481"/>
      <c r="CG116" s="481"/>
      <c r="CH116" s="481"/>
      <c r="CI116" s="483"/>
      <c r="CJ116" s="485">
        <f t="shared" si="111"/>
        <v>0</v>
      </c>
      <c r="CK116" s="486">
        <f t="shared" si="103"/>
        <v>4481.060606060606</v>
      </c>
      <c r="CL116" s="836">
        <f t="shared" si="112"/>
        <v>4481.060606060606</v>
      </c>
      <c r="CM116" s="1038" t="s">
        <v>502</v>
      </c>
      <c r="CN116" s="1040">
        <v>45000</v>
      </c>
      <c r="CO116" s="1039">
        <v>1</v>
      </c>
      <c r="CP116" s="1039">
        <v>5</v>
      </c>
      <c r="CQ116" s="1041">
        <v>266</v>
      </c>
      <c r="CR116" s="748">
        <v>0.9</v>
      </c>
      <c r="CS116" s="471">
        <f t="shared" si="113"/>
        <v>45000</v>
      </c>
      <c r="CT116" s="488"/>
      <c r="CU116" s="469"/>
      <c r="CV116" s="469"/>
      <c r="CW116" s="469"/>
      <c r="CX116" s="489"/>
      <c r="CY116" s="490"/>
      <c r="CZ116" s="491">
        <f t="shared" si="114"/>
        <v>0</v>
      </c>
      <c r="DA116" s="491">
        <f t="shared" si="92"/>
        <v>0</v>
      </c>
      <c r="DB116" s="492">
        <f t="shared" si="104"/>
        <v>53865</v>
      </c>
      <c r="DC116" s="493">
        <f t="shared" si="93"/>
        <v>0</v>
      </c>
      <c r="DD116" s="494">
        <f t="shared" si="117"/>
        <v>0</v>
      </c>
      <c r="DE116" s="494">
        <f t="shared" si="116"/>
        <v>0</v>
      </c>
      <c r="DF116" s="494">
        <f t="shared" si="120"/>
        <v>0</v>
      </c>
      <c r="DG116" s="494">
        <f t="shared" si="94"/>
        <v>0</v>
      </c>
      <c r="DH116" s="494">
        <f t="shared" si="95"/>
        <v>0</v>
      </c>
      <c r="DI116" s="494">
        <f t="shared" si="121"/>
        <v>0</v>
      </c>
      <c r="DJ116" s="494">
        <f t="shared" si="96"/>
        <v>2781.8181818181815</v>
      </c>
      <c r="DK116" s="494">
        <f t="shared" si="105"/>
        <v>1802.0000000000005</v>
      </c>
      <c r="DL116" s="479">
        <f t="shared" si="122"/>
        <v>4583.818181818182</v>
      </c>
      <c r="DQ116" s="169">
        <f t="shared" si="115"/>
        <v>0</v>
      </c>
      <c r="DR116" s="169">
        <f t="shared" si="115"/>
        <v>0</v>
      </c>
      <c r="DS116" s="169">
        <f t="shared" si="115"/>
        <v>0</v>
      </c>
      <c r="DT116" s="169">
        <f t="shared" si="115"/>
        <v>0</v>
      </c>
      <c r="DU116" s="169">
        <f t="shared" si="115"/>
        <v>0</v>
      </c>
      <c r="DV116" s="169">
        <f t="shared" si="115"/>
        <v>0</v>
      </c>
      <c r="DW116" s="169">
        <f t="shared" si="115"/>
        <v>0</v>
      </c>
      <c r="DX116" s="169">
        <f t="shared" si="115"/>
        <v>0</v>
      </c>
      <c r="DY116" s="169">
        <f t="shared" si="115"/>
        <v>0</v>
      </c>
      <c r="DZ116" s="169">
        <f t="shared" si="115"/>
        <v>0</v>
      </c>
      <c r="EA116" s="169">
        <f t="shared" si="115"/>
        <v>0</v>
      </c>
      <c r="EB116" s="169">
        <f t="shared" si="115"/>
        <v>0</v>
      </c>
      <c r="EC116" s="169">
        <f t="shared" si="115"/>
        <v>0</v>
      </c>
      <c r="ED116" s="169">
        <f t="shared" si="115"/>
        <v>0</v>
      </c>
      <c r="EE116" s="169">
        <f t="shared" si="115"/>
        <v>0</v>
      </c>
      <c r="EF116" s="169">
        <f t="shared" si="115"/>
        <v>0</v>
      </c>
      <c r="EG116" s="169">
        <f t="shared" si="127"/>
        <v>0</v>
      </c>
      <c r="EH116" s="169">
        <f t="shared" si="127"/>
        <v>0</v>
      </c>
      <c r="EI116" s="169">
        <f t="shared" si="127"/>
        <v>0</v>
      </c>
      <c r="EJ116" s="169">
        <f t="shared" si="127"/>
        <v>0</v>
      </c>
      <c r="EK116" s="169">
        <f t="shared" si="127"/>
        <v>0</v>
      </c>
      <c r="EL116" s="169">
        <f t="shared" si="127"/>
        <v>0</v>
      </c>
      <c r="EM116" s="169">
        <f t="shared" si="127"/>
        <v>0</v>
      </c>
      <c r="EN116" s="169">
        <f t="shared" si="127"/>
        <v>0</v>
      </c>
      <c r="EP116" s="169">
        <f t="shared" si="118"/>
        <v>0</v>
      </c>
      <c r="EQ116" s="169">
        <f t="shared" si="118"/>
        <v>0</v>
      </c>
      <c r="ER116" s="169">
        <f t="shared" si="118"/>
        <v>0</v>
      </c>
      <c r="ES116" s="169">
        <f t="shared" si="118"/>
        <v>0</v>
      </c>
      <c r="ET116" s="169">
        <f t="shared" si="118"/>
        <v>0</v>
      </c>
      <c r="EU116" s="169">
        <f t="shared" si="118"/>
        <v>0</v>
      </c>
      <c r="EV116" s="169">
        <f t="shared" si="118"/>
        <v>0</v>
      </c>
      <c r="EW116" s="169">
        <f t="shared" si="118"/>
        <v>0</v>
      </c>
      <c r="EX116" s="169">
        <f t="shared" si="118"/>
        <v>0</v>
      </c>
      <c r="EY116" s="169">
        <f t="shared" si="118"/>
        <v>0</v>
      </c>
      <c r="EZ116" s="169">
        <f t="shared" si="118"/>
        <v>0</v>
      </c>
      <c r="FA116" s="169">
        <f t="shared" si="118"/>
        <v>0</v>
      </c>
      <c r="FB116" s="169">
        <f t="shared" si="118"/>
        <v>0</v>
      </c>
      <c r="FC116" s="169">
        <f t="shared" si="118"/>
        <v>0</v>
      </c>
      <c r="FD116" s="169">
        <f t="shared" si="118"/>
        <v>0</v>
      </c>
      <c r="FE116" s="169">
        <f t="shared" si="118"/>
        <v>0</v>
      </c>
      <c r="FF116" s="169">
        <f t="shared" si="128"/>
        <v>0</v>
      </c>
      <c r="FG116" s="169">
        <f t="shared" si="128"/>
        <v>0</v>
      </c>
      <c r="FH116" s="169">
        <f t="shared" si="128"/>
        <v>0</v>
      </c>
      <c r="FI116" s="169">
        <f t="shared" si="128"/>
        <v>0</v>
      </c>
      <c r="FJ116" s="169">
        <f t="shared" si="128"/>
        <v>0</v>
      </c>
      <c r="FK116" s="169">
        <f t="shared" si="128"/>
        <v>0</v>
      </c>
      <c r="FL116" s="169">
        <f t="shared" si="128"/>
        <v>0</v>
      </c>
      <c r="FM116" s="169">
        <f t="shared" si="128"/>
        <v>0</v>
      </c>
      <c r="FO116" s="169">
        <f t="shared" si="119"/>
        <v>0</v>
      </c>
      <c r="FP116" s="169">
        <f t="shared" si="119"/>
        <v>0</v>
      </c>
      <c r="FQ116" s="169">
        <f t="shared" si="119"/>
        <v>0</v>
      </c>
      <c r="FR116" s="169">
        <f t="shared" si="119"/>
        <v>0</v>
      </c>
      <c r="FS116" s="169">
        <f t="shared" si="119"/>
        <v>0</v>
      </c>
      <c r="FT116" s="169">
        <f t="shared" si="119"/>
        <v>0</v>
      </c>
      <c r="FU116" s="169">
        <f t="shared" si="119"/>
        <v>0</v>
      </c>
      <c r="FV116" s="169">
        <f t="shared" si="119"/>
        <v>0</v>
      </c>
      <c r="FW116" s="169">
        <f t="shared" si="119"/>
        <v>0</v>
      </c>
      <c r="FX116" s="169">
        <f t="shared" si="119"/>
        <v>0</v>
      </c>
      <c r="FY116" s="169">
        <f t="shared" si="119"/>
        <v>0</v>
      </c>
      <c r="FZ116" s="169">
        <f t="shared" si="119"/>
        <v>0</v>
      </c>
      <c r="GA116" s="169">
        <f t="shared" si="119"/>
        <v>0</v>
      </c>
      <c r="GB116" s="169">
        <f t="shared" si="119"/>
        <v>0</v>
      </c>
      <c r="GC116" s="169">
        <f t="shared" si="119"/>
        <v>0</v>
      </c>
      <c r="GD116" s="169">
        <f t="shared" si="119"/>
        <v>0</v>
      </c>
      <c r="GE116" s="169">
        <f t="shared" si="129"/>
        <v>0</v>
      </c>
      <c r="GF116" s="169">
        <f t="shared" si="129"/>
        <v>0</v>
      </c>
      <c r="GG116" s="169">
        <f t="shared" si="129"/>
        <v>0</v>
      </c>
      <c r="GH116" s="169">
        <f t="shared" si="129"/>
        <v>0</v>
      </c>
      <c r="GI116" s="169">
        <f t="shared" si="129"/>
        <v>0</v>
      </c>
      <c r="GJ116" s="169">
        <f t="shared" si="129"/>
        <v>0</v>
      </c>
      <c r="GK116" s="169">
        <f t="shared" si="129"/>
        <v>0</v>
      </c>
      <c r="GL116" s="169">
        <f t="shared" si="129"/>
        <v>0</v>
      </c>
    </row>
    <row r="117" spans="1:194" s="169" customFormat="1" ht="29.25" customHeight="1">
      <c r="A117" s="499"/>
      <c r="B117" s="499"/>
      <c r="D117" s="635" t="s">
        <v>392</v>
      </c>
      <c r="E117" s="450" t="s">
        <v>546</v>
      </c>
      <c r="F117" s="450" t="s">
        <v>539</v>
      </c>
      <c r="G117" s="450"/>
      <c r="H117" s="500"/>
      <c r="I117" s="452"/>
      <c r="J117" s="453"/>
      <c r="K117" s="453"/>
      <c r="L117" s="450"/>
      <c r="M117" s="450"/>
      <c r="N117" s="454"/>
      <c r="O117" s="455">
        <f t="shared" si="97"/>
        <v>0</v>
      </c>
      <c r="P117" s="456"/>
      <c r="Q117" s="457">
        <f t="shared" si="98"/>
        <v>0</v>
      </c>
      <c r="R117" s="457">
        <f t="shared" si="99"/>
        <v>0</v>
      </c>
      <c r="S117" s="458" t="e">
        <f>#REF!</f>
        <v>#REF!</v>
      </c>
      <c r="T117" s="458">
        <v>21</v>
      </c>
      <c r="U117" s="458" t="e">
        <f t="shared" si="100"/>
        <v>#REF!</v>
      </c>
      <c r="V117" s="459"/>
      <c r="W117" s="459"/>
      <c r="X117" s="460">
        <f t="shared" si="101"/>
        <v>0</v>
      </c>
      <c r="Y117" s="461">
        <f t="shared" si="106"/>
        <v>0</v>
      </c>
      <c r="Z117" s="1042"/>
      <c r="AA117" s="463"/>
      <c r="AB117" s="464"/>
      <c r="AC117" s="464"/>
      <c r="AD117" s="464"/>
      <c r="AE117" s="465"/>
      <c r="AF117" s="466">
        <f t="shared" si="107"/>
        <v>0</v>
      </c>
      <c r="AG117" s="488"/>
      <c r="AH117" s="469"/>
      <c r="AI117" s="469"/>
      <c r="AJ117" s="469"/>
      <c r="AK117" s="469"/>
      <c r="AL117" s="469"/>
      <c r="AM117" s="469"/>
      <c r="AN117" s="469"/>
      <c r="AO117" s="471">
        <f t="shared" si="108"/>
        <v>0</v>
      </c>
      <c r="AP117" s="472"/>
      <c r="AQ117" s="496"/>
      <c r="AR117" s="639"/>
      <c r="AS117" s="639"/>
      <c r="AT117" s="469"/>
      <c r="AU117" s="469"/>
      <c r="AV117" s="469"/>
      <c r="AW117" s="475"/>
      <c r="AX117" s="471">
        <f t="shared" si="109"/>
        <v>0</v>
      </c>
      <c r="AY117" s="497"/>
      <c r="AZ117" s="469"/>
      <c r="BA117" s="469"/>
      <c r="BB117" s="478"/>
      <c r="BC117" s="469"/>
      <c r="BD117" s="469"/>
      <c r="BE117" s="469"/>
      <c r="BF117" s="475"/>
      <c r="BG117" s="479">
        <f t="shared" si="87"/>
        <v>0</v>
      </c>
      <c r="BH117" s="480" t="s">
        <v>552</v>
      </c>
      <c r="BI117" s="481">
        <v>1</v>
      </c>
      <c r="BJ117" s="481">
        <f t="shared" si="126"/>
        <v>6000</v>
      </c>
      <c r="BK117" s="481">
        <v>12000</v>
      </c>
      <c r="BL117" s="482">
        <v>2</v>
      </c>
      <c r="BM117" s="459">
        <v>17</v>
      </c>
      <c r="BN117" s="481">
        <v>60</v>
      </c>
      <c r="BO117" s="483">
        <v>0.8</v>
      </c>
      <c r="BP117" s="482">
        <f t="shared" si="123"/>
        <v>12000</v>
      </c>
      <c r="BQ117" s="479">
        <f t="shared" si="102"/>
        <v>6000</v>
      </c>
      <c r="BR117" s="480" t="s">
        <v>472</v>
      </c>
      <c r="BS117" s="481">
        <v>1</v>
      </c>
      <c r="BT117" s="481">
        <f t="shared" si="125"/>
        <v>4565.217391304348</v>
      </c>
      <c r="BU117" s="481">
        <v>10500</v>
      </c>
      <c r="BV117" s="482">
        <v>2.2999999999999998</v>
      </c>
      <c r="BW117" s="481">
        <v>17</v>
      </c>
      <c r="BX117" s="459">
        <v>90</v>
      </c>
      <c r="BY117" s="483">
        <v>0.8</v>
      </c>
      <c r="BZ117" s="482">
        <f t="shared" si="124"/>
        <v>10500</v>
      </c>
      <c r="CA117" s="479">
        <f t="shared" si="110"/>
        <v>4565.217391304348</v>
      </c>
      <c r="CB117" s="480"/>
      <c r="CC117" s="469"/>
      <c r="CD117" s="503"/>
      <c r="CE117" s="469"/>
      <c r="CF117" s="481"/>
      <c r="CG117" s="481"/>
      <c r="CH117" s="481"/>
      <c r="CI117" s="483"/>
      <c r="CJ117" s="485">
        <f t="shared" si="111"/>
        <v>0</v>
      </c>
      <c r="CK117" s="486">
        <f t="shared" si="103"/>
        <v>10565.217391304348</v>
      </c>
      <c r="CL117" s="836">
        <f t="shared" si="112"/>
        <v>10565.217391304348</v>
      </c>
      <c r="CM117" s="1038" t="s">
        <v>503</v>
      </c>
      <c r="CN117" s="1039">
        <v>500</v>
      </c>
      <c r="CO117" s="1039">
        <v>2</v>
      </c>
      <c r="CP117" s="1039">
        <v>2</v>
      </c>
      <c r="CQ117" s="1041">
        <v>7</v>
      </c>
      <c r="CR117" s="748">
        <v>0.9</v>
      </c>
      <c r="CS117" s="471">
        <f t="shared" si="113"/>
        <v>1000</v>
      </c>
      <c r="CT117" s="488"/>
      <c r="CU117" s="469"/>
      <c r="CV117" s="469"/>
      <c r="CW117" s="469"/>
      <c r="CX117" s="489"/>
      <c r="CY117" s="490"/>
      <c r="CZ117" s="491">
        <f t="shared" si="114"/>
        <v>0</v>
      </c>
      <c r="DA117" s="491">
        <f t="shared" si="92"/>
        <v>0</v>
      </c>
      <c r="DB117" s="492">
        <f t="shared" si="104"/>
        <v>12.6</v>
      </c>
      <c r="DC117" s="493">
        <f t="shared" si="93"/>
        <v>0</v>
      </c>
      <c r="DD117" s="494">
        <f t="shared" si="117"/>
        <v>0</v>
      </c>
      <c r="DE117" s="494">
        <f t="shared" si="116"/>
        <v>0</v>
      </c>
      <c r="DF117" s="494">
        <f t="shared" si="120"/>
        <v>0</v>
      </c>
      <c r="DG117" s="494">
        <f t="shared" si="94"/>
        <v>0</v>
      </c>
      <c r="DH117" s="494">
        <f t="shared" si="95"/>
        <v>0</v>
      </c>
      <c r="DI117" s="494">
        <f t="shared" si="121"/>
        <v>0</v>
      </c>
      <c r="DJ117" s="494">
        <f t="shared" si="96"/>
        <v>5587.8260869565211</v>
      </c>
      <c r="DK117" s="494">
        <f t="shared" si="105"/>
        <v>4896</v>
      </c>
      <c r="DL117" s="479">
        <f t="shared" si="122"/>
        <v>10483.82608695652</v>
      </c>
      <c r="DQ117" s="169">
        <f t="shared" si="115"/>
        <v>0</v>
      </c>
      <c r="DR117" s="169">
        <f t="shared" si="115"/>
        <v>0</v>
      </c>
      <c r="DS117" s="169">
        <f t="shared" si="115"/>
        <v>0</v>
      </c>
      <c r="DT117" s="169">
        <f t="shared" si="115"/>
        <v>0</v>
      </c>
      <c r="DU117" s="169">
        <f t="shared" si="115"/>
        <v>0</v>
      </c>
      <c r="DV117" s="169">
        <f t="shared" si="115"/>
        <v>0</v>
      </c>
      <c r="DW117" s="169">
        <f t="shared" si="115"/>
        <v>0</v>
      </c>
      <c r="DX117" s="169">
        <f t="shared" si="115"/>
        <v>0</v>
      </c>
      <c r="DY117" s="169">
        <f t="shared" si="115"/>
        <v>0</v>
      </c>
      <c r="DZ117" s="169">
        <f t="shared" si="115"/>
        <v>0</v>
      </c>
      <c r="EA117" s="169">
        <f t="shared" si="115"/>
        <v>0</v>
      </c>
      <c r="EB117" s="169">
        <f t="shared" si="115"/>
        <v>0</v>
      </c>
      <c r="EC117" s="169">
        <f t="shared" si="115"/>
        <v>0</v>
      </c>
      <c r="ED117" s="169">
        <f t="shared" si="115"/>
        <v>0</v>
      </c>
      <c r="EE117" s="169">
        <f t="shared" si="115"/>
        <v>0</v>
      </c>
      <c r="EF117" s="169">
        <f>IF($I117=EF$3,$X117,0)</f>
        <v>0</v>
      </c>
      <c r="EG117" s="169">
        <f t="shared" si="127"/>
        <v>0</v>
      </c>
      <c r="EH117" s="169">
        <f t="shared" si="127"/>
        <v>0</v>
      </c>
      <c r="EI117" s="169">
        <f t="shared" si="127"/>
        <v>0</v>
      </c>
      <c r="EJ117" s="169">
        <f t="shared" si="127"/>
        <v>0</v>
      </c>
      <c r="EK117" s="169">
        <f t="shared" si="127"/>
        <v>0</v>
      </c>
      <c r="EL117" s="169">
        <f t="shared" si="127"/>
        <v>0</v>
      </c>
      <c r="EM117" s="169">
        <f t="shared" si="127"/>
        <v>0</v>
      </c>
      <c r="EN117" s="169">
        <f t="shared" si="127"/>
        <v>0</v>
      </c>
      <c r="EP117" s="169">
        <f t="shared" si="118"/>
        <v>0</v>
      </c>
      <c r="EQ117" s="169">
        <f t="shared" si="118"/>
        <v>0</v>
      </c>
      <c r="ER117" s="169">
        <f t="shared" si="118"/>
        <v>0</v>
      </c>
      <c r="ES117" s="169">
        <f t="shared" si="118"/>
        <v>0</v>
      </c>
      <c r="ET117" s="169">
        <f t="shared" si="118"/>
        <v>0</v>
      </c>
      <c r="EU117" s="169">
        <f t="shared" si="118"/>
        <v>0</v>
      </c>
      <c r="EV117" s="169">
        <f t="shared" si="118"/>
        <v>0</v>
      </c>
      <c r="EW117" s="169">
        <f t="shared" si="118"/>
        <v>0</v>
      </c>
      <c r="EX117" s="169">
        <f t="shared" si="118"/>
        <v>0</v>
      </c>
      <c r="EY117" s="169">
        <f t="shared" si="118"/>
        <v>0</v>
      </c>
      <c r="EZ117" s="169">
        <f t="shared" si="118"/>
        <v>0</v>
      </c>
      <c r="FA117" s="169">
        <f t="shared" si="118"/>
        <v>0</v>
      </c>
      <c r="FB117" s="169">
        <f t="shared" si="118"/>
        <v>0</v>
      </c>
      <c r="FC117" s="169">
        <f t="shared" si="118"/>
        <v>0</v>
      </c>
      <c r="FD117" s="169">
        <f t="shared" si="118"/>
        <v>0</v>
      </c>
      <c r="FE117" s="169">
        <f t="shared" si="118"/>
        <v>0</v>
      </c>
      <c r="FF117" s="169">
        <f t="shared" si="128"/>
        <v>0</v>
      </c>
      <c r="FG117" s="169">
        <f t="shared" si="128"/>
        <v>0</v>
      </c>
      <c r="FH117" s="169">
        <f t="shared" si="128"/>
        <v>0</v>
      </c>
      <c r="FI117" s="169">
        <f t="shared" si="128"/>
        <v>0</v>
      </c>
      <c r="FJ117" s="169">
        <f t="shared" si="128"/>
        <v>0</v>
      </c>
      <c r="FK117" s="169">
        <f t="shared" si="128"/>
        <v>0</v>
      </c>
      <c r="FL117" s="169">
        <f t="shared" si="128"/>
        <v>0</v>
      </c>
      <c r="FM117" s="169">
        <f t="shared" si="128"/>
        <v>0</v>
      </c>
      <c r="FO117" s="169">
        <f t="shared" si="119"/>
        <v>0</v>
      </c>
      <c r="FP117" s="169">
        <f t="shared" si="119"/>
        <v>0</v>
      </c>
      <c r="FQ117" s="169">
        <f t="shared" si="119"/>
        <v>0</v>
      </c>
      <c r="FR117" s="169">
        <f t="shared" si="119"/>
        <v>0</v>
      </c>
      <c r="FS117" s="169">
        <f t="shared" si="119"/>
        <v>0</v>
      </c>
      <c r="FT117" s="169">
        <f t="shared" si="119"/>
        <v>0</v>
      </c>
      <c r="FU117" s="169">
        <f t="shared" si="119"/>
        <v>0</v>
      </c>
      <c r="FV117" s="169">
        <f t="shared" si="119"/>
        <v>0</v>
      </c>
      <c r="FW117" s="169">
        <f t="shared" si="119"/>
        <v>0</v>
      </c>
      <c r="FX117" s="169">
        <f t="shared" si="119"/>
        <v>0</v>
      </c>
      <c r="FY117" s="169">
        <f t="shared" si="119"/>
        <v>0</v>
      </c>
      <c r="FZ117" s="169">
        <f t="shared" si="119"/>
        <v>0</v>
      </c>
      <c r="GA117" s="169">
        <f t="shared" si="119"/>
        <v>0</v>
      </c>
      <c r="GB117" s="169">
        <f t="shared" si="119"/>
        <v>0</v>
      </c>
      <c r="GC117" s="169">
        <f t="shared" si="119"/>
        <v>0</v>
      </c>
      <c r="GD117" s="169">
        <f t="shared" si="119"/>
        <v>0</v>
      </c>
      <c r="GE117" s="169">
        <f t="shared" si="129"/>
        <v>0</v>
      </c>
      <c r="GF117" s="169">
        <f t="shared" si="129"/>
        <v>0</v>
      </c>
      <c r="GG117" s="169">
        <f t="shared" si="129"/>
        <v>0</v>
      </c>
      <c r="GH117" s="169">
        <f t="shared" si="129"/>
        <v>0</v>
      </c>
      <c r="GI117" s="169">
        <f t="shared" si="129"/>
        <v>0</v>
      </c>
      <c r="GJ117" s="169">
        <f t="shared" si="129"/>
        <v>0</v>
      </c>
      <c r="GK117" s="169">
        <f t="shared" si="129"/>
        <v>0</v>
      </c>
      <c r="GL117" s="169">
        <f t="shared" si="129"/>
        <v>0</v>
      </c>
    </row>
    <row r="118" spans="1:194" s="169" customFormat="1" ht="29.25" customHeight="1">
      <c r="A118" s="499"/>
      <c r="B118" s="499"/>
      <c r="D118" s="635" t="s">
        <v>392</v>
      </c>
      <c r="E118" s="450" t="s">
        <v>545</v>
      </c>
      <c r="F118" s="450" t="s">
        <v>540</v>
      </c>
      <c r="G118" s="450"/>
      <c r="H118" s="500"/>
      <c r="I118" s="452"/>
      <c r="J118" s="453"/>
      <c r="K118" s="453"/>
      <c r="L118" s="450"/>
      <c r="M118" s="450"/>
      <c r="N118" s="454"/>
      <c r="O118" s="455">
        <f t="shared" si="97"/>
        <v>0</v>
      </c>
      <c r="P118" s="456"/>
      <c r="Q118" s="457">
        <f t="shared" si="98"/>
        <v>0</v>
      </c>
      <c r="R118" s="457">
        <f t="shared" si="99"/>
        <v>0</v>
      </c>
      <c r="S118" s="458" t="e">
        <f>#REF!</f>
        <v>#REF!</v>
      </c>
      <c r="T118" s="458">
        <v>21</v>
      </c>
      <c r="U118" s="458" t="e">
        <f t="shared" si="100"/>
        <v>#REF!</v>
      </c>
      <c r="V118" s="459"/>
      <c r="W118" s="459"/>
      <c r="X118" s="460">
        <f t="shared" si="101"/>
        <v>0</v>
      </c>
      <c r="Y118" s="461">
        <f t="shared" si="106"/>
        <v>0</v>
      </c>
      <c r="Z118" s="1042"/>
      <c r="AA118" s="463"/>
      <c r="AB118" s="464"/>
      <c r="AC118" s="464"/>
      <c r="AD118" s="464"/>
      <c r="AE118" s="465"/>
      <c r="AF118" s="466">
        <f t="shared" si="107"/>
        <v>0</v>
      </c>
      <c r="AG118" s="488"/>
      <c r="AH118" s="469"/>
      <c r="AI118" s="469"/>
      <c r="AJ118" s="469"/>
      <c r="AK118" s="469"/>
      <c r="AL118" s="469"/>
      <c r="AM118" s="469"/>
      <c r="AN118" s="469"/>
      <c r="AO118" s="471">
        <f t="shared" si="108"/>
        <v>0</v>
      </c>
      <c r="AP118" s="472"/>
      <c r="AQ118" s="496"/>
      <c r="AR118" s="639"/>
      <c r="AS118" s="639"/>
      <c r="AT118" s="469"/>
      <c r="AU118" s="469"/>
      <c r="AV118" s="469"/>
      <c r="AW118" s="475"/>
      <c r="AX118" s="471">
        <f t="shared" si="109"/>
        <v>0</v>
      </c>
      <c r="AY118" s="497"/>
      <c r="AZ118" s="469"/>
      <c r="BA118" s="469"/>
      <c r="BB118" s="478"/>
      <c r="BC118" s="469"/>
      <c r="BD118" s="469"/>
      <c r="BE118" s="469"/>
      <c r="BF118" s="475"/>
      <c r="BG118" s="479">
        <f t="shared" si="87"/>
        <v>0</v>
      </c>
      <c r="BH118" s="480" t="s">
        <v>553</v>
      </c>
      <c r="BI118" s="481">
        <v>1</v>
      </c>
      <c r="BJ118" s="481">
        <f t="shared" si="126"/>
        <v>27975</v>
      </c>
      <c r="BK118" s="481">
        <v>55950</v>
      </c>
      <c r="BL118" s="482">
        <v>2</v>
      </c>
      <c r="BM118" s="459">
        <v>17</v>
      </c>
      <c r="BN118" s="481">
        <v>260</v>
      </c>
      <c r="BO118" s="483">
        <v>0.8</v>
      </c>
      <c r="BP118" s="482">
        <f t="shared" si="123"/>
        <v>55950</v>
      </c>
      <c r="BQ118" s="479">
        <f t="shared" si="102"/>
        <v>27975</v>
      </c>
      <c r="BR118" s="480" t="s">
        <v>480</v>
      </c>
      <c r="BS118" s="481">
        <v>1</v>
      </c>
      <c r="BT118" s="481">
        <f t="shared" si="125"/>
        <v>25135</v>
      </c>
      <c r="BU118" s="481">
        <v>50270</v>
      </c>
      <c r="BV118" s="482">
        <v>2</v>
      </c>
      <c r="BW118" s="459">
        <v>17</v>
      </c>
      <c r="BX118" s="481">
        <v>260</v>
      </c>
      <c r="BY118" s="483">
        <v>0.6</v>
      </c>
      <c r="BZ118" s="482">
        <f t="shared" si="124"/>
        <v>50270</v>
      </c>
      <c r="CA118" s="479">
        <f t="shared" si="110"/>
        <v>25135</v>
      </c>
      <c r="CB118" s="480"/>
      <c r="CC118" s="469"/>
      <c r="CD118" s="503"/>
      <c r="CE118" s="469"/>
      <c r="CF118" s="481"/>
      <c r="CG118" s="481"/>
      <c r="CH118" s="481"/>
      <c r="CI118" s="483"/>
      <c r="CJ118" s="485">
        <f t="shared" si="111"/>
        <v>0</v>
      </c>
      <c r="CK118" s="486">
        <f t="shared" si="103"/>
        <v>53110</v>
      </c>
      <c r="CL118" s="836">
        <f t="shared" si="112"/>
        <v>53110</v>
      </c>
      <c r="CM118" s="1038" t="s">
        <v>504</v>
      </c>
      <c r="CN118" s="1039">
        <v>500</v>
      </c>
      <c r="CO118" s="1039">
        <v>1</v>
      </c>
      <c r="CP118" s="1039">
        <v>7</v>
      </c>
      <c r="CQ118" s="1041">
        <v>266</v>
      </c>
      <c r="CR118" s="748">
        <v>0.9</v>
      </c>
      <c r="CS118" s="471">
        <f t="shared" si="113"/>
        <v>500</v>
      </c>
      <c r="CT118" s="488"/>
      <c r="CU118" s="469"/>
      <c r="CV118" s="469"/>
      <c r="CW118" s="469"/>
      <c r="CX118" s="489"/>
      <c r="CY118" s="490"/>
      <c r="CZ118" s="491">
        <f t="shared" si="114"/>
        <v>0</v>
      </c>
      <c r="DA118" s="491">
        <f t="shared" si="92"/>
        <v>0</v>
      </c>
      <c r="DB118" s="492">
        <f t="shared" si="104"/>
        <v>837.9</v>
      </c>
      <c r="DC118" s="493">
        <f t="shared" si="93"/>
        <v>0</v>
      </c>
      <c r="DD118" s="494">
        <f t="shared" si="117"/>
        <v>0</v>
      </c>
      <c r="DE118" s="494">
        <f t="shared" si="116"/>
        <v>0</v>
      </c>
      <c r="DF118" s="494">
        <f t="shared" si="120"/>
        <v>0</v>
      </c>
      <c r="DG118" s="494">
        <f t="shared" si="94"/>
        <v>0</v>
      </c>
      <c r="DH118" s="494">
        <f t="shared" si="95"/>
        <v>0</v>
      </c>
      <c r="DI118" s="494">
        <f t="shared" si="121"/>
        <v>0</v>
      </c>
      <c r="DJ118" s="494">
        <f t="shared" si="96"/>
        <v>66658.02</v>
      </c>
      <c r="DK118" s="494">
        <f t="shared" si="105"/>
        <v>98919.6</v>
      </c>
      <c r="DL118" s="479">
        <f t="shared" si="122"/>
        <v>165577.62</v>
      </c>
      <c r="DQ118" s="169">
        <f t="shared" ref="DQ118:EF133" si="130">IF($I118=DQ$3,$X118,0)</f>
        <v>0</v>
      </c>
      <c r="DR118" s="169">
        <f t="shared" si="130"/>
        <v>0</v>
      </c>
      <c r="DS118" s="169">
        <f t="shared" si="130"/>
        <v>0</v>
      </c>
      <c r="DT118" s="169">
        <f t="shared" si="130"/>
        <v>0</v>
      </c>
      <c r="DU118" s="169">
        <f t="shared" si="130"/>
        <v>0</v>
      </c>
      <c r="DV118" s="169">
        <f t="shared" si="130"/>
        <v>0</v>
      </c>
      <c r="DW118" s="169">
        <f t="shared" si="130"/>
        <v>0</v>
      </c>
      <c r="DX118" s="169">
        <f t="shared" si="130"/>
        <v>0</v>
      </c>
      <c r="DY118" s="169">
        <f t="shared" si="130"/>
        <v>0</v>
      </c>
      <c r="DZ118" s="169">
        <f t="shared" si="130"/>
        <v>0</v>
      </c>
      <c r="EA118" s="169">
        <f t="shared" si="130"/>
        <v>0</v>
      </c>
      <c r="EB118" s="169">
        <f t="shared" si="130"/>
        <v>0</v>
      </c>
      <c r="EC118" s="169">
        <f t="shared" si="130"/>
        <v>0</v>
      </c>
      <c r="ED118" s="169">
        <f t="shared" si="130"/>
        <v>0</v>
      </c>
      <c r="EE118" s="169">
        <f t="shared" si="130"/>
        <v>0</v>
      </c>
      <c r="EF118" s="169">
        <f t="shared" si="130"/>
        <v>0</v>
      </c>
      <c r="EG118" s="169">
        <f t="shared" si="127"/>
        <v>0</v>
      </c>
      <c r="EH118" s="169">
        <f t="shared" si="127"/>
        <v>0</v>
      </c>
      <c r="EI118" s="169">
        <f t="shared" si="127"/>
        <v>0</v>
      </c>
      <c r="EJ118" s="169">
        <f t="shared" si="127"/>
        <v>0</v>
      </c>
      <c r="EK118" s="169">
        <f t="shared" si="127"/>
        <v>0</v>
      </c>
      <c r="EL118" s="169">
        <f t="shared" si="127"/>
        <v>0</v>
      </c>
      <c r="EM118" s="169">
        <f t="shared" si="127"/>
        <v>0</v>
      </c>
      <c r="EN118" s="169">
        <f t="shared" si="127"/>
        <v>0</v>
      </c>
      <c r="EP118" s="169">
        <f t="shared" si="118"/>
        <v>0</v>
      </c>
      <c r="EQ118" s="169">
        <f t="shared" si="118"/>
        <v>0</v>
      </c>
      <c r="ER118" s="169">
        <f t="shared" si="118"/>
        <v>0</v>
      </c>
      <c r="ES118" s="169">
        <f t="shared" si="118"/>
        <v>0</v>
      </c>
      <c r="ET118" s="169">
        <f t="shared" si="118"/>
        <v>0</v>
      </c>
      <c r="EU118" s="169">
        <f t="shared" si="118"/>
        <v>0</v>
      </c>
      <c r="EV118" s="169">
        <f t="shared" si="118"/>
        <v>0</v>
      </c>
      <c r="EW118" s="169">
        <f t="shared" si="118"/>
        <v>0</v>
      </c>
      <c r="EX118" s="169">
        <f t="shared" si="118"/>
        <v>0</v>
      </c>
      <c r="EY118" s="169">
        <f t="shared" si="118"/>
        <v>0</v>
      </c>
      <c r="EZ118" s="169">
        <f t="shared" si="118"/>
        <v>0</v>
      </c>
      <c r="FA118" s="169">
        <f t="shared" si="118"/>
        <v>0</v>
      </c>
      <c r="FB118" s="169">
        <f t="shared" si="118"/>
        <v>0</v>
      </c>
      <c r="FC118" s="169">
        <f t="shared" si="118"/>
        <v>0</v>
      </c>
      <c r="FD118" s="169">
        <f t="shared" si="118"/>
        <v>0</v>
      </c>
      <c r="FE118" s="169">
        <f t="shared" si="118"/>
        <v>0</v>
      </c>
      <c r="FF118" s="169">
        <f t="shared" si="128"/>
        <v>0</v>
      </c>
      <c r="FG118" s="169">
        <f t="shared" si="128"/>
        <v>0</v>
      </c>
      <c r="FH118" s="169">
        <f t="shared" si="128"/>
        <v>0</v>
      </c>
      <c r="FI118" s="169">
        <f t="shared" si="128"/>
        <v>0</v>
      </c>
      <c r="FJ118" s="169">
        <f t="shared" si="128"/>
        <v>0</v>
      </c>
      <c r="FK118" s="169">
        <f t="shared" si="128"/>
        <v>0</v>
      </c>
      <c r="FL118" s="169">
        <f t="shared" si="128"/>
        <v>0</v>
      </c>
      <c r="FM118" s="169">
        <f t="shared" si="128"/>
        <v>0</v>
      </c>
      <c r="FO118" s="169">
        <f t="shared" si="119"/>
        <v>0</v>
      </c>
      <c r="FP118" s="169">
        <f t="shared" si="119"/>
        <v>0</v>
      </c>
      <c r="FQ118" s="169">
        <f t="shared" si="119"/>
        <v>0</v>
      </c>
      <c r="FR118" s="169">
        <f t="shared" si="119"/>
        <v>0</v>
      </c>
      <c r="FS118" s="169">
        <f t="shared" si="119"/>
        <v>0</v>
      </c>
      <c r="FT118" s="169">
        <f t="shared" si="119"/>
        <v>0</v>
      </c>
      <c r="FU118" s="169">
        <f t="shared" si="119"/>
        <v>0</v>
      </c>
      <c r="FV118" s="169">
        <f t="shared" si="119"/>
        <v>0</v>
      </c>
      <c r="FW118" s="169">
        <f t="shared" si="119"/>
        <v>0</v>
      </c>
      <c r="FX118" s="169">
        <f t="shared" si="119"/>
        <v>0</v>
      </c>
      <c r="FY118" s="169">
        <f t="shared" si="119"/>
        <v>0</v>
      </c>
      <c r="FZ118" s="169">
        <f t="shared" si="119"/>
        <v>0</v>
      </c>
      <c r="GA118" s="169">
        <f t="shared" si="119"/>
        <v>0</v>
      </c>
      <c r="GB118" s="169">
        <f t="shared" si="119"/>
        <v>0</v>
      </c>
      <c r="GC118" s="169">
        <f t="shared" si="119"/>
        <v>0</v>
      </c>
      <c r="GD118" s="169">
        <f t="shared" si="119"/>
        <v>0</v>
      </c>
      <c r="GE118" s="169">
        <f t="shared" si="129"/>
        <v>0</v>
      </c>
      <c r="GF118" s="169">
        <f t="shared" si="129"/>
        <v>0</v>
      </c>
      <c r="GG118" s="169">
        <f t="shared" si="129"/>
        <v>0</v>
      </c>
      <c r="GH118" s="169">
        <f t="shared" si="129"/>
        <v>0</v>
      </c>
      <c r="GI118" s="169">
        <f t="shared" si="129"/>
        <v>0</v>
      </c>
      <c r="GJ118" s="169">
        <f t="shared" si="129"/>
        <v>0</v>
      </c>
      <c r="GK118" s="169">
        <f t="shared" si="129"/>
        <v>0</v>
      </c>
      <c r="GL118" s="169">
        <f t="shared" si="129"/>
        <v>0</v>
      </c>
    </row>
    <row r="119" spans="1:194" s="169" customFormat="1" ht="29.25" customHeight="1">
      <c r="A119" s="499"/>
      <c r="B119" s="499"/>
      <c r="D119" s="635" t="s">
        <v>392</v>
      </c>
      <c r="E119" s="450" t="s">
        <v>547</v>
      </c>
      <c r="F119" s="450" t="s">
        <v>541</v>
      </c>
      <c r="G119" s="450"/>
      <c r="H119" s="500"/>
      <c r="I119" s="452"/>
      <c r="J119" s="453"/>
      <c r="K119" s="453"/>
      <c r="L119" s="450"/>
      <c r="M119" s="450"/>
      <c r="N119" s="454"/>
      <c r="O119" s="455">
        <f t="shared" si="97"/>
        <v>0</v>
      </c>
      <c r="P119" s="456"/>
      <c r="Q119" s="457">
        <f t="shared" si="98"/>
        <v>0</v>
      </c>
      <c r="R119" s="457">
        <f t="shared" si="99"/>
        <v>0</v>
      </c>
      <c r="S119" s="458" t="e">
        <f>#REF!</f>
        <v>#REF!</v>
      </c>
      <c r="T119" s="458">
        <v>21</v>
      </c>
      <c r="U119" s="458" t="e">
        <f t="shared" si="100"/>
        <v>#REF!</v>
      </c>
      <c r="V119" s="459"/>
      <c r="W119" s="459"/>
      <c r="X119" s="460">
        <f t="shared" si="101"/>
        <v>0</v>
      </c>
      <c r="Y119" s="461">
        <f t="shared" si="106"/>
        <v>0</v>
      </c>
      <c r="Z119" s="1042"/>
      <c r="AA119" s="463"/>
      <c r="AB119" s="464"/>
      <c r="AC119" s="464"/>
      <c r="AD119" s="464"/>
      <c r="AE119" s="465"/>
      <c r="AF119" s="466">
        <f t="shared" si="107"/>
        <v>0</v>
      </c>
      <c r="AG119" s="488"/>
      <c r="AH119" s="469"/>
      <c r="AI119" s="469"/>
      <c r="AJ119" s="469"/>
      <c r="AK119" s="469"/>
      <c r="AL119" s="469"/>
      <c r="AM119" s="469"/>
      <c r="AN119" s="469"/>
      <c r="AO119" s="471">
        <f t="shared" si="108"/>
        <v>0</v>
      </c>
      <c r="AP119" s="472"/>
      <c r="AQ119" s="496"/>
      <c r="AR119" s="639"/>
      <c r="AS119" s="639"/>
      <c r="AT119" s="469"/>
      <c r="AU119" s="469"/>
      <c r="AV119" s="469"/>
      <c r="AW119" s="475"/>
      <c r="AX119" s="471">
        <f t="shared" si="109"/>
        <v>0</v>
      </c>
      <c r="AY119" s="497"/>
      <c r="AZ119" s="469"/>
      <c r="BA119" s="469"/>
      <c r="BB119" s="478"/>
      <c r="BC119" s="469"/>
      <c r="BD119" s="469"/>
      <c r="BE119" s="469"/>
      <c r="BF119" s="475"/>
      <c r="BG119" s="479">
        <f t="shared" si="87"/>
        <v>0</v>
      </c>
      <c r="BH119" s="480" t="s">
        <v>547</v>
      </c>
      <c r="BI119" s="481">
        <v>1</v>
      </c>
      <c r="BJ119" s="481"/>
      <c r="BK119" s="481"/>
      <c r="BL119" s="482"/>
      <c r="BM119" s="459"/>
      <c r="BN119" s="481"/>
      <c r="BO119" s="483"/>
      <c r="BP119" s="482">
        <f t="shared" si="123"/>
        <v>0</v>
      </c>
      <c r="BQ119" s="479">
        <f t="shared" si="102"/>
        <v>0</v>
      </c>
      <c r="BR119" s="480" t="s">
        <v>494</v>
      </c>
      <c r="BS119" s="481">
        <v>1</v>
      </c>
      <c r="BT119" s="481">
        <f t="shared" si="125"/>
        <v>2635</v>
      </c>
      <c r="BU119" s="481">
        <v>5270</v>
      </c>
      <c r="BV119" s="482">
        <v>2</v>
      </c>
      <c r="BW119" s="481">
        <v>17</v>
      </c>
      <c r="BX119" s="459">
        <v>90</v>
      </c>
      <c r="BY119" s="483">
        <v>0.8</v>
      </c>
      <c r="BZ119" s="482">
        <f t="shared" si="124"/>
        <v>5270</v>
      </c>
      <c r="CA119" s="479">
        <f t="shared" si="110"/>
        <v>2635</v>
      </c>
      <c r="CB119" s="480"/>
      <c r="CC119" s="469"/>
      <c r="CD119" s="503"/>
      <c r="CE119" s="469"/>
      <c r="CF119" s="481"/>
      <c r="CG119" s="481"/>
      <c r="CH119" s="481"/>
      <c r="CI119" s="483"/>
      <c r="CJ119" s="485">
        <f t="shared" si="111"/>
        <v>0</v>
      </c>
      <c r="CK119" s="486">
        <f t="shared" si="103"/>
        <v>2635</v>
      </c>
      <c r="CL119" s="836">
        <f t="shared" si="112"/>
        <v>2635</v>
      </c>
      <c r="CM119" s="1037" t="s">
        <v>505</v>
      </c>
      <c r="CN119" s="1039">
        <v>500</v>
      </c>
      <c r="CO119" s="1039">
        <v>1</v>
      </c>
      <c r="CP119" s="1039">
        <v>2</v>
      </c>
      <c r="CQ119" s="1041">
        <v>266</v>
      </c>
      <c r="CR119" s="748">
        <v>0.9</v>
      </c>
      <c r="CS119" s="471">
        <f t="shared" si="113"/>
        <v>500</v>
      </c>
      <c r="CT119" s="488"/>
      <c r="CU119" s="469"/>
      <c r="CV119" s="469"/>
      <c r="CW119" s="469"/>
      <c r="CX119" s="489"/>
      <c r="CY119" s="490"/>
      <c r="CZ119" s="491">
        <f t="shared" si="114"/>
        <v>0</v>
      </c>
      <c r="DA119" s="491">
        <f t="shared" si="92"/>
        <v>0</v>
      </c>
      <c r="DB119" s="492">
        <f t="shared" si="104"/>
        <v>239.4</v>
      </c>
      <c r="DC119" s="493">
        <f t="shared" si="93"/>
        <v>0</v>
      </c>
      <c r="DD119" s="494">
        <f t="shared" si="117"/>
        <v>0</v>
      </c>
      <c r="DE119" s="494">
        <f t="shared" si="116"/>
        <v>0</v>
      </c>
      <c r="DF119" s="494">
        <f t="shared" si="120"/>
        <v>0</v>
      </c>
      <c r="DG119" s="494">
        <f t="shared" si="94"/>
        <v>0</v>
      </c>
      <c r="DH119" s="494">
        <f t="shared" si="95"/>
        <v>0</v>
      </c>
      <c r="DI119" s="494">
        <f t="shared" si="121"/>
        <v>0</v>
      </c>
      <c r="DJ119" s="494">
        <f t="shared" si="96"/>
        <v>3225.24</v>
      </c>
      <c r="DK119" s="494">
        <f t="shared" si="105"/>
        <v>0</v>
      </c>
      <c r="DL119" s="479">
        <f t="shared" si="122"/>
        <v>3225.24</v>
      </c>
      <c r="DQ119" s="169">
        <f t="shared" si="130"/>
        <v>0</v>
      </c>
      <c r="DR119" s="169">
        <f t="shared" si="130"/>
        <v>0</v>
      </c>
      <c r="DS119" s="169">
        <f t="shared" si="130"/>
        <v>0</v>
      </c>
      <c r="DT119" s="169">
        <f t="shared" si="130"/>
        <v>0</v>
      </c>
      <c r="DU119" s="169">
        <f t="shared" si="130"/>
        <v>0</v>
      </c>
      <c r="DV119" s="169">
        <f t="shared" si="130"/>
        <v>0</v>
      </c>
      <c r="DW119" s="169">
        <f t="shared" si="130"/>
        <v>0</v>
      </c>
      <c r="DX119" s="169">
        <f t="shared" si="130"/>
        <v>0</v>
      </c>
      <c r="DY119" s="169">
        <f t="shared" si="130"/>
        <v>0</v>
      </c>
      <c r="DZ119" s="169">
        <f t="shared" si="130"/>
        <v>0</v>
      </c>
      <c r="EA119" s="169">
        <f t="shared" si="130"/>
        <v>0</v>
      </c>
      <c r="EB119" s="169">
        <f t="shared" si="130"/>
        <v>0</v>
      </c>
      <c r="EC119" s="169">
        <f t="shared" si="130"/>
        <v>0</v>
      </c>
      <c r="ED119" s="169">
        <f t="shared" si="130"/>
        <v>0</v>
      </c>
      <c r="EE119" s="169">
        <f t="shared" si="130"/>
        <v>0</v>
      </c>
      <c r="EF119" s="169">
        <f t="shared" si="130"/>
        <v>0</v>
      </c>
      <c r="EG119" s="169">
        <f t="shared" si="127"/>
        <v>0</v>
      </c>
      <c r="EH119" s="169">
        <f t="shared" si="127"/>
        <v>0</v>
      </c>
      <c r="EI119" s="169">
        <f t="shared" si="127"/>
        <v>0</v>
      </c>
      <c r="EJ119" s="169">
        <f t="shared" si="127"/>
        <v>0</v>
      </c>
      <c r="EK119" s="169">
        <f t="shared" si="127"/>
        <v>0</v>
      </c>
      <c r="EL119" s="169">
        <f t="shared" si="127"/>
        <v>0</v>
      </c>
      <c r="EM119" s="169">
        <f t="shared" si="127"/>
        <v>0</v>
      </c>
      <c r="EN119" s="169">
        <f t="shared" si="127"/>
        <v>0</v>
      </c>
      <c r="EP119" s="169">
        <f t="shared" si="118"/>
        <v>0</v>
      </c>
      <c r="EQ119" s="169">
        <f t="shared" si="118"/>
        <v>0</v>
      </c>
      <c r="ER119" s="169">
        <f t="shared" si="118"/>
        <v>0</v>
      </c>
      <c r="ES119" s="169">
        <f t="shared" si="118"/>
        <v>0</v>
      </c>
      <c r="ET119" s="169">
        <f t="shared" si="118"/>
        <v>0</v>
      </c>
      <c r="EU119" s="169">
        <f t="shared" si="118"/>
        <v>0</v>
      </c>
      <c r="EV119" s="169">
        <f t="shared" si="118"/>
        <v>0</v>
      </c>
      <c r="EW119" s="169">
        <f t="shared" si="118"/>
        <v>0</v>
      </c>
      <c r="EX119" s="169">
        <f t="shared" si="118"/>
        <v>0</v>
      </c>
      <c r="EY119" s="169">
        <f t="shared" si="118"/>
        <v>0</v>
      </c>
      <c r="EZ119" s="169">
        <f t="shared" si="118"/>
        <v>0</v>
      </c>
      <c r="FA119" s="169">
        <f t="shared" si="118"/>
        <v>0</v>
      </c>
      <c r="FB119" s="169">
        <f t="shared" si="118"/>
        <v>0</v>
      </c>
      <c r="FC119" s="169">
        <f t="shared" si="118"/>
        <v>0</v>
      </c>
      <c r="FD119" s="169">
        <f t="shared" si="118"/>
        <v>0</v>
      </c>
      <c r="FE119" s="169">
        <f t="shared" si="118"/>
        <v>0</v>
      </c>
      <c r="FF119" s="169">
        <f t="shared" si="128"/>
        <v>0</v>
      </c>
      <c r="FG119" s="169">
        <f t="shared" si="128"/>
        <v>0</v>
      </c>
      <c r="FH119" s="169">
        <f t="shared" si="128"/>
        <v>0</v>
      </c>
      <c r="FI119" s="169">
        <f t="shared" si="128"/>
        <v>0</v>
      </c>
      <c r="FJ119" s="169">
        <f t="shared" si="128"/>
        <v>0</v>
      </c>
      <c r="FK119" s="169">
        <f t="shared" si="128"/>
        <v>0</v>
      </c>
      <c r="FL119" s="169">
        <f t="shared" si="128"/>
        <v>0</v>
      </c>
      <c r="FM119" s="169">
        <f t="shared" si="128"/>
        <v>0</v>
      </c>
      <c r="FO119" s="169">
        <f t="shared" si="119"/>
        <v>0</v>
      </c>
      <c r="FP119" s="169">
        <f t="shared" si="119"/>
        <v>0</v>
      </c>
      <c r="FQ119" s="169">
        <f t="shared" si="119"/>
        <v>0</v>
      </c>
      <c r="FR119" s="169">
        <f t="shared" si="119"/>
        <v>0</v>
      </c>
      <c r="FS119" s="169">
        <f t="shared" si="119"/>
        <v>0</v>
      </c>
      <c r="FT119" s="169">
        <f t="shared" si="119"/>
        <v>0</v>
      </c>
      <c r="FU119" s="169">
        <f t="shared" si="119"/>
        <v>0</v>
      </c>
      <c r="FV119" s="169">
        <f t="shared" si="119"/>
        <v>0</v>
      </c>
      <c r="FW119" s="169">
        <f t="shared" si="119"/>
        <v>0</v>
      </c>
      <c r="FX119" s="169">
        <f t="shared" si="119"/>
        <v>0</v>
      </c>
      <c r="FY119" s="169">
        <f t="shared" si="119"/>
        <v>0</v>
      </c>
      <c r="FZ119" s="169">
        <f t="shared" si="119"/>
        <v>0</v>
      </c>
      <c r="GA119" s="169">
        <f t="shared" si="119"/>
        <v>0</v>
      </c>
      <c r="GB119" s="169">
        <f t="shared" si="119"/>
        <v>0</v>
      </c>
      <c r="GC119" s="169">
        <f t="shared" si="119"/>
        <v>0</v>
      </c>
      <c r="GD119" s="169">
        <f t="shared" si="119"/>
        <v>0</v>
      </c>
      <c r="GE119" s="169">
        <f t="shared" si="129"/>
        <v>0</v>
      </c>
      <c r="GF119" s="169">
        <f t="shared" si="129"/>
        <v>0</v>
      </c>
      <c r="GG119" s="169">
        <f t="shared" si="129"/>
        <v>0</v>
      </c>
      <c r="GH119" s="169">
        <f t="shared" si="129"/>
        <v>0</v>
      </c>
      <c r="GI119" s="169">
        <f t="shared" si="129"/>
        <v>0</v>
      </c>
      <c r="GJ119" s="169">
        <f t="shared" si="129"/>
        <v>0</v>
      </c>
      <c r="GK119" s="169">
        <f t="shared" si="129"/>
        <v>0</v>
      </c>
      <c r="GL119" s="169">
        <f t="shared" si="129"/>
        <v>0</v>
      </c>
    </row>
    <row r="120" spans="1:194" s="169" customFormat="1" ht="29.25" customHeight="1">
      <c r="A120" s="499"/>
      <c r="B120" s="499"/>
      <c r="D120" s="635" t="s">
        <v>392</v>
      </c>
      <c r="E120" s="450" t="s">
        <v>547</v>
      </c>
      <c r="F120" s="450" t="s">
        <v>542</v>
      </c>
      <c r="G120" s="450"/>
      <c r="H120" s="500"/>
      <c r="I120" s="452"/>
      <c r="J120" s="453"/>
      <c r="K120" s="453"/>
      <c r="L120" s="450"/>
      <c r="M120" s="450"/>
      <c r="N120" s="454"/>
      <c r="O120" s="455">
        <f t="shared" si="97"/>
        <v>0</v>
      </c>
      <c r="P120" s="456"/>
      <c r="Q120" s="457">
        <f t="shared" si="98"/>
        <v>0</v>
      </c>
      <c r="R120" s="457">
        <f t="shared" si="99"/>
        <v>0</v>
      </c>
      <c r="S120" s="458" t="e">
        <f>#REF!</f>
        <v>#REF!</v>
      </c>
      <c r="T120" s="458">
        <v>21</v>
      </c>
      <c r="U120" s="458" t="e">
        <f t="shared" si="100"/>
        <v>#REF!</v>
      </c>
      <c r="V120" s="459"/>
      <c r="W120" s="459"/>
      <c r="X120" s="460">
        <f t="shared" si="101"/>
        <v>0</v>
      </c>
      <c r="Y120" s="461">
        <f t="shared" si="106"/>
        <v>0</v>
      </c>
      <c r="Z120" s="1042"/>
      <c r="AA120" s="463"/>
      <c r="AB120" s="464"/>
      <c r="AC120" s="464"/>
      <c r="AD120" s="464"/>
      <c r="AE120" s="465"/>
      <c r="AF120" s="466">
        <f t="shared" si="107"/>
        <v>0</v>
      </c>
      <c r="AG120" s="488"/>
      <c r="AH120" s="469"/>
      <c r="AI120" s="469"/>
      <c r="AJ120" s="469"/>
      <c r="AK120" s="469"/>
      <c r="AL120" s="469"/>
      <c r="AM120" s="469"/>
      <c r="AN120" s="469"/>
      <c r="AO120" s="471">
        <f t="shared" si="108"/>
        <v>0</v>
      </c>
      <c r="AP120" s="472"/>
      <c r="AQ120" s="496"/>
      <c r="AR120" s="639"/>
      <c r="AS120" s="639"/>
      <c r="AT120" s="469"/>
      <c r="AU120" s="469"/>
      <c r="AV120" s="469"/>
      <c r="AW120" s="475"/>
      <c r="AX120" s="471">
        <f t="shared" si="109"/>
        <v>0</v>
      </c>
      <c r="AY120" s="497"/>
      <c r="AZ120" s="469"/>
      <c r="BA120" s="469"/>
      <c r="BB120" s="478"/>
      <c r="BC120" s="469"/>
      <c r="BD120" s="469"/>
      <c r="BE120" s="469"/>
      <c r="BF120" s="475"/>
      <c r="BG120" s="479">
        <f t="shared" si="87"/>
        <v>0</v>
      </c>
      <c r="BH120" s="480" t="s">
        <v>547</v>
      </c>
      <c r="BI120" s="481">
        <v>1</v>
      </c>
      <c r="BJ120" s="481"/>
      <c r="BK120" s="481"/>
      <c r="BL120" s="482"/>
      <c r="BM120" s="459"/>
      <c r="BN120" s="481"/>
      <c r="BO120" s="483"/>
      <c r="BP120" s="482">
        <f t="shared" si="123"/>
        <v>0</v>
      </c>
      <c r="BQ120" s="479">
        <f t="shared" si="102"/>
        <v>0</v>
      </c>
      <c r="BR120" s="480" t="s">
        <v>495</v>
      </c>
      <c r="BS120" s="481">
        <v>1</v>
      </c>
      <c r="BT120" s="481">
        <f t="shared" si="125"/>
        <v>3195.454545454545</v>
      </c>
      <c r="BU120" s="481">
        <v>7030</v>
      </c>
      <c r="BV120" s="482">
        <v>2.2000000000000002</v>
      </c>
      <c r="BW120" s="481">
        <v>17</v>
      </c>
      <c r="BX120" s="459">
        <v>90</v>
      </c>
      <c r="BY120" s="483">
        <v>0.8</v>
      </c>
      <c r="BZ120" s="482">
        <f t="shared" si="124"/>
        <v>7030</v>
      </c>
      <c r="CA120" s="479">
        <f t="shared" si="110"/>
        <v>3195.454545454545</v>
      </c>
      <c r="CB120" s="480"/>
      <c r="CC120" s="469"/>
      <c r="CD120" s="503"/>
      <c r="CE120" s="469"/>
      <c r="CF120" s="481"/>
      <c r="CG120" s="481"/>
      <c r="CH120" s="481"/>
      <c r="CI120" s="483"/>
      <c r="CJ120" s="485">
        <f t="shared" si="111"/>
        <v>0</v>
      </c>
      <c r="CK120" s="486">
        <f t="shared" si="103"/>
        <v>3195.454545454545</v>
      </c>
      <c r="CL120" s="836">
        <f t="shared" si="112"/>
        <v>3195.454545454545</v>
      </c>
      <c r="CM120" s="1037" t="s">
        <v>506</v>
      </c>
      <c r="CN120" s="1040">
        <v>15000</v>
      </c>
      <c r="CO120" s="1039">
        <v>1</v>
      </c>
      <c r="CP120" s="1039">
        <v>3</v>
      </c>
      <c r="CQ120" s="1041">
        <v>266</v>
      </c>
      <c r="CR120" s="748">
        <v>0.9</v>
      </c>
      <c r="CS120" s="471">
        <f t="shared" si="113"/>
        <v>15000</v>
      </c>
      <c r="CT120" s="488"/>
      <c r="CU120" s="469"/>
      <c r="CV120" s="469"/>
      <c r="CW120" s="469"/>
      <c r="CX120" s="489"/>
      <c r="CY120" s="490"/>
      <c r="CZ120" s="491">
        <f t="shared" si="114"/>
        <v>0</v>
      </c>
      <c r="DA120" s="491">
        <f t="shared" si="92"/>
        <v>0</v>
      </c>
      <c r="DB120" s="492">
        <f t="shared" si="104"/>
        <v>10773</v>
      </c>
      <c r="DC120" s="493">
        <f t="shared" si="93"/>
        <v>0</v>
      </c>
      <c r="DD120" s="494">
        <f t="shared" si="117"/>
        <v>0</v>
      </c>
      <c r="DE120" s="494">
        <f t="shared" si="116"/>
        <v>0</v>
      </c>
      <c r="DF120" s="494">
        <f t="shared" si="120"/>
        <v>0</v>
      </c>
      <c r="DG120" s="494">
        <f t="shared" si="94"/>
        <v>0</v>
      </c>
      <c r="DH120" s="494">
        <f t="shared" si="95"/>
        <v>0</v>
      </c>
      <c r="DI120" s="494">
        <f t="shared" si="121"/>
        <v>0</v>
      </c>
      <c r="DJ120" s="494">
        <f t="shared" si="96"/>
        <v>3911.2363636363634</v>
      </c>
      <c r="DK120" s="494">
        <f t="shared" si="105"/>
        <v>0</v>
      </c>
      <c r="DL120" s="479">
        <f t="shared" si="122"/>
        <v>3911.2363636363634</v>
      </c>
      <c r="DQ120" s="169">
        <f t="shared" si="130"/>
        <v>0</v>
      </c>
      <c r="DR120" s="169">
        <f t="shared" si="130"/>
        <v>0</v>
      </c>
      <c r="DS120" s="169">
        <f t="shared" si="130"/>
        <v>0</v>
      </c>
      <c r="DT120" s="169">
        <f t="shared" si="130"/>
        <v>0</v>
      </c>
      <c r="DU120" s="169">
        <f t="shared" si="130"/>
        <v>0</v>
      </c>
      <c r="DV120" s="169">
        <f t="shared" si="130"/>
        <v>0</v>
      </c>
      <c r="DW120" s="169">
        <f t="shared" si="130"/>
        <v>0</v>
      </c>
      <c r="DX120" s="169">
        <f t="shared" si="130"/>
        <v>0</v>
      </c>
      <c r="DY120" s="169">
        <f t="shared" si="130"/>
        <v>0</v>
      </c>
      <c r="DZ120" s="169">
        <f t="shared" si="130"/>
        <v>0</v>
      </c>
      <c r="EA120" s="169">
        <f t="shared" si="130"/>
        <v>0</v>
      </c>
      <c r="EB120" s="169">
        <f t="shared" si="130"/>
        <v>0</v>
      </c>
      <c r="EC120" s="169">
        <f t="shared" si="130"/>
        <v>0</v>
      </c>
      <c r="ED120" s="169">
        <f t="shared" si="130"/>
        <v>0</v>
      </c>
      <c r="EE120" s="169">
        <f t="shared" si="130"/>
        <v>0</v>
      </c>
      <c r="EF120" s="169">
        <f t="shared" si="130"/>
        <v>0</v>
      </c>
      <c r="EG120" s="169">
        <f t="shared" si="127"/>
        <v>0</v>
      </c>
      <c r="EH120" s="169">
        <f t="shared" si="127"/>
        <v>0</v>
      </c>
      <c r="EI120" s="169">
        <f t="shared" si="127"/>
        <v>0</v>
      </c>
      <c r="EJ120" s="169">
        <f t="shared" si="127"/>
        <v>0</v>
      </c>
      <c r="EK120" s="169">
        <f t="shared" si="127"/>
        <v>0</v>
      </c>
      <c r="EL120" s="169">
        <f t="shared" si="127"/>
        <v>0</v>
      </c>
      <c r="EM120" s="169">
        <f t="shared" si="127"/>
        <v>0</v>
      </c>
      <c r="EN120" s="169">
        <f t="shared" si="127"/>
        <v>0</v>
      </c>
      <c r="EP120" s="169">
        <f t="shared" ref="EP120:FE135" si="131">IF($I120=EP$3,$Y120,0)</f>
        <v>0</v>
      </c>
      <c r="EQ120" s="169">
        <f t="shared" si="131"/>
        <v>0</v>
      </c>
      <c r="ER120" s="169">
        <f t="shared" si="131"/>
        <v>0</v>
      </c>
      <c r="ES120" s="169">
        <f t="shared" si="131"/>
        <v>0</v>
      </c>
      <c r="ET120" s="169">
        <f t="shared" si="131"/>
        <v>0</v>
      </c>
      <c r="EU120" s="169">
        <f t="shared" si="131"/>
        <v>0</v>
      </c>
      <c r="EV120" s="169">
        <f t="shared" si="131"/>
        <v>0</v>
      </c>
      <c r="EW120" s="169">
        <f t="shared" si="131"/>
        <v>0</v>
      </c>
      <c r="EX120" s="169">
        <f t="shared" si="131"/>
        <v>0</v>
      </c>
      <c r="EY120" s="169">
        <f t="shared" si="131"/>
        <v>0</v>
      </c>
      <c r="EZ120" s="169">
        <f t="shared" si="131"/>
        <v>0</v>
      </c>
      <c r="FA120" s="169">
        <f t="shared" si="131"/>
        <v>0</v>
      </c>
      <c r="FB120" s="169">
        <f t="shared" si="131"/>
        <v>0</v>
      </c>
      <c r="FC120" s="169">
        <f t="shared" si="131"/>
        <v>0</v>
      </c>
      <c r="FD120" s="169">
        <f t="shared" si="131"/>
        <v>0</v>
      </c>
      <c r="FE120" s="169">
        <f t="shared" si="131"/>
        <v>0</v>
      </c>
      <c r="FF120" s="169">
        <f t="shared" si="128"/>
        <v>0</v>
      </c>
      <c r="FG120" s="169">
        <f t="shared" si="128"/>
        <v>0</v>
      </c>
      <c r="FH120" s="169">
        <f t="shared" si="128"/>
        <v>0</v>
      </c>
      <c r="FI120" s="169">
        <f t="shared" si="128"/>
        <v>0</v>
      </c>
      <c r="FJ120" s="169">
        <f t="shared" si="128"/>
        <v>0</v>
      </c>
      <c r="FK120" s="169">
        <f t="shared" si="128"/>
        <v>0</v>
      </c>
      <c r="FL120" s="169">
        <f t="shared" si="128"/>
        <v>0</v>
      </c>
      <c r="FM120" s="169">
        <f t="shared" si="128"/>
        <v>0</v>
      </c>
      <c r="FO120" s="169">
        <f t="shared" ref="FO120:GD135" si="132">IF($I120=FO$3,$L120,0)</f>
        <v>0</v>
      </c>
      <c r="FP120" s="169">
        <f t="shared" si="132"/>
        <v>0</v>
      </c>
      <c r="FQ120" s="169">
        <f t="shared" si="132"/>
        <v>0</v>
      </c>
      <c r="FR120" s="169">
        <f t="shared" si="132"/>
        <v>0</v>
      </c>
      <c r="FS120" s="169">
        <f t="shared" si="132"/>
        <v>0</v>
      </c>
      <c r="FT120" s="169">
        <f t="shared" si="132"/>
        <v>0</v>
      </c>
      <c r="FU120" s="169">
        <f t="shared" si="132"/>
        <v>0</v>
      </c>
      <c r="FV120" s="169">
        <f t="shared" si="132"/>
        <v>0</v>
      </c>
      <c r="FW120" s="169">
        <f t="shared" si="132"/>
        <v>0</v>
      </c>
      <c r="FX120" s="169">
        <f t="shared" si="132"/>
        <v>0</v>
      </c>
      <c r="FY120" s="169">
        <f t="shared" si="132"/>
        <v>0</v>
      </c>
      <c r="FZ120" s="169">
        <f t="shared" si="132"/>
        <v>0</v>
      </c>
      <c r="GA120" s="169">
        <f t="shared" si="132"/>
        <v>0</v>
      </c>
      <c r="GB120" s="169">
        <f t="shared" si="132"/>
        <v>0</v>
      </c>
      <c r="GC120" s="169">
        <f t="shared" si="132"/>
        <v>0</v>
      </c>
      <c r="GD120" s="169">
        <f t="shared" si="132"/>
        <v>0</v>
      </c>
      <c r="GE120" s="169">
        <f t="shared" si="129"/>
        <v>0</v>
      </c>
      <c r="GF120" s="169">
        <f t="shared" si="129"/>
        <v>0</v>
      </c>
      <c r="GG120" s="169">
        <f t="shared" si="129"/>
        <v>0</v>
      </c>
      <c r="GH120" s="169">
        <f t="shared" si="129"/>
        <v>0</v>
      </c>
      <c r="GI120" s="169">
        <f t="shared" si="129"/>
        <v>0</v>
      </c>
      <c r="GJ120" s="169">
        <f t="shared" si="129"/>
        <v>0</v>
      </c>
      <c r="GK120" s="169">
        <f t="shared" si="129"/>
        <v>0</v>
      </c>
      <c r="GL120" s="169">
        <f t="shared" si="129"/>
        <v>0</v>
      </c>
    </row>
    <row r="121" spans="1:194" s="169" customFormat="1" ht="29.25" customHeight="1">
      <c r="A121" s="499"/>
      <c r="B121" s="499"/>
      <c r="D121" s="635" t="s">
        <v>392</v>
      </c>
      <c r="E121" s="450" t="s">
        <v>545</v>
      </c>
      <c r="F121" s="450" t="s">
        <v>559</v>
      </c>
      <c r="G121" s="450"/>
      <c r="H121" s="500"/>
      <c r="I121" s="452"/>
      <c r="J121" s="453"/>
      <c r="K121" s="453"/>
      <c r="L121" s="450"/>
      <c r="M121" s="450"/>
      <c r="N121" s="454"/>
      <c r="O121" s="455">
        <f t="shared" si="97"/>
        <v>0</v>
      </c>
      <c r="P121" s="456"/>
      <c r="Q121" s="457">
        <f t="shared" si="98"/>
        <v>0</v>
      </c>
      <c r="R121" s="457">
        <f t="shared" si="99"/>
        <v>0</v>
      </c>
      <c r="S121" s="458" t="e">
        <f>#REF!</f>
        <v>#REF!</v>
      </c>
      <c r="T121" s="458">
        <v>26</v>
      </c>
      <c r="U121" s="458" t="e">
        <f t="shared" si="100"/>
        <v>#REF!</v>
      </c>
      <c r="V121" s="459"/>
      <c r="W121" s="459"/>
      <c r="X121" s="460">
        <f t="shared" si="101"/>
        <v>0</v>
      </c>
      <c r="Y121" s="461">
        <f t="shared" si="106"/>
        <v>0</v>
      </c>
      <c r="Z121" s="462"/>
      <c r="AA121" s="463"/>
      <c r="AB121" s="464"/>
      <c r="AC121" s="464"/>
      <c r="AD121" s="464"/>
      <c r="AE121" s="465"/>
      <c r="AF121" s="466"/>
      <c r="AG121" s="488"/>
      <c r="AH121" s="469"/>
      <c r="AI121" s="469"/>
      <c r="AJ121" s="469"/>
      <c r="AK121" s="469"/>
      <c r="AL121" s="469"/>
      <c r="AM121" s="469"/>
      <c r="AN121" s="469"/>
      <c r="AO121" s="471">
        <f t="shared" si="108"/>
        <v>0</v>
      </c>
      <c r="AP121" s="472"/>
      <c r="AQ121" s="496"/>
      <c r="AR121" s="639"/>
      <c r="AS121" s="639"/>
      <c r="AT121" s="469"/>
      <c r="AU121" s="469"/>
      <c r="AV121" s="469"/>
      <c r="AW121" s="475"/>
      <c r="AX121" s="471">
        <f t="shared" si="109"/>
        <v>0</v>
      </c>
      <c r="AY121" s="497"/>
      <c r="AZ121" s="469"/>
      <c r="BA121" s="469"/>
      <c r="BB121" s="478"/>
      <c r="BC121" s="469"/>
      <c r="BD121" s="469"/>
      <c r="BE121" s="469"/>
      <c r="BF121" s="475"/>
      <c r="BG121" s="479">
        <f t="shared" si="87"/>
        <v>0</v>
      </c>
      <c r="BH121" s="480" t="s">
        <v>554</v>
      </c>
      <c r="BI121" s="481">
        <v>1</v>
      </c>
      <c r="BJ121" s="481">
        <f t="shared" si="126"/>
        <v>2527.272727272727</v>
      </c>
      <c r="BK121" s="481">
        <v>5560</v>
      </c>
      <c r="BL121" s="482">
        <v>2.2000000000000002</v>
      </c>
      <c r="BM121" s="459">
        <v>17</v>
      </c>
      <c r="BN121" s="481">
        <v>60</v>
      </c>
      <c r="BO121" s="483">
        <v>0.8</v>
      </c>
      <c r="BP121" s="482">
        <f t="shared" si="123"/>
        <v>5560</v>
      </c>
      <c r="BQ121" s="479">
        <f t="shared" si="102"/>
        <v>2527.272727272727</v>
      </c>
      <c r="BR121" s="480" t="s">
        <v>495</v>
      </c>
      <c r="BS121" s="481">
        <v>1</v>
      </c>
      <c r="BT121" s="481">
        <f t="shared" si="125"/>
        <v>2395.454545454545</v>
      </c>
      <c r="BU121" s="481">
        <v>5270</v>
      </c>
      <c r="BV121" s="482">
        <v>2.2000000000000002</v>
      </c>
      <c r="BW121" s="481">
        <v>17</v>
      </c>
      <c r="BX121" s="459">
        <v>90</v>
      </c>
      <c r="BY121" s="483">
        <v>0.8</v>
      </c>
      <c r="BZ121" s="482">
        <f t="shared" si="124"/>
        <v>5270</v>
      </c>
      <c r="CA121" s="479">
        <f t="shared" si="110"/>
        <v>2395.454545454545</v>
      </c>
      <c r="CB121" s="480"/>
      <c r="CC121" s="469"/>
      <c r="CD121" s="503"/>
      <c r="CE121" s="469"/>
      <c r="CF121" s="481"/>
      <c r="CG121" s="481"/>
      <c r="CH121" s="481"/>
      <c r="CI121" s="483"/>
      <c r="CJ121" s="485">
        <f t="shared" si="111"/>
        <v>0</v>
      </c>
      <c r="CK121" s="486">
        <f t="shared" si="103"/>
        <v>4922.7272727272721</v>
      </c>
      <c r="CL121" s="836">
        <f t="shared" si="112"/>
        <v>4922.7272727272721</v>
      </c>
      <c r="CM121" s="1037" t="s">
        <v>507</v>
      </c>
      <c r="CN121" s="1040">
        <v>7200</v>
      </c>
      <c r="CO121" s="1039">
        <v>1</v>
      </c>
      <c r="CP121" s="1039">
        <v>2</v>
      </c>
      <c r="CQ121" s="1041">
        <v>266</v>
      </c>
      <c r="CR121" s="748">
        <v>0.9</v>
      </c>
      <c r="CS121" s="471">
        <f t="shared" si="113"/>
        <v>7200</v>
      </c>
      <c r="CT121" s="488"/>
      <c r="CU121" s="469"/>
      <c r="CV121" s="469"/>
      <c r="CW121" s="469"/>
      <c r="CX121" s="489"/>
      <c r="CY121" s="490"/>
      <c r="CZ121" s="491">
        <f t="shared" si="114"/>
        <v>0</v>
      </c>
      <c r="DA121" s="491">
        <f t="shared" si="92"/>
        <v>0</v>
      </c>
      <c r="DB121" s="492">
        <f t="shared" si="104"/>
        <v>3447.36</v>
      </c>
      <c r="DC121" s="493">
        <f t="shared" si="93"/>
        <v>0</v>
      </c>
      <c r="DD121" s="494">
        <f t="shared" si="117"/>
        <v>0</v>
      </c>
      <c r="DE121" s="494">
        <f t="shared" si="116"/>
        <v>0</v>
      </c>
      <c r="DF121" s="494">
        <f t="shared" si="120"/>
        <v>0</v>
      </c>
      <c r="DG121" s="494">
        <f t="shared" si="94"/>
        <v>0</v>
      </c>
      <c r="DH121" s="494">
        <f t="shared" si="95"/>
        <v>0</v>
      </c>
      <c r="DI121" s="494">
        <f t="shared" si="121"/>
        <v>0</v>
      </c>
      <c r="DJ121" s="494">
        <f t="shared" si="96"/>
        <v>2932.0363636363631</v>
      </c>
      <c r="DK121" s="494">
        <f t="shared" si="105"/>
        <v>2062.2545454545452</v>
      </c>
      <c r="DL121" s="479">
        <f t="shared" si="122"/>
        <v>4994.2909090909088</v>
      </c>
      <c r="DQ121" s="169">
        <f t="shared" si="130"/>
        <v>0</v>
      </c>
      <c r="DR121" s="169">
        <f t="shared" si="130"/>
        <v>0</v>
      </c>
      <c r="DS121" s="169">
        <f t="shared" si="130"/>
        <v>0</v>
      </c>
      <c r="DT121" s="169">
        <f t="shared" si="130"/>
        <v>0</v>
      </c>
      <c r="DU121" s="169">
        <f t="shared" si="130"/>
        <v>0</v>
      </c>
      <c r="DV121" s="169">
        <f t="shared" si="130"/>
        <v>0</v>
      </c>
      <c r="DW121" s="169">
        <f t="shared" si="130"/>
        <v>0</v>
      </c>
      <c r="DX121" s="169">
        <f t="shared" si="130"/>
        <v>0</v>
      </c>
      <c r="DY121" s="169">
        <f t="shared" si="130"/>
        <v>0</v>
      </c>
      <c r="DZ121" s="169">
        <f t="shared" si="130"/>
        <v>0</v>
      </c>
      <c r="EA121" s="169">
        <f t="shared" si="130"/>
        <v>0</v>
      </c>
      <c r="EB121" s="169">
        <f t="shared" si="130"/>
        <v>0</v>
      </c>
      <c r="EC121" s="169">
        <f t="shared" si="130"/>
        <v>0</v>
      </c>
      <c r="ED121" s="169">
        <f t="shared" si="130"/>
        <v>0</v>
      </c>
      <c r="EE121" s="169">
        <f t="shared" si="130"/>
        <v>0</v>
      </c>
      <c r="EF121" s="169">
        <f t="shared" si="130"/>
        <v>0</v>
      </c>
      <c r="EG121" s="169">
        <f t="shared" si="127"/>
        <v>0</v>
      </c>
      <c r="EH121" s="169">
        <f t="shared" si="127"/>
        <v>0</v>
      </c>
      <c r="EI121" s="169">
        <f t="shared" si="127"/>
        <v>0</v>
      </c>
      <c r="EJ121" s="169">
        <f t="shared" si="127"/>
        <v>0</v>
      </c>
      <c r="EK121" s="169">
        <f t="shared" si="127"/>
        <v>0</v>
      </c>
      <c r="EL121" s="169">
        <f t="shared" si="127"/>
        <v>0</v>
      </c>
      <c r="EM121" s="169">
        <f t="shared" si="127"/>
        <v>0</v>
      </c>
      <c r="EN121" s="169">
        <f t="shared" si="127"/>
        <v>0</v>
      </c>
      <c r="EP121" s="169">
        <f t="shared" si="131"/>
        <v>0</v>
      </c>
      <c r="EQ121" s="169">
        <f t="shared" si="131"/>
        <v>0</v>
      </c>
      <c r="ER121" s="169">
        <f t="shared" si="131"/>
        <v>0</v>
      </c>
      <c r="ES121" s="169">
        <f t="shared" si="131"/>
        <v>0</v>
      </c>
      <c r="ET121" s="169">
        <f t="shared" si="131"/>
        <v>0</v>
      </c>
      <c r="EU121" s="169">
        <f t="shared" si="131"/>
        <v>0</v>
      </c>
      <c r="EV121" s="169">
        <f t="shared" si="131"/>
        <v>0</v>
      </c>
      <c r="EW121" s="169">
        <f t="shared" si="131"/>
        <v>0</v>
      </c>
      <c r="EX121" s="169">
        <f t="shared" si="131"/>
        <v>0</v>
      </c>
      <c r="EY121" s="169">
        <f t="shared" si="131"/>
        <v>0</v>
      </c>
      <c r="EZ121" s="169">
        <f t="shared" si="131"/>
        <v>0</v>
      </c>
      <c r="FA121" s="169">
        <f t="shared" si="131"/>
        <v>0</v>
      </c>
      <c r="FB121" s="169">
        <f t="shared" si="131"/>
        <v>0</v>
      </c>
      <c r="FC121" s="169">
        <f t="shared" si="131"/>
        <v>0</v>
      </c>
      <c r="FD121" s="169">
        <f t="shared" si="131"/>
        <v>0</v>
      </c>
      <c r="FE121" s="169">
        <f t="shared" si="131"/>
        <v>0</v>
      </c>
      <c r="FF121" s="169">
        <f t="shared" si="128"/>
        <v>0</v>
      </c>
      <c r="FG121" s="169">
        <f t="shared" si="128"/>
        <v>0</v>
      </c>
      <c r="FH121" s="169">
        <f t="shared" si="128"/>
        <v>0</v>
      </c>
      <c r="FI121" s="169">
        <f t="shared" si="128"/>
        <v>0</v>
      </c>
      <c r="FJ121" s="169">
        <f t="shared" si="128"/>
        <v>0</v>
      </c>
      <c r="FK121" s="169">
        <f t="shared" si="128"/>
        <v>0</v>
      </c>
      <c r="FL121" s="169">
        <f t="shared" si="128"/>
        <v>0</v>
      </c>
      <c r="FM121" s="169">
        <f t="shared" si="128"/>
        <v>0</v>
      </c>
      <c r="FO121" s="169">
        <f t="shared" si="132"/>
        <v>0</v>
      </c>
      <c r="FP121" s="169">
        <f t="shared" si="132"/>
        <v>0</v>
      </c>
      <c r="FQ121" s="169">
        <f t="shared" si="132"/>
        <v>0</v>
      </c>
      <c r="FR121" s="169">
        <f t="shared" si="132"/>
        <v>0</v>
      </c>
      <c r="FS121" s="169">
        <f t="shared" si="132"/>
        <v>0</v>
      </c>
      <c r="FT121" s="169">
        <f t="shared" si="132"/>
        <v>0</v>
      </c>
      <c r="FU121" s="169">
        <f t="shared" si="132"/>
        <v>0</v>
      </c>
      <c r="FV121" s="169">
        <f t="shared" si="132"/>
        <v>0</v>
      </c>
      <c r="FW121" s="169">
        <f t="shared" si="132"/>
        <v>0</v>
      </c>
      <c r="FX121" s="169">
        <f t="shared" si="132"/>
        <v>0</v>
      </c>
      <c r="FY121" s="169">
        <f t="shared" si="132"/>
        <v>0</v>
      </c>
      <c r="FZ121" s="169">
        <f t="shared" si="132"/>
        <v>0</v>
      </c>
      <c r="GA121" s="169">
        <f t="shared" si="132"/>
        <v>0</v>
      </c>
      <c r="GB121" s="169">
        <f t="shared" si="132"/>
        <v>0</v>
      </c>
      <c r="GC121" s="169">
        <f t="shared" si="132"/>
        <v>0</v>
      </c>
      <c r="GD121" s="169">
        <f t="shared" si="132"/>
        <v>0</v>
      </c>
      <c r="GE121" s="169">
        <f t="shared" si="129"/>
        <v>0</v>
      </c>
      <c r="GF121" s="169">
        <f t="shared" si="129"/>
        <v>0</v>
      </c>
      <c r="GG121" s="169">
        <f t="shared" si="129"/>
        <v>0</v>
      </c>
      <c r="GH121" s="169">
        <f t="shared" si="129"/>
        <v>0</v>
      </c>
      <c r="GI121" s="169">
        <f t="shared" si="129"/>
        <v>0</v>
      </c>
      <c r="GJ121" s="169">
        <f t="shared" si="129"/>
        <v>0</v>
      </c>
      <c r="GK121" s="169">
        <f t="shared" si="129"/>
        <v>0</v>
      </c>
      <c r="GL121" s="169">
        <f t="shared" si="129"/>
        <v>0</v>
      </c>
    </row>
    <row r="122" spans="1:194" s="169" customFormat="1" ht="29.25" customHeight="1">
      <c r="A122" s="499"/>
      <c r="B122" s="499"/>
      <c r="D122" s="635" t="s">
        <v>392</v>
      </c>
      <c r="E122" s="450" t="s">
        <v>545</v>
      </c>
      <c r="F122" s="450" t="s">
        <v>543</v>
      </c>
      <c r="G122" s="450"/>
      <c r="H122" s="500"/>
      <c r="I122" s="452"/>
      <c r="J122" s="453"/>
      <c r="K122" s="453"/>
      <c r="L122" s="450"/>
      <c r="M122" s="450"/>
      <c r="N122" s="454"/>
      <c r="O122" s="455">
        <f>L122*M122</f>
        <v>0</v>
      </c>
      <c r="P122" s="456"/>
      <c r="Q122" s="457">
        <f t="shared" si="98"/>
        <v>0</v>
      </c>
      <c r="R122" s="457">
        <f t="shared" si="99"/>
        <v>0</v>
      </c>
      <c r="S122" s="458" t="e">
        <f>#REF!</f>
        <v>#REF!</v>
      </c>
      <c r="T122" s="458">
        <v>27</v>
      </c>
      <c r="U122" s="458" t="e">
        <f t="shared" si="100"/>
        <v>#REF!</v>
      </c>
      <c r="V122" s="459"/>
      <c r="W122" s="459"/>
      <c r="X122" s="460">
        <f t="shared" si="101"/>
        <v>0</v>
      </c>
      <c r="Y122" s="461">
        <f t="shared" si="106"/>
        <v>0</v>
      </c>
      <c r="Z122" s="462"/>
      <c r="AA122" s="463"/>
      <c r="AB122" s="464"/>
      <c r="AC122" s="464"/>
      <c r="AD122" s="464"/>
      <c r="AE122" s="465"/>
      <c r="AF122" s="466">
        <f>AA122*AB122</f>
        <v>0</v>
      </c>
      <c r="AG122" s="488"/>
      <c r="AH122" s="469"/>
      <c r="AI122" s="469"/>
      <c r="AJ122" s="469"/>
      <c r="AK122" s="469"/>
      <c r="AL122" s="469"/>
      <c r="AM122" s="469"/>
      <c r="AN122" s="469"/>
      <c r="AO122" s="471">
        <f t="shared" si="108"/>
        <v>0</v>
      </c>
      <c r="AP122" s="472"/>
      <c r="AQ122" s="496"/>
      <c r="AR122" s="639"/>
      <c r="AS122" s="639"/>
      <c r="AT122" s="469"/>
      <c r="AU122" s="469"/>
      <c r="AV122" s="469"/>
      <c r="AW122" s="475"/>
      <c r="AX122" s="471">
        <f t="shared" si="109"/>
        <v>0</v>
      </c>
      <c r="AY122" s="497"/>
      <c r="AZ122" s="469"/>
      <c r="BA122" s="469"/>
      <c r="BB122" s="478"/>
      <c r="BC122" s="469"/>
      <c r="BD122" s="469"/>
      <c r="BE122" s="469"/>
      <c r="BF122" s="475"/>
      <c r="BG122" s="479">
        <f t="shared" si="87"/>
        <v>0</v>
      </c>
      <c r="BH122" s="480" t="s">
        <v>532</v>
      </c>
      <c r="BI122" s="481">
        <v>1</v>
      </c>
      <c r="BJ122" s="481">
        <f t="shared" si="126"/>
        <v>3048</v>
      </c>
      <c r="BK122" s="481">
        <v>7620</v>
      </c>
      <c r="BL122" s="482">
        <v>2.5</v>
      </c>
      <c r="BM122" s="459">
        <v>17</v>
      </c>
      <c r="BN122" s="481">
        <v>60</v>
      </c>
      <c r="BO122" s="483">
        <v>0.8</v>
      </c>
      <c r="BP122" s="482">
        <f t="shared" si="123"/>
        <v>7620</v>
      </c>
      <c r="BQ122" s="479">
        <f t="shared" si="102"/>
        <v>3048</v>
      </c>
      <c r="BR122" s="480" t="s">
        <v>497</v>
      </c>
      <c r="BS122" s="481">
        <v>1</v>
      </c>
      <c r="BT122" s="481">
        <f t="shared" si="125"/>
        <v>3056.521739130435</v>
      </c>
      <c r="BU122" s="481">
        <v>7030</v>
      </c>
      <c r="BV122" s="482">
        <v>2.2999999999999998</v>
      </c>
      <c r="BW122" s="481">
        <v>17</v>
      </c>
      <c r="BX122" s="459">
        <v>90</v>
      </c>
      <c r="BY122" s="483">
        <v>0.8</v>
      </c>
      <c r="BZ122" s="482">
        <f t="shared" si="124"/>
        <v>7030</v>
      </c>
      <c r="CA122" s="479">
        <f t="shared" si="110"/>
        <v>3056.521739130435</v>
      </c>
      <c r="CB122" s="480"/>
      <c r="CC122" s="469"/>
      <c r="CD122" s="503"/>
      <c r="CE122" s="469"/>
      <c r="CF122" s="481"/>
      <c r="CG122" s="481"/>
      <c r="CH122" s="481"/>
      <c r="CI122" s="483"/>
      <c r="CJ122" s="485">
        <f t="shared" si="111"/>
        <v>0</v>
      </c>
      <c r="CK122" s="486">
        <f t="shared" si="103"/>
        <v>6104.521739130435</v>
      </c>
      <c r="CL122" s="836">
        <f t="shared" si="112"/>
        <v>6104.521739130435</v>
      </c>
      <c r="CM122" s="1037" t="s">
        <v>508</v>
      </c>
      <c r="CN122" s="1040">
        <v>7200</v>
      </c>
      <c r="CO122" s="1039">
        <v>1</v>
      </c>
      <c r="CP122" s="1039">
        <v>4</v>
      </c>
      <c r="CQ122" s="1041">
        <v>266</v>
      </c>
      <c r="CR122" s="748">
        <v>0.9</v>
      </c>
      <c r="CS122" s="471">
        <f t="shared" si="113"/>
        <v>7200</v>
      </c>
      <c r="CT122" s="488"/>
      <c r="CU122" s="469"/>
      <c r="CV122" s="469"/>
      <c r="CW122" s="469"/>
      <c r="CX122" s="489"/>
      <c r="CY122" s="490"/>
      <c r="CZ122" s="491">
        <f t="shared" si="114"/>
        <v>0</v>
      </c>
      <c r="DA122" s="491">
        <f t="shared" si="92"/>
        <v>0</v>
      </c>
      <c r="DB122" s="492">
        <f t="shared" si="104"/>
        <v>6894.72</v>
      </c>
      <c r="DC122" s="493">
        <f t="shared" si="93"/>
        <v>0</v>
      </c>
      <c r="DD122" s="494">
        <f t="shared" si="117"/>
        <v>0</v>
      </c>
      <c r="DE122" s="494">
        <f t="shared" si="116"/>
        <v>0</v>
      </c>
      <c r="DF122" s="494">
        <f t="shared" si="120"/>
        <v>0</v>
      </c>
      <c r="DG122" s="494">
        <f t="shared" si="94"/>
        <v>0</v>
      </c>
      <c r="DH122" s="494">
        <f t="shared" si="95"/>
        <v>0</v>
      </c>
      <c r="DI122" s="494">
        <f t="shared" si="121"/>
        <v>0</v>
      </c>
      <c r="DJ122" s="494">
        <f t="shared" si="96"/>
        <v>3741.1826086956526</v>
      </c>
      <c r="DK122" s="494">
        <f t="shared" si="105"/>
        <v>2487.1680000000001</v>
      </c>
      <c r="DL122" s="479">
        <f t="shared" si="122"/>
        <v>6228.3506086956531</v>
      </c>
      <c r="DQ122" s="169">
        <f t="shared" si="130"/>
        <v>0</v>
      </c>
      <c r="DR122" s="169">
        <f t="shared" si="130"/>
        <v>0</v>
      </c>
      <c r="DS122" s="169">
        <f t="shared" si="130"/>
        <v>0</v>
      </c>
      <c r="DT122" s="169">
        <f t="shared" si="130"/>
        <v>0</v>
      </c>
      <c r="DU122" s="169">
        <f t="shared" si="130"/>
        <v>0</v>
      </c>
      <c r="DV122" s="169">
        <f t="shared" si="130"/>
        <v>0</v>
      </c>
      <c r="DW122" s="169">
        <f t="shared" si="130"/>
        <v>0</v>
      </c>
      <c r="DX122" s="169">
        <f t="shared" si="130"/>
        <v>0</v>
      </c>
      <c r="DY122" s="169">
        <f t="shared" si="130"/>
        <v>0</v>
      </c>
      <c r="DZ122" s="169">
        <f t="shared" si="130"/>
        <v>0</v>
      </c>
      <c r="EA122" s="169">
        <f t="shared" si="130"/>
        <v>0</v>
      </c>
      <c r="EB122" s="169">
        <f t="shared" si="130"/>
        <v>0</v>
      </c>
      <c r="EC122" s="169">
        <f t="shared" si="130"/>
        <v>0</v>
      </c>
      <c r="ED122" s="169">
        <f t="shared" si="130"/>
        <v>0</v>
      </c>
      <c r="EE122" s="169">
        <f t="shared" si="130"/>
        <v>0</v>
      </c>
      <c r="EF122" s="169">
        <f t="shared" si="130"/>
        <v>0</v>
      </c>
      <c r="EG122" s="169">
        <f t="shared" si="127"/>
        <v>0</v>
      </c>
      <c r="EH122" s="169">
        <f t="shared" si="127"/>
        <v>0</v>
      </c>
      <c r="EI122" s="169">
        <f t="shared" si="127"/>
        <v>0</v>
      </c>
      <c r="EJ122" s="169">
        <f t="shared" si="127"/>
        <v>0</v>
      </c>
      <c r="EK122" s="169">
        <f t="shared" si="127"/>
        <v>0</v>
      </c>
      <c r="EL122" s="169">
        <f t="shared" si="127"/>
        <v>0</v>
      </c>
      <c r="EM122" s="169">
        <f t="shared" si="127"/>
        <v>0</v>
      </c>
      <c r="EN122" s="169">
        <f t="shared" si="127"/>
        <v>0</v>
      </c>
      <c r="EP122" s="169">
        <f t="shared" si="131"/>
        <v>0</v>
      </c>
      <c r="EQ122" s="169">
        <f t="shared" si="131"/>
        <v>0</v>
      </c>
      <c r="ER122" s="169">
        <f t="shared" si="131"/>
        <v>0</v>
      </c>
      <c r="ES122" s="169">
        <f t="shared" si="131"/>
        <v>0</v>
      </c>
      <c r="ET122" s="169">
        <f t="shared" si="131"/>
        <v>0</v>
      </c>
      <c r="EU122" s="169">
        <f t="shared" si="131"/>
        <v>0</v>
      </c>
      <c r="EV122" s="169">
        <f t="shared" si="131"/>
        <v>0</v>
      </c>
      <c r="EW122" s="169">
        <f t="shared" si="131"/>
        <v>0</v>
      </c>
      <c r="EX122" s="169">
        <f t="shared" si="131"/>
        <v>0</v>
      </c>
      <c r="EY122" s="169">
        <f t="shared" si="131"/>
        <v>0</v>
      </c>
      <c r="EZ122" s="169">
        <f t="shared" si="131"/>
        <v>0</v>
      </c>
      <c r="FA122" s="169">
        <f t="shared" si="131"/>
        <v>0</v>
      </c>
      <c r="FB122" s="169">
        <f t="shared" si="131"/>
        <v>0</v>
      </c>
      <c r="FC122" s="169">
        <f t="shared" si="131"/>
        <v>0</v>
      </c>
      <c r="FD122" s="169">
        <f t="shared" si="131"/>
        <v>0</v>
      </c>
      <c r="FE122" s="169">
        <f t="shared" si="131"/>
        <v>0</v>
      </c>
      <c r="FF122" s="169">
        <f t="shared" si="128"/>
        <v>0</v>
      </c>
      <c r="FG122" s="169">
        <f t="shared" si="128"/>
        <v>0</v>
      </c>
      <c r="FH122" s="169">
        <f t="shared" si="128"/>
        <v>0</v>
      </c>
      <c r="FI122" s="169">
        <f t="shared" si="128"/>
        <v>0</v>
      </c>
      <c r="FJ122" s="169">
        <f t="shared" si="128"/>
        <v>0</v>
      </c>
      <c r="FK122" s="169">
        <f t="shared" si="128"/>
        <v>0</v>
      </c>
      <c r="FL122" s="169">
        <f t="shared" si="128"/>
        <v>0</v>
      </c>
      <c r="FM122" s="169">
        <f t="shared" si="128"/>
        <v>0</v>
      </c>
      <c r="FO122" s="169">
        <f t="shared" si="132"/>
        <v>0</v>
      </c>
      <c r="FP122" s="169">
        <f t="shared" si="132"/>
        <v>0</v>
      </c>
      <c r="FQ122" s="169">
        <f t="shared" si="132"/>
        <v>0</v>
      </c>
      <c r="FR122" s="169">
        <f t="shared" si="132"/>
        <v>0</v>
      </c>
      <c r="FS122" s="169">
        <f t="shared" si="132"/>
        <v>0</v>
      </c>
      <c r="FT122" s="169">
        <f t="shared" si="132"/>
        <v>0</v>
      </c>
      <c r="FU122" s="169">
        <f t="shared" si="132"/>
        <v>0</v>
      </c>
      <c r="FV122" s="169">
        <f t="shared" si="132"/>
        <v>0</v>
      </c>
      <c r="FW122" s="169">
        <f t="shared" si="132"/>
        <v>0</v>
      </c>
      <c r="FX122" s="169">
        <f t="shared" si="132"/>
        <v>0</v>
      </c>
      <c r="FY122" s="169">
        <f t="shared" si="132"/>
        <v>0</v>
      </c>
      <c r="FZ122" s="169">
        <f t="shared" si="132"/>
        <v>0</v>
      </c>
      <c r="GA122" s="169">
        <f t="shared" si="132"/>
        <v>0</v>
      </c>
      <c r="GB122" s="169">
        <f t="shared" si="132"/>
        <v>0</v>
      </c>
      <c r="GC122" s="169">
        <f t="shared" si="132"/>
        <v>0</v>
      </c>
      <c r="GD122" s="169">
        <f t="shared" si="132"/>
        <v>0</v>
      </c>
      <c r="GE122" s="169">
        <f t="shared" si="129"/>
        <v>0</v>
      </c>
      <c r="GF122" s="169">
        <f t="shared" si="129"/>
        <v>0</v>
      </c>
      <c r="GG122" s="169">
        <f t="shared" si="129"/>
        <v>0</v>
      </c>
      <c r="GH122" s="169">
        <f t="shared" si="129"/>
        <v>0</v>
      </c>
      <c r="GI122" s="169">
        <f t="shared" si="129"/>
        <v>0</v>
      </c>
      <c r="GJ122" s="169">
        <f t="shared" si="129"/>
        <v>0</v>
      </c>
      <c r="GK122" s="169">
        <f t="shared" si="129"/>
        <v>0</v>
      </c>
      <c r="GL122" s="169">
        <f t="shared" si="129"/>
        <v>0</v>
      </c>
    </row>
    <row r="123" spans="1:194" s="169" customFormat="1" ht="18" customHeight="1">
      <c r="A123" s="499"/>
      <c r="B123" s="499"/>
      <c r="D123" s="635"/>
      <c r="E123" s="450" t="s">
        <v>545</v>
      </c>
      <c r="F123" s="450" t="s">
        <v>540</v>
      </c>
      <c r="G123" s="450"/>
      <c r="H123" s="500"/>
      <c r="I123" s="452"/>
      <c r="J123" s="453"/>
      <c r="K123" s="453"/>
      <c r="L123" s="450"/>
      <c r="M123" s="450"/>
      <c r="N123" s="454"/>
      <c r="O123" s="455">
        <f>L123*M123</f>
        <v>0</v>
      </c>
      <c r="P123" s="456"/>
      <c r="Q123" s="457">
        <f t="shared" si="98"/>
        <v>0</v>
      </c>
      <c r="R123" s="457">
        <f t="shared" si="99"/>
        <v>0</v>
      </c>
      <c r="S123" s="458" t="e">
        <f>#REF!</f>
        <v>#REF!</v>
      </c>
      <c r="T123" s="458">
        <v>28</v>
      </c>
      <c r="U123" s="458" t="e">
        <f t="shared" si="100"/>
        <v>#REF!</v>
      </c>
      <c r="V123" s="459"/>
      <c r="W123" s="459"/>
      <c r="X123" s="460">
        <f t="shared" si="101"/>
        <v>0</v>
      </c>
      <c r="Y123" s="461">
        <f t="shared" si="106"/>
        <v>0</v>
      </c>
      <c r="Z123" s="462"/>
      <c r="AA123" s="463"/>
      <c r="AB123" s="464"/>
      <c r="AC123" s="464"/>
      <c r="AD123" s="464"/>
      <c r="AE123" s="465"/>
      <c r="AF123" s="466"/>
      <c r="AG123" s="488"/>
      <c r="AH123" s="469"/>
      <c r="AI123" s="469"/>
      <c r="AJ123" s="469"/>
      <c r="AK123" s="469"/>
      <c r="AL123" s="469"/>
      <c r="AM123" s="469"/>
      <c r="AN123" s="469"/>
      <c r="AO123" s="471">
        <f t="shared" si="108"/>
        <v>0</v>
      </c>
      <c r="AP123" s="497"/>
      <c r="AQ123" s="496"/>
      <c r="AR123" s="496"/>
      <c r="AS123" s="496"/>
      <c r="AT123" s="514"/>
      <c r="AU123" s="469"/>
      <c r="AV123" s="469"/>
      <c r="AW123" s="475"/>
      <c r="AX123" s="471">
        <f t="shared" si="109"/>
        <v>0</v>
      </c>
      <c r="AY123" s="497"/>
      <c r="AZ123" s="469"/>
      <c r="BA123" s="469"/>
      <c r="BB123" s="478"/>
      <c r="BC123" s="469"/>
      <c r="BD123" s="469"/>
      <c r="BE123" s="469"/>
      <c r="BF123" s="475"/>
      <c r="BG123" s="479">
        <f t="shared" si="87"/>
        <v>0</v>
      </c>
      <c r="BH123" s="480" t="s">
        <v>555</v>
      </c>
      <c r="BI123" s="481">
        <v>1</v>
      </c>
      <c r="BJ123" s="481">
        <f t="shared" si="126"/>
        <v>2600</v>
      </c>
      <c r="BK123" s="481">
        <v>6500</v>
      </c>
      <c r="BL123" s="482">
        <v>2.5</v>
      </c>
      <c r="BM123" s="459">
        <v>17</v>
      </c>
      <c r="BN123" s="481">
        <v>260</v>
      </c>
      <c r="BO123" s="483">
        <v>0.8</v>
      </c>
      <c r="BP123" s="482">
        <f t="shared" si="123"/>
        <v>6500</v>
      </c>
      <c r="BQ123" s="479">
        <f t="shared" si="102"/>
        <v>2600</v>
      </c>
      <c r="BR123" s="480" t="s">
        <v>496</v>
      </c>
      <c r="BS123" s="481">
        <v>1</v>
      </c>
      <c r="BT123" s="481"/>
      <c r="BU123" s="481"/>
      <c r="BV123" s="482"/>
      <c r="BW123" s="459">
        <v>17</v>
      </c>
      <c r="BX123" s="481">
        <v>260</v>
      </c>
      <c r="BY123" s="483">
        <v>0.6</v>
      </c>
      <c r="BZ123" s="482">
        <f t="shared" si="124"/>
        <v>0</v>
      </c>
      <c r="CA123" s="479">
        <f t="shared" si="110"/>
        <v>0</v>
      </c>
      <c r="CB123" s="638"/>
      <c r="CC123" s="469"/>
      <c r="CD123" s="469"/>
      <c r="CE123" s="469"/>
      <c r="CF123" s="481"/>
      <c r="CG123" s="481"/>
      <c r="CH123" s="481"/>
      <c r="CI123" s="483"/>
      <c r="CJ123" s="485">
        <f t="shared" si="111"/>
        <v>0</v>
      </c>
      <c r="CK123" s="486">
        <f t="shared" si="103"/>
        <v>2600</v>
      </c>
      <c r="CL123" s="836">
        <f t="shared" si="112"/>
        <v>2600</v>
      </c>
      <c r="CM123" s="1037" t="s">
        <v>509</v>
      </c>
      <c r="CN123" s="1040">
        <v>12500</v>
      </c>
      <c r="CO123" s="1039">
        <v>1</v>
      </c>
      <c r="CP123" s="1039">
        <v>2</v>
      </c>
      <c r="CQ123" s="1041">
        <v>7</v>
      </c>
      <c r="CR123" s="748">
        <v>0.9</v>
      </c>
      <c r="CS123" s="471">
        <f t="shared" si="113"/>
        <v>12500</v>
      </c>
      <c r="CT123" s="488"/>
      <c r="CU123" s="469"/>
      <c r="CV123" s="469"/>
      <c r="CW123" s="469"/>
      <c r="CX123" s="489"/>
      <c r="CY123" s="490"/>
      <c r="CZ123" s="491">
        <f t="shared" si="114"/>
        <v>0</v>
      </c>
      <c r="DA123" s="491">
        <f t="shared" si="92"/>
        <v>0</v>
      </c>
      <c r="DB123" s="492">
        <f t="shared" si="104"/>
        <v>157.5</v>
      </c>
      <c r="DC123" s="493">
        <f t="shared" si="93"/>
        <v>0</v>
      </c>
      <c r="DD123" s="494">
        <f t="shared" si="117"/>
        <v>0</v>
      </c>
      <c r="DE123" s="494">
        <f t="shared" si="116"/>
        <v>0</v>
      </c>
      <c r="DF123" s="494">
        <f t="shared" si="120"/>
        <v>0</v>
      </c>
      <c r="DG123" s="494">
        <f t="shared" si="94"/>
        <v>0</v>
      </c>
      <c r="DH123" s="494">
        <f t="shared" si="95"/>
        <v>0</v>
      </c>
      <c r="DI123" s="494">
        <f t="shared" si="121"/>
        <v>0</v>
      </c>
      <c r="DJ123" s="494">
        <f t="shared" si="96"/>
        <v>0</v>
      </c>
      <c r="DK123" s="494">
        <f t="shared" si="105"/>
        <v>9193.6</v>
      </c>
      <c r="DL123" s="479">
        <f t="shared" si="122"/>
        <v>9193.6</v>
      </c>
      <c r="DQ123" s="169">
        <f t="shared" si="130"/>
        <v>0</v>
      </c>
      <c r="DR123" s="169">
        <f t="shared" si="130"/>
        <v>0</v>
      </c>
      <c r="DS123" s="169">
        <f t="shared" si="130"/>
        <v>0</v>
      </c>
      <c r="DT123" s="169">
        <f t="shared" si="130"/>
        <v>0</v>
      </c>
      <c r="DU123" s="169">
        <f t="shared" si="130"/>
        <v>0</v>
      </c>
      <c r="DV123" s="169">
        <f t="shared" si="130"/>
        <v>0</v>
      </c>
      <c r="DW123" s="169">
        <f t="shared" si="130"/>
        <v>0</v>
      </c>
      <c r="DX123" s="169">
        <f t="shared" si="130"/>
        <v>0</v>
      </c>
      <c r="DY123" s="169">
        <f t="shared" si="130"/>
        <v>0</v>
      </c>
      <c r="DZ123" s="169">
        <f t="shared" si="130"/>
        <v>0</v>
      </c>
      <c r="EA123" s="169">
        <f t="shared" si="130"/>
        <v>0</v>
      </c>
      <c r="EB123" s="169">
        <f t="shared" si="130"/>
        <v>0</v>
      </c>
      <c r="EC123" s="169">
        <f t="shared" si="130"/>
        <v>0</v>
      </c>
      <c r="ED123" s="169">
        <f t="shared" si="130"/>
        <v>0</v>
      </c>
      <c r="EE123" s="169">
        <f t="shared" si="130"/>
        <v>0</v>
      </c>
      <c r="EF123" s="169">
        <f t="shared" si="130"/>
        <v>0</v>
      </c>
      <c r="EG123" s="169">
        <f t="shared" si="127"/>
        <v>0</v>
      </c>
      <c r="EH123" s="169">
        <f t="shared" si="127"/>
        <v>0</v>
      </c>
      <c r="EI123" s="169">
        <f t="shared" si="127"/>
        <v>0</v>
      </c>
      <c r="EJ123" s="169">
        <f t="shared" si="127"/>
        <v>0</v>
      </c>
      <c r="EK123" s="169">
        <f t="shared" si="127"/>
        <v>0</v>
      </c>
      <c r="EL123" s="169">
        <f t="shared" si="127"/>
        <v>0</v>
      </c>
      <c r="EM123" s="169">
        <f t="shared" si="127"/>
        <v>0</v>
      </c>
      <c r="EN123" s="169">
        <f t="shared" si="127"/>
        <v>0</v>
      </c>
      <c r="EP123" s="169">
        <f t="shared" si="131"/>
        <v>0</v>
      </c>
      <c r="EQ123" s="169">
        <f t="shared" si="131"/>
        <v>0</v>
      </c>
      <c r="ER123" s="169">
        <f t="shared" si="131"/>
        <v>0</v>
      </c>
      <c r="ES123" s="169">
        <f t="shared" si="131"/>
        <v>0</v>
      </c>
      <c r="ET123" s="169">
        <f t="shared" si="131"/>
        <v>0</v>
      </c>
      <c r="EU123" s="169">
        <f t="shared" si="131"/>
        <v>0</v>
      </c>
      <c r="EV123" s="169">
        <f t="shared" si="131"/>
        <v>0</v>
      </c>
      <c r="EW123" s="169">
        <f t="shared" si="131"/>
        <v>0</v>
      </c>
      <c r="EX123" s="169">
        <f t="shared" si="131"/>
        <v>0</v>
      </c>
      <c r="EY123" s="169">
        <f t="shared" si="131"/>
        <v>0</v>
      </c>
      <c r="EZ123" s="169">
        <f t="shared" si="131"/>
        <v>0</v>
      </c>
      <c r="FA123" s="169">
        <f t="shared" si="131"/>
        <v>0</v>
      </c>
      <c r="FB123" s="169">
        <f t="shared" si="131"/>
        <v>0</v>
      </c>
      <c r="FC123" s="169">
        <f t="shared" si="131"/>
        <v>0</v>
      </c>
      <c r="FD123" s="169">
        <f t="shared" si="131"/>
        <v>0</v>
      </c>
      <c r="FE123" s="169">
        <f t="shared" si="131"/>
        <v>0</v>
      </c>
      <c r="FF123" s="169">
        <f t="shared" si="128"/>
        <v>0</v>
      </c>
      <c r="FG123" s="169">
        <f t="shared" si="128"/>
        <v>0</v>
      </c>
      <c r="FH123" s="169">
        <f t="shared" si="128"/>
        <v>0</v>
      </c>
      <c r="FI123" s="169">
        <f t="shared" si="128"/>
        <v>0</v>
      </c>
      <c r="FJ123" s="169">
        <f t="shared" si="128"/>
        <v>0</v>
      </c>
      <c r="FK123" s="169">
        <f t="shared" si="128"/>
        <v>0</v>
      </c>
      <c r="FL123" s="169">
        <f t="shared" si="128"/>
        <v>0</v>
      </c>
      <c r="FM123" s="169">
        <f t="shared" si="128"/>
        <v>0</v>
      </c>
      <c r="FO123" s="169">
        <f t="shared" si="132"/>
        <v>0</v>
      </c>
      <c r="FP123" s="169">
        <f t="shared" si="132"/>
        <v>0</v>
      </c>
      <c r="FQ123" s="169">
        <f t="shared" si="132"/>
        <v>0</v>
      </c>
      <c r="FR123" s="169">
        <f t="shared" si="132"/>
        <v>0</v>
      </c>
      <c r="FS123" s="169">
        <f t="shared" si="132"/>
        <v>0</v>
      </c>
      <c r="FT123" s="169">
        <f t="shared" si="132"/>
        <v>0</v>
      </c>
      <c r="FU123" s="169">
        <f t="shared" si="132"/>
        <v>0</v>
      </c>
      <c r="FV123" s="169">
        <f t="shared" si="132"/>
        <v>0</v>
      </c>
      <c r="FW123" s="169">
        <f t="shared" si="132"/>
        <v>0</v>
      </c>
      <c r="FX123" s="169">
        <f t="shared" si="132"/>
        <v>0</v>
      </c>
      <c r="FY123" s="169">
        <f t="shared" si="132"/>
        <v>0</v>
      </c>
      <c r="FZ123" s="169">
        <f t="shared" si="132"/>
        <v>0</v>
      </c>
      <c r="GA123" s="169">
        <f t="shared" si="132"/>
        <v>0</v>
      </c>
      <c r="GB123" s="169">
        <f t="shared" si="132"/>
        <v>0</v>
      </c>
      <c r="GC123" s="169">
        <f t="shared" si="132"/>
        <v>0</v>
      </c>
      <c r="GD123" s="169">
        <f t="shared" si="132"/>
        <v>0</v>
      </c>
      <c r="GE123" s="169">
        <f t="shared" si="129"/>
        <v>0</v>
      </c>
      <c r="GF123" s="169">
        <f t="shared" si="129"/>
        <v>0</v>
      </c>
      <c r="GG123" s="169">
        <f t="shared" si="129"/>
        <v>0</v>
      </c>
      <c r="GH123" s="169">
        <f t="shared" si="129"/>
        <v>0</v>
      </c>
      <c r="GI123" s="169">
        <f t="shared" si="129"/>
        <v>0</v>
      </c>
      <c r="GJ123" s="169">
        <f t="shared" si="129"/>
        <v>0</v>
      </c>
      <c r="GK123" s="169">
        <f t="shared" si="129"/>
        <v>0</v>
      </c>
      <c r="GL123" s="169">
        <f t="shared" si="129"/>
        <v>0</v>
      </c>
    </row>
    <row r="124" spans="1:194" s="169" customFormat="1" ht="25.5">
      <c r="A124" s="499"/>
      <c r="B124" s="499"/>
      <c r="D124" s="635"/>
      <c r="E124" s="450" t="s">
        <v>544</v>
      </c>
      <c r="F124" s="450" t="s">
        <v>560</v>
      </c>
      <c r="G124" s="450"/>
      <c r="H124" s="500"/>
      <c r="I124" s="452"/>
      <c r="J124" s="453"/>
      <c r="K124" s="453"/>
      <c r="L124" s="450"/>
      <c r="M124" s="450"/>
      <c r="N124" s="454"/>
      <c r="O124" s="455">
        <f>L124*M124</f>
        <v>0</v>
      </c>
      <c r="P124" s="456"/>
      <c r="Q124" s="457">
        <f t="shared" si="98"/>
        <v>0</v>
      </c>
      <c r="R124" s="457">
        <f t="shared" si="99"/>
        <v>0</v>
      </c>
      <c r="S124" s="458" t="e">
        <f>#REF!</f>
        <v>#REF!</v>
      </c>
      <c r="T124" s="458">
        <v>29</v>
      </c>
      <c r="U124" s="458" t="e">
        <f t="shared" si="100"/>
        <v>#REF!</v>
      </c>
      <c r="V124" s="459"/>
      <c r="W124" s="459"/>
      <c r="X124" s="460">
        <f t="shared" si="101"/>
        <v>0</v>
      </c>
      <c r="Y124" s="461">
        <f t="shared" si="106"/>
        <v>0</v>
      </c>
      <c r="Z124" s="462"/>
      <c r="AA124" s="463"/>
      <c r="AB124" s="464"/>
      <c r="AC124" s="464"/>
      <c r="AD124" s="464"/>
      <c r="AE124" s="465"/>
      <c r="AF124" s="466"/>
      <c r="AG124" s="488"/>
      <c r="AH124" s="469"/>
      <c r="AI124" s="469"/>
      <c r="AJ124" s="469"/>
      <c r="AK124" s="469"/>
      <c r="AL124" s="469"/>
      <c r="AM124" s="469"/>
      <c r="AN124" s="469"/>
      <c r="AO124" s="471">
        <f t="shared" si="108"/>
        <v>0</v>
      </c>
      <c r="AP124" s="497"/>
      <c r="AQ124" s="496"/>
      <c r="AR124" s="496"/>
      <c r="AS124" s="496"/>
      <c r="AT124" s="514"/>
      <c r="AU124" s="469"/>
      <c r="AV124" s="469"/>
      <c r="AW124" s="475"/>
      <c r="AX124" s="471">
        <f t="shared" si="109"/>
        <v>0</v>
      </c>
      <c r="AY124" s="497"/>
      <c r="AZ124" s="469"/>
      <c r="BA124" s="469"/>
      <c r="BB124" s="478"/>
      <c r="BC124" s="469"/>
      <c r="BD124" s="469"/>
      <c r="BE124" s="469"/>
      <c r="BF124" s="475"/>
      <c r="BG124" s="479">
        <f t="shared" si="87"/>
        <v>0</v>
      </c>
      <c r="BH124" s="480" t="s">
        <v>533</v>
      </c>
      <c r="BI124" s="481">
        <v>1</v>
      </c>
      <c r="BJ124" s="481">
        <f t="shared" si="126"/>
        <v>8750</v>
      </c>
      <c r="BK124" s="481">
        <v>24500</v>
      </c>
      <c r="BL124" s="482">
        <v>2.8</v>
      </c>
      <c r="BM124" s="459">
        <v>17</v>
      </c>
      <c r="BN124" s="481">
        <v>60</v>
      </c>
      <c r="BO124" s="483">
        <v>0.8</v>
      </c>
      <c r="BP124" s="482">
        <f t="shared" si="123"/>
        <v>24500</v>
      </c>
      <c r="BQ124" s="479">
        <f t="shared" si="102"/>
        <v>8750</v>
      </c>
      <c r="BR124" s="480" t="s">
        <v>474</v>
      </c>
      <c r="BS124" s="481">
        <v>1</v>
      </c>
      <c r="BT124" s="481">
        <f t="shared" si="125"/>
        <v>11200</v>
      </c>
      <c r="BU124" s="481">
        <v>22400</v>
      </c>
      <c r="BV124" s="482">
        <v>2</v>
      </c>
      <c r="BW124" s="481">
        <v>17</v>
      </c>
      <c r="BX124" s="459">
        <v>90</v>
      </c>
      <c r="BY124" s="483">
        <v>0.8</v>
      </c>
      <c r="BZ124" s="482">
        <f t="shared" si="124"/>
        <v>22400</v>
      </c>
      <c r="CA124" s="479">
        <f t="shared" si="110"/>
        <v>11200</v>
      </c>
      <c r="CB124" s="638"/>
      <c r="CC124" s="469"/>
      <c r="CD124" s="469"/>
      <c r="CE124" s="469"/>
      <c r="CF124" s="481"/>
      <c r="CG124" s="481"/>
      <c r="CH124" s="481"/>
      <c r="CI124" s="483"/>
      <c r="CJ124" s="485">
        <f t="shared" si="111"/>
        <v>0</v>
      </c>
      <c r="CK124" s="486">
        <f t="shared" si="103"/>
        <v>19950</v>
      </c>
      <c r="CL124" s="836">
        <f t="shared" si="112"/>
        <v>19950</v>
      </c>
      <c r="CM124" s="1037" t="s">
        <v>510</v>
      </c>
      <c r="CN124" s="1040">
        <v>12000</v>
      </c>
      <c r="CO124" s="1039">
        <v>1</v>
      </c>
      <c r="CP124" s="1039">
        <v>7</v>
      </c>
      <c r="CQ124" s="1041">
        <v>266</v>
      </c>
      <c r="CR124" s="748">
        <v>0.9</v>
      </c>
      <c r="CS124" s="471">
        <f t="shared" si="113"/>
        <v>12000</v>
      </c>
      <c r="CT124" s="488"/>
      <c r="CU124" s="469"/>
      <c r="CV124" s="469"/>
      <c r="CW124" s="469"/>
      <c r="CX124" s="489"/>
      <c r="CY124" s="490"/>
      <c r="CZ124" s="491">
        <f t="shared" si="114"/>
        <v>0</v>
      </c>
      <c r="DA124" s="491">
        <f t="shared" si="92"/>
        <v>0</v>
      </c>
      <c r="DB124" s="492">
        <f t="shared" si="104"/>
        <v>20109.599999999999</v>
      </c>
      <c r="DC124" s="493">
        <f t="shared" si="93"/>
        <v>0</v>
      </c>
      <c r="DD124" s="494">
        <f t="shared" si="117"/>
        <v>0</v>
      </c>
      <c r="DE124" s="494">
        <f t="shared" si="116"/>
        <v>0</v>
      </c>
      <c r="DF124" s="494">
        <f t="shared" si="120"/>
        <v>0</v>
      </c>
      <c r="DG124" s="494">
        <f t="shared" si="94"/>
        <v>0</v>
      </c>
      <c r="DH124" s="494">
        <f t="shared" si="95"/>
        <v>0</v>
      </c>
      <c r="DI124" s="494">
        <f t="shared" si="121"/>
        <v>0</v>
      </c>
      <c r="DJ124" s="494">
        <f t="shared" si="96"/>
        <v>13708.8</v>
      </c>
      <c r="DK124" s="494">
        <f t="shared" si="105"/>
        <v>7140</v>
      </c>
      <c r="DL124" s="479">
        <f t="shared" si="122"/>
        <v>20848.8</v>
      </c>
      <c r="DQ124" s="169">
        <f t="shared" si="130"/>
        <v>0</v>
      </c>
      <c r="DR124" s="169">
        <f t="shared" si="130"/>
        <v>0</v>
      </c>
      <c r="DS124" s="169">
        <f t="shared" si="130"/>
        <v>0</v>
      </c>
      <c r="DT124" s="169">
        <f t="shared" si="130"/>
        <v>0</v>
      </c>
      <c r="DU124" s="169">
        <f t="shared" si="130"/>
        <v>0</v>
      </c>
      <c r="DV124" s="169">
        <f t="shared" si="130"/>
        <v>0</v>
      </c>
      <c r="DW124" s="169">
        <f t="shared" si="130"/>
        <v>0</v>
      </c>
      <c r="DX124" s="169">
        <f t="shared" si="130"/>
        <v>0</v>
      </c>
      <c r="DY124" s="169">
        <f t="shared" si="130"/>
        <v>0</v>
      </c>
      <c r="DZ124" s="169">
        <f t="shared" si="130"/>
        <v>0</v>
      </c>
      <c r="EA124" s="169">
        <f t="shared" si="130"/>
        <v>0</v>
      </c>
      <c r="EB124" s="169">
        <f t="shared" si="130"/>
        <v>0</v>
      </c>
      <c r="EC124" s="169">
        <f t="shared" si="130"/>
        <v>0</v>
      </c>
      <c r="ED124" s="169">
        <f t="shared" si="130"/>
        <v>0</v>
      </c>
      <c r="EE124" s="169">
        <f t="shared" si="130"/>
        <v>0</v>
      </c>
      <c r="EF124" s="169">
        <f t="shared" si="130"/>
        <v>0</v>
      </c>
      <c r="EG124" s="169">
        <f t="shared" si="127"/>
        <v>0</v>
      </c>
      <c r="EH124" s="169">
        <f t="shared" si="127"/>
        <v>0</v>
      </c>
      <c r="EI124" s="169">
        <f t="shared" si="127"/>
        <v>0</v>
      </c>
      <c r="EJ124" s="169">
        <f t="shared" si="127"/>
        <v>0</v>
      </c>
      <c r="EK124" s="169">
        <f t="shared" si="127"/>
        <v>0</v>
      </c>
      <c r="EL124" s="169">
        <f t="shared" si="127"/>
        <v>0</v>
      </c>
      <c r="EM124" s="169">
        <f t="shared" si="127"/>
        <v>0</v>
      </c>
      <c r="EN124" s="169">
        <f t="shared" si="127"/>
        <v>0</v>
      </c>
      <c r="EP124" s="169">
        <f t="shared" si="131"/>
        <v>0</v>
      </c>
      <c r="EQ124" s="169">
        <f t="shared" si="131"/>
        <v>0</v>
      </c>
      <c r="ER124" s="169">
        <f t="shared" si="131"/>
        <v>0</v>
      </c>
      <c r="ES124" s="169">
        <f t="shared" si="131"/>
        <v>0</v>
      </c>
      <c r="ET124" s="169">
        <f t="shared" si="131"/>
        <v>0</v>
      </c>
      <c r="EU124" s="169">
        <f t="shared" si="131"/>
        <v>0</v>
      </c>
      <c r="EV124" s="169">
        <f t="shared" si="131"/>
        <v>0</v>
      </c>
      <c r="EW124" s="169">
        <f t="shared" si="131"/>
        <v>0</v>
      </c>
      <c r="EX124" s="169">
        <f t="shared" si="131"/>
        <v>0</v>
      </c>
      <c r="EY124" s="169">
        <f t="shared" si="131"/>
        <v>0</v>
      </c>
      <c r="EZ124" s="169">
        <f t="shared" si="131"/>
        <v>0</v>
      </c>
      <c r="FA124" s="169">
        <f t="shared" si="131"/>
        <v>0</v>
      </c>
      <c r="FB124" s="169">
        <f t="shared" si="131"/>
        <v>0</v>
      </c>
      <c r="FC124" s="169">
        <f t="shared" si="131"/>
        <v>0</v>
      </c>
      <c r="FD124" s="169">
        <f t="shared" si="131"/>
        <v>0</v>
      </c>
      <c r="FE124" s="169">
        <f t="shared" si="131"/>
        <v>0</v>
      </c>
      <c r="FF124" s="169">
        <f t="shared" si="128"/>
        <v>0</v>
      </c>
      <c r="FG124" s="169">
        <f t="shared" si="128"/>
        <v>0</v>
      </c>
      <c r="FH124" s="169">
        <f t="shared" si="128"/>
        <v>0</v>
      </c>
      <c r="FI124" s="169">
        <f t="shared" si="128"/>
        <v>0</v>
      </c>
      <c r="FJ124" s="169">
        <f t="shared" si="128"/>
        <v>0</v>
      </c>
      <c r="FK124" s="169">
        <f t="shared" si="128"/>
        <v>0</v>
      </c>
      <c r="FL124" s="169">
        <f t="shared" si="128"/>
        <v>0</v>
      </c>
      <c r="FM124" s="169">
        <f t="shared" si="128"/>
        <v>0</v>
      </c>
      <c r="FO124" s="169">
        <f t="shared" si="132"/>
        <v>0</v>
      </c>
      <c r="FP124" s="169">
        <f t="shared" si="132"/>
        <v>0</v>
      </c>
      <c r="FQ124" s="169">
        <f t="shared" si="132"/>
        <v>0</v>
      </c>
      <c r="FR124" s="169">
        <f t="shared" si="132"/>
        <v>0</v>
      </c>
      <c r="FS124" s="169">
        <f t="shared" si="132"/>
        <v>0</v>
      </c>
      <c r="FT124" s="169">
        <f t="shared" si="132"/>
        <v>0</v>
      </c>
      <c r="FU124" s="169">
        <f t="shared" si="132"/>
        <v>0</v>
      </c>
      <c r="FV124" s="169">
        <f t="shared" si="132"/>
        <v>0</v>
      </c>
      <c r="FW124" s="169">
        <f t="shared" si="132"/>
        <v>0</v>
      </c>
      <c r="FX124" s="169">
        <f t="shared" si="132"/>
        <v>0</v>
      </c>
      <c r="FY124" s="169">
        <f t="shared" si="132"/>
        <v>0</v>
      </c>
      <c r="FZ124" s="169">
        <f t="shared" si="132"/>
        <v>0</v>
      </c>
      <c r="GA124" s="169">
        <f t="shared" si="132"/>
        <v>0</v>
      </c>
      <c r="GB124" s="169">
        <f t="shared" si="132"/>
        <v>0</v>
      </c>
      <c r="GC124" s="169">
        <f t="shared" si="132"/>
        <v>0</v>
      </c>
      <c r="GD124" s="169">
        <f t="shared" si="132"/>
        <v>0</v>
      </c>
      <c r="GE124" s="169">
        <f t="shared" si="129"/>
        <v>0</v>
      </c>
      <c r="GF124" s="169">
        <f t="shared" si="129"/>
        <v>0</v>
      </c>
      <c r="GG124" s="169">
        <f t="shared" si="129"/>
        <v>0</v>
      </c>
      <c r="GH124" s="169">
        <f t="shared" si="129"/>
        <v>0</v>
      </c>
      <c r="GI124" s="169">
        <f t="shared" si="129"/>
        <v>0</v>
      </c>
      <c r="GJ124" s="169">
        <f t="shared" si="129"/>
        <v>0</v>
      </c>
      <c r="GK124" s="169">
        <f t="shared" si="129"/>
        <v>0</v>
      </c>
      <c r="GL124" s="169">
        <f t="shared" si="129"/>
        <v>0</v>
      </c>
    </row>
    <row r="125" spans="1:194" s="169" customFormat="1" ht="15">
      <c r="A125" s="499"/>
      <c r="B125" s="499"/>
      <c r="D125" s="635"/>
      <c r="E125" s="450"/>
      <c r="F125" s="450"/>
      <c r="G125" s="450"/>
      <c r="H125" s="500"/>
      <c r="I125" s="452"/>
      <c r="J125" s="453"/>
      <c r="K125" s="453"/>
      <c r="L125" s="450"/>
      <c r="M125" s="450"/>
      <c r="N125" s="454"/>
      <c r="O125" s="455">
        <f t="shared" si="97"/>
        <v>0</v>
      </c>
      <c r="P125" s="456"/>
      <c r="Q125" s="457">
        <f t="shared" si="98"/>
        <v>0</v>
      </c>
      <c r="R125" s="457">
        <f t="shared" si="99"/>
        <v>0</v>
      </c>
      <c r="S125" s="458" t="e">
        <f>#REF!</f>
        <v>#REF!</v>
      </c>
      <c r="T125" s="458">
        <v>30</v>
      </c>
      <c r="U125" s="458" t="e">
        <f t="shared" si="100"/>
        <v>#REF!</v>
      </c>
      <c r="V125" s="459"/>
      <c r="W125" s="459"/>
      <c r="X125" s="460">
        <f t="shared" si="101"/>
        <v>0</v>
      </c>
      <c r="Y125" s="461">
        <f t="shared" si="106"/>
        <v>0</v>
      </c>
      <c r="Z125" s="462"/>
      <c r="AA125" s="463"/>
      <c r="AB125" s="464"/>
      <c r="AC125" s="464"/>
      <c r="AD125" s="464"/>
      <c r="AE125" s="465"/>
      <c r="AF125" s="466"/>
      <c r="AG125" s="488"/>
      <c r="AH125" s="469"/>
      <c r="AI125" s="469"/>
      <c r="AJ125" s="469"/>
      <c r="AK125" s="469"/>
      <c r="AL125" s="469"/>
      <c r="AM125" s="469"/>
      <c r="AN125" s="469"/>
      <c r="AO125" s="471">
        <f t="shared" si="108"/>
        <v>0</v>
      </c>
      <c r="AP125" s="497"/>
      <c r="AQ125" s="496"/>
      <c r="AR125" s="496"/>
      <c r="AS125" s="496"/>
      <c r="AT125" s="514"/>
      <c r="AU125" s="469"/>
      <c r="AV125" s="469"/>
      <c r="AW125" s="475"/>
      <c r="AX125" s="471">
        <f t="shared" si="109"/>
        <v>0</v>
      </c>
      <c r="AY125" s="497"/>
      <c r="AZ125" s="469"/>
      <c r="BA125" s="469"/>
      <c r="BB125" s="478"/>
      <c r="BC125" s="469"/>
      <c r="BD125" s="469"/>
      <c r="BE125" s="469"/>
      <c r="BF125" s="475"/>
      <c r="BG125" s="479">
        <f t="shared" si="87"/>
        <v>0</v>
      </c>
      <c r="BH125" s="480"/>
      <c r="BI125" s="481"/>
      <c r="BJ125" s="481"/>
      <c r="BK125" s="481"/>
      <c r="BL125" s="482"/>
      <c r="BM125" s="459"/>
      <c r="BN125" s="481"/>
      <c r="BO125" s="483"/>
      <c r="BP125" s="482">
        <f t="shared" si="123"/>
        <v>0</v>
      </c>
      <c r="BQ125" s="479">
        <f t="shared" si="102"/>
        <v>0</v>
      </c>
      <c r="BR125" s="480" t="s">
        <v>475</v>
      </c>
      <c r="BS125" s="481">
        <v>1</v>
      </c>
      <c r="BT125" s="481">
        <f t="shared" si="125"/>
        <v>1000</v>
      </c>
      <c r="BU125" s="481">
        <v>2000</v>
      </c>
      <c r="BV125" s="482">
        <v>2</v>
      </c>
      <c r="BW125" s="481">
        <v>17</v>
      </c>
      <c r="BX125" s="459">
        <v>90</v>
      </c>
      <c r="BY125" s="483">
        <v>0.8</v>
      </c>
      <c r="BZ125" s="482">
        <f t="shared" si="124"/>
        <v>2000</v>
      </c>
      <c r="CA125" s="479">
        <f t="shared" si="110"/>
        <v>1000</v>
      </c>
      <c r="CB125" s="638"/>
      <c r="CC125" s="469"/>
      <c r="CD125" s="469"/>
      <c r="CE125" s="469"/>
      <c r="CF125" s="481"/>
      <c r="CG125" s="481"/>
      <c r="CH125" s="481"/>
      <c r="CI125" s="483"/>
      <c r="CJ125" s="485">
        <f t="shared" si="111"/>
        <v>0</v>
      </c>
      <c r="CK125" s="486">
        <f t="shared" si="103"/>
        <v>1000</v>
      </c>
      <c r="CL125" s="836">
        <f t="shared" si="112"/>
        <v>1000</v>
      </c>
      <c r="CM125" s="1037" t="s">
        <v>511</v>
      </c>
      <c r="CN125" s="1040">
        <v>2100</v>
      </c>
      <c r="CO125" s="1039">
        <v>1</v>
      </c>
      <c r="CP125" s="1039">
        <v>1</v>
      </c>
      <c r="CQ125" s="1041">
        <v>304</v>
      </c>
      <c r="CR125" s="748">
        <v>0.9</v>
      </c>
      <c r="CS125" s="471">
        <f t="shared" si="113"/>
        <v>2100</v>
      </c>
      <c r="CT125" s="488"/>
      <c r="CU125" s="469"/>
      <c r="CV125" s="469"/>
      <c r="CW125" s="469"/>
      <c r="CX125" s="489"/>
      <c r="CY125" s="490"/>
      <c r="CZ125" s="491">
        <f t="shared" si="114"/>
        <v>0</v>
      </c>
      <c r="DA125" s="491">
        <f t="shared" si="92"/>
        <v>0</v>
      </c>
      <c r="DB125" s="492">
        <f t="shared" si="104"/>
        <v>574.55999999999995</v>
      </c>
      <c r="DC125" s="493">
        <f t="shared" si="93"/>
        <v>0</v>
      </c>
      <c r="DD125" s="494">
        <f t="shared" si="117"/>
        <v>0</v>
      </c>
      <c r="DE125" s="494">
        <f t="shared" si="116"/>
        <v>0</v>
      </c>
      <c r="DF125" s="494">
        <f t="shared" si="120"/>
        <v>0</v>
      </c>
      <c r="DG125" s="494">
        <f t="shared" si="94"/>
        <v>0</v>
      </c>
      <c r="DH125" s="494">
        <f t="shared" si="95"/>
        <v>0</v>
      </c>
      <c r="DI125" s="494">
        <f t="shared" si="121"/>
        <v>0</v>
      </c>
      <c r="DJ125" s="494">
        <f t="shared" si="96"/>
        <v>1224</v>
      </c>
      <c r="DK125" s="494">
        <f t="shared" si="105"/>
        <v>0</v>
      </c>
      <c r="DL125" s="479">
        <f t="shared" si="122"/>
        <v>1224</v>
      </c>
      <c r="DQ125" s="169">
        <f t="shared" si="130"/>
        <v>0</v>
      </c>
      <c r="DR125" s="169">
        <f t="shared" si="130"/>
        <v>0</v>
      </c>
      <c r="DS125" s="169">
        <f t="shared" si="130"/>
        <v>0</v>
      </c>
      <c r="DT125" s="169">
        <f t="shared" si="130"/>
        <v>0</v>
      </c>
      <c r="DU125" s="169">
        <f t="shared" si="130"/>
        <v>0</v>
      </c>
      <c r="DV125" s="169">
        <f t="shared" si="130"/>
        <v>0</v>
      </c>
      <c r="DW125" s="169">
        <f t="shared" si="130"/>
        <v>0</v>
      </c>
      <c r="DX125" s="169">
        <f t="shared" si="130"/>
        <v>0</v>
      </c>
      <c r="DY125" s="169">
        <f t="shared" si="130"/>
        <v>0</v>
      </c>
      <c r="DZ125" s="169">
        <f t="shared" si="130"/>
        <v>0</v>
      </c>
      <c r="EA125" s="169">
        <f t="shared" si="130"/>
        <v>0</v>
      </c>
      <c r="EB125" s="169">
        <f t="shared" si="130"/>
        <v>0</v>
      </c>
      <c r="EC125" s="169">
        <f t="shared" si="130"/>
        <v>0</v>
      </c>
      <c r="ED125" s="169">
        <f t="shared" si="130"/>
        <v>0</v>
      </c>
      <c r="EE125" s="169">
        <f t="shared" si="130"/>
        <v>0</v>
      </c>
      <c r="EF125" s="169">
        <f t="shared" si="130"/>
        <v>0</v>
      </c>
      <c r="EG125" s="169">
        <f t="shared" si="127"/>
        <v>0</v>
      </c>
      <c r="EH125" s="169">
        <f t="shared" si="127"/>
        <v>0</v>
      </c>
      <c r="EI125" s="169">
        <f t="shared" si="127"/>
        <v>0</v>
      </c>
      <c r="EJ125" s="169">
        <f t="shared" si="127"/>
        <v>0</v>
      </c>
      <c r="EK125" s="169">
        <f t="shared" si="127"/>
        <v>0</v>
      </c>
      <c r="EL125" s="169">
        <f t="shared" si="127"/>
        <v>0</v>
      </c>
      <c r="EM125" s="169">
        <f t="shared" si="127"/>
        <v>0</v>
      </c>
      <c r="EN125" s="169">
        <f t="shared" si="127"/>
        <v>0</v>
      </c>
      <c r="EP125" s="169">
        <f t="shared" si="131"/>
        <v>0</v>
      </c>
      <c r="EQ125" s="169">
        <f t="shared" si="131"/>
        <v>0</v>
      </c>
      <c r="ER125" s="169">
        <f t="shared" si="131"/>
        <v>0</v>
      </c>
      <c r="ES125" s="169">
        <f t="shared" si="131"/>
        <v>0</v>
      </c>
      <c r="ET125" s="169">
        <f t="shared" si="131"/>
        <v>0</v>
      </c>
      <c r="EU125" s="169">
        <f t="shared" si="131"/>
        <v>0</v>
      </c>
      <c r="EV125" s="169">
        <f t="shared" si="131"/>
        <v>0</v>
      </c>
      <c r="EW125" s="169">
        <f t="shared" si="131"/>
        <v>0</v>
      </c>
      <c r="EX125" s="169">
        <f t="shared" si="131"/>
        <v>0</v>
      </c>
      <c r="EY125" s="169">
        <f t="shared" si="131"/>
        <v>0</v>
      </c>
      <c r="EZ125" s="169">
        <f t="shared" si="131"/>
        <v>0</v>
      </c>
      <c r="FA125" s="169">
        <f t="shared" si="131"/>
        <v>0</v>
      </c>
      <c r="FB125" s="169">
        <f t="shared" si="131"/>
        <v>0</v>
      </c>
      <c r="FC125" s="169">
        <f t="shared" si="131"/>
        <v>0</v>
      </c>
      <c r="FD125" s="169">
        <f t="shared" si="131"/>
        <v>0</v>
      </c>
      <c r="FE125" s="169">
        <f t="shared" si="131"/>
        <v>0</v>
      </c>
      <c r="FF125" s="169">
        <f t="shared" si="128"/>
        <v>0</v>
      </c>
      <c r="FG125" s="169">
        <f t="shared" si="128"/>
        <v>0</v>
      </c>
      <c r="FH125" s="169">
        <f t="shared" si="128"/>
        <v>0</v>
      </c>
      <c r="FI125" s="169">
        <f t="shared" si="128"/>
        <v>0</v>
      </c>
      <c r="FJ125" s="169">
        <f t="shared" si="128"/>
        <v>0</v>
      </c>
      <c r="FK125" s="169">
        <f t="shared" si="128"/>
        <v>0</v>
      </c>
      <c r="FL125" s="169">
        <f t="shared" si="128"/>
        <v>0</v>
      </c>
      <c r="FM125" s="169">
        <f t="shared" si="128"/>
        <v>0</v>
      </c>
      <c r="FO125" s="169">
        <f t="shared" si="132"/>
        <v>0</v>
      </c>
      <c r="FP125" s="169">
        <f t="shared" si="132"/>
        <v>0</v>
      </c>
      <c r="FQ125" s="169">
        <f t="shared" si="132"/>
        <v>0</v>
      </c>
      <c r="FR125" s="169">
        <f t="shared" si="132"/>
        <v>0</v>
      </c>
      <c r="FS125" s="169">
        <f t="shared" si="132"/>
        <v>0</v>
      </c>
      <c r="FT125" s="169">
        <f t="shared" si="132"/>
        <v>0</v>
      </c>
      <c r="FU125" s="169">
        <f t="shared" si="132"/>
        <v>0</v>
      </c>
      <c r="FV125" s="169">
        <f t="shared" si="132"/>
        <v>0</v>
      </c>
      <c r="FW125" s="169">
        <f t="shared" si="132"/>
        <v>0</v>
      </c>
      <c r="FX125" s="169">
        <f t="shared" si="132"/>
        <v>0</v>
      </c>
      <c r="FY125" s="169">
        <f t="shared" si="132"/>
        <v>0</v>
      </c>
      <c r="FZ125" s="169">
        <f t="shared" si="132"/>
        <v>0</v>
      </c>
      <c r="GA125" s="169">
        <f t="shared" si="132"/>
        <v>0</v>
      </c>
      <c r="GB125" s="169">
        <f t="shared" si="132"/>
        <v>0</v>
      </c>
      <c r="GC125" s="169">
        <f t="shared" si="132"/>
        <v>0</v>
      </c>
      <c r="GD125" s="169">
        <f t="shared" si="132"/>
        <v>0</v>
      </c>
      <c r="GE125" s="169">
        <f t="shared" si="129"/>
        <v>0</v>
      </c>
      <c r="GF125" s="169">
        <f t="shared" si="129"/>
        <v>0</v>
      </c>
      <c r="GG125" s="169">
        <f t="shared" si="129"/>
        <v>0</v>
      </c>
      <c r="GH125" s="169">
        <f t="shared" si="129"/>
        <v>0</v>
      </c>
      <c r="GI125" s="169">
        <f t="shared" si="129"/>
        <v>0</v>
      </c>
      <c r="GJ125" s="169">
        <f t="shared" si="129"/>
        <v>0</v>
      </c>
      <c r="GK125" s="169">
        <f t="shared" si="129"/>
        <v>0</v>
      </c>
      <c r="GL125" s="169">
        <f t="shared" si="129"/>
        <v>0</v>
      </c>
    </row>
    <row r="126" spans="1:194" s="169" customFormat="1" ht="25.5">
      <c r="A126" s="499"/>
      <c r="B126" s="499"/>
      <c r="D126" s="635"/>
      <c r="E126" s="450"/>
      <c r="F126" s="450"/>
      <c r="G126" s="450"/>
      <c r="H126" s="500"/>
      <c r="I126" s="452"/>
      <c r="J126" s="453"/>
      <c r="K126" s="453"/>
      <c r="L126" s="450"/>
      <c r="M126" s="450"/>
      <c r="N126" s="454"/>
      <c r="O126" s="455">
        <f t="shared" si="97"/>
        <v>0</v>
      </c>
      <c r="P126" s="456"/>
      <c r="Q126" s="457">
        <f t="shared" si="98"/>
        <v>0</v>
      </c>
      <c r="R126" s="457">
        <f t="shared" si="99"/>
        <v>0</v>
      </c>
      <c r="S126" s="458" t="e">
        <f>#REF!</f>
        <v>#REF!</v>
      </c>
      <c r="T126" s="458">
        <v>31</v>
      </c>
      <c r="U126" s="458" t="e">
        <f t="shared" si="100"/>
        <v>#REF!</v>
      </c>
      <c r="V126" s="459"/>
      <c r="W126" s="459"/>
      <c r="X126" s="460">
        <f t="shared" si="101"/>
        <v>0</v>
      </c>
      <c r="Y126" s="461">
        <f t="shared" si="106"/>
        <v>0</v>
      </c>
      <c r="Z126" s="462"/>
      <c r="AA126" s="463"/>
      <c r="AB126" s="464"/>
      <c r="AC126" s="464"/>
      <c r="AD126" s="464"/>
      <c r="AE126" s="465"/>
      <c r="AF126" s="466"/>
      <c r="AG126" s="488"/>
      <c r="AH126" s="469"/>
      <c r="AI126" s="469"/>
      <c r="AJ126" s="469"/>
      <c r="AK126" s="469"/>
      <c r="AL126" s="469"/>
      <c r="AM126" s="469"/>
      <c r="AN126" s="469"/>
      <c r="AO126" s="471">
        <f t="shared" si="108"/>
        <v>0</v>
      </c>
      <c r="AP126" s="497"/>
      <c r="AQ126" s="496"/>
      <c r="AR126" s="496"/>
      <c r="AS126" s="496"/>
      <c r="AT126" s="514"/>
      <c r="AU126" s="469"/>
      <c r="AV126" s="469"/>
      <c r="AW126" s="475"/>
      <c r="AX126" s="471">
        <f t="shared" si="109"/>
        <v>0</v>
      </c>
      <c r="AY126" s="497"/>
      <c r="AZ126" s="469"/>
      <c r="BA126" s="469"/>
      <c r="BB126" s="478"/>
      <c r="BC126" s="469"/>
      <c r="BD126" s="469"/>
      <c r="BE126" s="469"/>
      <c r="BF126" s="475"/>
      <c r="BG126" s="479">
        <f t="shared" si="87"/>
        <v>0</v>
      </c>
      <c r="BH126" s="480"/>
      <c r="BI126" s="481"/>
      <c r="BJ126" s="481"/>
      <c r="BK126" s="481"/>
      <c r="BL126" s="482"/>
      <c r="BM126" s="459"/>
      <c r="BN126" s="481"/>
      <c r="BO126" s="483"/>
      <c r="BP126" s="482">
        <f t="shared" si="123"/>
        <v>0</v>
      </c>
      <c r="BQ126" s="479">
        <f t="shared" si="102"/>
        <v>0</v>
      </c>
      <c r="BR126" s="480" t="s">
        <v>476</v>
      </c>
      <c r="BS126" s="481">
        <v>1</v>
      </c>
      <c r="BT126" s="481">
        <f t="shared" si="125"/>
        <v>3409.090909090909</v>
      </c>
      <c r="BU126" s="481">
        <v>7500</v>
      </c>
      <c r="BV126" s="482">
        <v>2.2000000000000002</v>
      </c>
      <c r="BW126" s="481">
        <v>17</v>
      </c>
      <c r="BX126" s="459">
        <v>90</v>
      </c>
      <c r="BY126" s="483">
        <v>0.8</v>
      </c>
      <c r="BZ126" s="482">
        <f t="shared" si="124"/>
        <v>7500</v>
      </c>
      <c r="CA126" s="479">
        <f t="shared" si="110"/>
        <v>3409.090909090909</v>
      </c>
      <c r="CB126" s="638"/>
      <c r="CC126" s="469"/>
      <c r="CD126" s="469"/>
      <c r="CE126" s="469"/>
      <c r="CF126" s="481"/>
      <c r="CG126" s="481"/>
      <c r="CH126" s="481"/>
      <c r="CI126" s="483"/>
      <c r="CJ126" s="485">
        <f t="shared" si="111"/>
        <v>0</v>
      </c>
      <c r="CK126" s="486">
        <f t="shared" si="103"/>
        <v>3409.090909090909</v>
      </c>
      <c r="CL126" s="836">
        <f t="shared" si="112"/>
        <v>3409.090909090909</v>
      </c>
      <c r="CM126" s="1037" t="s">
        <v>512</v>
      </c>
      <c r="CN126" s="1040">
        <v>7200</v>
      </c>
      <c r="CO126" s="1039">
        <v>1</v>
      </c>
      <c r="CP126" s="1039">
        <v>11</v>
      </c>
      <c r="CQ126" s="1041">
        <v>266</v>
      </c>
      <c r="CR126" s="748">
        <v>0.9</v>
      </c>
      <c r="CS126" s="471">
        <f t="shared" si="113"/>
        <v>7200</v>
      </c>
      <c r="CT126" s="488"/>
      <c r="CU126" s="469"/>
      <c r="CV126" s="469"/>
      <c r="CW126" s="469"/>
      <c r="CX126" s="489"/>
      <c r="CY126" s="490"/>
      <c r="CZ126" s="491">
        <f t="shared" si="114"/>
        <v>0</v>
      </c>
      <c r="DA126" s="491">
        <f t="shared" si="92"/>
        <v>0</v>
      </c>
      <c r="DB126" s="492">
        <f t="shared" si="104"/>
        <v>18960.48</v>
      </c>
      <c r="DC126" s="493">
        <f t="shared" si="93"/>
        <v>0</v>
      </c>
      <c r="DD126" s="494">
        <f t="shared" si="117"/>
        <v>0</v>
      </c>
      <c r="DE126" s="494">
        <f t="shared" si="116"/>
        <v>0</v>
      </c>
      <c r="DF126" s="494">
        <f t="shared" si="120"/>
        <v>0</v>
      </c>
      <c r="DG126" s="494">
        <f t="shared" si="94"/>
        <v>0</v>
      </c>
      <c r="DH126" s="494">
        <f t="shared" si="95"/>
        <v>0</v>
      </c>
      <c r="DI126" s="494">
        <f t="shared" si="121"/>
        <v>0</v>
      </c>
      <c r="DJ126" s="494">
        <f t="shared" si="96"/>
        <v>4172.7272727272721</v>
      </c>
      <c r="DK126" s="494">
        <f t="shared" si="105"/>
        <v>0</v>
      </c>
      <c r="DL126" s="479">
        <f t="shared" si="122"/>
        <v>4172.7272727272721</v>
      </c>
      <c r="DQ126" s="169">
        <f t="shared" si="130"/>
        <v>0</v>
      </c>
      <c r="DR126" s="169">
        <f t="shared" si="130"/>
        <v>0</v>
      </c>
      <c r="DS126" s="169">
        <f t="shared" si="130"/>
        <v>0</v>
      </c>
      <c r="DT126" s="169">
        <f t="shared" si="130"/>
        <v>0</v>
      </c>
      <c r="DU126" s="169">
        <f t="shared" si="130"/>
        <v>0</v>
      </c>
      <c r="DV126" s="169">
        <f t="shared" si="130"/>
        <v>0</v>
      </c>
      <c r="DW126" s="169">
        <f t="shared" si="130"/>
        <v>0</v>
      </c>
      <c r="DX126" s="169">
        <f t="shared" si="130"/>
        <v>0</v>
      </c>
      <c r="DY126" s="169">
        <f t="shared" si="130"/>
        <v>0</v>
      </c>
      <c r="DZ126" s="169">
        <f t="shared" si="130"/>
        <v>0</v>
      </c>
      <c r="EA126" s="169">
        <f t="shared" si="130"/>
        <v>0</v>
      </c>
      <c r="EB126" s="169">
        <f t="shared" si="130"/>
        <v>0</v>
      </c>
      <c r="EC126" s="169">
        <f t="shared" si="130"/>
        <v>0</v>
      </c>
      <c r="ED126" s="169">
        <f t="shared" si="130"/>
        <v>0</v>
      </c>
      <c r="EE126" s="169">
        <f t="shared" si="130"/>
        <v>0</v>
      </c>
      <c r="EF126" s="169">
        <f t="shared" si="130"/>
        <v>0</v>
      </c>
      <c r="EG126" s="169">
        <f t="shared" si="127"/>
        <v>0</v>
      </c>
      <c r="EH126" s="169">
        <f t="shared" si="127"/>
        <v>0</v>
      </c>
      <c r="EI126" s="169">
        <f t="shared" si="127"/>
        <v>0</v>
      </c>
      <c r="EJ126" s="169">
        <f t="shared" si="127"/>
        <v>0</v>
      </c>
      <c r="EK126" s="169">
        <f t="shared" si="127"/>
        <v>0</v>
      </c>
      <c r="EL126" s="169">
        <f t="shared" si="127"/>
        <v>0</v>
      </c>
      <c r="EM126" s="169">
        <f t="shared" si="127"/>
        <v>0</v>
      </c>
      <c r="EN126" s="169">
        <f t="shared" si="127"/>
        <v>0</v>
      </c>
      <c r="EP126" s="169">
        <f t="shared" si="131"/>
        <v>0</v>
      </c>
      <c r="EQ126" s="169">
        <f t="shared" si="131"/>
        <v>0</v>
      </c>
      <c r="ER126" s="169">
        <f t="shared" si="131"/>
        <v>0</v>
      </c>
      <c r="ES126" s="169">
        <f t="shared" si="131"/>
        <v>0</v>
      </c>
      <c r="ET126" s="169">
        <f t="shared" si="131"/>
        <v>0</v>
      </c>
      <c r="EU126" s="169">
        <f t="shared" si="131"/>
        <v>0</v>
      </c>
      <c r="EV126" s="169">
        <f t="shared" si="131"/>
        <v>0</v>
      </c>
      <c r="EW126" s="169">
        <f t="shared" si="131"/>
        <v>0</v>
      </c>
      <c r="EX126" s="169">
        <f t="shared" si="131"/>
        <v>0</v>
      </c>
      <c r="EY126" s="169">
        <f t="shared" si="131"/>
        <v>0</v>
      </c>
      <c r="EZ126" s="169">
        <f t="shared" si="131"/>
        <v>0</v>
      </c>
      <c r="FA126" s="169">
        <f t="shared" si="131"/>
        <v>0</v>
      </c>
      <c r="FB126" s="169">
        <f t="shared" si="131"/>
        <v>0</v>
      </c>
      <c r="FC126" s="169">
        <f t="shared" si="131"/>
        <v>0</v>
      </c>
      <c r="FD126" s="169">
        <f t="shared" si="131"/>
        <v>0</v>
      </c>
      <c r="FE126" s="169">
        <f t="shared" si="131"/>
        <v>0</v>
      </c>
      <c r="FF126" s="169">
        <f t="shared" si="128"/>
        <v>0</v>
      </c>
      <c r="FG126" s="169">
        <f t="shared" si="128"/>
        <v>0</v>
      </c>
      <c r="FH126" s="169">
        <f t="shared" si="128"/>
        <v>0</v>
      </c>
      <c r="FI126" s="169">
        <f t="shared" si="128"/>
        <v>0</v>
      </c>
      <c r="FJ126" s="169">
        <f t="shared" si="128"/>
        <v>0</v>
      </c>
      <c r="FK126" s="169">
        <f t="shared" si="128"/>
        <v>0</v>
      </c>
      <c r="FL126" s="169">
        <f t="shared" si="128"/>
        <v>0</v>
      </c>
      <c r="FM126" s="169">
        <f t="shared" si="128"/>
        <v>0</v>
      </c>
      <c r="FO126" s="169">
        <f t="shared" si="132"/>
        <v>0</v>
      </c>
      <c r="FP126" s="169">
        <f t="shared" si="132"/>
        <v>0</v>
      </c>
      <c r="FQ126" s="169">
        <f t="shared" si="132"/>
        <v>0</v>
      </c>
      <c r="FR126" s="169">
        <f t="shared" si="132"/>
        <v>0</v>
      </c>
      <c r="FS126" s="169">
        <f t="shared" si="132"/>
        <v>0</v>
      </c>
      <c r="FT126" s="169">
        <f t="shared" si="132"/>
        <v>0</v>
      </c>
      <c r="FU126" s="169">
        <f t="shared" si="132"/>
        <v>0</v>
      </c>
      <c r="FV126" s="169">
        <f t="shared" si="132"/>
        <v>0</v>
      </c>
      <c r="FW126" s="169">
        <f t="shared" si="132"/>
        <v>0</v>
      </c>
      <c r="FX126" s="169">
        <f t="shared" si="132"/>
        <v>0</v>
      </c>
      <c r="FY126" s="169">
        <f t="shared" si="132"/>
        <v>0</v>
      </c>
      <c r="FZ126" s="169">
        <f t="shared" si="132"/>
        <v>0</v>
      </c>
      <c r="GA126" s="169">
        <f t="shared" si="132"/>
        <v>0</v>
      </c>
      <c r="GB126" s="169">
        <f t="shared" si="132"/>
        <v>0</v>
      </c>
      <c r="GC126" s="169">
        <f t="shared" si="132"/>
        <v>0</v>
      </c>
      <c r="GD126" s="169">
        <f t="shared" si="132"/>
        <v>0</v>
      </c>
      <c r="GE126" s="169">
        <f t="shared" si="129"/>
        <v>0</v>
      </c>
      <c r="GF126" s="169">
        <f t="shared" si="129"/>
        <v>0</v>
      </c>
      <c r="GG126" s="169">
        <f t="shared" si="129"/>
        <v>0</v>
      </c>
      <c r="GH126" s="169">
        <f t="shared" si="129"/>
        <v>0</v>
      </c>
      <c r="GI126" s="169">
        <f t="shared" si="129"/>
        <v>0</v>
      </c>
      <c r="GJ126" s="169">
        <f t="shared" si="129"/>
        <v>0</v>
      </c>
      <c r="GK126" s="169">
        <f t="shared" si="129"/>
        <v>0</v>
      </c>
      <c r="GL126" s="169">
        <f t="shared" si="129"/>
        <v>0</v>
      </c>
    </row>
    <row r="127" spans="1:194" s="169" customFormat="1" ht="25.5">
      <c r="A127" s="499"/>
      <c r="B127" s="499"/>
      <c r="D127" s="635"/>
      <c r="E127" s="450"/>
      <c r="F127" s="450"/>
      <c r="G127" s="450"/>
      <c r="H127" s="500"/>
      <c r="I127" s="452"/>
      <c r="J127" s="453"/>
      <c r="K127" s="453"/>
      <c r="L127" s="450"/>
      <c r="M127" s="450"/>
      <c r="N127" s="454"/>
      <c r="O127" s="455">
        <f t="shared" si="97"/>
        <v>0</v>
      </c>
      <c r="P127" s="456"/>
      <c r="Q127" s="457">
        <f t="shared" si="98"/>
        <v>0</v>
      </c>
      <c r="R127" s="457">
        <f t="shared" si="99"/>
        <v>0</v>
      </c>
      <c r="S127" s="458" t="e">
        <f>#REF!</f>
        <v>#REF!</v>
      </c>
      <c r="T127" s="458">
        <v>32</v>
      </c>
      <c r="U127" s="458" t="e">
        <f t="shared" si="100"/>
        <v>#REF!</v>
      </c>
      <c r="V127" s="459"/>
      <c r="W127" s="459"/>
      <c r="X127" s="460">
        <f t="shared" si="101"/>
        <v>0</v>
      </c>
      <c r="Y127" s="461">
        <f t="shared" si="106"/>
        <v>0</v>
      </c>
      <c r="Z127" s="462"/>
      <c r="AA127" s="463"/>
      <c r="AB127" s="464"/>
      <c r="AC127" s="464"/>
      <c r="AD127" s="464"/>
      <c r="AE127" s="465"/>
      <c r="AF127" s="466">
        <f t="shared" si="107"/>
        <v>0</v>
      </c>
      <c r="AG127" s="488"/>
      <c r="AH127" s="469"/>
      <c r="AI127" s="469"/>
      <c r="AJ127" s="469"/>
      <c r="AK127" s="469"/>
      <c r="AL127" s="469"/>
      <c r="AM127" s="469"/>
      <c r="AN127" s="469"/>
      <c r="AO127" s="471">
        <f t="shared" si="108"/>
        <v>0</v>
      </c>
      <c r="AP127" s="497"/>
      <c r="AQ127" s="496"/>
      <c r="AR127" s="496"/>
      <c r="AS127" s="496"/>
      <c r="AT127" s="514"/>
      <c r="AU127" s="469"/>
      <c r="AV127" s="469"/>
      <c r="AW127" s="475"/>
      <c r="AX127" s="471">
        <f t="shared" si="109"/>
        <v>0</v>
      </c>
      <c r="AY127" s="497"/>
      <c r="AZ127" s="469"/>
      <c r="BA127" s="469"/>
      <c r="BB127" s="478"/>
      <c r="BC127" s="469"/>
      <c r="BD127" s="469"/>
      <c r="BE127" s="469"/>
      <c r="BF127" s="475"/>
      <c r="BG127" s="479">
        <f t="shared" si="87"/>
        <v>0</v>
      </c>
      <c r="BH127" s="480"/>
      <c r="BI127" s="481"/>
      <c r="BJ127" s="481"/>
      <c r="BK127" s="481"/>
      <c r="BL127" s="482"/>
      <c r="BM127" s="459"/>
      <c r="BN127" s="481"/>
      <c r="BO127" s="483"/>
      <c r="BP127" s="482">
        <f t="shared" si="123"/>
        <v>0</v>
      </c>
      <c r="BQ127" s="479">
        <f t="shared" si="102"/>
        <v>0</v>
      </c>
      <c r="BR127" s="480" t="s">
        <v>477</v>
      </c>
      <c r="BS127" s="481">
        <v>1</v>
      </c>
      <c r="BT127" s="481">
        <f t="shared" si="125"/>
        <v>2800</v>
      </c>
      <c r="BU127" s="481">
        <v>5600</v>
      </c>
      <c r="BV127" s="482">
        <v>2</v>
      </c>
      <c r="BW127" s="481">
        <v>17</v>
      </c>
      <c r="BX127" s="459">
        <v>90</v>
      </c>
      <c r="BY127" s="483">
        <v>0.8</v>
      </c>
      <c r="BZ127" s="482">
        <f t="shared" si="124"/>
        <v>5600</v>
      </c>
      <c r="CA127" s="479">
        <f t="shared" si="110"/>
        <v>2800</v>
      </c>
      <c r="CB127" s="638"/>
      <c r="CC127" s="469"/>
      <c r="CD127" s="469"/>
      <c r="CE127" s="469"/>
      <c r="CF127" s="481"/>
      <c r="CG127" s="481"/>
      <c r="CH127" s="481"/>
      <c r="CI127" s="483"/>
      <c r="CJ127" s="485">
        <f t="shared" si="111"/>
        <v>0</v>
      </c>
      <c r="CK127" s="486">
        <f t="shared" si="103"/>
        <v>2800</v>
      </c>
      <c r="CL127" s="836">
        <f t="shared" si="112"/>
        <v>2800</v>
      </c>
      <c r="CM127" s="1037" t="s">
        <v>513</v>
      </c>
      <c r="CN127" s="1040">
        <v>35000</v>
      </c>
      <c r="CO127" s="1039">
        <v>2</v>
      </c>
      <c r="CP127" s="1039">
        <v>1</v>
      </c>
      <c r="CQ127" s="1041">
        <v>121</v>
      </c>
      <c r="CR127" s="748">
        <v>0.9</v>
      </c>
      <c r="CS127" s="471">
        <f t="shared" si="113"/>
        <v>70000</v>
      </c>
      <c r="CT127" s="488"/>
      <c r="CU127" s="469"/>
      <c r="CV127" s="469"/>
      <c r="CW127" s="469"/>
      <c r="CX127" s="489"/>
      <c r="CY127" s="490"/>
      <c r="CZ127" s="491">
        <f t="shared" si="114"/>
        <v>0</v>
      </c>
      <c r="DA127" s="491">
        <f t="shared" si="92"/>
        <v>0</v>
      </c>
      <c r="DB127" s="492">
        <f t="shared" si="104"/>
        <v>7623</v>
      </c>
      <c r="DC127" s="493">
        <f t="shared" si="93"/>
        <v>0</v>
      </c>
      <c r="DD127" s="494">
        <f t="shared" si="117"/>
        <v>0</v>
      </c>
      <c r="DE127" s="494">
        <f t="shared" si="116"/>
        <v>0</v>
      </c>
      <c r="DF127" s="494">
        <f t="shared" si="120"/>
        <v>0</v>
      </c>
      <c r="DG127" s="494">
        <f t="shared" si="94"/>
        <v>0</v>
      </c>
      <c r="DH127" s="494">
        <f t="shared" si="95"/>
        <v>0</v>
      </c>
      <c r="DI127" s="494">
        <f t="shared" si="121"/>
        <v>0</v>
      </c>
      <c r="DJ127" s="494">
        <f t="shared" si="96"/>
        <v>3427.2</v>
      </c>
      <c r="DK127" s="494">
        <f t="shared" si="105"/>
        <v>0</v>
      </c>
      <c r="DL127" s="479">
        <f t="shared" si="122"/>
        <v>3427.2</v>
      </c>
      <c r="DQ127" s="169">
        <f t="shared" si="130"/>
        <v>0</v>
      </c>
      <c r="DR127" s="169">
        <f t="shared" si="130"/>
        <v>0</v>
      </c>
      <c r="DS127" s="169">
        <f t="shared" si="130"/>
        <v>0</v>
      </c>
      <c r="DT127" s="169">
        <f t="shared" si="130"/>
        <v>0</v>
      </c>
      <c r="DU127" s="169">
        <f t="shared" si="130"/>
        <v>0</v>
      </c>
      <c r="DV127" s="169">
        <f t="shared" si="130"/>
        <v>0</v>
      </c>
      <c r="DW127" s="169">
        <f t="shared" si="130"/>
        <v>0</v>
      </c>
      <c r="DX127" s="169">
        <f t="shared" si="130"/>
        <v>0</v>
      </c>
      <c r="DY127" s="169">
        <f t="shared" si="130"/>
        <v>0</v>
      </c>
      <c r="DZ127" s="169">
        <f t="shared" si="130"/>
        <v>0</v>
      </c>
      <c r="EA127" s="169">
        <f t="shared" si="130"/>
        <v>0</v>
      </c>
      <c r="EB127" s="169">
        <f t="shared" si="130"/>
        <v>0</v>
      </c>
      <c r="EC127" s="169">
        <f t="shared" si="130"/>
        <v>0</v>
      </c>
      <c r="ED127" s="169">
        <f t="shared" si="130"/>
        <v>0</v>
      </c>
      <c r="EE127" s="169">
        <f t="shared" si="130"/>
        <v>0</v>
      </c>
      <c r="EF127" s="169">
        <f t="shared" si="130"/>
        <v>0</v>
      </c>
      <c r="EG127" s="169">
        <f t="shared" si="127"/>
        <v>0</v>
      </c>
      <c r="EH127" s="169">
        <f t="shared" si="127"/>
        <v>0</v>
      </c>
      <c r="EI127" s="169">
        <f t="shared" si="127"/>
        <v>0</v>
      </c>
      <c r="EJ127" s="169">
        <f t="shared" si="127"/>
        <v>0</v>
      </c>
      <c r="EK127" s="169">
        <f t="shared" si="127"/>
        <v>0</v>
      </c>
      <c r="EL127" s="169">
        <f t="shared" si="127"/>
        <v>0</v>
      </c>
      <c r="EM127" s="169">
        <f t="shared" si="127"/>
        <v>0</v>
      </c>
      <c r="EN127" s="169">
        <f t="shared" si="127"/>
        <v>0</v>
      </c>
      <c r="EP127" s="169">
        <f t="shared" si="131"/>
        <v>0</v>
      </c>
      <c r="EQ127" s="169">
        <f t="shared" si="131"/>
        <v>0</v>
      </c>
      <c r="ER127" s="169">
        <f t="shared" si="131"/>
        <v>0</v>
      </c>
      <c r="ES127" s="169">
        <f t="shared" si="131"/>
        <v>0</v>
      </c>
      <c r="ET127" s="169">
        <f t="shared" si="131"/>
        <v>0</v>
      </c>
      <c r="EU127" s="169">
        <f t="shared" si="131"/>
        <v>0</v>
      </c>
      <c r="EV127" s="169">
        <f t="shared" si="131"/>
        <v>0</v>
      </c>
      <c r="EW127" s="169">
        <f t="shared" si="131"/>
        <v>0</v>
      </c>
      <c r="EX127" s="169">
        <f t="shared" si="131"/>
        <v>0</v>
      </c>
      <c r="EY127" s="169">
        <f t="shared" si="131"/>
        <v>0</v>
      </c>
      <c r="EZ127" s="169">
        <f t="shared" si="131"/>
        <v>0</v>
      </c>
      <c r="FA127" s="169">
        <f t="shared" si="131"/>
        <v>0</v>
      </c>
      <c r="FB127" s="169">
        <f t="shared" si="131"/>
        <v>0</v>
      </c>
      <c r="FC127" s="169">
        <f t="shared" si="131"/>
        <v>0</v>
      </c>
      <c r="FD127" s="169">
        <f t="shared" si="131"/>
        <v>0</v>
      </c>
      <c r="FE127" s="169">
        <f t="shared" si="131"/>
        <v>0</v>
      </c>
      <c r="FF127" s="169">
        <f t="shared" si="128"/>
        <v>0</v>
      </c>
      <c r="FG127" s="169">
        <f t="shared" si="128"/>
        <v>0</v>
      </c>
      <c r="FH127" s="169">
        <f t="shared" si="128"/>
        <v>0</v>
      </c>
      <c r="FI127" s="169">
        <f t="shared" si="128"/>
        <v>0</v>
      </c>
      <c r="FJ127" s="169">
        <f t="shared" si="128"/>
        <v>0</v>
      </c>
      <c r="FK127" s="169">
        <f t="shared" si="128"/>
        <v>0</v>
      </c>
      <c r="FL127" s="169">
        <f t="shared" si="128"/>
        <v>0</v>
      </c>
      <c r="FM127" s="169">
        <f t="shared" si="128"/>
        <v>0</v>
      </c>
      <c r="FO127" s="169">
        <f t="shared" si="132"/>
        <v>0</v>
      </c>
      <c r="FP127" s="169">
        <f t="shared" si="132"/>
        <v>0</v>
      </c>
      <c r="FQ127" s="169">
        <f t="shared" si="132"/>
        <v>0</v>
      </c>
      <c r="FR127" s="169">
        <f t="shared" si="132"/>
        <v>0</v>
      </c>
      <c r="FS127" s="169">
        <f t="shared" si="132"/>
        <v>0</v>
      </c>
      <c r="FT127" s="169">
        <f t="shared" si="132"/>
        <v>0</v>
      </c>
      <c r="FU127" s="169">
        <f t="shared" si="132"/>
        <v>0</v>
      </c>
      <c r="FV127" s="169">
        <f t="shared" si="132"/>
        <v>0</v>
      </c>
      <c r="FW127" s="169">
        <f t="shared" si="132"/>
        <v>0</v>
      </c>
      <c r="FX127" s="169">
        <f t="shared" si="132"/>
        <v>0</v>
      </c>
      <c r="FY127" s="169">
        <f t="shared" si="132"/>
        <v>0</v>
      </c>
      <c r="FZ127" s="169">
        <f t="shared" si="132"/>
        <v>0</v>
      </c>
      <c r="GA127" s="169">
        <f t="shared" si="132"/>
        <v>0</v>
      </c>
      <c r="GB127" s="169">
        <f t="shared" si="132"/>
        <v>0</v>
      </c>
      <c r="GC127" s="169">
        <f t="shared" si="132"/>
        <v>0</v>
      </c>
      <c r="GD127" s="169">
        <f t="shared" si="132"/>
        <v>0</v>
      </c>
      <c r="GE127" s="169">
        <f t="shared" si="129"/>
        <v>0</v>
      </c>
      <c r="GF127" s="169">
        <f t="shared" si="129"/>
        <v>0</v>
      </c>
      <c r="GG127" s="169">
        <f t="shared" si="129"/>
        <v>0</v>
      </c>
      <c r="GH127" s="169">
        <f t="shared" si="129"/>
        <v>0</v>
      </c>
      <c r="GI127" s="169">
        <f t="shared" si="129"/>
        <v>0</v>
      </c>
      <c r="GJ127" s="169">
        <f t="shared" si="129"/>
        <v>0</v>
      </c>
      <c r="GK127" s="169">
        <f t="shared" si="129"/>
        <v>0</v>
      </c>
      <c r="GL127" s="169">
        <f t="shared" si="129"/>
        <v>0</v>
      </c>
    </row>
    <row r="128" spans="1:194" s="169" customFormat="1" ht="15">
      <c r="A128" s="499"/>
      <c r="B128" s="499"/>
      <c r="D128" s="635"/>
      <c r="E128" s="450"/>
      <c r="F128" s="450"/>
      <c r="G128" s="450"/>
      <c r="H128" s="500"/>
      <c r="I128" s="452"/>
      <c r="J128" s="453"/>
      <c r="K128" s="453"/>
      <c r="L128" s="450"/>
      <c r="M128" s="450"/>
      <c r="N128" s="454"/>
      <c r="O128" s="455">
        <f t="shared" si="97"/>
        <v>0</v>
      </c>
      <c r="P128" s="456"/>
      <c r="Q128" s="457">
        <f t="shared" si="98"/>
        <v>0</v>
      </c>
      <c r="R128" s="457">
        <f t="shared" si="99"/>
        <v>0</v>
      </c>
      <c r="S128" s="458" t="e">
        <f>#REF!</f>
        <v>#REF!</v>
      </c>
      <c r="T128" s="458">
        <v>33</v>
      </c>
      <c r="U128" s="458" t="e">
        <f t="shared" si="100"/>
        <v>#REF!</v>
      </c>
      <c r="V128" s="459"/>
      <c r="W128" s="459"/>
      <c r="X128" s="460">
        <f t="shared" si="101"/>
        <v>0</v>
      </c>
      <c r="Y128" s="461">
        <f t="shared" si="106"/>
        <v>0</v>
      </c>
      <c r="Z128" s="462"/>
      <c r="AA128" s="463"/>
      <c r="AB128" s="464"/>
      <c r="AC128" s="464"/>
      <c r="AD128" s="464"/>
      <c r="AE128" s="465"/>
      <c r="AF128" s="466">
        <f t="shared" si="107"/>
        <v>0</v>
      </c>
      <c r="AG128" s="488"/>
      <c r="AH128" s="469"/>
      <c r="AI128" s="469"/>
      <c r="AJ128" s="469"/>
      <c r="AK128" s="469"/>
      <c r="AL128" s="469"/>
      <c r="AM128" s="469"/>
      <c r="AN128" s="469"/>
      <c r="AO128" s="471">
        <f t="shared" si="108"/>
        <v>0</v>
      </c>
      <c r="AP128" s="497"/>
      <c r="AQ128" s="496"/>
      <c r="AR128" s="496"/>
      <c r="AS128" s="496"/>
      <c r="AT128" s="514"/>
      <c r="AU128" s="469"/>
      <c r="AV128" s="469"/>
      <c r="AW128" s="475"/>
      <c r="AX128" s="471">
        <f t="shared" si="109"/>
        <v>0</v>
      </c>
      <c r="AY128" s="497"/>
      <c r="AZ128" s="469"/>
      <c r="BA128" s="469"/>
      <c r="BB128" s="478"/>
      <c r="BC128" s="469"/>
      <c r="BD128" s="469"/>
      <c r="BE128" s="469"/>
      <c r="BF128" s="475"/>
      <c r="BG128" s="479">
        <f t="shared" si="87"/>
        <v>0</v>
      </c>
      <c r="BH128" s="480" t="s">
        <v>524</v>
      </c>
      <c r="BI128" s="481">
        <v>3</v>
      </c>
      <c r="BJ128" s="481">
        <f>BK128*BL128</f>
        <v>294400</v>
      </c>
      <c r="BK128" s="481">
        <v>320000</v>
      </c>
      <c r="BL128" s="482">
        <v>0.92</v>
      </c>
      <c r="BM128" s="459">
        <v>17</v>
      </c>
      <c r="BN128" s="481">
        <v>60</v>
      </c>
      <c r="BO128" s="483">
        <v>0.5</v>
      </c>
      <c r="BP128" s="482">
        <f t="shared" si="123"/>
        <v>960000</v>
      </c>
      <c r="BQ128" s="479">
        <f t="shared" si="102"/>
        <v>883200</v>
      </c>
      <c r="BR128" s="480" t="s">
        <v>485</v>
      </c>
      <c r="BS128" s="481">
        <v>1</v>
      </c>
      <c r="BT128" s="481">
        <f t="shared" si="125"/>
        <v>23938.095238095237</v>
      </c>
      <c r="BU128" s="481">
        <v>50270</v>
      </c>
      <c r="BV128" s="482">
        <v>2.1</v>
      </c>
      <c r="BW128" s="481">
        <v>17</v>
      </c>
      <c r="BX128" s="459">
        <v>90</v>
      </c>
      <c r="BY128" s="483">
        <v>0.8</v>
      </c>
      <c r="BZ128" s="482">
        <f t="shared" si="124"/>
        <v>50270</v>
      </c>
      <c r="CA128" s="479">
        <f t="shared" si="110"/>
        <v>23938.095238095237</v>
      </c>
      <c r="CB128" s="638"/>
      <c r="CC128" s="469"/>
      <c r="CD128" s="469"/>
      <c r="CE128" s="469"/>
      <c r="CF128" s="481"/>
      <c r="CG128" s="481"/>
      <c r="CH128" s="481"/>
      <c r="CI128" s="483"/>
      <c r="CJ128" s="485">
        <f t="shared" si="111"/>
        <v>0</v>
      </c>
      <c r="CK128" s="486">
        <f t="shared" si="103"/>
        <v>907138.09523809527</v>
      </c>
      <c r="CL128" s="836">
        <f t="shared" si="112"/>
        <v>907138.09523809527</v>
      </c>
      <c r="CM128" s="1037" t="s">
        <v>514</v>
      </c>
      <c r="CN128" s="1040">
        <v>35000</v>
      </c>
      <c r="CO128" s="1039">
        <v>1</v>
      </c>
      <c r="CP128" s="1039">
        <v>2</v>
      </c>
      <c r="CQ128" s="1041">
        <v>266</v>
      </c>
      <c r="CR128" s="748">
        <v>0.9</v>
      </c>
      <c r="CS128" s="471">
        <f t="shared" si="113"/>
        <v>35000</v>
      </c>
      <c r="CT128" s="488"/>
      <c r="CU128" s="469"/>
      <c r="CV128" s="469"/>
      <c r="CW128" s="469"/>
      <c r="CX128" s="489"/>
      <c r="CY128" s="490"/>
      <c r="CZ128" s="491">
        <f t="shared" si="114"/>
        <v>0</v>
      </c>
      <c r="DA128" s="491">
        <f t="shared" si="92"/>
        <v>0</v>
      </c>
      <c r="DB128" s="492">
        <f t="shared" si="104"/>
        <v>16758</v>
      </c>
      <c r="DC128" s="493">
        <f t="shared" si="93"/>
        <v>0</v>
      </c>
      <c r="DD128" s="494">
        <f t="shared" si="117"/>
        <v>0</v>
      </c>
      <c r="DE128" s="494">
        <f t="shared" si="116"/>
        <v>0</v>
      </c>
      <c r="DF128" s="494">
        <f t="shared" si="120"/>
        <v>0</v>
      </c>
      <c r="DG128" s="494">
        <f t="shared" si="94"/>
        <v>0</v>
      </c>
      <c r="DH128" s="494">
        <f t="shared" si="95"/>
        <v>0</v>
      </c>
      <c r="DI128" s="494">
        <f t="shared" si="121"/>
        <v>0</v>
      </c>
      <c r="DJ128" s="494">
        <f t="shared" si="96"/>
        <v>29300.228571428572</v>
      </c>
      <c r="DK128" s="494"/>
      <c r="DL128" s="479"/>
      <c r="DQ128" s="169">
        <f t="shared" si="130"/>
        <v>0</v>
      </c>
      <c r="DR128" s="169">
        <f t="shared" si="130"/>
        <v>0</v>
      </c>
      <c r="DS128" s="169">
        <f t="shared" si="130"/>
        <v>0</v>
      </c>
      <c r="DT128" s="169">
        <f t="shared" si="130"/>
        <v>0</v>
      </c>
      <c r="DU128" s="169">
        <f t="shared" si="130"/>
        <v>0</v>
      </c>
      <c r="DV128" s="169">
        <f t="shared" si="130"/>
        <v>0</v>
      </c>
      <c r="DW128" s="169">
        <f t="shared" si="130"/>
        <v>0</v>
      </c>
      <c r="DX128" s="169">
        <f t="shared" si="130"/>
        <v>0</v>
      </c>
      <c r="DY128" s="169">
        <f t="shared" si="130"/>
        <v>0</v>
      </c>
      <c r="DZ128" s="169">
        <f t="shared" si="130"/>
        <v>0</v>
      </c>
      <c r="EA128" s="169">
        <f t="shared" si="130"/>
        <v>0</v>
      </c>
      <c r="EB128" s="169">
        <f t="shared" si="130"/>
        <v>0</v>
      </c>
      <c r="EC128" s="169">
        <f t="shared" si="130"/>
        <v>0</v>
      </c>
      <c r="ED128" s="169">
        <f t="shared" si="130"/>
        <v>0</v>
      </c>
      <c r="EE128" s="169">
        <f t="shared" si="130"/>
        <v>0</v>
      </c>
      <c r="EF128" s="169">
        <f t="shared" si="130"/>
        <v>0</v>
      </c>
      <c r="EG128" s="169">
        <f t="shared" si="127"/>
        <v>0</v>
      </c>
      <c r="EH128" s="169">
        <f t="shared" si="127"/>
        <v>0</v>
      </c>
      <c r="EI128" s="169">
        <f t="shared" si="127"/>
        <v>0</v>
      </c>
      <c r="EJ128" s="169">
        <f t="shared" si="127"/>
        <v>0</v>
      </c>
      <c r="EK128" s="169">
        <f t="shared" si="127"/>
        <v>0</v>
      </c>
      <c r="EL128" s="169">
        <f t="shared" si="127"/>
        <v>0</v>
      </c>
      <c r="EM128" s="169">
        <f t="shared" si="127"/>
        <v>0</v>
      </c>
      <c r="EN128" s="169">
        <f t="shared" si="127"/>
        <v>0</v>
      </c>
      <c r="EP128" s="169">
        <f t="shared" si="131"/>
        <v>0</v>
      </c>
      <c r="EQ128" s="169">
        <f t="shared" si="131"/>
        <v>0</v>
      </c>
      <c r="ER128" s="169">
        <f t="shared" si="131"/>
        <v>0</v>
      </c>
      <c r="ES128" s="169">
        <f t="shared" si="131"/>
        <v>0</v>
      </c>
      <c r="ET128" s="169">
        <f t="shared" si="131"/>
        <v>0</v>
      </c>
      <c r="EU128" s="169">
        <f t="shared" si="131"/>
        <v>0</v>
      </c>
      <c r="EV128" s="169">
        <f t="shared" si="131"/>
        <v>0</v>
      </c>
      <c r="EW128" s="169">
        <f t="shared" si="131"/>
        <v>0</v>
      </c>
      <c r="EX128" s="169">
        <f t="shared" si="131"/>
        <v>0</v>
      </c>
      <c r="EY128" s="169">
        <f t="shared" si="131"/>
        <v>0</v>
      </c>
      <c r="EZ128" s="169">
        <f t="shared" si="131"/>
        <v>0</v>
      </c>
      <c r="FA128" s="169">
        <f t="shared" si="131"/>
        <v>0</v>
      </c>
      <c r="FB128" s="169">
        <f t="shared" si="131"/>
        <v>0</v>
      </c>
      <c r="FC128" s="169">
        <f t="shared" si="131"/>
        <v>0</v>
      </c>
      <c r="FD128" s="169">
        <f t="shared" si="131"/>
        <v>0</v>
      </c>
      <c r="FE128" s="169">
        <f t="shared" si="131"/>
        <v>0</v>
      </c>
      <c r="FF128" s="169">
        <f t="shared" si="128"/>
        <v>0</v>
      </c>
      <c r="FG128" s="169">
        <f t="shared" si="128"/>
        <v>0</v>
      </c>
      <c r="FH128" s="169">
        <f t="shared" si="128"/>
        <v>0</v>
      </c>
      <c r="FI128" s="169">
        <f t="shared" si="128"/>
        <v>0</v>
      </c>
      <c r="FJ128" s="169">
        <f t="shared" si="128"/>
        <v>0</v>
      </c>
      <c r="FK128" s="169">
        <f t="shared" si="128"/>
        <v>0</v>
      </c>
      <c r="FL128" s="169">
        <f t="shared" si="128"/>
        <v>0</v>
      </c>
      <c r="FM128" s="169">
        <f t="shared" si="128"/>
        <v>0</v>
      </c>
      <c r="FO128" s="169">
        <f t="shared" si="132"/>
        <v>0</v>
      </c>
      <c r="FP128" s="169">
        <f t="shared" si="132"/>
        <v>0</v>
      </c>
      <c r="FQ128" s="169">
        <f t="shared" si="132"/>
        <v>0</v>
      </c>
      <c r="FR128" s="169">
        <f t="shared" si="132"/>
        <v>0</v>
      </c>
      <c r="FS128" s="169">
        <f t="shared" si="132"/>
        <v>0</v>
      </c>
      <c r="FT128" s="169">
        <f t="shared" si="132"/>
        <v>0</v>
      </c>
      <c r="FU128" s="169">
        <f t="shared" si="132"/>
        <v>0</v>
      </c>
      <c r="FV128" s="169">
        <f t="shared" si="132"/>
        <v>0</v>
      </c>
      <c r="FW128" s="169">
        <f t="shared" si="132"/>
        <v>0</v>
      </c>
      <c r="FX128" s="169">
        <f t="shared" si="132"/>
        <v>0</v>
      </c>
      <c r="FY128" s="169">
        <f t="shared" si="132"/>
        <v>0</v>
      </c>
      <c r="FZ128" s="169">
        <f t="shared" si="132"/>
        <v>0</v>
      </c>
      <c r="GA128" s="169">
        <f t="shared" si="132"/>
        <v>0</v>
      </c>
      <c r="GB128" s="169">
        <f t="shared" si="132"/>
        <v>0</v>
      </c>
      <c r="GC128" s="169">
        <f t="shared" si="132"/>
        <v>0</v>
      </c>
      <c r="GD128" s="169">
        <f t="shared" si="132"/>
        <v>0</v>
      </c>
      <c r="GE128" s="169">
        <f t="shared" si="129"/>
        <v>0</v>
      </c>
      <c r="GF128" s="169">
        <f t="shared" si="129"/>
        <v>0</v>
      </c>
      <c r="GG128" s="169">
        <f t="shared" si="129"/>
        <v>0</v>
      </c>
      <c r="GH128" s="169">
        <f t="shared" si="129"/>
        <v>0</v>
      </c>
      <c r="GI128" s="169">
        <f t="shared" si="129"/>
        <v>0</v>
      </c>
      <c r="GJ128" s="169">
        <f t="shared" si="129"/>
        <v>0</v>
      </c>
      <c r="GK128" s="169">
        <f t="shared" si="129"/>
        <v>0</v>
      </c>
      <c r="GL128" s="169">
        <f t="shared" si="129"/>
        <v>0</v>
      </c>
    </row>
    <row r="129" spans="1:194" s="169" customFormat="1" ht="15">
      <c r="A129" s="499"/>
      <c r="B129" s="499"/>
      <c r="D129" s="635"/>
      <c r="E129" s="450"/>
      <c r="F129" s="450"/>
      <c r="G129" s="450"/>
      <c r="H129" s="500"/>
      <c r="I129" s="452"/>
      <c r="J129" s="453"/>
      <c r="K129" s="453"/>
      <c r="L129" s="450"/>
      <c r="M129" s="450"/>
      <c r="N129" s="454"/>
      <c r="O129" s="455">
        <f t="shared" si="97"/>
        <v>0</v>
      </c>
      <c r="P129" s="456"/>
      <c r="Q129" s="457">
        <f t="shared" si="98"/>
        <v>0</v>
      </c>
      <c r="R129" s="457">
        <f t="shared" si="99"/>
        <v>0</v>
      </c>
      <c r="S129" s="458" t="e">
        <f>#REF!</f>
        <v>#REF!</v>
      </c>
      <c r="T129" s="458">
        <v>34</v>
      </c>
      <c r="U129" s="458" t="e">
        <f t="shared" si="100"/>
        <v>#REF!</v>
      </c>
      <c r="V129" s="459"/>
      <c r="W129" s="459"/>
      <c r="X129" s="460">
        <f t="shared" si="101"/>
        <v>0</v>
      </c>
      <c r="Y129" s="461">
        <f t="shared" si="106"/>
        <v>0</v>
      </c>
      <c r="Z129" s="462"/>
      <c r="AA129" s="463"/>
      <c r="AB129" s="464"/>
      <c r="AC129" s="464"/>
      <c r="AD129" s="464"/>
      <c r="AE129" s="465"/>
      <c r="AF129" s="466">
        <f t="shared" si="107"/>
        <v>0</v>
      </c>
      <c r="AG129" s="488"/>
      <c r="AH129" s="469"/>
      <c r="AI129" s="469"/>
      <c r="AJ129" s="469"/>
      <c r="AK129" s="469"/>
      <c r="AL129" s="469"/>
      <c r="AM129" s="469"/>
      <c r="AN129" s="469"/>
      <c r="AO129" s="471">
        <f t="shared" si="108"/>
        <v>0</v>
      </c>
      <c r="AP129" s="497"/>
      <c r="AQ129" s="496"/>
      <c r="AR129" s="496"/>
      <c r="AS129" s="496"/>
      <c r="AT129" s="514"/>
      <c r="AU129" s="469"/>
      <c r="AV129" s="469"/>
      <c r="AW129" s="475"/>
      <c r="AX129" s="471">
        <f t="shared" si="109"/>
        <v>0</v>
      </c>
      <c r="AY129" s="497"/>
      <c r="AZ129" s="469"/>
      <c r="BA129" s="469"/>
      <c r="BB129" s="478"/>
      <c r="BC129" s="469"/>
      <c r="BD129" s="469"/>
      <c r="BE129" s="469"/>
      <c r="BF129" s="475"/>
      <c r="BG129" s="479">
        <f t="shared" si="87"/>
        <v>0</v>
      </c>
      <c r="BH129" s="480" t="s">
        <v>524</v>
      </c>
      <c r="BI129" s="481">
        <v>1</v>
      </c>
      <c r="BJ129" s="481">
        <f>BK129*BL129</f>
        <v>225400</v>
      </c>
      <c r="BK129" s="481">
        <v>245000</v>
      </c>
      <c r="BL129" s="482">
        <v>0.92</v>
      </c>
      <c r="BM129" s="481">
        <v>17</v>
      </c>
      <c r="BN129" s="481">
        <v>60</v>
      </c>
      <c r="BO129" s="483">
        <v>0.5</v>
      </c>
      <c r="BP129" s="482">
        <f t="shared" si="123"/>
        <v>245000</v>
      </c>
      <c r="BQ129" s="479">
        <f t="shared" si="102"/>
        <v>225400</v>
      </c>
      <c r="BR129" s="480"/>
      <c r="BS129" s="481"/>
      <c r="BT129" s="481"/>
      <c r="BU129" s="481"/>
      <c r="BV129" s="482"/>
      <c r="BW129" s="481"/>
      <c r="BX129" s="481"/>
      <c r="BY129" s="483"/>
      <c r="BZ129" s="482">
        <f t="shared" si="91"/>
        <v>0</v>
      </c>
      <c r="CA129" s="479">
        <f t="shared" si="110"/>
        <v>0</v>
      </c>
      <c r="CB129" s="638"/>
      <c r="CC129" s="469"/>
      <c r="CD129" s="469"/>
      <c r="CE129" s="469"/>
      <c r="CF129" s="481"/>
      <c r="CG129" s="481"/>
      <c r="CH129" s="481"/>
      <c r="CI129" s="483"/>
      <c r="CJ129" s="485">
        <f t="shared" si="111"/>
        <v>0</v>
      </c>
      <c r="CK129" s="486">
        <f t="shared" si="103"/>
        <v>225400</v>
      </c>
      <c r="CL129" s="836">
        <f t="shared" si="112"/>
        <v>225400</v>
      </c>
      <c r="CM129" s="1037" t="s">
        <v>515</v>
      </c>
      <c r="CN129" s="1040">
        <v>2500</v>
      </c>
      <c r="CO129" s="1039">
        <v>1</v>
      </c>
      <c r="CP129" s="1039">
        <v>2</v>
      </c>
      <c r="CQ129" s="1041">
        <v>251</v>
      </c>
      <c r="CR129" s="748">
        <v>0.9</v>
      </c>
      <c r="CS129" s="471">
        <f t="shared" si="113"/>
        <v>2500</v>
      </c>
      <c r="CT129" s="488"/>
      <c r="CU129" s="469"/>
      <c r="CV129" s="469"/>
      <c r="CW129" s="469"/>
      <c r="CX129" s="489"/>
      <c r="CY129" s="490"/>
      <c r="CZ129" s="491">
        <f t="shared" si="114"/>
        <v>0</v>
      </c>
      <c r="DA129" s="491">
        <f t="shared" si="92"/>
        <v>0</v>
      </c>
      <c r="DB129" s="492">
        <f t="shared" si="104"/>
        <v>1129.5</v>
      </c>
      <c r="DC129" s="493">
        <f t="shared" si="93"/>
        <v>0</v>
      </c>
      <c r="DD129" s="494">
        <f t="shared" si="117"/>
        <v>0</v>
      </c>
      <c r="DE129" s="494">
        <f t="shared" si="116"/>
        <v>0</v>
      </c>
      <c r="DF129" s="494">
        <f t="shared" si="120"/>
        <v>0</v>
      </c>
      <c r="DG129" s="494">
        <f t="shared" si="94"/>
        <v>0</v>
      </c>
      <c r="DH129" s="494">
        <f t="shared" si="95"/>
        <v>0</v>
      </c>
      <c r="DI129" s="494">
        <f t="shared" si="121"/>
        <v>0</v>
      </c>
      <c r="DJ129" s="494">
        <f t="shared" si="96"/>
        <v>0</v>
      </c>
      <c r="DK129" s="494"/>
      <c r="DL129" s="479"/>
      <c r="DQ129" s="169">
        <f t="shared" si="130"/>
        <v>0</v>
      </c>
      <c r="DR129" s="169">
        <f t="shared" si="130"/>
        <v>0</v>
      </c>
      <c r="DS129" s="169">
        <f t="shared" si="130"/>
        <v>0</v>
      </c>
      <c r="DT129" s="169">
        <f t="shared" si="130"/>
        <v>0</v>
      </c>
      <c r="DU129" s="169">
        <f t="shared" si="130"/>
        <v>0</v>
      </c>
      <c r="DV129" s="169">
        <f t="shared" si="130"/>
        <v>0</v>
      </c>
      <c r="DW129" s="169">
        <f t="shared" si="130"/>
        <v>0</v>
      </c>
      <c r="DX129" s="169">
        <f t="shared" si="130"/>
        <v>0</v>
      </c>
      <c r="DY129" s="169">
        <f t="shared" si="130"/>
        <v>0</v>
      </c>
      <c r="DZ129" s="169">
        <f t="shared" si="130"/>
        <v>0</v>
      </c>
      <c r="EA129" s="169">
        <f t="shared" si="130"/>
        <v>0</v>
      </c>
      <c r="EB129" s="169">
        <f t="shared" si="130"/>
        <v>0</v>
      </c>
      <c r="EC129" s="169">
        <f t="shared" si="130"/>
        <v>0</v>
      </c>
      <c r="ED129" s="169">
        <f t="shared" si="130"/>
        <v>0</v>
      </c>
      <c r="EE129" s="169">
        <f t="shared" si="130"/>
        <v>0</v>
      </c>
      <c r="EF129" s="169">
        <f t="shared" si="130"/>
        <v>0</v>
      </c>
      <c r="EG129" s="169">
        <f t="shared" si="127"/>
        <v>0</v>
      </c>
      <c r="EH129" s="169">
        <f t="shared" si="127"/>
        <v>0</v>
      </c>
      <c r="EI129" s="169">
        <f t="shared" si="127"/>
        <v>0</v>
      </c>
      <c r="EJ129" s="169">
        <f t="shared" si="127"/>
        <v>0</v>
      </c>
      <c r="EK129" s="169">
        <f t="shared" si="127"/>
        <v>0</v>
      </c>
      <c r="EL129" s="169">
        <f t="shared" si="127"/>
        <v>0</v>
      </c>
      <c r="EM129" s="169">
        <f t="shared" si="127"/>
        <v>0</v>
      </c>
      <c r="EN129" s="169">
        <f t="shared" si="127"/>
        <v>0</v>
      </c>
      <c r="EP129" s="169">
        <f t="shared" si="131"/>
        <v>0</v>
      </c>
      <c r="EQ129" s="169">
        <f t="shared" si="131"/>
        <v>0</v>
      </c>
      <c r="ER129" s="169">
        <f t="shared" si="131"/>
        <v>0</v>
      </c>
      <c r="ES129" s="169">
        <f t="shared" si="131"/>
        <v>0</v>
      </c>
      <c r="ET129" s="169">
        <f t="shared" si="131"/>
        <v>0</v>
      </c>
      <c r="EU129" s="169">
        <f t="shared" si="131"/>
        <v>0</v>
      </c>
      <c r="EV129" s="169">
        <f t="shared" si="131"/>
        <v>0</v>
      </c>
      <c r="EW129" s="169">
        <f t="shared" si="131"/>
        <v>0</v>
      </c>
      <c r="EX129" s="169">
        <f t="shared" si="131"/>
        <v>0</v>
      </c>
      <c r="EY129" s="169">
        <f t="shared" si="131"/>
        <v>0</v>
      </c>
      <c r="EZ129" s="169">
        <f t="shared" si="131"/>
        <v>0</v>
      </c>
      <c r="FA129" s="169">
        <f t="shared" si="131"/>
        <v>0</v>
      </c>
      <c r="FB129" s="169">
        <f t="shared" si="131"/>
        <v>0</v>
      </c>
      <c r="FC129" s="169">
        <f t="shared" si="131"/>
        <v>0</v>
      </c>
      <c r="FD129" s="169">
        <f t="shared" si="131"/>
        <v>0</v>
      </c>
      <c r="FE129" s="169">
        <f t="shared" si="131"/>
        <v>0</v>
      </c>
      <c r="FF129" s="169">
        <f t="shared" si="128"/>
        <v>0</v>
      </c>
      <c r="FG129" s="169">
        <f t="shared" si="128"/>
        <v>0</v>
      </c>
      <c r="FH129" s="169">
        <f t="shared" si="128"/>
        <v>0</v>
      </c>
      <c r="FI129" s="169">
        <f t="shared" si="128"/>
        <v>0</v>
      </c>
      <c r="FJ129" s="169">
        <f t="shared" si="128"/>
        <v>0</v>
      </c>
      <c r="FK129" s="169">
        <f t="shared" si="128"/>
        <v>0</v>
      </c>
      <c r="FL129" s="169">
        <f t="shared" si="128"/>
        <v>0</v>
      </c>
      <c r="FM129" s="169">
        <f t="shared" si="128"/>
        <v>0</v>
      </c>
      <c r="FO129" s="169">
        <f t="shared" si="132"/>
        <v>0</v>
      </c>
      <c r="FP129" s="169">
        <f t="shared" si="132"/>
        <v>0</v>
      </c>
      <c r="FQ129" s="169">
        <f t="shared" si="132"/>
        <v>0</v>
      </c>
      <c r="FR129" s="169">
        <f t="shared" si="132"/>
        <v>0</v>
      </c>
      <c r="FS129" s="169">
        <f t="shared" si="132"/>
        <v>0</v>
      </c>
      <c r="FT129" s="169">
        <f t="shared" si="132"/>
        <v>0</v>
      </c>
      <c r="FU129" s="169">
        <f t="shared" si="132"/>
        <v>0</v>
      </c>
      <c r="FV129" s="169">
        <f t="shared" si="132"/>
        <v>0</v>
      </c>
      <c r="FW129" s="169">
        <f t="shared" si="132"/>
        <v>0</v>
      </c>
      <c r="FX129" s="169">
        <f t="shared" si="132"/>
        <v>0</v>
      </c>
      <c r="FY129" s="169">
        <f t="shared" si="132"/>
        <v>0</v>
      </c>
      <c r="FZ129" s="169">
        <f t="shared" si="132"/>
        <v>0</v>
      </c>
      <c r="GA129" s="169">
        <f t="shared" si="132"/>
        <v>0</v>
      </c>
      <c r="GB129" s="169">
        <f t="shared" si="132"/>
        <v>0</v>
      </c>
      <c r="GC129" s="169">
        <f t="shared" si="132"/>
        <v>0</v>
      </c>
      <c r="GD129" s="169">
        <f t="shared" si="132"/>
        <v>0</v>
      </c>
      <c r="GE129" s="169">
        <f t="shared" si="129"/>
        <v>0</v>
      </c>
      <c r="GF129" s="169">
        <f t="shared" si="129"/>
        <v>0</v>
      </c>
      <c r="GG129" s="169">
        <f t="shared" si="129"/>
        <v>0</v>
      </c>
      <c r="GH129" s="169">
        <f t="shared" si="129"/>
        <v>0</v>
      </c>
      <c r="GI129" s="169">
        <f t="shared" si="129"/>
        <v>0</v>
      </c>
      <c r="GJ129" s="169">
        <f t="shared" si="129"/>
        <v>0</v>
      </c>
      <c r="GK129" s="169">
        <f t="shared" si="129"/>
        <v>0</v>
      </c>
      <c r="GL129" s="169">
        <f t="shared" si="129"/>
        <v>0</v>
      </c>
    </row>
    <row r="130" spans="1:194" s="169" customFormat="1" ht="15">
      <c r="A130" s="499"/>
      <c r="B130" s="499"/>
      <c r="D130" s="635"/>
      <c r="E130" s="450"/>
      <c r="F130" s="450"/>
      <c r="G130" s="450"/>
      <c r="H130" s="500"/>
      <c r="I130" s="452"/>
      <c r="J130" s="453"/>
      <c r="K130" s="453"/>
      <c r="L130" s="450"/>
      <c r="M130" s="450"/>
      <c r="N130" s="454"/>
      <c r="O130" s="455">
        <f t="shared" si="97"/>
        <v>0</v>
      </c>
      <c r="P130" s="456"/>
      <c r="Q130" s="457">
        <f t="shared" si="98"/>
        <v>0</v>
      </c>
      <c r="R130" s="457">
        <f t="shared" si="99"/>
        <v>0</v>
      </c>
      <c r="S130" s="458" t="e">
        <f>#REF!</f>
        <v>#REF!</v>
      </c>
      <c r="T130" s="458">
        <v>35</v>
      </c>
      <c r="U130" s="458" t="e">
        <f t="shared" si="100"/>
        <v>#REF!</v>
      </c>
      <c r="V130" s="459"/>
      <c r="W130" s="459"/>
      <c r="X130" s="460">
        <f t="shared" si="101"/>
        <v>0</v>
      </c>
      <c r="Y130" s="461">
        <f t="shared" si="106"/>
        <v>0</v>
      </c>
      <c r="Z130" s="462"/>
      <c r="AA130" s="463"/>
      <c r="AB130" s="464"/>
      <c r="AC130" s="464"/>
      <c r="AD130" s="464"/>
      <c r="AE130" s="465"/>
      <c r="AF130" s="466"/>
      <c r="AG130" s="488"/>
      <c r="AH130" s="469"/>
      <c r="AI130" s="469"/>
      <c r="AJ130" s="469"/>
      <c r="AK130" s="469"/>
      <c r="AL130" s="469"/>
      <c r="AM130" s="469"/>
      <c r="AN130" s="469"/>
      <c r="AO130" s="471">
        <f t="shared" si="108"/>
        <v>0</v>
      </c>
      <c r="AP130" s="497"/>
      <c r="AQ130" s="496"/>
      <c r="AR130" s="496"/>
      <c r="AS130" s="496"/>
      <c r="AT130" s="514"/>
      <c r="AU130" s="469"/>
      <c r="AV130" s="469"/>
      <c r="AW130" s="475"/>
      <c r="AX130" s="471">
        <f t="shared" si="109"/>
        <v>0</v>
      </c>
      <c r="AY130" s="497"/>
      <c r="AZ130" s="469"/>
      <c r="BA130" s="469"/>
      <c r="BB130" s="478"/>
      <c r="BC130" s="469"/>
      <c r="BD130" s="469"/>
      <c r="BE130" s="469"/>
      <c r="BF130" s="475"/>
      <c r="BG130" s="479">
        <f t="shared" si="87"/>
        <v>0</v>
      </c>
      <c r="BH130" s="480"/>
      <c r="BI130" s="481"/>
      <c r="BJ130" s="481"/>
      <c r="BK130" s="481"/>
      <c r="BL130" s="482"/>
      <c r="BM130" s="481"/>
      <c r="BN130" s="481"/>
      <c r="BO130" s="483"/>
      <c r="BP130" s="482">
        <f t="shared" si="73"/>
        <v>0</v>
      </c>
      <c r="BQ130" s="479">
        <f t="shared" si="102"/>
        <v>0</v>
      </c>
      <c r="BR130" s="480"/>
      <c r="BS130" s="481"/>
      <c r="BT130" s="481"/>
      <c r="BU130" s="481"/>
      <c r="BV130" s="482"/>
      <c r="BW130" s="481"/>
      <c r="BX130" s="481"/>
      <c r="BY130" s="483"/>
      <c r="BZ130" s="482">
        <f t="shared" si="91"/>
        <v>0</v>
      </c>
      <c r="CA130" s="479">
        <f t="shared" si="110"/>
        <v>0</v>
      </c>
      <c r="CB130" s="638"/>
      <c r="CC130" s="469"/>
      <c r="CD130" s="469"/>
      <c r="CE130" s="469"/>
      <c r="CF130" s="481"/>
      <c r="CG130" s="481"/>
      <c r="CH130" s="481"/>
      <c r="CI130" s="483"/>
      <c r="CJ130" s="485">
        <f t="shared" si="111"/>
        <v>0</v>
      </c>
      <c r="CK130" s="486">
        <f t="shared" si="103"/>
        <v>0</v>
      </c>
      <c r="CL130" s="836">
        <f t="shared" si="112"/>
        <v>0</v>
      </c>
      <c r="CM130" s="1037" t="s">
        <v>516</v>
      </c>
      <c r="CN130" s="1040">
        <v>85000</v>
      </c>
      <c r="CO130" s="1039">
        <v>1</v>
      </c>
      <c r="CP130" s="1039">
        <v>2</v>
      </c>
      <c r="CQ130" s="1041">
        <v>266</v>
      </c>
      <c r="CR130" s="748">
        <v>0.9</v>
      </c>
      <c r="CS130" s="471">
        <f t="shared" si="113"/>
        <v>85000</v>
      </c>
      <c r="CT130" s="488"/>
      <c r="CU130" s="469"/>
      <c r="CV130" s="469"/>
      <c r="CW130" s="469"/>
      <c r="CX130" s="489"/>
      <c r="CY130" s="490"/>
      <c r="CZ130" s="491">
        <f t="shared" si="114"/>
        <v>0</v>
      </c>
      <c r="DA130" s="491">
        <f t="shared" si="92"/>
        <v>0</v>
      </c>
      <c r="DB130" s="492">
        <f t="shared" si="104"/>
        <v>40698</v>
      </c>
      <c r="DC130" s="493">
        <f t="shared" si="93"/>
        <v>0</v>
      </c>
      <c r="DD130" s="494">
        <f t="shared" si="117"/>
        <v>0</v>
      </c>
      <c r="DE130" s="494">
        <f t="shared" si="116"/>
        <v>0</v>
      </c>
      <c r="DF130" s="494">
        <f t="shared" si="120"/>
        <v>0</v>
      </c>
      <c r="DG130" s="494">
        <f t="shared" si="94"/>
        <v>0</v>
      </c>
      <c r="DH130" s="494">
        <f t="shared" si="95"/>
        <v>0</v>
      </c>
      <c r="DI130" s="494">
        <f t="shared" si="121"/>
        <v>0</v>
      </c>
      <c r="DJ130" s="494">
        <f t="shared" si="96"/>
        <v>0</v>
      </c>
      <c r="DK130" s="494">
        <f t="shared" si="105"/>
        <v>0</v>
      </c>
      <c r="DL130" s="479">
        <f t="shared" si="122"/>
        <v>0</v>
      </c>
      <c r="DQ130" s="169">
        <f t="shared" si="130"/>
        <v>0</v>
      </c>
      <c r="DR130" s="169">
        <f t="shared" si="130"/>
        <v>0</v>
      </c>
      <c r="DS130" s="169">
        <f t="shared" si="130"/>
        <v>0</v>
      </c>
      <c r="DT130" s="169">
        <f t="shared" si="130"/>
        <v>0</v>
      </c>
      <c r="DU130" s="169">
        <f t="shared" si="130"/>
        <v>0</v>
      </c>
      <c r="DV130" s="169">
        <f t="shared" si="130"/>
        <v>0</v>
      </c>
      <c r="DW130" s="169">
        <f t="shared" si="130"/>
        <v>0</v>
      </c>
      <c r="DX130" s="169">
        <f t="shared" si="130"/>
        <v>0</v>
      </c>
      <c r="DY130" s="169">
        <f t="shared" si="130"/>
        <v>0</v>
      </c>
      <c r="DZ130" s="169">
        <f t="shared" si="130"/>
        <v>0</v>
      </c>
      <c r="EA130" s="169">
        <f t="shared" si="130"/>
        <v>0</v>
      </c>
      <c r="EB130" s="169">
        <f t="shared" si="130"/>
        <v>0</v>
      </c>
      <c r="EC130" s="169">
        <f t="shared" si="130"/>
        <v>0</v>
      </c>
      <c r="ED130" s="169">
        <f t="shared" si="130"/>
        <v>0</v>
      </c>
      <c r="EE130" s="169">
        <f t="shared" si="130"/>
        <v>0</v>
      </c>
      <c r="EF130" s="169">
        <f t="shared" si="130"/>
        <v>0</v>
      </c>
      <c r="EG130" s="169">
        <f t="shared" si="127"/>
        <v>0</v>
      </c>
      <c r="EH130" s="169">
        <f t="shared" si="127"/>
        <v>0</v>
      </c>
      <c r="EI130" s="169">
        <f t="shared" si="127"/>
        <v>0</v>
      </c>
      <c r="EJ130" s="169">
        <f t="shared" si="127"/>
        <v>0</v>
      </c>
      <c r="EK130" s="169">
        <f t="shared" si="127"/>
        <v>0</v>
      </c>
      <c r="EL130" s="169">
        <f t="shared" si="127"/>
        <v>0</v>
      </c>
      <c r="EM130" s="169">
        <f t="shared" si="127"/>
        <v>0</v>
      </c>
      <c r="EN130" s="169">
        <f t="shared" si="127"/>
        <v>0</v>
      </c>
      <c r="EP130" s="169">
        <f t="shared" si="131"/>
        <v>0</v>
      </c>
      <c r="EQ130" s="169">
        <f t="shared" si="131"/>
        <v>0</v>
      </c>
      <c r="ER130" s="169">
        <f t="shared" si="131"/>
        <v>0</v>
      </c>
      <c r="ES130" s="169">
        <f t="shared" si="131"/>
        <v>0</v>
      </c>
      <c r="ET130" s="169">
        <f t="shared" si="131"/>
        <v>0</v>
      </c>
      <c r="EU130" s="169">
        <f t="shared" si="131"/>
        <v>0</v>
      </c>
      <c r="EV130" s="169">
        <f t="shared" si="131"/>
        <v>0</v>
      </c>
      <c r="EW130" s="169">
        <f t="shared" si="131"/>
        <v>0</v>
      </c>
      <c r="EX130" s="169">
        <f t="shared" si="131"/>
        <v>0</v>
      </c>
      <c r="EY130" s="169">
        <f t="shared" si="131"/>
        <v>0</v>
      </c>
      <c r="EZ130" s="169">
        <f t="shared" si="131"/>
        <v>0</v>
      </c>
      <c r="FA130" s="169">
        <f t="shared" si="131"/>
        <v>0</v>
      </c>
      <c r="FB130" s="169">
        <f t="shared" si="131"/>
        <v>0</v>
      </c>
      <c r="FC130" s="169">
        <f t="shared" si="131"/>
        <v>0</v>
      </c>
      <c r="FD130" s="169">
        <f t="shared" si="131"/>
        <v>0</v>
      </c>
      <c r="FE130" s="169">
        <f t="shared" si="131"/>
        <v>0</v>
      </c>
      <c r="FF130" s="169">
        <f t="shared" si="128"/>
        <v>0</v>
      </c>
      <c r="FG130" s="169">
        <f t="shared" si="128"/>
        <v>0</v>
      </c>
      <c r="FH130" s="169">
        <f t="shared" si="128"/>
        <v>0</v>
      </c>
      <c r="FI130" s="169">
        <f t="shared" si="128"/>
        <v>0</v>
      </c>
      <c r="FJ130" s="169">
        <f t="shared" si="128"/>
        <v>0</v>
      </c>
      <c r="FK130" s="169">
        <f t="shared" si="128"/>
        <v>0</v>
      </c>
      <c r="FL130" s="169">
        <f t="shared" si="128"/>
        <v>0</v>
      </c>
      <c r="FM130" s="169">
        <f t="shared" si="128"/>
        <v>0</v>
      </c>
      <c r="FO130" s="169">
        <f t="shared" si="132"/>
        <v>0</v>
      </c>
      <c r="FP130" s="169">
        <f t="shared" si="132"/>
        <v>0</v>
      </c>
      <c r="FQ130" s="169">
        <f t="shared" si="132"/>
        <v>0</v>
      </c>
      <c r="FR130" s="169">
        <f t="shared" si="132"/>
        <v>0</v>
      </c>
      <c r="FS130" s="169">
        <f t="shared" si="132"/>
        <v>0</v>
      </c>
      <c r="FT130" s="169">
        <f t="shared" si="132"/>
        <v>0</v>
      </c>
      <c r="FU130" s="169">
        <f t="shared" si="132"/>
        <v>0</v>
      </c>
      <c r="FV130" s="169">
        <f t="shared" si="132"/>
        <v>0</v>
      </c>
      <c r="FW130" s="169">
        <f t="shared" si="132"/>
        <v>0</v>
      </c>
      <c r="FX130" s="169">
        <f t="shared" si="132"/>
        <v>0</v>
      </c>
      <c r="FY130" s="169">
        <f t="shared" si="132"/>
        <v>0</v>
      </c>
      <c r="FZ130" s="169">
        <f t="shared" si="132"/>
        <v>0</v>
      </c>
      <c r="GA130" s="169">
        <f t="shared" si="132"/>
        <v>0</v>
      </c>
      <c r="GB130" s="169">
        <f t="shared" si="132"/>
        <v>0</v>
      </c>
      <c r="GC130" s="169">
        <f t="shared" si="132"/>
        <v>0</v>
      </c>
      <c r="GD130" s="169">
        <f t="shared" si="132"/>
        <v>0</v>
      </c>
      <c r="GE130" s="169">
        <f t="shared" si="129"/>
        <v>0</v>
      </c>
      <c r="GF130" s="169">
        <f t="shared" si="129"/>
        <v>0</v>
      </c>
      <c r="GG130" s="169">
        <f t="shared" si="129"/>
        <v>0</v>
      </c>
      <c r="GH130" s="169">
        <f t="shared" si="129"/>
        <v>0</v>
      </c>
      <c r="GI130" s="169">
        <f t="shared" si="129"/>
        <v>0</v>
      </c>
      <c r="GJ130" s="169">
        <f t="shared" si="129"/>
        <v>0</v>
      </c>
      <c r="GK130" s="169">
        <f t="shared" si="129"/>
        <v>0</v>
      </c>
      <c r="GL130" s="169">
        <f t="shared" si="129"/>
        <v>0</v>
      </c>
    </row>
    <row r="131" spans="1:194" s="169" customFormat="1" ht="15">
      <c r="A131" s="499"/>
      <c r="B131" s="499"/>
      <c r="D131" s="635"/>
      <c r="E131" s="450"/>
      <c r="F131" s="450"/>
      <c r="G131" s="450"/>
      <c r="H131" s="500"/>
      <c r="I131" s="452"/>
      <c r="J131" s="453"/>
      <c r="K131" s="453"/>
      <c r="L131" s="450"/>
      <c r="M131" s="450"/>
      <c r="N131" s="454"/>
      <c r="O131" s="455">
        <f t="shared" si="97"/>
        <v>0</v>
      </c>
      <c r="P131" s="456"/>
      <c r="Q131" s="457">
        <f t="shared" si="98"/>
        <v>0</v>
      </c>
      <c r="R131" s="457">
        <f t="shared" si="99"/>
        <v>0</v>
      </c>
      <c r="S131" s="458" t="e">
        <f>#REF!</f>
        <v>#REF!</v>
      </c>
      <c r="T131" s="458">
        <v>36</v>
      </c>
      <c r="U131" s="458" t="e">
        <f t="shared" si="100"/>
        <v>#REF!</v>
      </c>
      <c r="V131" s="459"/>
      <c r="W131" s="459"/>
      <c r="X131" s="460">
        <f t="shared" si="101"/>
        <v>0</v>
      </c>
      <c r="Y131" s="461">
        <f t="shared" si="106"/>
        <v>0</v>
      </c>
      <c r="Z131" s="462"/>
      <c r="AA131" s="463"/>
      <c r="AB131" s="464"/>
      <c r="AC131" s="464"/>
      <c r="AD131" s="464"/>
      <c r="AE131" s="465"/>
      <c r="AF131" s="466"/>
      <c r="AG131" s="488"/>
      <c r="AH131" s="469"/>
      <c r="AI131" s="469"/>
      <c r="AJ131" s="469"/>
      <c r="AK131" s="469"/>
      <c r="AL131" s="469"/>
      <c r="AM131" s="469"/>
      <c r="AN131" s="469"/>
      <c r="AO131" s="471">
        <f t="shared" si="108"/>
        <v>0</v>
      </c>
      <c r="AP131" s="497"/>
      <c r="AQ131" s="496"/>
      <c r="AR131" s="496"/>
      <c r="AS131" s="496"/>
      <c r="AT131" s="514"/>
      <c r="AU131" s="469"/>
      <c r="AV131" s="469"/>
      <c r="AW131" s="475"/>
      <c r="AX131" s="471">
        <f t="shared" si="109"/>
        <v>0</v>
      </c>
      <c r="AY131" s="497"/>
      <c r="AZ131" s="469"/>
      <c r="BA131" s="469"/>
      <c r="BB131" s="478"/>
      <c r="BC131" s="469"/>
      <c r="BD131" s="469"/>
      <c r="BE131" s="469"/>
      <c r="BF131" s="475"/>
      <c r="BG131" s="479">
        <f t="shared" si="87"/>
        <v>0</v>
      </c>
      <c r="BH131" s="480"/>
      <c r="BI131" s="481"/>
      <c r="BJ131" s="481"/>
      <c r="BK131" s="481"/>
      <c r="BL131" s="482"/>
      <c r="BM131" s="481"/>
      <c r="BN131" s="481"/>
      <c r="BO131" s="483"/>
      <c r="BP131" s="482">
        <f t="shared" si="73"/>
        <v>0</v>
      </c>
      <c r="BQ131" s="479">
        <f t="shared" si="102"/>
        <v>0</v>
      </c>
      <c r="BR131" s="480"/>
      <c r="BS131" s="481"/>
      <c r="BT131" s="481"/>
      <c r="BU131" s="481"/>
      <c r="BV131" s="482"/>
      <c r="BW131" s="481"/>
      <c r="BX131" s="481"/>
      <c r="BY131" s="483"/>
      <c r="BZ131" s="482">
        <f t="shared" si="91"/>
        <v>0</v>
      </c>
      <c r="CA131" s="479">
        <f t="shared" si="110"/>
        <v>0</v>
      </c>
      <c r="CB131" s="638"/>
      <c r="CC131" s="469"/>
      <c r="CD131" s="469"/>
      <c r="CE131" s="469"/>
      <c r="CF131" s="481"/>
      <c r="CG131" s="481"/>
      <c r="CH131" s="481"/>
      <c r="CI131" s="483"/>
      <c r="CJ131" s="485">
        <f t="shared" si="111"/>
        <v>0</v>
      </c>
      <c r="CK131" s="486">
        <f t="shared" si="103"/>
        <v>0</v>
      </c>
      <c r="CL131" s="836">
        <f t="shared" si="112"/>
        <v>0</v>
      </c>
      <c r="CM131" s="1037" t="s">
        <v>517</v>
      </c>
      <c r="CN131" s="1040">
        <v>85000</v>
      </c>
      <c r="CO131" s="1039">
        <v>1</v>
      </c>
      <c r="CP131" s="1039">
        <v>10</v>
      </c>
      <c r="CQ131" s="1041">
        <v>266</v>
      </c>
      <c r="CR131" s="748">
        <v>0.9</v>
      </c>
      <c r="CS131" s="471">
        <f t="shared" si="113"/>
        <v>85000</v>
      </c>
      <c r="CT131" s="488"/>
      <c r="CU131" s="469"/>
      <c r="CV131" s="469"/>
      <c r="CW131" s="469"/>
      <c r="CX131" s="489"/>
      <c r="CY131" s="490"/>
      <c r="CZ131" s="491">
        <f t="shared" si="114"/>
        <v>0</v>
      </c>
      <c r="DA131" s="491">
        <f t="shared" si="92"/>
        <v>0</v>
      </c>
      <c r="DB131" s="492">
        <f t="shared" si="104"/>
        <v>203490</v>
      </c>
      <c r="DC131" s="493">
        <f t="shared" si="93"/>
        <v>0</v>
      </c>
      <c r="DD131" s="494">
        <f t="shared" si="117"/>
        <v>0</v>
      </c>
      <c r="DE131" s="494">
        <f t="shared" si="116"/>
        <v>0</v>
      </c>
      <c r="DF131" s="494">
        <f t="shared" si="120"/>
        <v>0</v>
      </c>
      <c r="DG131" s="494">
        <f t="shared" si="94"/>
        <v>0</v>
      </c>
      <c r="DH131" s="494">
        <f t="shared" si="95"/>
        <v>0</v>
      </c>
      <c r="DI131" s="494">
        <f t="shared" si="121"/>
        <v>0</v>
      </c>
      <c r="DJ131" s="494">
        <f t="shared" si="96"/>
        <v>0</v>
      </c>
      <c r="DK131" s="494">
        <f t="shared" si="105"/>
        <v>0</v>
      </c>
      <c r="DL131" s="479">
        <f t="shared" si="122"/>
        <v>0</v>
      </c>
      <c r="DQ131" s="169">
        <f t="shared" si="130"/>
        <v>0</v>
      </c>
      <c r="DR131" s="169">
        <f t="shared" si="130"/>
        <v>0</v>
      </c>
      <c r="DS131" s="169">
        <f t="shared" si="130"/>
        <v>0</v>
      </c>
      <c r="DT131" s="169">
        <f t="shared" si="130"/>
        <v>0</v>
      </c>
      <c r="DU131" s="169">
        <f t="shared" si="130"/>
        <v>0</v>
      </c>
      <c r="DV131" s="169">
        <f t="shared" si="130"/>
        <v>0</v>
      </c>
      <c r="DW131" s="169">
        <f t="shared" si="130"/>
        <v>0</v>
      </c>
      <c r="DX131" s="169">
        <f t="shared" si="130"/>
        <v>0</v>
      </c>
      <c r="DY131" s="169">
        <f t="shared" si="130"/>
        <v>0</v>
      </c>
      <c r="DZ131" s="169">
        <f t="shared" si="130"/>
        <v>0</v>
      </c>
      <c r="EA131" s="169">
        <f t="shared" si="130"/>
        <v>0</v>
      </c>
      <c r="EB131" s="169">
        <f t="shared" si="130"/>
        <v>0</v>
      </c>
      <c r="EC131" s="169">
        <f t="shared" si="130"/>
        <v>0</v>
      </c>
      <c r="ED131" s="169">
        <f t="shared" si="130"/>
        <v>0</v>
      </c>
      <c r="EE131" s="169">
        <f t="shared" si="130"/>
        <v>0</v>
      </c>
      <c r="EF131" s="169">
        <f t="shared" si="130"/>
        <v>0</v>
      </c>
      <c r="EG131" s="169">
        <f t="shared" si="127"/>
        <v>0</v>
      </c>
      <c r="EH131" s="169">
        <f t="shared" si="127"/>
        <v>0</v>
      </c>
      <c r="EI131" s="169">
        <f t="shared" si="127"/>
        <v>0</v>
      </c>
      <c r="EJ131" s="169">
        <f t="shared" si="127"/>
        <v>0</v>
      </c>
      <c r="EK131" s="169">
        <f t="shared" si="127"/>
        <v>0</v>
      </c>
      <c r="EL131" s="169">
        <f t="shared" si="127"/>
        <v>0</v>
      </c>
      <c r="EM131" s="169">
        <f t="shared" si="127"/>
        <v>0</v>
      </c>
      <c r="EN131" s="169">
        <f t="shared" si="127"/>
        <v>0</v>
      </c>
      <c r="EP131" s="169">
        <f t="shared" si="131"/>
        <v>0</v>
      </c>
      <c r="EQ131" s="169">
        <f t="shared" si="131"/>
        <v>0</v>
      </c>
      <c r="ER131" s="169">
        <f t="shared" si="131"/>
        <v>0</v>
      </c>
      <c r="ES131" s="169">
        <f t="shared" si="131"/>
        <v>0</v>
      </c>
      <c r="ET131" s="169">
        <f t="shared" si="131"/>
        <v>0</v>
      </c>
      <c r="EU131" s="169">
        <f t="shared" si="131"/>
        <v>0</v>
      </c>
      <c r="EV131" s="169">
        <f t="shared" si="131"/>
        <v>0</v>
      </c>
      <c r="EW131" s="169">
        <f t="shared" si="131"/>
        <v>0</v>
      </c>
      <c r="EX131" s="169">
        <f t="shared" si="131"/>
        <v>0</v>
      </c>
      <c r="EY131" s="169">
        <f t="shared" si="131"/>
        <v>0</v>
      </c>
      <c r="EZ131" s="169">
        <f t="shared" si="131"/>
        <v>0</v>
      </c>
      <c r="FA131" s="169">
        <f t="shared" si="131"/>
        <v>0</v>
      </c>
      <c r="FB131" s="169">
        <f t="shared" si="131"/>
        <v>0</v>
      </c>
      <c r="FC131" s="169">
        <f t="shared" si="131"/>
        <v>0</v>
      </c>
      <c r="FD131" s="169">
        <f t="shared" si="131"/>
        <v>0</v>
      </c>
      <c r="FE131" s="169">
        <f t="shared" si="131"/>
        <v>0</v>
      </c>
      <c r="FF131" s="169">
        <f t="shared" si="128"/>
        <v>0</v>
      </c>
      <c r="FG131" s="169">
        <f t="shared" si="128"/>
        <v>0</v>
      </c>
      <c r="FH131" s="169">
        <f t="shared" si="128"/>
        <v>0</v>
      </c>
      <c r="FI131" s="169">
        <f t="shared" si="128"/>
        <v>0</v>
      </c>
      <c r="FJ131" s="169">
        <f t="shared" si="128"/>
        <v>0</v>
      </c>
      <c r="FK131" s="169">
        <f t="shared" si="128"/>
        <v>0</v>
      </c>
      <c r="FL131" s="169">
        <f t="shared" si="128"/>
        <v>0</v>
      </c>
      <c r="FM131" s="169">
        <f t="shared" si="128"/>
        <v>0</v>
      </c>
      <c r="FO131" s="169">
        <f t="shared" si="132"/>
        <v>0</v>
      </c>
      <c r="FP131" s="169">
        <f t="shared" si="132"/>
        <v>0</v>
      </c>
      <c r="FQ131" s="169">
        <f t="shared" si="132"/>
        <v>0</v>
      </c>
      <c r="FR131" s="169">
        <f t="shared" si="132"/>
        <v>0</v>
      </c>
      <c r="FS131" s="169">
        <f t="shared" si="132"/>
        <v>0</v>
      </c>
      <c r="FT131" s="169">
        <f t="shared" si="132"/>
        <v>0</v>
      </c>
      <c r="FU131" s="169">
        <f t="shared" si="132"/>
        <v>0</v>
      </c>
      <c r="FV131" s="169">
        <f t="shared" si="132"/>
        <v>0</v>
      </c>
      <c r="FW131" s="169">
        <f t="shared" si="132"/>
        <v>0</v>
      </c>
      <c r="FX131" s="169">
        <f t="shared" si="132"/>
        <v>0</v>
      </c>
      <c r="FY131" s="169">
        <f t="shared" si="132"/>
        <v>0</v>
      </c>
      <c r="FZ131" s="169">
        <f t="shared" si="132"/>
        <v>0</v>
      </c>
      <c r="GA131" s="169">
        <f t="shared" si="132"/>
        <v>0</v>
      </c>
      <c r="GB131" s="169">
        <f t="shared" si="132"/>
        <v>0</v>
      </c>
      <c r="GC131" s="169">
        <f t="shared" si="132"/>
        <v>0</v>
      </c>
      <c r="GD131" s="169">
        <f t="shared" si="132"/>
        <v>0</v>
      </c>
      <c r="GE131" s="169">
        <f t="shared" si="129"/>
        <v>0</v>
      </c>
      <c r="GF131" s="169">
        <f t="shared" si="129"/>
        <v>0</v>
      </c>
      <c r="GG131" s="169">
        <f t="shared" si="129"/>
        <v>0</v>
      </c>
      <c r="GH131" s="169">
        <f t="shared" si="129"/>
        <v>0</v>
      </c>
      <c r="GI131" s="169">
        <f t="shared" si="129"/>
        <v>0</v>
      </c>
      <c r="GJ131" s="169">
        <f t="shared" si="129"/>
        <v>0</v>
      </c>
      <c r="GK131" s="169">
        <f t="shared" si="129"/>
        <v>0</v>
      </c>
      <c r="GL131" s="169">
        <f t="shared" si="129"/>
        <v>0</v>
      </c>
    </row>
    <row r="132" spans="1:194" s="169" customFormat="1" ht="15">
      <c r="A132" s="499"/>
      <c r="B132" s="499"/>
      <c r="D132" s="635"/>
      <c r="E132" s="450"/>
      <c r="F132" s="450"/>
      <c r="G132" s="450"/>
      <c r="H132" s="500"/>
      <c r="I132" s="452"/>
      <c r="J132" s="453"/>
      <c r="K132" s="453"/>
      <c r="L132" s="450"/>
      <c r="M132" s="450"/>
      <c r="N132" s="454"/>
      <c r="O132" s="455">
        <f t="shared" si="97"/>
        <v>0</v>
      </c>
      <c r="P132" s="456"/>
      <c r="Q132" s="457">
        <f t="shared" si="98"/>
        <v>0</v>
      </c>
      <c r="R132" s="457">
        <f t="shared" si="99"/>
        <v>0</v>
      </c>
      <c r="S132" s="458" t="e">
        <f>#REF!</f>
        <v>#REF!</v>
      </c>
      <c r="T132" s="458">
        <v>37</v>
      </c>
      <c r="U132" s="458" t="e">
        <f t="shared" si="100"/>
        <v>#REF!</v>
      </c>
      <c r="V132" s="459"/>
      <c r="W132" s="459"/>
      <c r="X132" s="460">
        <f t="shared" si="101"/>
        <v>0</v>
      </c>
      <c r="Y132" s="461">
        <f t="shared" si="106"/>
        <v>0</v>
      </c>
      <c r="Z132" s="462"/>
      <c r="AA132" s="463"/>
      <c r="AB132" s="464"/>
      <c r="AC132" s="464"/>
      <c r="AD132" s="464"/>
      <c r="AE132" s="465"/>
      <c r="AF132" s="466"/>
      <c r="AG132" s="488"/>
      <c r="AH132" s="469"/>
      <c r="AI132" s="469"/>
      <c r="AJ132" s="469"/>
      <c r="AK132" s="469"/>
      <c r="AL132" s="469"/>
      <c r="AM132" s="469"/>
      <c r="AN132" s="469"/>
      <c r="AO132" s="471">
        <f t="shared" si="108"/>
        <v>0</v>
      </c>
      <c r="AP132" s="497"/>
      <c r="AQ132" s="496"/>
      <c r="AR132" s="496"/>
      <c r="AS132" s="496"/>
      <c r="AT132" s="514"/>
      <c r="AU132" s="469"/>
      <c r="AV132" s="469"/>
      <c r="AW132" s="475"/>
      <c r="AX132" s="471">
        <f t="shared" si="109"/>
        <v>0</v>
      </c>
      <c r="AY132" s="497"/>
      <c r="AZ132" s="469"/>
      <c r="BA132" s="469"/>
      <c r="BB132" s="478"/>
      <c r="BC132" s="469"/>
      <c r="BD132" s="469"/>
      <c r="BE132" s="469"/>
      <c r="BF132" s="475"/>
      <c r="BG132" s="479">
        <f t="shared" si="87"/>
        <v>0</v>
      </c>
      <c r="BH132" s="480"/>
      <c r="BI132" s="481"/>
      <c r="BJ132" s="481"/>
      <c r="BK132" s="481"/>
      <c r="BL132" s="482"/>
      <c r="BM132" s="481"/>
      <c r="BN132" s="481"/>
      <c r="BO132" s="483"/>
      <c r="BP132" s="482">
        <f t="shared" si="73"/>
        <v>0</v>
      </c>
      <c r="BQ132" s="479">
        <f t="shared" si="102"/>
        <v>0</v>
      </c>
      <c r="BR132" s="480"/>
      <c r="BS132" s="481"/>
      <c r="BT132" s="481"/>
      <c r="BU132" s="481"/>
      <c r="BV132" s="482"/>
      <c r="BW132" s="481"/>
      <c r="BX132" s="481"/>
      <c r="BY132" s="483"/>
      <c r="BZ132" s="482">
        <f t="shared" si="91"/>
        <v>0</v>
      </c>
      <c r="CA132" s="479">
        <f t="shared" si="110"/>
        <v>0</v>
      </c>
      <c r="CB132" s="638"/>
      <c r="CC132" s="469"/>
      <c r="CD132" s="469"/>
      <c r="CE132" s="469"/>
      <c r="CF132" s="481"/>
      <c r="CG132" s="481"/>
      <c r="CH132" s="481"/>
      <c r="CI132" s="483"/>
      <c r="CJ132" s="485">
        <f t="shared" si="111"/>
        <v>0</v>
      </c>
      <c r="CK132" s="486">
        <f t="shared" si="103"/>
        <v>0</v>
      </c>
      <c r="CL132" s="836">
        <f t="shared" si="112"/>
        <v>0</v>
      </c>
      <c r="CM132" s="1037" t="s">
        <v>518</v>
      </c>
      <c r="CN132" s="1039">
        <v>500</v>
      </c>
      <c r="CO132" s="1039">
        <v>1</v>
      </c>
      <c r="CP132" s="1039">
        <v>2</v>
      </c>
      <c r="CQ132" s="1041">
        <v>266</v>
      </c>
      <c r="CR132" s="748">
        <v>0.9</v>
      </c>
      <c r="CS132" s="471">
        <f t="shared" si="113"/>
        <v>500</v>
      </c>
      <c r="CT132" s="488"/>
      <c r="CU132" s="469"/>
      <c r="CV132" s="469"/>
      <c r="CW132" s="469"/>
      <c r="CX132" s="489"/>
      <c r="CY132" s="490"/>
      <c r="CZ132" s="491">
        <f t="shared" si="114"/>
        <v>0</v>
      </c>
      <c r="DA132" s="491">
        <f t="shared" si="92"/>
        <v>0</v>
      </c>
      <c r="DB132" s="492">
        <f t="shared" si="104"/>
        <v>239.4</v>
      </c>
      <c r="DC132" s="493">
        <f t="shared" si="93"/>
        <v>0</v>
      </c>
      <c r="DD132" s="494">
        <f t="shared" si="117"/>
        <v>0</v>
      </c>
      <c r="DE132" s="494">
        <f t="shared" si="116"/>
        <v>0</v>
      </c>
      <c r="DF132" s="494">
        <f t="shared" si="120"/>
        <v>0</v>
      </c>
      <c r="DG132" s="494">
        <f t="shared" si="94"/>
        <v>0</v>
      </c>
      <c r="DH132" s="494">
        <f t="shared" si="95"/>
        <v>0</v>
      </c>
      <c r="DI132" s="494">
        <f t="shared" si="121"/>
        <v>0</v>
      </c>
      <c r="DJ132" s="494">
        <f t="shared" si="96"/>
        <v>0</v>
      </c>
      <c r="DK132" s="494">
        <f t="shared" si="105"/>
        <v>0</v>
      </c>
      <c r="DL132" s="479">
        <f t="shared" si="122"/>
        <v>0</v>
      </c>
      <c r="DQ132" s="169">
        <f t="shared" si="130"/>
        <v>0</v>
      </c>
      <c r="DR132" s="169">
        <f t="shared" si="130"/>
        <v>0</v>
      </c>
      <c r="DS132" s="169">
        <f t="shared" si="130"/>
        <v>0</v>
      </c>
      <c r="DT132" s="169">
        <f t="shared" si="130"/>
        <v>0</v>
      </c>
      <c r="DU132" s="169">
        <f t="shared" si="130"/>
        <v>0</v>
      </c>
      <c r="DV132" s="169">
        <f t="shared" si="130"/>
        <v>0</v>
      </c>
      <c r="DW132" s="169">
        <f t="shared" si="130"/>
        <v>0</v>
      </c>
      <c r="DX132" s="169">
        <f t="shared" si="130"/>
        <v>0</v>
      </c>
      <c r="DY132" s="169">
        <f t="shared" si="130"/>
        <v>0</v>
      </c>
      <c r="DZ132" s="169">
        <f t="shared" si="130"/>
        <v>0</v>
      </c>
      <c r="EA132" s="169">
        <f t="shared" si="130"/>
        <v>0</v>
      </c>
      <c r="EB132" s="169">
        <f t="shared" si="130"/>
        <v>0</v>
      </c>
      <c r="EC132" s="169">
        <f t="shared" si="130"/>
        <v>0</v>
      </c>
      <c r="ED132" s="169">
        <f t="shared" si="130"/>
        <v>0</v>
      </c>
      <c r="EE132" s="169">
        <f t="shared" si="130"/>
        <v>0</v>
      </c>
      <c r="EF132" s="169">
        <f t="shared" si="130"/>
        <v>0</v>
      </c>
      <c r="EG132" s="169">
        <f t="shared" si="127"/>
        <v>0</v>
      </c>
      <c r="EH132" s="169">
        <f t="shared" si="127"/>
        <v>0</v>
      </c>
      <c r="EI132" s="169">
        <f t="shared" si="127"/>
        <v>0</v>
      </c>
      <c r="EJ132" s="169">
        <f t="shared" si="127"/>
        <v>0</v>
      </c>
      <c r="EK132" s="169">
        <f t="shared" si="127"/>
        <v>0</v>
      </c>
      <c r="EL132" s="169">
        <f t="shared" si="127"/>
        <v>0</v>
      </c>
      <c r="EM132" s="169">
        <f t="shared" si="127"/>
        <v>0</v>
      </c>
      <c r="EN132" s="169">
        <f t="shared" si="127"/>
        <v>0</v>
      </c>
      <c r="EP132" s="169">
        <f t="shared" si="131"/>
        <v>0</v>
      </c>
      <c r="EQ132" s="169">
        <f t="shared" si="131"/>
        <v>0</v>
      </c>
      <c r="ER132" s="169">
        <f t="shared" si="131"/>
        <v>0</v>
      </c>
      <c r="ES132" s="169">
        <f t="shared" si="131"/>
        <v>0</v>
      </c>
      <c r="ET132" s="169">
        <f t="shared" si="131"/>
        <v>0</v>
      </c>
      <c r="EU132" s="169">
        <f t="shared" si="131"/>
        <v>0</v>
      </c>
      <c r="EV132" s="169">
        <f t="shared" si="131"/>
        <v>0</v>
      </c>
      <c r="EW132" s="169">
        <f t="shared" si="131"/>
        <v>0</v>
      </c>
      <c r="EX132" s="169">
        <f t="shared" si="131"/>
        <v>0</v>
      </c>
      <c r="EY132" s="169">
        <f t="shared" si="131"/>
        <v>0</v>
      </c>
      <c r="EZ132" s="169">
        <f t="shared" si="131"/>
        <v>0</v>
      </c>
      <c r="FA132" s="169">
        <f t="shared" si="131"/>
        <v>0</v>
      </c>
      <c r="FB132" s="169">
        <f t="shared" si="131"/>
        <v>0</v>
      </c>
      <c r="FC132" s="169">
        <f t="shared" si="131"/>
        <v>0</v>
      </c>
      <c r="FD132" s="169">
        <f t="shared" si="131"/>
        <v>0</v>
      </c>
      <c r="FE132" s="169">
        <f t="shared" si="131"/>
        <v>0</v>
      </c>
      <c r="FF132" s="169">
        <f t="shared" si="128"/>
        <v>0</v>
      </c>
      <c r="FG132" s="169">
        <f t="shared" si="128"/>
        <v>0</v>
      </c>
      <c r="FH132" s="169">
        <f t="shared" si="128"/>
        <v>0</v>
      </c>
      <c r="FI132" s="169">
        <f t="shared" si="128"/>
        <v>0</v>
      </c>
      <c r="FJ132" s="169">
        <f t="shared" si="128"/>
        <v>0</v>
      </c>
      <c r="FK132" s="169">
        <f t="shared" si="128"/>
        <v>0</v>
      </c>
      <c r="FL132" s="169">
        <f t="shared" si="128"/>
        <v>0</v>
      </c>
      <c r="FM132" s="169">
        <f t="shared" si="128"/>
        <v>0</v>
      </c>
      <c r="FO132" s="169">
        <f t="shared" si="132"/>
        <v>0</v>
      </c>
      <c r="FP132" s="169">
        <f t="shared" si="132"/>
        <v>0</v>
      </c>
      <c r="FQ132" s="169">
        <f t="shared" si="132"/>
        <v>0</v>
      </c>
      <c r="FR132" s="169">
        <f t="shared" si="132"/>
        <v>0</v>
      </c>
      <c r="FS132" s="169">
        <f t="shared" si="132"/>
        <v>0</v>
      </c>
      <c r="FT132" s="169">
        <f t="shared" si="132"/>
        <v>0</v>
      </c>
      <c r="FU132" s="169">
        <f t="shared" si="132"/>
        <v>0</v>
      </c>
      <c r="FV132" s="169">
        <f t="shared" si="132"/>
        <v>0</v>
      </c>
      <c r="FW132" s="169">
        <f t="shared" si="132"/>
        <v>0</v>
      </c>
      <c r="FX132" s="169">
        <f t="shared" si="132"/>
        <v>0</v>
      </c>
      <c r="FY132" s="169">
        <f t="shared" si="132"/>
        <v>0</v>
      </c>
      <c r="FZ132" s="169">
        <f t="shared" si="132"/>
        <v>0</v>
      </c>
      <c r="GA132" s="169">
        <f t="shared" si="132"/>
        <v>0</v>
      </c>
      <c r="GB132" s="169">
        <f t="shared" si="132"/>
        <v>0</v>
      </c>
      <c r="GC132" s="169">
        <f t="shared" si="132"/>
        <v>0</v>
      </c>
      <c r="GD132" s="169">
        <f t="shared" si="132"/>
        <v>0</v>
      </c>
      <c r="GE132" s="169">
        <f t="shared" si="129"/>
        <v>0</v>
      </c>
      <c r="GF132" s="169">
        <f t="shared" si="129"/>
        <v>0</v>
      </c>
      <c r="GG132" s="169">
        <f t="shared" si="129"/>
        <v>0</v>
      </c>
      <c r="GH132" s="169">
        <f t="shared" si="129"/>
        <v>0</v>
      </c>
      <c r="GI132" s="169">
        <f t="shared" si="129"/>
        <v>0</v>
      </c>
      <c r="GJ132" s="169">
        <f t="shared" si="129"/>
        <v>0</v>
      </c>
      <c r="GK132" s="169">
        <f t="shared" si="129"/>
        <v>0</v>
      </c>
      <c r="GL132" s="169">
        <f t="shared" si="129"/>
        <v>0</v>
      </c>
    </row>
    <row r="133" spans="1:194" s="169" customFormat="1" ht="25.5">
      <c r="A133" s="499"/>
      <c r="B133" s="499"/>
      <c r="D133" s="635"/>
      <c r="E133" s="450"/>
      <c r="F133" s="450"/>
      <c r="G133" s="450"/>
      <c r="H133" s="500"/>
      <c r="I133" s="452"/>
      <c r="J133" s="453"/>
      <c r="K133" s="453"/>
      <c r="L133" s="450"/>
      <c r="M133" s="450"/>
      <c r="N133" s="454"/>
      <c r="O133" s="455">
        <f t="shared" si="97"/>
        <v>0</v>
      </c>
      <c r="P133" s="456"/>
      <c r="Q133" s="457">
        <f t="shared" si="98"/>
        <v>0</v>
      </c>
      <c r="R133" s="457">
        <f t="shared" si="99"/>
        <v>0</v>
      </c>
      <c r="S133" s="458" t="e">
        <f>#REF!</f>
        <v>#REF!</v>
      </c>
      <c r="T133" s="458">
        <v>38</v>
      </c>
      <c r="U133" s="458" t="e">
        <f t="shared" si="100"/>
        <v>#REF!</v>
      </c>
      <c r="V133" s="459"/>
      <c r="W133" s="459"/>
      <c r="X133" s="460">
        <f t="shared" si="101"/>
        <v>0</v>
      </c>
      <c r="Y133" s="461">
        <f t="shared" si="106"/>
        <v>0</v>
      </c>
      <c r="Z133" s="462"/>
      <c r="AA133" s="463"/>
      <c r="AB133" s="464"/>
      <c r="AC133" s="464"/>
      <c r="AD133" s="464"/>
      <c r="AE133" s="465"/>
      <c r="AF133" s="466"/>
      <c r="AG133" s="488"/>
      <c r="AH133" s="469"/>
      <c r="AI133" s="469"/>
      <c r="AJ133" s="469"/>
      <c r="AK133" s="469"/>
      <c r="AL133" s="469"/>
      <c r="AM133" s="469"/>
      <c r="AN133" s="469"/>
      <c r="AO133" s="471">
        <f t="shared" si="108"/>
        <v>0</v>
      </c>
      <c r="AP133" s="497"/>
      <c r="AQ133" s="496"/>
      <c r="AR133" s="496"/>
      <c r="AS133" s="496"/>
      <c r="AT133" s="514"/>
      <c r="AU133" s="469"/>
      <c r="AV133" s="469"/>
      <c r="AW133" s="475"/>
      <c r="AX133" s="471">
        <f t="shared" si="109"/>
        <v>0</v>
      </c>
      <c r="AY133" s="497"/>
      <c r="AZ133" s="469"/>
      <c r="BA133" s="469"/>
      <c r="BB133" s="478"/>
      <c r="BC133" s="469"/>
      <c r="BD133" s="469"/>
      <c r="BE133" s="469"/>
      <c r="BF133" s="475"/>
      <c r="BG133" s="479">
        <f t="shared" si="87"/>
        <v>0</v>
      </c>
      <c r="BH133" s="480"/>
      <c r="BI133" s="481"/>
      <c r="BJ133" s="481"/>
      <c r="BK133" s="481"/>
      <c r="BL133" s="482"/>
      <c r="BM133" s="481"/>
      <c r="BN133" s="481"/>
      <c r="BO133" s="483"/>
      <c r="BP133" s="482">
        <f t="shared" ref="BP133:BP206" si="133">BK133</f>
        <v>0</v>
      </c>
      <c r="BQ133" s="479">
        <f t="shared" si="102"/>
        <v>0</v>
      </c>
      <c r="BR133" s="480"/>
      <c r="BS133" s="481"/>
      <c r="BT133" s="481"/>
      <c r="BU133" s="481"/>
      <c r="BV133" s="482"/>
      <c r="BW133" s="481"/>
      <c r="BX133" s="481"/>
      <c r="BY133" s="483"/>
      <c r="BZ133" s="482">
        <f t="shared" si="91"/>
        <v>0</v>
      </c>
      <c r="CA133" s="479">
        <f t="shared" si="110"/>
        <v>0</v>
      </c>
      <c r="CB133" s="638"/>
      <c r="CC133" s="469"/>
      <c r="CD133" s="469"/>
      <c r="CE133" s="469"/>
      <c r="CF133" s="481"/>
      <c r="CG133" s="481"/>
      <c r="CH133" s="481"/>
      <c r="CI133" s="483"/>
      <c r="CJ133" s="485">
        <f t="shared" si="111"/>
        <v>0</v>
      </c>
      <c r="CK133" s="486">
        <f t="shared" si="103"/>
        <v>0</v>
      </c>
      <c r="CL133" s="836">
        <f t="shared" si="112"/>
        <v>0</v>
      </c>
      <c r="CM133" s="1037" t="s">
        <v>519</v>
      </c>
      <c r="CN133" s="1040">
        <v>35000</v>
      </c>
      <c r="CO133" s="1039">
        <v>1</v>
      </c>
      <c r="CP133" s="1039">
        <v>10</v>
      </c>
      <c r="CQ133" s="1041">
        <v>266</v>
      </c>
      <c r="CR133" s="748">
        <v>0.9</v>
      </c>
      <c r="CS133" s="471">
        <f t="shared" si="113"/>
        <v>35000</v>
      </c>
      <c r="CT133" s="488"/>
      <c r="CU133" s="469"/>
      <c r="CV133" s="469"/>
      <c r="CW133" s="469"/>
      <c r="CX133" s="489"/>
      <c r="CY133" s="490"/>
      <c r="CZ133" s="491">
        <f t="shared" si="114"/>
        <v>0</v>
      </c>
      <c r="DA133" s="491">
        <f t="shared" si="92"/>
        <v>0</v>
      </c>
      <c r="DB133" s="492">
        <f t="shared" si="104"/>
        <v>83790</v>
      </c>
      <c r="DC133" s="493">
        <f t="shared" si="93"/>
        <v>0</v>
      </c>
      <c r="DD133" s="494">
        <f t="shared" si="117"/>
        <v>0</v>
      </c>
      <c r="DE133" s="494">
        <f t="shared" si="116"/>
        <v>0</v>
      </c>
      <c r="DF133" s="494">
        <f t="shared" si="120"/>
        <v>0</v>
      </c>
      <c r="DG133" s="494">
        <f t="shared" si="94"/>
        <v>0</v>
      </c>
      <c r="DH133" s="494">
        <f t="shared" si="95"/>
        <v>0</v>
      </c>
      <c r="DI133" s="494">
        <f t="shared" si="121"/>
        <v>0</v>
      </c>
      <c r="DJ133" s="494">
        <f t="shared" si="96"/>
        <v>0</v>
      </c>
      <c r="DK133" s="494">
        <f t="shared" si="105"/>
        <v>0</v>
      </c>
      <c r="DL133" s="479">
        <f t="shared" si="122"/>
        <v>0</v>
      </c>
      <c r="DQ133" s="169">
        <f t="shared" si="130"/>
        <v>0</v>
      </c>
      <c r="DR133" s="169">
        <f t="shared" si="130"/>
        <v>0</v>
      </c>
      <c r="DS133" s="169">
        <f t="shared" si="130"/>
        <v>0</v>
      </c>
      <c r="DT133" s="169">
        <f t="shared" si="130"/>
        <v>0</v>
      </c>
      <c r="DU133" s="169">
        <f t="shared" si="130"/>
        <v>0</v>
      </c>
      <c r="DV133" s="169">
        <f t="shared" si="130"/>
        <v>0</v>
      </c>
      <c r="DW133" s="169">
        <f t="shared" si="130"/>
        <v>0</v>
      </c>
      <c r="DX133" s="169">
        <f t="shared" si="130"/>
        <v>0</v>
      </c>
      <c r="DY133" s="169">
        <f t="shared" si="130"/>
        <v>0</v>
      </c>
      <c r="DZ133" s="169">
        <f t="shared" si="130"/>
        <v>0</v>
      </c>
      <c r="EA133" s="169">
        <f t="shared" si="130"/>
        <v>0</v>
      </c>
      <c r="EB133" s="169">
        <f t="shared" si="130"/>
        <v>0</v>
      </c>
      <c r="EC133" s="169">
        <f t="shared" si="130"/>
        <v>0</v>
      </c>
      <c r="ED133" s="169">
        <f t="shared" si="130"/>
        <v>0</v>
      </c>
      <c r="EE133" s="169">
        <f t="shared" si="130"/>
        <v>0</v>
      </c>
      <c r="EF133" s="169">
        <f>IF($I133=EF$3,$X133,0)</f>
        <v>0</v>
      </c>
      <c r="EG133" s="169">
        <f t="shared" si="127"/>
        <v>0</v>
      </c>
      <c r="EH133" s="169">
        <f t="shared" si="127"/>
        <v>0</v>
      </c>
      <c r="EI133" s="169">
        <f t="shared" si="127"/>
        <v>0</v>
      </c>
      <c r="EJ133" s="169">
        <f t="shared" si="127"/>
        <v>0</v>
      </c>
      <c r="EK133" s="169">
        <f t="shared" si="127"/>
        <v>0</v>
      </c>
      <c r="EL133" s="169">
        <f t="shared" si="127"/>
        <v>0</v>
      </c>
      <c r="EM133" s="169">
        <f t="shared" si="127"/>
        <v>0</v>
      </c>
      <c r="EN133" s="169">
        <f t="shared" si="127"/>
        <v>0</v>
      </c>
      <c r="EP133" s="169">
        <f t="shared" si="131"/>
        <v>0</v>
      </c>
      <c r="EQ133" s="169">
        <f t="shared" si="131"/>
        <v>0</v>
      </c>
      <c r="ER133" s="169">
        <f t="shared" si="131"/>
        <v>0</v>
      </c>
      <c r="ES133" s="169">
        <f t="shared" si="131"/>
        <v>0</v>
      </c>
      <c r="ET133" s="169">
        <f t="shared" si="131"/>
        <v>0</v>
      </c>
      <c r="EU133" s="169">
        <f t="shared" si="131"/>
        <v>0</v>
      </c>
      <c r="EV133" s="169">
        <f t="shared" si="131"/>
        <v>0</v>
      </c>
      <c r="EW133" s="169">
        <f t="shared" si="131"/>
        <v>0</v>
      </c>
      <c r="EX133" s="169">
        <f t="shared" si="131"/>
        <v>0</v>
      </c>
      <c r="EY133" s="169">
        <f t="shared" si="131"/>
        <v>0</v>
      </c>
      <c r="EZ133" s="169">
        <f t="shared" si="131"/>
        <v>0</v>
      </c>
      <c r="FA133" s="169">
        <f t="shared" si="131"/>
        <v>0</v>
      </c>
      <c r="FB133" s="169">
        <f t="shared" si="131"/>
        <v>0</v>
      </c>
      <c r="FC133" s="169">
        <f t="shared" si="131"/>
        <v>0</v>
      </c>
      <c r="FD133" s="169">
        <f t="shared" si="131"/>
        <v>0</v>
      </c>
      <c r="FE133" s="169">
        <f t="shared" si="131"/>
        <v>0</v>
      </c>
      <c r="FF133" s="169">
        <f t="shared" si="128"/>
        <v>0</v>
      </c>
      <c r="FG133" s="169">
        <f t="shared" si="128"/>
        <v>0</v>
      </c>
      <c r="FH133" s="169">
        <f t="shared" si="128"/>
        <v>0</v>
      </c>
      <c r="FI133" s="169">
        <f t="shared" si="128"/>
        <v>0</v>
      </c>
      <c r="FJ133" s="169">
        <f t="shared" si="128"/>
        <v>0</v>
      </c>
      <c r="FK133" s="169">
        <f t="shared" si="128"/>
        <v>0</v>
      </c>
      <c r="FL133" s="169">
        <f t="shared" si="128"/>
        <v>0</v>
      </c>
      <c r="FM133" s="169">
        <f t="shared" si="128"/>
        <v>0</v>
      </c>
      <c r="FO133" s="169">
        <f t="shared" si="132"/>
        <v>0</v>
      </c>
      <c r="FP133" s="169">
        <f t="shared" si="132"/>
        <v>0</v>
      </c>
      <c r="FQ133" s="169">
        <f t="shared" si="132"/>
        <v>0</v>
      </c>
      <c r="FR133" s="169">
        <f t="shared" si="132"/>
        <v>0</v>
      </c>
      <c r="FS133" s="169">
        <f t="shared" si="132"/>
        <v>0</v>
      </c>
      <c r="FT133" s="169">
        <f t="shared" si="132"/>
        <v>0</v>
      </c>
      <c r="FU133" s="169">
        <f t="shared" si="132"/>
        <v>0</v>
      </c>
      <c r="FV133" s="169">
        <f t="shared" si="132"/>
        <v>0</v>
      </c>
      <c r="FW133" s="169">
        <f t="shared" si="132"/>
        <v>0</v>
      </c>
      <c r="FX133" s="169">
        <f t="shared" si="132"/>
        <v>0</v>
      </c>
      <c r="FY133" s="169">
        <f t="shared" si="132"/>
        <v>0</v>
      </c>
      <c r="FZ133" s="169">
        <f t="shared" si="132"/>
        <v>0</v>
      </c>
      <c r="GA133" s="169">
        <f t="shared" si="132"/>
        <v>0</v>
      </c>
      <c r="GB133" s="169">
        <f t="shared" si="132"/>
        <v>0</v>
      </c>
      <c r="GC133" s="169">
        <f t="shared" si="132"/>
        <v>0</v>
      </c>
      <c r="GD133" s="169">
        <f t="shared" si="132"/>
        <v>0</v>
      </c>
      <c r="GE133" s="169">
        <f t="shared" si="129"/>
        <v>0</v>
      </c>
      <c r="GF133" s="169">
        <f t="shared" si="129"/>
        <v>0</v>
      </c>
      <c r="GG133" s="169">
        <f t="shared" si="129"/>
        <v>0</v>
      </c>
      <c r="GH133" s="169">
        <f t="shared" si="129"/>
        <v>0</v>
      </c>
      <c r="GI133" s="169">
        <f t="shared" si="129"/>
        <v>0</v>
      </c>
      <c r="GJ133" s="169">
        <f t="shared" si="129"/>
        <v>0</v>
      </c>
      <c r="GK133" s="169">
        <f t="shared" si="129"/>
        <v>0</v>
      </c>
      <c r="GL133" s="169">
        <f t="shared" si="129"/>
        <v>0</v>
      </c>
    </row>
    <row r="134" spans="1:194" s="169" customFormat="1" ht="15">
      <c r="A134" s="499"/>
      <c r="B134" s="499"/>
      <c r="D134" s="635"/>
      <c r="E134" s="450"/>
      <c r="F134" s="450"/>
      <c r="G134" s="450"/>
      <c r="H134" s="500"/>
      <c r="I134" s="452"/>
      <c r="J134" s="453"/>
      <c r="K134" s="453"/>
      <c r="L134" s="450"/>
      <c r="M134" s="450"/>
      <c r="N134" s="454"/>
      <c r="O134" s="455">
        <f t="shared" si="97"/>
        <v>0</v>
      </c>
      <c r="P134" s="456"/>
      <c r="Q134" s="457">
        <f t="shared" si="98"/>
        <v>0</v>
      </c>
      <c r="R134" s="457">
        <f t="shared" si="99"/>
        <v>0</v>
      </c>
      <c r="S134" s="458" t="e">
        <f>#REF!</f>
        <v>#REF!</v>
      </c>
      <c r="T134" s="458">
        <v>39</v>
      </c>
      <c r="U134" s="458" t="e">
        <f t="shared" si="100"/>
        <v>#REF!</v>
      </c>
      <c r="V134" s="459"/>
      <c r="W134" s="459"/>
      <c r="X134" s="460">
        <f t="shared" si="101"/>
        <v>0</v>
      </c>
      <c r="Y134" s="461">
        <f t="shared" si="106"/>
        <v>0</v>
      </c>
      <c r="Z134" s="462"/>
      <c r="AA134" s="463"/>
      <c r="AB134" s="464"/>
      <c r="AC134" s="464"/>
      <c r="AD134" s="464"/>
      <c r="AE134" s="465"/>
      <c r="AF134" s="466"/>
      <c r="AG134" s="488"/>
      <c r="AH134" s="469"/>
      <c r="AI134" s="469"/>
      <c r="AJ134" s="469"/>
      <c r="AK134" s="469"/>
      <c r="AL134" s="469"/>
      <c r="AM134" s="469"/>
      <c r="AN134" s="469"/>
      <c r="AO134" s="471">
        <f t="shared" si="108"/>
        <v>0</v>
      </c>
      <c r="AP134" s="497"/>
      <c r="AQ134" s="496"/>
      <c r="AR134" s="496"/>
      <c r="AS134" s="496"/>
      <c r="AT134" s="514"/>
      <c r="AU134" s="469"/>
      <c r="AV134" s="469"/>
      <c r="AW134" s="475"/>
      <c r="AX134" s="471">
        <f t="shared" si="109"/>
        <v>0</v>
      </c>
      <c r="AY134" s="497"/>
      <c r="AZ134" s="469"/>
      <c r="BA134" s="469"/>
      <c r="BB134" s="478"/>
      <c r="BC134" s="469"/>
      <c r="BD134" s="469"/>
      <c r="BE134" s="469"/>
      <c r="BF134" s="475"/>
      <c r="BG134" s="479">
        <f t="shared" si="87"/>
        <v>0</v>
      </c>
      <c r="BH134" s="480"/>
      <c r="BI134" s="481"/>
      <c r="BJ134" s="481"/>
      <c r="BK134" s="481"/>
      <c r="BL134" s="482"/>
      <c r="BM134" s="481"/>
      <c r="BN134" s="481"/>
      <c r="BO134" s="483"/>
      <c r="BP134" s="482">
        <f t="shared" si="133"/>
        <v>0</v>
      </c>
      <c r="BQ134" s="479">
        <f t="shared" si="102"/>
        <v>0</v>
      </c>
      <c r="BR134" s="480"/>
      <c r="BS134" s="481"/>
      <c r="BT134" s="481"/>
      <c r="BU134" s="481"/>
      <c r="BV134" s="482"/>
      <c r="BW134" s="481"/>
      <c r="BX134" s="481"/>
      <c r="BY134" s="483"/>
      <c r="BZ134" s="482">
        <f t="shared" si="91"/>
        <v>0</v>
      </c>
      <c r="CA134" s="479">
        <f t="shared" si="110"/>
        <v>0</v>
      </c>
      <c r="CB134" s="638"/>
      <c r="CC134" s="469"/>
      <c r="CD134" s="469"/>
      <c r="CE134" s="469"/>
      <c r="CF134" s="481"/>
      <c r="CG134" s="481"/>
      <c r="CH134" s="481"/>
      <c r="CI134" s="483"/>
      <c r="CJ134" s="485">
        <f t="shared" si="111"/>
        <v>0</v>
      </c>
      <c r="CK134" s="486">
        <f t="shared" si="103"/>
        <v>0</v>
      </c>
      <c r="CL134" s="836">
        <f t="shared" si="112"/>
        <v>0</v>
      </c>
      <c r="CM134" s="1037" t="s">
        <v>520</v>
      </c>
      <c r="CN134" s="1040">
        <v>5100</v>
      </c>
      <c r="CO134" s="1039">
        <v>1</v>
      </c>
      <c r="CP134" s="1039">
        <v>1</v>
      </c>
      <c r="CQ134" s="1041">
        <v>266</v>
      </c>
      <c r="CR134" s="748">
        <v>0.9</v>
      </c>
      <c r="CS134" s="471">
        <f t="shared" si="113"/>
        <v>5100</v>
      </c>
      <c r="CT134" s="488"/>
      <c r="CU134" s="469"/>
      <c r="CV134" s="469"/>
      <c r="CW134" s="469"/>
      <c r="CX134" s="489"/>
      <c r="CY134" s="490"/>
      <c r="CZ134" s="491">
        <f t="shared" si="114"/>
        <v>0</v>
      </c>
      <c r="DA134" s="491">
        <f t="shared" si="92"/>
        <v>0</v>
      </c>
      <c r="DB134" s="492">
        <f t="shared" si="104"/>
        <v>1220.94</v>
      </c>
      <c r="DC134" s="493">
        <f t="shared" si="93"/>
        <v>0</v>
      </c>
      <c r="DD134" s="494">
        <f t="shared" si="117"/>
        <v>0</v>
      </c>
      <c r="DE134" s="494">
        <f t="shared" si="116"/>
        <v>0</v>
      </c>
      <c r="DF134" s="494">
        <f t="shared" si="120"/>
        <v>0</v>
      </c>
      <c r="DG134" s="494">
        <f t="shared" si="94"/>
        <v>0</v>
      </c>
      <c r="DH134" s="494">
        <f t="shared" si="95"/>
        <v>0</v>
      </c>
      <c r="DI134" s="494">
        <f t="shared" si="121"/>
        <v>0</v>
      </c>
      <c r="DJ134" s="494">
        <f t="shared" si="96"/>
        <v>0</v>
      </c>
      <c r="DK134" s="494">
        <f t="shared" si="105"/>
        <v>0</v>
      </c>
      <c r="DL134" s="479">
        <f t="shared" si="122"/>
        <v>0</v>
      </c>
      <c r="DQ134" s="169">
        <f t="shared" ref="DQ134:EF149" si="134">IF($I134=DQ$3,$X134,0)</f>
        <v>0</v>
      </c>
      <c r="DR134" s="169">
        <f t="shared" si="134"/>
        <v>0</v>
      </c>
      <c r="DS134" s="169">
        <f t="shared" si="134"/>
        <v>0</v>
      </c>
      <c r="DT134" s="169">
        <f t="shared" si="134"/>
        <v>0</v>
      </c>
      <c r="DU134" s="169">
        <f t="shared" si="134"/>
        <v>0</v>
      </c>
      <c r="DV134" s="169">
        <f t="shared" si="134"/>
        <v>0</v>
      </c>
      <c r="DW134" s="169">
        <f t="shared" si="134"/>
        <v>0</v>
      </c>
      <c r="DX134" s="169">
        <f t="shared" si="134"/>
        <v>0</v>
      </c>
      <c r="DY134" s="169">
        <f t="shared" si="134"/>
        <v>0</v>
      </c>
      <c r="DZ134" s="169">
        <f t="shared" si="134"/>
        <v>0</v>
      </c>
      <c r="EA134" s="169">
        <f t="shared" si="134"/>
        <v>0</v>
      </c>
      <c r="EB134" s="169">
        <f t="shared" si="134"/>
        <v>0</v>
      </c>
      <c r="EC134" s="169">
        <f t="shared" si="134"/>
        <v>0</v>
      </c>
      <c r="ED134" s="169">
        <f t="shared" si="134"/>
        <v>0</v>
      </c>
      <c r="EE134" s="169">
        <f t="shared" si="134"/>
        <v>0</v>
      </c>
      <c r="EF134" s="169">
        <f t="shared" si="134"/>
        <v>0</v>
      </c>
      <c r="EG134" s="169">
        <f t="shared" si="127"/>
        <v>0</v>
      </c>
      <c r="EH134" s="169">
        <f t="shared" si="127"/>
        <v>0</v>
      </c>
      <c r="EI134" s="169">
        <f t="shared" si="127"/>
        <v>0</v>
      </c>
      <c r="EJ134" s="169">
        <f t="shared" si="127"/>
        <v>0</v>
      </c>
      <c r="EK134" s="169">
        <f t="shared" si="127"/>
        <v>0</v>
      </c>
      <c r="EL134" s="169">
        <f t="shared" si="127"/>
        <v>0</v>
      </c>
      <c r="EM134" s="169">
        <f t="shared" si="127"/>
        <v>0</v>
      </c>
      <c r="EN134" s="169">
        <f t="shared" si="127"/>
        <v>0</v>
      </c>
      <c r="EP134" s="169">
        <f t="shared" si="131"/>
        <v>0</v>
      </c>
      <c r="EQ134" s="169">
        <f t="shared" si="131"/>
        <v>0</v>
      </c>
      <c r="ER134" s="169">
        <f t="shared" si="131"/>
        <v>0</v>
      </c>
      <c r="ES134" s="169">
        <f t="shared" si="131"/>
        <v>0</v>
      </c>
      <c r="ET134" s="169">
        <f t="shared" si="131"/>
        <v>0</v>
      </c>
      <c r="EU134" s="169">
        <f t="shared" si="131"/>
        <v>0</v>
      </c>
      <c r="EV134" s="169">
        <f t="shared" si="131"/>
        <v>0</v>
      </c>
      <c r="EW134" s="169">
        <f t="shared" si="131"/>
        <v>0</v>
      </c>
      <c r="EX134" s="169">
        <f t="shared" si="131"/>
        <v>0</v>
      </c>
      <c r="EY134" s="169">
        <f t="shared" si="131"/>
        <v>0</v>
      </c>
      <c r="EZ134" s="169">
        <f t="shared" si="131"/>
        <v>0</v>
      </c>
      <c r="FA134" s="169">
        <f t="shared" si="131"/>
        <v>0</v>
      </c>
      <c r="FB134" s="169">
        <f t="shared" si="131"/>
        <v>0</v>
      </c>
      <c r="FC134" s="169">
        <f t="shared" si="131"/>
        <v>0</v>
      </c>
      <c r="FD134" s="169">
        <f t="shared" si="131"/>
        <v>0</v>
      </c>
      <c r="FE134" s="169">
        <f t="shared" si="131"/>
        <v>0</v>
      </c>
      <c r="FF134" s="169">
        <f t="shared" si="128"/>
        <v>0</v>
      </c>
      <c r="FG134" s="169">
        <f t="shared" si="128"/>
        <v>0</v>
      </c>
      <c r="FH134" s="169">
        <f t="shared" si="128"/>
        <v>0</v>
      </c>
      <c r="FI134" s="169">
        <f t="shared" si="128"/>
        <v>0</v>
      </c>
      <c r="FJ134" s="169">
        <f t="shared" si="128"/>
        <v>0</v>
      </c>
      <c r="FK134" s="169">
        <f t="shared" si="128"/>
        <v>0</v>
      </c>
      <c r="FL134" s="169">
        <f t="shared" si="128"/>
        <v>0</v>
      </c>
      <c r="FM134" s="169">
        <f t="shared" si="128"/>
        <v>0</v>
      </c>
      <c r="FO134" s="169">
        <f t="shared" si="132"/>
        <v>0</v>
      </c>
      <c r="FP134" s="169">
        <f t="shared" si="132"/>
        <v>0</v>
      </c>
      <c r="FQ134" s="169">
        <f t="shared" si="132"/>
        <v>0</v>
      </c>
      <c r="FR134" s="169">
        <f t="shared" si="132"/>
        <v>0</v>
      </c>
      <c r="FS134" s="169">
        <f t="shared" si="132"/>
        <v>0</v>
      </c>
      <c r="FT134" s="169">
        <f t="shared" si="132"/>
        <v>0</v>
      </c>
      <c r="FU134" s="169">
        <f t="shared" si="132"/>
        <v>0</v>
      </c>
      <c r="FV134" s="169">
        <f t="shared" si="132"/>
        <v>0</v>
      </c>
      <c r="FW134" s="169">
        <f t="shared" si="132"/>
        <v>0</v>
      </c>
      <c r="FX134" s="169">
        <f t="shared" si="132"/>
        <v>0</v>
      </c>
      <c r="FY134" s="169">
        <f t="shared" si="132"/>
        <v>0</v>
      </c>
      <c r="FZ134" s="169">
        <f t="shared" si="132"/>
        <v>0</v>
      </c>
      <c r="GA134" s="169">
        <f t="shared" si="132"/>
        <v>0</v>
      </c>
      <c r="GB134" s="169">
        <f t="shared" si="132"/>
        <v>0</v>
      </c>
      <c r="GC134" s="169">
        <f t="shared" si="132"/>
        <v>0</v>
      </c>
      <c r="GD134" s="169">
        <f t="shared" si="132"/>
        <v>0</v>
      </c>
      <c r="GE134" s="169">
        <f t="shared" si="129"/>
        <v>0</v>
      </c>
      <c r="GF134" s="169">
        <f t="shared" si="129"/>
        <v>0</v>
      </c>
      <c r="GG134" s="169">
        <f t="shared" si="129"/>
        <v>0</v>
      </c>
      <c r="GH134" s="169">
        <f t="shared" si="129"/>
        <v>0</v>
      </c>
      <c r="GI134" s="169">
        <f t="shared" si="129"/>
        <v>0</v>
      </c>
      <c r="GJ134" s="169">
        <f t="shared" si="129"/>
        <v>0</v>
      </c>
      <c r="GK134" s="169">
        <f t="shared" si="129"/>
        <v>0</v>
      </c>
      <c r="GL134" s="169">
        <f t="shared" si="129"/>
        <v>0</v>
      </c>
    </row>
    <row r="135" spans="1:194" s="169" customFormat="1" ht="25.5">
      <c r="A135" s="499"/>
      <c r="B135" s="499"/>
      <c r="D135" s="635"/>
      <c r="E135" s="450"/>
      <c r="F135" s="450"/>
      <c r="G135" s="450"/>
      <c r="H135" s="500"/>
      <c r="I135" s="452"/>
      <c r="J135" s="453"/>
      <c r="K135" s="453"/>
      <c r="L135" s="450"/>
      <c r="M135" s="450"/>
      <c r="N135" s="454"/>
      <c r="O135" s="455">
        <f t="shared" si="97"/>
        <v>0</v>
      </c>
      <c r="P135" s="456"/>
      <c r="Q135" s="457">
        <f t="shared" si="98"/>
        <v>0</v>
      </c>
      <c r="R135" s="457">
        <f t="shared" si="99"/>
        <v>0</v>
      </c>
      <c r="S135" s="458" t="e">
        <f>#REF!</f>
        <v>#REF!</v>
      </c>
      <c r="T135" s="458">
        <v>40</v>
      </c>
      <c r="U135" s="458" t="e">
        <f t="shared" si="100"/>
        <v>#REF!</v>
      </c>
      <c r="V135" s="459"/>
      <c r="W135" s="459"/>
      <c r="X135" s="460">
        <f t="shared" si="101"/>
        <v>0</v>
      </c>
      <c r="Y135" s="461">
        <f t="shared" si="106"/>
        <v>0</v>
      </c>
      <c r="Z135" s="462"/>
      <c r="AA135" s="463"/>
      <c r="AB135" s="464"/>
      <c r="AC135" s="464"/>
      <c r="AD135" s="464"/>
      <c r="AE135" s="465"/>
      <c r="AF135" s="466"/>
      <c r="AG135" s="488"/>
      <c r="AH135" s="469"/>
      <c r="AI135" s="469"/>
      <c r="AJ135" s="469"/>
      <c r="AK135" s="469"/>
      <c r="AL135" s="469"/>
      <c r="AM135" s="469"/>
      <c r="AN135" s="469"/>
      <c r="AO135" s="471">
        <f t="shared" si="108"/>
        <v>0</v>
      </c>
      <c r="AP135" s="497"/>
      <c r="AQ135" s="496"/>
      <c r="AR135" s="496"/>
      <c r="AS135" s="496"/>
      <c r="AT135" s="514"/>
      <c r="AU135" s="469"/>
      <c r="AV135" s="469"/>
      <c r="AW135" s="475"/>
      <c r="AX135" s="471">
        <f t="shared" si="109"/>
        <v>0</v>
      </c>
      <c r="AY135" s="497"/>
      <c r="AZ135" s="469"/>
      <c r="BA135" s="469"/>
      <c r="BB135" s="478"/>
      <c r="BC135" s="469"/>
      <c r="BD135" s="469"/>
      <c r="BE135" s="469"/>
      <c r="BF135" s="475"/>
      <c r="BG135" s="479">
        <f t="shared" si="87"/>
        <v>0</v>
      </c>
      <c r="BH135" s="480"/>
      <c r="BI135" s="481"/>
      <c r="BJ135" s="481"/>
      <c r="BK135" s="481"/>
      <c r="BL135" s="482"/>
      <c r="BM135" s="481"/>
      <c r="BN135" s="481"/>
      <c r="BO135" s="483"/>
      <c r="BP135" s="482">
        <f t="shared" si="133"/>
        <v>0</v>
      </c>
      <c r="BQ135" s="479">
        <f t="shared" si="102"/>
        <v>0</v>
      </c>
      <c r="BR135" s="480"/>
      <c r="BS135" s="481"/>
      <c r="BT135" s="481"/>
      <c r="BU135" s="481"/>
      <c r="BV135" s="482"/>
      <c r="BW135" s="481"/>
      <c r="BX135" s="481"/>
      <c r="BY135" s="483"/>
      <c r="BZ135" s="482">
        <f t="shared" si="91"/>
        <v>0</v>
      </c>
      <c r="CA135" s="479">
        <f t="shared" si="110"/>
        <v>0</v>
      </c>
      <c r="CB135" s="638"/>
      <c r="CC135" s="469"/>
      <c r="CD135" s="469"/>
      <c r="CE135" s="469"/>
      <c r="CF135" s="481"/>
      <c r="CG135" s="481"/>
      <c r="CH135" s="481"/>
      <c r="CI135" s="483"/>
      <c r="CJ135" s="485">
        <f t="shared" si="111"/>
        <v>0</v>
      </c>
      <c r="CK135" s="486">
        <f t="shared" si="103"/>
        <v>0</v>
      </c>
      <c r="CL135" s="836">
        <f t="shared" si="112"/>
        <v>0</v>
      </c>
      <c r="CM135" s="1037" t="s">
        <v>521</v>
      </c>
      <c r="CN135" s="1040">
        <v>140000</v>
      </c>
      <c r="CO135" s="1039">
        <v>1</v>
      </c>
      <c r="CP135" s="1039">
        <v>17</v>
      </c>
      <c r="CQ135" s="1041">
        <v>296</v>
      </c>
      <c r="CR135" s="748">
        <v>0.9</v>
      </c>
      <c r="CS135" s="471">
        <f t="shared" si="113"/>
        <v>140000</v>
      </c>
      <c r="CT135" s="488"/>
      <c r="CU135" s="469"/>
      <c r="CV135" s="469"/>
      <c r="CW135" s="469"/>
      <c r="CX135" s="489"/>
      <c r="CY135" s="490"/>
      <c r="CZ135" s="491">
        <f t="shared" si="114"/>
        <v>0</v>
      </c>
      <c r="DA135" s="491">
        <f t="shared" si="92"/>
        <v>0</v>
      </c>
      <c r="DB135" s="492">
        <f t="shared" si="104"/>
        <v>634032</v>
      </c>
      <c r="DC135" s="493">
        <f t="shared" si="93"/>
        <v>0</v>
      </c>
      <c r="DD135" s="494">
        <f t="shared" si="117"/>
        <v>0</v>
      </c>
      <c r="DE135" s="494">
        <f t="shared" si="116"/>
        <v>0</v>
      </c>
      <c r="DF135" s="494">
        <f t="shared" si="120"/>
        <v>0</v>
      </c>
      <c r="DG135" s="494">
        <f t="shared" si="94"/>
        <v>0</v>
      </c>
      <c r="DH135" s="494">
        <f t="shared" si="95"/>
        <v>0</v>
      </c>
      <c r="DI135" s="494">
        <f t="shared" si="121"/>
        <v>0</v>
      </c>
      <c r="DJ135" s="494">
        <f t="shared" si="96"/>
        <v>0</v>
      </c>
      <c r="DK135" s="494">
        <f t="shared" si="105"/>
        <v>0</v>
      </c>
      <c r="DL135" s="479">
        <f t="shared" si="122"/>
        <v>0</v>
      </c>
      <c r="DQ135" s="169">
        <f t="shared" si="134"/>
        <v>0</v>
      </c>
      <c r="DR135" s="169">
        <f t="shared" si="134"/>
        <v>0</v>
      </c>
      <c r="DS135" s="169">
        <f t="shared" si="134"/>
        <v>0</v>
      </c>
      <c r="DT135" s="169">
        <f t="shared" si="134"/>
        <v>0</v>
      </c>
      <c r="DU135" s="169">
        <f t="shared" si="134"/>
        <v>0</v>
      </c>
      <c r="DV135" s="169">
        <f t="shared" si="134"/>
        <v>0</v>
      </c>
      <c r="DW135" s="169">
        <f t="shared" si="134"/>
        <v>0</v>
      </c>
      <c r="DX135" s="169">
        <f t="shared" si="134"/>
        <v>0</v>
      </c>
      <c r="DY135" s="169">
        <f t="shared" si="134"/>
        <v>0</v>
      </c>
      <c r="DZ135" s="169">
        <f t="shared" si="134"/>
        <v>0</v>
      </c>
      <c r="EA135" s="169">
        <f t="shared" si="134"/>
        <v>0</v>
      </c>
      <c r="EB135" s="169">
        <f t="shared" si="134"/>
        <v>0</v>
      </c>
      <c r="EC135" s="169">
        <f t="shared" si="134"/>
        <v>0</v>
      </c>
      <c r="ED135" s="169">
        <f t="shared" si="134"/>
        <v>0</v>
      </c>
      <c r="EE135" s="169">
        <f t="shared" si="134"/>
        <v>0</v>
      </c>
      <c r="EF135" s="169">
        <f t="shared" si="134"/>
        <v>0</v>
      </c>
      <c r="EG135" s="169">
        <f t="shared" ref="EG135:EN150" si="135">IF($I135=EG$3,$X135,0)</f>
        <v>0</v>
      </c>
      <c r="EH135" s="169">
        <f t="shared" si="135"/>
        <v>0</v>
      </c>
      <c r="EI135" s="169">
        <f t="shared" si="135"/>
        <v>0</v>
      </c>
      <c r="EJ135" s="169">
        <f t="shared" si="135"/>
        <v>0</v>
      </c>
      <c r="EK135" s="169">
        <f t="shared" si="135"/>
        <v>0</v>
      </c>
      <c r="EL135" s="169">
        <f t="shared" si="135"/>
        <v>0</v>
      </c>
      <c r="EM135" s="169">
        <f t="shared" si="135"/>
        <v>0</v>
      </c>
      <c r="EN135" s="169">
        <f t="shared" si="135"/>
        <v>0</v>
      </c>
      <c r="EP135" s="169">
        <f t="shared" si="131"/>
        <v>0</v>
      </c>
      <c r="EQ135" s="169">
        <f t="shared" si="131"/>
        <v>0</v>
      </c>
      <c r="ER135" s="169">
        <f t="shared" si="131"/>
        <v>0</v>
      </c>
      <c r="ES135" s="169">
        <f t="shared" si="131"/>
        <v>0</v>
      </c>
      <c r="ET135" s="169">
        <f t="shared" si="131"/>
        <v>0</v>
      </c>
      <c r="EU135" s="169">
        <f t="shared" si="131"/>
        <v>0</v>
      </c>
      <c r="EV135" s="169">
        <f t="shared" si="131"/>
        <v>0</v>
      </c>
      <c r="EW135" s="169">
        <f t="shared" si="131"/>
        <v>0</v>
      </c>
      <c r="EX135" s="169">
        <f t="shared" si="131"/>
        <v>0</v>
      </c>
      <c r="EY135" s="169">
        <f t="shared" si="131"/>
        <v>0</v>
      </c>
      <c r="EZ135" s="169">
        <f t="shared" si="131"/>
        <v>0</v>
      </c>
      <c r="FA135" s="169">
        <f t="shared" si="131"/>
        <v>0</v>
      </c>
      <c r="FB135" s="169">
        <f t="shared" si="131"/>
        <v>0</v>
      </c>
      <c r="FC135" s="169">
        <f t="shared" si="131"/>
        <v>0</v>
      </c>
      <c r="FD135" s="169">
        <f t="shared" si="131"/>
        <v>0</v>
      </c>
      <c r="FE135" s="169">
        <f>IF($I135=FE$3,$Y135,0)</f>
        <v>0</v>
      </c>
      <c r="FF135" s="169">
        <f t="shared" si="128"/>
        <v>0</v>
      </c>
      <c r="FG135" s="169">
        <f t="shared" si="128"/>
        <v>0</v>
      </c>
      <c r="FH135" s="169">
        <f t="shared" si="128"/>
        <v>0</v>
      </c>
      <c r="FI135" s="169">
        <f t="shared" si="128"/>
        <v>0</v>
      </c>
      <c r="FJ135" s="169">
        <f t="shared" si="128"/>
        <v>0</v>
      </c>
      <c r="FK135" s="169">
        <f t="shared" si="128"/>
        <v>0</v>
      </c>
      <c r="FL135" s="169">
        <f t="shared" si="128"/>
        <v>0</v>
      </c>
      <c r="FM135" s="169">
        <f t="shared" si="128"/>
        <v>0</v>
      </c>
      <c r="FO135" s="169">
        <f t="shared" si="132"/>
        <v>0</v>
      </c>
      <c r="FP135" s="169">
        <f t="shared" si="132"/>
        <v>0</v>
      </c>
      <c r="FQ135" s="169">
        <f t="shared" si="132"/>
        <v>0</v>
      </c>
      <c r="FR135" s="169">
        <f t="shared" si="132"/>
        <v>0</v>
      </c>
      <c r="FS135" s="169">
        <f t="shared" si="132"/>
        <v>0</v>
      </c>
      <c r="FT135" s="169">
        <f t="shared" si="132"/>
        <v>0</v>
      </c>
      <c r="FU135" s="169">
        <f t="shared" si="132"/>
        <v>0</v>
      </c>
      <c r="FV135" s="169">
        <f t="shared" si="132"/>
        <v>0</v>
      </c>
      <c r="FW135" s="169">
        <f t="shared" si="132"/>
        <v>0</v>
      </c>
      <c r="FX135" s="169">
        <f t="shared" si="132"/>
        <v>0</v>
      </c>
      <c r="FY135" s="169">
        <f t="shared" si="132"/>
        <v>0</v>
      </c>
      <c r="FZ135" s="169">
        <f t="shared" si="132"/>
        <v>0</v>
      </c>
      <c r="GA135" s="169">
        <f t="shared" si="132"/>
        <v>0</v>
      </c>
      <c r="GB135" s="169">
        <f t="shared" si="132"/>
        <v>0</v>
      </c>
      <c r="GC135" s="169">
        <f t="shared" si="132"/>
        <v>0</v>
      </c>
      <c r="GD135" s="169">
        <f>IF($I135=GD$3,$L135,0)</f>
        <v>0</v>
      </c>
      <c r="GE135" s="169">
        <f t="shared" si="129"/>
        <v>0</v>
      </c>
      <c r="GF135" s="169">
        <f t="shared" si="129"/>
        <v>0</v>
      </c>
      <c r="GG135" s="169">
        <f t="shared" si="129"/>
        <v>0</v>
      </c>
      <c r="GH135" s="169">
        <f t="shared" si="129"/>
        <v>0</v>
      </c>
      <c r="GI135" s="169">
        <f t="shared" si="129"/>
        <v>0</v>
      </c>
      <c r="GJ135" s="169">
        <f t="shared" si="129"/>
        <v>0</v>
      </c>
      <c r="GK135" s="169">
        <f t="shared" si="129"/>
        <v>0</v>
      </c>
      <c r="GL135" s="169">
        <f t="shared" si="129"/>
        <v>0</v>
      </c>
    </row>
    <row r="136" spans="1:194" s="169" customFormat="1" ht="25.5">
      <c r="A136" s="499"/>
      <c r="B136" s="499"/>
      <c r="D136" s="635"/>
      <c r="E136" s="450"/>
      <c r="F136" s="450"/>
      <c r="G136" s="450"/>
      <c r="H136" s="500"/>
      <c r="I136" s="452"/>
      <c r="J136" s="453"/>
      <c r="K136" s="453"/>
      <c r="L136" s="450"/>
      <c r="M136" s="450"/>
      <c r="N136" s="454"/>
      <c r="O136" s="455">
        <f t="shared" si="97"/>
        <v>0</v>
      </c>
      <c r="P136" s="456"/>
      <c r="Q136" s="457">
        <f t="shared" si="98"/>
        <v>0</v>
      </c>
      <c r="R136" s="457">
        <f t="shared" si="99"/>
        <v>0</v>
      </c>
      <c r="S136" s="458" t="e">
        <f>#REF!</f>
        <v>#REF!</v>
      </c>
      <c r="T136" s="458">
        <v>41</v>
      </c>
      <c r="U136" s="458" t="e">
        <f t="shared" si="100"/>
        <v>#REF!</v>
      </c>
      <c r="V136" s="459"/>
      <c r="W136" s="459"/>
      <c r="X136" s="460">
        <f t="shared" si="101"/>
        <v>0</v>
      </c>
      <c r="Y136" s="461">
        <f t="shared" si="106"/>
        <v>0</v>
      </c>
      <c r="Z136" s="462"/>
      <c r="AA136" s="463"/>
      <c r="AB136" s="464"/>
      <c r="AC136" s="464"/>
      <c r="AD136" s="464"/>
      <c r="AE136" s="465"/>
      <c r="AF136" s="466"/>
      <c r="AG136" s="488"/>
      <c r="AH136" s="469"/>
      <c r="AI136" s="469"/>
      <c r="AJ136" s="469"/>
      <c r="AK136" s="469"/>
      <c r="AL136" s="469"/>
      <c r="AM136" s="469"/>
      <c r="AN136" s="469"/>
      <c r="AO136" s="471">
        <f t="shared" si="108"/>
        <v>0</v>
      </c>
      <c r="AP136" s="497"/>
      <c r="AQ136" s="496"/>
      <c r="AR136" s="496"/>
      <c r="AS136" s="496"/>
      <c r="AT136" s="514"/>
      <c r="AU136" s="469"/>
      <c r="AV136" s="469"/>
      <c r="AW136" s="475"/>
      <c r="AX136" s="471">
        <f t="shared" si="109"/>
        <v>0</v>
      </c>
      <c r="AY136" s="497"/>
      <c r="AZ136" s="469"/>
      <c r="BA136" s="469"/>
      <c r="BB136" s="478"/>
      <c r="BC136" s="469"/>
      <c r="BD136" s="469"/>
      <c r="BE136" s="469"/>
      <c r="BF136" s="475"/>
      <c r="BG136" s="479">
        <f t="shared" si="87"/>
        <v>0</v>
      </c>
      <c r="BH136" s="480"/>
      <c r="BI136" s="481"/>
      <c r="BJ136" s="481"/>
      <c r="BK136" s="481"/>
      <c r="BL136" s="482"/>
      <c r="BM136" s="481"/>
      <c r="BN136" s="481"/>
      <c r="BO136" s="483"/>
      <c r="BP136" s="482">
        <f t="shared" si="133"/>
        <v>0</v>
      </c>
      <c r="BQ136" s="479">
        <f t="shared" si="102"/>
        <v>0</v>
      </c>
      <c r="BR136" s="480"/>
      <c r="BS136" s="481"/>
      <c r="BT136" s="481"/>
      <c r="BU136" s="481"/>
      <c r="BV136" s="482"/>
      <c r="BW136" s="481"/>
      <c r="BX136" s="481"/>
      <c r="BY136" s="483"/>
      <c r="BZ136" s="482">
        <f t="shared" si="91"/>
        <v>0</v>
      </c>
      <c r="CA136" s="479">
        <f t="shared" si="110"/>
        <v>0</v>
      </c>
      <c r="CB136" s="638"/>
      <c r="CC136" s="469"/>
      <c r="CD136" s="469"/>
      <c r="CE136" s="469"/>
      <c r="CF136" s="481"/>
      <c r="CG136" s="481"/>
      <c r="CH136" s="481"/>
      <c r="CI136" s="483"/>
      <c r="CJ136" s="485">
        <f t="shared" si="111"/>
        <v>0</v>
      </c>
      <c r="CK136" s="486">
        <f t="shared" si="103"/>
        <v>0</v>
      </c>
      <c r="CL136" s="836">
        <f t="shared" si="112"/>
        <v>0</v>
      </c>
      <c r="CM136" s="1042" t="s">
        <v>335</v>
      </c>
      <c r="CN136" s="463">
        <v>1300</v>
      </c>
      <c r="CO136" s="464">
        <v>3</v>
      </c>
      <c r="CP136" s="464">
        <v>4</v>
      </c>
      <c r="CQ136" s="464">
        <v>266</v>
      </c>
      <c r="CR136" s="465">
        <v>1</v>
      </c>
      <c r="CS136" s="471">
        <f t="shared" si="113"/>
        <v>3900</v>
      </c>
      <c r="CT136" s="488"/>
      <c r="CU136" s="469"/>
      <c r="CV136" s="469"/>
      <c r="CW136" s="469"/>
      <c r="CX136" s="489"/>
      <c r="CY136" s="490"/>
      <c r="CZ136" s="491">
        <f t="shared" si="114"/>
        <v>0</v>
      </c>
      <c r="DA136" s="491">
        <f t="shared" si="92"/>
        <v>0</v>
      </c>
      <c r="DB136" s="492">
        <f t="shared" si="104"/>
        <v>4149.6000000000004</v>
      </c>
      <c r="DC136" s="493">
        <f t="shared" si="93"/>
        <v>0</v>
      </c>
      <c r="DD136" s="494">
        <f t="shared" si="117"/>
        <v>0</v>
      </c>
      <c r="DE136" s="494">
        <f t="shared" si="116"/>
        <v>0</v>
      </c>
      <c r="DF136" s="494">
        <f t="shared" si="120"/>
        <v>0</v>
      </c>
      <c r="DG136" s="494">
        <f t="shared" si="94"/>
        <v>0</v>
      </c>
      <c r="DH136" s="494">
        <f t="shared" si="95"/>
        <v>0</v>
      </c>
      <c r="DI136" s="494">
        <f t="shared" si="121"/>
        <v>0</v>
      </c>
      <c r="DJ136" s="494">
        <f t="shared" si="96"/>
        <v>0</v>
      </c>
      <c r="DK136" s="494">
        <f t="shared" si="105"/>
        <v>0</v>
      </c>
      <c r="DL136" s="479">
        <f t="shared" si="122"/>
        <v>0</v>
      </c>
      <c r="DQ136" s="169">
        <f t="shared" si="134"/>
        <v>0</v>
      </c>
      <c r="DR136" s="169">
        <f t="shared" si="134"/>
        <v>0</v>
      </c>
      <c r="DS136" s="169">
        <f t="shared" si="134"/>
        <v>0</v>
      </c>
      <c r="DT136" s="169">
        <f t="shared" si="134"/>
        <v>0</v>
      </c>
      <c r="DU136" s="169">
        <f t="shared" si="134"/>
        <v>0</v>
      </c>
      <c r="DV136" s="169">
        <f t="shared" si="134"/>
        <v>0</v>
      </c>
      <c r="DW136" s="169">
        <f t="shared" si="134"/>
        <v>0</v>
      </c>
      <c r="DX136" s="169">
        <f t="shared" si="134"/>
        <v>0</v>
      </c>
      <c r="DY136" s="169">
        <f t="shared" si="134"/>
        <v>0</v>
      </c>
      <c r="DZ136" s="169">
        <f t="shared" si="134"/>
        <v>0</v>
      </c>
      <c r="EA136" s="169">
        <f t="shared" si="134"/>
        <v>0</v>
      </c>
      <c r="EB136" s="169">
        <f t="shared" si="134"/>
        <v>0</v>
      </c>
      <c r="EC136" s="169">
        <f t="shared" si="134"/>
        <v>0</v>
      </c>
      <c r="ED136" s="169">
        <f t="shared" si="134"/>
        <v>0</v>
      </c>
      <c r="EE136" s="169">
        <f t="shared" si="134"/>
        <v>0</v>
      </c>
      <c r="EF136" s="169">
        <f t="shared" si="134"/>
        <v>0</v>
      </c>
      <c r="EG136" s="169">
        <f t="shared" si="135"/>
        <v>0</v>
      </c>
      <c r="EH136" s="169">
        <f t="shared" si="135"/>
        <v>0</v>
      </c>
      <c r="EI136" s="169">
        <f t="shared" si="135"/>
        <v>0</v>
      </c>
      <c r="EJ136" s="169">
        <f t="shared" si="135"/>
        <v>0</v>
      </c>
      <c r="EK136" s="169">
        <f t="shared" si="135"/>
        <v>0</v>
      </c>
      <c r="EL136" s="169">
        <f t="shared" si="135"/>
        <v>0</v>
      </c>
      <c r="EM136" s="169">
        <f t="shared" si="135"/>
        <v>0</v>
      </c>
      <c r="EN136" s="169">
        <f t="shared" si="135"/>
        <v>0</v>
      </c>
      <c r="EP136" s="169">
        <f t="shared" ref="EP136:FE151" si="136">IF($I136=EP$3,$Y136,0)</f>
        <v>0</v>
      </c>
      <c r="EQ136" s="169">
        <f t="shared" si="136"/>
        <v>0</v>
      </c>
      <c r="ER136" s="169">
        <f t="shared" si="136"/>
        <v>0</v>
      </c>
      <c r="ES136" s="169">
        <f t="shared" si="136"/>
        <v>0</v>
      </c>
      <c r="ET136" s="169">
        <f t="shared" si="136"/>
        <v>0</v>
      </c>
      <c r="EU136" s="169">
        <f t="shared" si="136"/>
        <v>0</v>
      </c>
      <c r="EV136" s="169">
        <f t="shared" si="136"/>
        <v>0</v>
      </c>
      <c r="EW136" s="169">
        <f t="shared" si="136"/>
        <v>0</v>
      </c>
      <c r="EX136" s="169">
        <f t="shared" si="136"/>
        <v>0</v>
      </c>
      <c r="EY136" s="169">
        <f t="shared" si="136"/>
        <v>0</v>
      </c>
      <c r="EZ136" s="169">
        <f t="shared" si="136"/>
        <v>0</v>
      </c>
      <c r="FA136" s="169">
        <f t="shared" si="136"/>
        <v>0</v>
      </c>
      <c r="FB136" s="169">
        <f t="shared" si="136"/>
        <v>0</v>
      </c>
      <c r="FC136" s="169">
        <f t="shared" si="136"/>
        <v>0</v>
      </c>
      <c r="FD136" s="169">
        <f t="shared" si="136"/>
        <v>0</v>
      </c>
      <c r="FE136" s="169">
        <f t="shared" si="136"/>
        <v>0</v>
      </c>
      <c r="FF136" s="169">
        <f t="shared" si="128"/>
        <v>0</v>
      </c>
      <c r="FG136" s="169">
        <f t="shared" si="128"/>
        <v>0</v>
      </c>
      <c r="FH136" s="169">
        <f t="shared" si="128"/>
        <v>0</v>
      </c>
      <c r="FI136" s="169">
        <f t="shared" si="128"/>
        <v>0</v>
      </c>
      <c r="FJ136" s="169">
        <f t="shared" si="128"/>
        <v>0</v>
      </c>
      <c r="FK136" s="169">
        <f t="shared" si="128"/>
        <v>0</v>
      </c>
      <c r="FL136" s="169">
        <f t="shared" si="128"/>
        <v>0</v>
      </c>
      <c r="FM136" s="169">
        <f t="shared" si="128"/>
        <v>0</v>
      </c>
      <c r="FO136" s="169">
        <f t="shared" ref="FO136:GD151" si="137">IF($I136=FO$3,$L136,0)</f>
        <v>0</v>
      </c>
      <c r="FP136" s="169">
        <f t="shared" si="137"/>
        <v>0</v>
      </c>
      <c r="FQ136" s="169">
        <f t="shared" si="137"/>
        <v>0</v>
      </c>
      <c r="FR136" s="169">
        <f t="shared" si="137"/>
        <v>0</v>
      </c>
      <c r="FS136" s="169">
        <f t="shared" si="137"/>
        <v>0</v>
      </c>
      <c r="FT136" s="169">
        <f t="shared" si="137"/>
        <v>0</v>
      </c>
      <c r="FU136" s="169">
        <f t="shared" si="137"/>
        <v>0</v>
      </c>
      <c r="FV136" s="169">
        <f t="shared" si="137"/>
        <v>0</v>
      </c>
      <c r="FW136" s="169">
        <f t="shared" si="137"/>
        <v>0</v>
      </c>
      <c r="FX136" s="169">
        <f t="shared" si="137"/>
        <v>0</v>
      </c>
      <c r="FY136" s="169">
        <f t="shared" si="137"/>
        <v>0</v>
      </c>
      <c r="FZ136" s="169">
        <f t="shared" si="137"/>
        <v>0</v>
      </c>
      <c r="GA136" s="169">
        <f t="shared" si="137"/>
        <v>0</v>
      </c>
      <c r="GB136" s="169">
        <f t="shared" si="137"/>
        <v>0</v>
      </c>
      <c r="GC136" s="169">
        <f t="shared" si="137"/>
        <v>0</v>
      </c>
      <c r="GD136" s="169">
        <f t="shared" si="137"/>
        <v>0</v>
      </c>
      <c r="GE136" s="169">
        <f t="shared" si="129"/>
        <v>0</v>
      </c>
      <c r="GF136" s="169">
        <f t="shared" si="129"/>
        <v>0</v>
      </c>
      <c r="GG136" s="169">
        <f t="shared" si="129"/>
        <v>0</v>
      </c>
      <c r="GH136" s="169">
        <f t="shared" si="129"/>
        <v>0</v>
      </c>
      <c r="GI136" s="169">
        <f t="shared" si="129"/>
        <v>0</v>
      </c>
      <c r="GJ136" s="169">
        <f t="shared" si="129"/>
        <v>0</v>
      </c>
      <c r="GK136" s="169">
        <f t="shared" si="129"/>
        <v>0</v>
      </c>
      <c r="GL136" s="169">
        <f t="shared" si="129"/>
        <v>0</v>
      </c>
    </row>
    <row r="137" spans="1:194" s="169" customFormat="1" ht="15">
      <c r="A137" s="499"/>
      <c r="B137" s="499"/>
      <c r="D137" s="635"/>
      <c r="E137" s="450"/>
      <c r="F137" s="450"/>
      <c r="G137" s="450"/>
      <c r="H137" s="500"/>
      <c r="I137" s="452"/>
      <c r="J137" s="453"/>
      <c r="K137" s="453"/>
      <c r="L137" s="450"/>
      <c r="M137" s="450"/>
      <c r="N137" s="454"/>
      <c r="O137" s="455">
        <f t="shared" si="97"/>
        <v>0</v>
      </c>
      <c r="P137" s="456"/>
      <c r="Q137" s="457">
        <f t="shared" si="98"/>
        <v>0</v>
      </c>
      <c r="R137" s="457">
        <f t="shared" si="99"/>
        <v>0</v>
      </c>
      <c r="S137" s="458" t="e">
        <f>#REF!</f>
        <v>#REF!</v>
      </c>
      <c r="T137" s="458">
        <v>42</v>
      </c>
      <c r="U137" s="458" t="e">
        <f t="shared" si="100"/>
        <v>#REF!</v>
      </c>
      <c r="V137" s="459"/>
      <c r="W137" s="459"/>
      <c r="X137" s="460">
        <f t="shared" si="101"/>
        <v>0</v>
      </c>
      <c r="Y137" s="461">
        <f t="shared" si="106"/>
        <v>0</v>
      </c>
      <c r="Z137" s="462"/>
      <c r="AA137" s="463"/>
      <c r="AB137" s="464"/>
      <c r="AC137" s="464"/>
      <c r="AD137" s="464"/>
      <c r="AE137" s="465"/>
      <c r="AF137" s="466"/>
      <c r="AG137" s="488"/>
      <c r="AH137" s="469"/>
      <c r="AI137" s="469"/>
      <c r="AJ137" s="469"/>
      <c r="AK137" s="469"/>
      <c r="AL137" s="469"/>
      <c r="AM137" s="469"/>
      <c r="AN137" s="469"/>
      <c r="AO137" s="471">
        <f t="shared" si="108"/>
        <v>0</v>
      </c>
      <c r="AP137" s="497"/>
      <c r="AQ137" s="496"/>
      <c r="AR137" s="496"/>
      <c r="AS137" s="496"/>
      <c r="AT137" s="514"/>
      <c r="AU137" s="469"/>
      <c r="AV137" s="469"/>
      <c r="AW137" s="475"/>
      <c r="AX137" s="471">
        <f t="shared" si="109"/>
        <v>0</v>
      </c>
      <c r="AY137" s="497"/>
      <c r="AZ137" s="469"/>
      <c r="BA137" s="469"/>
      <c r="BB137" s="478"/>
      <c r="BC137" s="469"/>
      <c r="BD137" s="469"/>
      <c r="BE137" s="469"/>
      <c r="BF137" s="475"/>
      <c r="BG137" s="479">
        <f t="shared" si="87"/>
        <v>0</v>
      </c>
      <c r="BH137" s="480"/>
      <c r="BI137" s="481"/>
      <c r="BJ137" s="481"/>
      <c r="BK137" s="481"/>
      <c r="BL137" s="482"/>
      <c r="BM137" s="481"/>
      <c r="BN137" s="481"/>
      <c r="BO137" s="483"/>
      <c r="BP137" s="482">
        <f t="shared" si="133"/>
        <v>0</v>
      </c>
      <c r="BQ137" s="479">
        <f t="shared" si="102"/>
        <v>0</v>
      </c>
      <c r="BR137" s="480"/>
      <c r="BS137" s="481"/>
      <c r="BT137" s="481"/>
      <c r="BU137" s="481"/>
      <c r="BV137" s="482"/>
      <c r="BW137" s="481"/>
      <c r="BX137" s="481"/>
      <c r="BY137" s="483"/>
      <c r="BZ137" s="482">
        <f t="shared" si="91"/>
        <v>0</v>
      </c>
      <c r="CA137" s="479">
        <f t="shared" si="110"/>
        <v>0</v>
      </c>
      <c r="CB137" s="638"/>
      <c r="CC137" s="469"/>
      <c r="CD137" s="469"/>
      <c r="CE137" s="469"/>
      <c r="CF137" s="481"/>
      <c r="CG137" s="481"/>
      <c r="CH137" s="481"/>
      <c r="CI137" s="483"/>
      <c r="CJ137" s="485">
        <f t="shared" si="111"/>
        <v>0</v>
      </c>
      <c r="CK137" s="486">
        <f t="shared" si="103"/>
        <v>0</v>
      </c>
      <c r="CL137" s="836">
        <f t="shared" si="112"/>
        <v>0</v>
      </c>
      <c r="CM137" s="1037" t="s">
        <v>562</v>
      </c>
      <c r="CN137" s="1040">
        <v>10000</v>
      </c>
      <c r="CO137" s="1039">
        <v>7</v>
      </c>
      <c r="CP137" s="1039">
        <v>4</v>
      </c>
      <c r="CQ137" s="1041">
        <v>266</v>
      </c>
      <c r="CR137" s="748">
        <v>0.9</v>
      </c>
      <c r="CS137" s="471">
        <f t="shared" si="113"/>
        <v>70000</v>
      </c>
      <c r="CT137" s="488"/>
      <c r="CU137" s="469"/>
      <c r="CV137" s="469"/>
      <c r="CW137" s="469"/>
      <c r="CX137" s="489"/>
      <c r="CY137" s="490"/>
      <c r="CZ137" s="491">
        <f t="shared" si="114"/>
        <v>0</v>
      </c>
      <c r="DA137" s="491">
        <f t="shared" si="92"/>
        <v>0</v>
      </c>
      <c r="DB137" s="492">
        <f t="shared" si="104"/>
        <v>67032</v>
      </c>
      <c r="DC137" s="493">
        <f t="shared" si="93"/>
        <v>0</v>
      </c>
      <c r="DD137" s="494">
        <f t="shared" si="117"/>
        <v>0</v>
      </c>
      <c r="DE137" s="494">
        <f t="shared" si="116"/>
        <v>0</v>
      </c>
      <c r="DF137" s="494">
        <f t="shared" si="120"/>
        <v>0</v>
      </c>
      <c r="DG137" s="494">
        <f t="shared" si="94"/>
        <v>0</v>
      </c>
      <c r="DH137" s="494">
        <f t="shared" si="95"/>
        <v>0</v>
      </c>
      <c r="DI137" s="494">
        <f t="shared" si="121"/>
        <v>0</v>
      </c>
      <c r="DJ137" s="494">
        <f t="shared" si="96"/>
        <v>0</v>
      </c>
      <c r="DK137" s="494">
        <f t="shared" si="105"/>
        <v>0</v>
      </c>
      <c r="DL137" s="479">
        <f t="shared" si="122"/>
        <v>0</v>
      </c>
      <c r="DQ137" s="169">
        <f t="shared" si="134"/>
        <v>0</v>
      </c>
      <c r="DR137" s="169">
        <f t="shared" si="134"/>
        <v>0</v>
      </c>
      <c r="DS137" s="169">
        <f t="shared" si="134"/>
        <v>0</v>
      </c>
      <c r="DT137" s="169">
        <f t="shared" si="134"/>
        <v>0</v>
      </c>
      <c r="DU137" s="169">
        <f t="shared" si="134"/>
        <v>0</v>
      </c>
      <c r="DV137" s="169">
        <f t="shared" si="134"/>
        <v>0</v>
      </c>
      <c r="DW137" s="169">
        <f t="shared" si="134"/>
        <v>0</v>
      </c>
      <c r="DX137" s="169">
        <f t="shared" si="134"/>
        <v>0</v>
      </c>
      <c r="DY137" s="169">
        <f t="shared" si="134"/>
        <v>0</v>
      </c>
      <c r="DZ137" s="169">
        <f t="shared" si="134"/>
        <v>0</v>
      </c>
      <c r="EA137" s="169">
        <f t="shared" si="134"/>
        <v>0</v>
      </c>
      <c r="EB137" s="169">
        <f t="shared" si="134"/>
        <v>0</v>
      </c>
      <c r="EC137" s="169">
        <f t="shared" si="134"/>
        <v>0</v>
      </c>
      <c r="ED137" s="169">
        <f t="shared" si="134"/>
        <v>0</v>
      </c>
      <c r="EE137" s="169">
        <f t="shared" si="134"/>
        <v>0</v>
      </c>
      <c r="EF137" s="169">
        <f t="shared" si="134"/>
        <v>0</v>
      </c>
      <c r="EG137" s="169">
        <f t="shared" si="135"/>
        <v>0</v>
      </c>
      <c r="EH137" s="169">
        <f t="shared" si="135"/>
        <v>0</v>
      </c>
      <c r="EI137" s="169">
        <f t="shared" si="135"/>
        <v>0</v>
      </c>
      <c r="EJ137" s="169">
        <f t="shared" si="135"/>
        <v>0</v>
      </c>
      <c r="EK137" s="169">
        <f t="shared" si="135"/>
        <v>0</v>
      </c>
      <c r="EL137" s="169">
        <f t="shared" si="135"/>
        <v>0</v>
      </c>
      <c r="EM137" s="169">
        <f t="shared" si="135"/>
        <v>0</v>
      </c>
      <c r="EN137" s="169">
        <f t="shared" si="135"/>
        <v>0</v>
      </c>
      <c r="EP137" s="169">
        <f t="shared" si="136"/>
        <v>0</v>
      </c>
      <c r="EQ137" s="169">
        <f t="shared" si="136"/>
        <v>0</v>
      </c>
      <c r="ER137" s="169">
        <f t="shared" si="136"/>
        <v>0</v>
      </c>
      <c r="ES137" s="169">
        <f t="shared" si="136"/>
        <v>0</v>
      </c>
      <c r="ET137" s="169">
        <f t="shared" si="136"/>
        <v>0</v>
      </c>
      <c r="EU137" s="169">
        <f t="shared" si="136"/>
        <v>0</v>
      </c>
      <c r="EV137" s="169">
        <f t="shared" si="136"/>
        <v>0</v>
      </c>
      <c r="EW137" s="169">
        <f t="shared" si="136"/>
        <v>0</v>
      </c>
      <c r="EX137" s="169">
        <f t="shared" si="136"/>
        <v>0</v>
      </c>
      <c r="EY137" s="169">
        <f t="shared" si="136"/>
        <v>0</v>
      </c>
      <c r="EZ137" s="169">
        <f t="shared" si="136"/>
        <v>0</v>
      </c>
      <c r="FA137" s="169">
        <f t="shared" si="136"/>
        <v>0</v>
      </c>
      <c r="FB137" s="169">
        <f t="shared" si="136"/>
        <v>0</v>
      </c>
      <c r="FC137" s="169">
        <f t="shared" si="136"/>
        <v>0</v>
      </c>
      <c r="FD137" s="169">
        <f t="shared" si="136"/>
        <v>0</v>
      </c>
      <c r="FE137" s="169">
        <f t="shared" si="136"/>
        <v>0</v>
      </c>
      <c r="FF137" s="169">
        <f t="shared" ref="FF137:FM152" si="138">IF($I137=FF$3,$Y137,0)</f>
        <v>0</v>
      </c>
      <c r="FG137" s="169">
        <f t="shared" si="138"/>
        <v>0</v>
      </c>
      <c r="FH137" s="169">
        <f t="shared" si="138"/>
        <v>0</v>
      </c>
      <c r="FI137" s="169">
        <f t="shared" si="138"/>
        <v>0</v>
      </c>
      <c r="FJ137" s="169">
        <f t="shared" si="138"/>
        <v>0</v>
      </c>
      <c r="FK137" s="169">
        <f t="shared" si="138"/>
        <v>0</v>
      </c>
      <c r="FL137" s="169">
        <f t="shared" si="138"/>
        <v>0</v>
      </c>
      <c r="FM137" s="169">
        <f t="shared" si="138"/>
        <v>0</v>
      </c>
      <c r="FO137" s="169">
        <f t="shared" si="137"/>
        <v>0</v>
      </c>
      <c r="FP137" s="169">
        <f t="shared" si="137"/>
        <v>0</v>
      </c>
      <c r="FQ137" s="169">
        <f t="shared" si="137"/>
        <v>0</v>
      </c>
      <c r="FR137" s="169">
        <f t="shared" si="137"/>
        <v>0</v>
      </c>
      <c r="FS137" s="169">
        <f t="shared" si="137"/>
        <v>0</v>
      </c>
      <c r="FT137" s="169">
        <f t="shared" si="137"/>
        <v>0</v>
      </c>
      <c r="FU137" s="169">
        <f t="shared" si="137"/>
        <v>0</v>
      </c>
      <c r="FV137" s="169">
        <f t="shared" si="137"/>
        <v>0</v>
      </c>
      <c r="FW137" s="169">
        <f t="shared" si="137"/>
        <v>0</v>
      </c>
      <c r="FX137" s="169">
        <f t="shared" si="137"/>
        <v>0</v>
      </c>
      <c r="FY137" s="169">
        <f t="shared" si="137"/>
        <v>0</v>
      </c>
      <c r="FZ137" s="169">
        <f t="shared" si="137"/>
        <v>0</v>
      </c>
      <c r="GA137" s="169">
        <f t="shared" si="137"/>
        <v>0</v>
      </c>
      <c r="GB137" s="169">
        <f t="shared" si="137"/>
        <v>0</v>
      </c>
      <c r="GC137" s="169">
        <f t="shared" si="137"/>
        <v>0</v>
      </c>
      <c r="GD137" s="169">
        <f t="shared" si="137"/>
        <v>0</v>
      </c>
      <c r="GE137" s="169">
        <f t="shared" ref="GE137:GL152" si="139">IF($I137=GE$3,$L137,0)</f>
        <v>0</v>
      </c>
      <c r="GF137" s="169">
        <f t="shared" si="139"/>
        <v>0</v>
      </c>
      <c r="GG137" s="169">
        <f t="shared" si="139"/>
        <v>0</v>
      </c>
      <c r="GH137" s="169">
        <f t="shared" si="139"/>
        <v>0</v>
      </c>
      <c r="GI137" s="169">
        <f t="shared" si="139"/>
        <v>0</v>
      </c>
      <c r="GJ137" s="169">
        <f t="shared" si="139"/>
        <v>0</v>
      </c>
      <c r="GK137" s="169">
        <f t="shared" si="139"/>
        <v>0</v>
      </c>
      <c r="GL137" s="169">
        <f t="shared" si="139"/>
        <v>0</v>
      </c>
    </row>
    <row r="138" spans="1:194" s="169" customFormat="1" ht="15">
      <c r="A138" s="499"/>
      <c r="B138" s="499"/>
      <c r="D138" s="635"/>
      <c r="E138" s="450"/>
      <c r="F138" s="450"/>
      <c r="G138" s="450"/>
      <c r="H138" s="500"/>
      <c r="I138" s="452"/>
      <c r="J138" s="453"/>
      <c r="K138" s="453"/>
      <c r="L138" s="450"/>
      <c r="M138" s="450"/>
      <c r="N138" s="454"/>
      <c r="O138" s="455">
        <f t="shared" si="97"/>
        <v>0</v>
      </c>
      <c r="P138" s="456"/>
      <c r="Q138" s="457">
        <f t="shared" si="98"/>
        <v>0</v>
      </c>
      <c r="R138" s="457">
        <f t="shared" si="99"/>
        <v>0</v>
      </c>
      <c r="S138" s="458" t="e">
        <f>#REF!</f>
        <v>#REF!</v>
      </c>
      <c r="T138" s="458">
        <v>43</v>
      </c>
      <c r="U138" s="458" t="e">
        <f t="shared" si="100"/>
        <v>#REF!</v>
      </c>
      <c r="V138" s="459"/>
      <c r="W138" s="459"/>
      <c r="X138" s="460">
        <f t="shared" si="101"/>
        <v>0</v>
      </c>
      <c r="Y138" s="461">
        <f t="shared" si="106"/>
        <v>0</v>
      </c>
      <c r="Z138" s="462"/>
      <c r="AA138" s="463"/>
      <c r="AB138" s="464"/>
      <c r="AC138" s="464"/>
      <c r="AD138" s="464"/>
      <c r="AE138" s="465"/>
      <c r="AF138" s="466"/>
      <c r="AG138" s="488"/>
      <c r="AH138" s="469"/>
      <c r="AI138" s="469"/>
      <c r="AJ138" s="469"/>
      <c r="AK138" s="469"/>
      <c r="AL138" s="469"/>
      <c r="AM138" s="469"/>
      <c r="AN138" s="469"/>
      <c r="AO138" s="471">
        <f t="shared" si="108"/>
        <v>0</v>
      </c>
      <c r="AP138" s="497"/>
      <c r="AQ138" s="496"/>
      <c r="AR138" s="496"/>
      <c r="AS138" s="496"/>
      <c r="AT138" s="514"/>
      <c r="AU138" s="469"/>
      <c r="AV138" s="469"/>
      <c r="AW138" s="475"/>
      <c r="AX138" s="471">
        <f t="shared" si="109"/>
        <v>0</v>
      </c>
      <c r="AY138" s="497"/>
      <c r="AZ138" s="469"/>
      <c r="BA138" s="469"/>
      <c r="BB138" s="478"/>
      <c r="BC138" s="469"/>
      <c r="BD138" s="469"/>
      <c r="BE138" s="469"/>
      <c r="BF138" s="475"/>
      <c r="BG138" s="479">
        <f t="shared" si="87"/>
        <v>0</v>
      </c>
      <c r="BH138" s="480"/>
      <c r="BI138" s="481"/>
      <c r="BJ138" s="481"/>
      <c r="BK138" s="481"/>
      <c r="BL138" s="482"/>
      <c r="BM138" s="481"/>
      <c r="BN138" s="481"/>
      <c r="BO138" s="483"/>
      <c r="BP138" s="482">
        <f t="shared" si="133"/>
        <v>0</v>
      </c>
      <c r="BQ138" s="479">
        <f t="shared" si="102"/>
        <v>0</v>
      </c>
      <c r="BR138" s="480"/>
      <c r="BS138" s="481"/>
      <c r="BT138" s="481"/>
      <c r="BU138" s="481"/>
      <c r="BV138" s="482"/>
      <c r="BW138" s="481"/>
      <c r="BX138" s="481"/>
      <c r="BY138" s="483"/>
      <c r="BZ138" s="482">
        <f t="shared" si="91"/>
        <v>0</v>
      </c>
      <c r="CA138" s="479">
        <f t="shared" si="110"/>
        <v>0</v>
      </c>
      <c r="CB138" s="638"/>
      <c r="CC138" s="469"/>
      <c r="CD138" s="469"/>
      <c r="CE138" s="469"/>
      <c r="CF138" s="481"/>
      <c r="CG138" s="481"/>
      <c r="CH138" s="481"/>
      <c r="CI138" s="483"/>
      <c r="CJ138" s="485">
        <f t="shared" si="111"/>
        <v>0</v>
      </c>
      <c r="CK138" s="486">
        <f t="shared" si="103"/>
        <v>0</v>
      </c>
      <c r="CL138" s="836">
        <f t="shared" si="112"/>
        <v>0</v>
      </c>
      <c r="CM138" s="1181" t="s">
        <v>563</v>
      </c>
      <c r="CN138" s="1040">
        <v>10000</v>
      </c>
      <c r="CO138" s="747"/>
      <c r="CP138" s="1039">
        <v>4</v>
      </c>
      <c r="CQ138" s="1041">
        <v>266</v>
      </c>
      <c r="CR138" s="748">
        <v>0.9</v>
      </c>
      <c r="CS138" s="471">
        <f t="shared" si="113"/>
        <v>0</v>
      </c>
      <c r="CT138" s="488"/>
      <c r="CU138" s="469"/>
      <c r="CV138" s="469"/>
      <c r="CW138" s="469"/>
      <c r="CX138" s="489"/>
      <c r="CY138" s="490"/>
      <c r="CZ138" s="491">
        <f t="shared" si="114"/>
        <v>0</v>
      </c>
      <c r="DA138" s="491">
        <f t="shared" si="92"/>
        <v>0</v>
      </c>
      <c r="DB138" s="492">
        <f t="shared" si="104"/>
        <v>0</v>
      </c>
      <c r="DC138" s="493">
        <f t="shared" si="93"/>
        <v>0</v>
      </c>
      <c r="DD138" s="494">
        <f t="shared" si="117"/>
        <v>0</v>
      </c>
      <c r="DE138" s="494">
        <f t="shared" si="116"/>
        <v>0</v>
      </c>
      <c r="DF138" s="494">
        <f t="shared" si="120"/>
        <v>0</v>
      </c>
      <c r="DG138" s="494">
        <f t="shared" si="94"/>
        <v>0</v>
      </c>
      <c r="DH138" s="494">
        <f t="shared" si="95"/>
        <v>0</v>
      </c>
      <c r="DI138" s="494">
        <f t="shared" si="121"/>
        <v>0</v>
      </c>
      <c r="DJ138" s="494">
        <f t="shared" si="96"/>
        <v>0</v>
      </c>
      <c r="DK138" s="494">
        <f t="shared" si="105"/>
        <v>0</v>
      </c>
      <c r="DL138" s="479">
        <f t="shared" si="122"/>
        <v>0</v>
      </c>
      <c r="DQ138" s="169">
        <f t="shared" si="134"/>
        <v>0</v>
      </c>
      <c r="DR138" s="169">
        <f t="shared" si="134"/>
        <v>0</v>
      </c>
      <c r="DS138" s="169">
        <f t="shared" si="134"/>
        <v>0</v>
      </c>
      <c r="DT138" s="169">
        <f t="shared" si="134"/>
        <v>0</v>
      </c>
      <c r="DU138" s="169">
        <f t="shared" si="134"/>
        <v>0</v>
      </c>
      <c r="DV138" s="169">
        <f t="shared" si="134"/>
        <v>0</v>
      </c>
      <c r="DW138" s="169">
        <f t="shared" si="134"/>
        <v>0</v>
      </c>
      <c r="DX138" s="169">
        <f t="shared" si="134"/>
        <v>0</v>
      </c>
      <c r="DY138" s="169">
        <f t="shared" si="134"/>
        <v>0</v>
      </c>
      <c r="DZ138" s="169">
        <f t="shared" si="134"/>
        <v>0</v>
      </c>
      <c r="EA138" s="169">
        <f t="shared" si="134"/>
        <v>0</v>
      </c>
      <c r="EB138" s="169">
        <f t="shared" si="134"/>
        <v>0</v>
      </c>
      <c r="EC138" s="169">
        <f t="shared" si="134"/>
        <v>0</v>
      </c>
      <c r="ED138" s="169">
        <f t="shared" si="134"/>
        <v>0</v>
      </c>
      <c r="EE138" s="169">
        <f t="shared" si="134"/>
        <v>0</v>
      </c>
      <c r="EF138" s="169">
        <f t="shared" si="134"/>
        <v>0</v>
      </c>
      <c r="EG138" s="169">
        <f t="shared" si="135"/>
        <v>0</v>
      </c>
      <c r="EH138" s="169">
        <f t="shared" si="135"/>
        <v>0</v>
      </c>
      <c r="EI138" s="169">
        <f t="shared" si="135"/>
        <v>0</v>
      </c>
      <c r="EJ138" s="169">
        <f t="shared" si="135"/>
        <v>0</v>
      </c>
      <c r="EK138" s="169">
        <f t="shared" si="135"/>
        <v>0</v>
      </c>
      <c r="EL138" s="169">
        <f t="shared" si="135"/>
        <v>0</v>
      </c>
      <c r="EM138" s="169">
        <f t="shared" si="135"/>
        <v>0</v>
      </c>
      <c r="EN138" s="169">
        <f t="shared" si="135"/>
        <v>0</v>
      </c>
      <c r="EP138" s="169">
        <f t="shared" si="136"/>
        <v>0</v>
      </c>
      <c r="EQ138" s="169">
        <f t="shared" si="136"/>
        <v>0</v>
      </c>
      <c r="ER138" s="169">
        <f t="shared" si="136"/>
        <v>0</v>
      </c>
      <c r="ES138" s="169">
        <f t="shared" si="136"/>
        <v>0</v>
      </c>
      <c r="ET138" s="169">
        <f t="shared" si="136"/>
        <v>0</v>
      </c>
      <c r="EU138" s="169">
        <f t="shared" si="136"/>
        <v>0</v>
      </c>
      <c r="EV138" s="169">
        <f t="shared" si="136"/>
        <v>0</v>
      </c>
      <c r="EW138" s="169">
        <f t="shared" si="136"/>
        <v>0</v>
      </c>
      <c r="EX138" s="169">
        <f t="shared" si="136"/>
        <v>0</v>
      </c>
      <c r="EY138" s="169">
        <f t="shared" si="136"/>
        <v>0</v>
      </c>
      <c r="EZ138" s="169">
        <f t="shared" si="136"/>
        <v>0</v>
      </c>
      <c r="FA138" s="169">
        <f t="shared" si="136"/>
        <v>0</v>
      </c>
      <c r="FB138" s="169">
        <f t="shared" si="136"/>
        <v>0</v>
      </c>
      <c r="FC138" s="169">
        <f t="shared" si="136"/>
        <v>0</v>
      </c>
      <c r="FD138" s="169">
        <f t="shared" si="136"/>
        <v>0</v>
      </c>
      <c r="FE138" s="169">
        <f t="shared" si="136"/>
        <v>0</v>
      </c>
      <c r="FF138" s="169">
        <f t="shared" si="138"/>
        <v>0</v>
      </c>
      <c r="FG138" s="169">
        <f t="shared" si="138"/>
        <v>0</v>
      </c>
      <c r="FH138" s="169">
        <f t="shared" si="138"/>
        <v>0</v>
      </c>
      <c r="FI138" s="169">
        <f t="shared" si="138"/>
        <v>0</v>
      </c>
      <c r="FJ138" s="169">
        <f t="shared" si="138"/>
        <v>0</v>
      </c>
      <c r="FK138" s="169">
        <f t="shared" si="138"/>
        <v>0</v>
      </c>
      <c r="FL138" s="169">
        <f t="shared" si="138"/>
        <v>0</v>
      </c>
      <c r="FM138" s="169">
        <f t="shared" si="138"/>
        <v>0</v>
      </c>
      <c r="FO138" s="169">
        <f t="shared" si="137"/>
        <v>0</v>
      </c>
      <c r="FP138" s="169">
        <f t="shared" si="137"/>
        <v>0</v>
      </c>
      <c r="FQ138" s="169">
        <f t="shared" si="137"/>
        <v>0</v>
      </c>
      <c r="FR138" s="169">
        <f t="shared" si="137"/>
        <v>0</v>
      </c>
      <c r="FS138" s="169">
        <f t="shared" si="137"/>
        <v>0</v>
      </c>
      <c r="FT138" s="169">
        <f t="shared" si="137"/>
        <v>0</v>
      </c>
      <c r="FU138" s="169">
        <f t="shared" si="137"/>
        <v>0</v>
      </c>
      <c r="FV138" s="169">
        <f t="shared" si="137"/>
        <v>0</v>
      </c>
      <c r="FW138" s="169">
        <f t="shared" si="137"/>
        <v>0</v>
      </c>
      <c r="FX138" s="169">
        <f t="shared" si="137"/>
        <v>0</v>
      </c>
      <c r="FY138" s="169">
        <f t="shared" si="137"/>
        <v>0</v>
      </c>
      <c r="FZ138" s="169">
        <f t="shared" si="137"/>
        <v>0</v>
      </c>
      <c r="GA138" s="169">
        <f t="shared" si="137"/>
        <v>0</v>
      </c>
      <c r="GB138" s="169">
        <f t="shared" si="137"/>
        <v>0</v>
      </c>
      <c r="GC138" s="169">
        <f t="shared" si="137"/>
        <v>0</v>
      </c>
      <c r="GD138" s="169">
        <f t="shared" si="137"/>
        <v>0</v>
      </c>
      <c r="GE138" s="169">
        <f t="shared" si="139"/>
        <v>0</v>
      </c>
      <c r="GF138" s="169">
        <f t="shared" si="139"/>
        <v>0</v>
      </c>
      <c r="GG138" s="169">
        <f t="shared" si="139"/>
        <v>0</v>
      </c>
      <c r="GH138" s="169">
        <f t="shared" si="139"/>
        <v>0</v>
      </c>
      <c r="GI138" s="169">
        <f t="shared" si="139"/>
        <v>0</v>
      </c>
      <c r="GJ138" s="169">
        <f t="shared" si="139"/>
        <v>0</v>
      </c>
      <c r="GK138" s="169">
        <f t="shared" si="139"/>
        <v>0</v>
      </c>
      <c r="GL138" s="169">
        <f t="shared" si="139"/>
        <v>0</v>
      </c>
    </row>
    <row r="139" spans="1:194" s="169" customFormat="1" ht="25.5">
      <c r="A139" s="499"/>
      <c r="B139" s="499"/>
      <c r="D139" s="635"/>
      <c r="E139" s="450"/>
      <c r="F139" s="450"/>
      <c r="G139" s="450"/>
      <c r="H139" s="500"/>
      <c r="I139" s="452"/>
      <c r="J139" s="453"/>
      <c r="K139" s="453"/>
      <c r="L139" s="450"/>
      <c r="M139" s="450"/>
      <c r="N139" s="454"/>
      <c r="O139" s="455">
        <f t="shared" si="97"/>
        <v>0</v>
      </c>
      <c r="P139" s="456"/>
      <c r="Q139" s="457">
        <f t="shared" si="98"/>
        <v>0</v>
      </c>
      <c r="R139" s="457">
        <f t="shared" si="99"/>
        <v>0</v>
      </c>
      <c r="S139" s="458" t="e">
        <f>#REF!</f>
        <v>#REF!</v>
      </c>
      <c r="T139" s="458">
        <v>44</v>
      </c>
      <c r="U139" s="458" t="e">
        <f t="shared" si="100"/>
        <v>#REF!</v>
      </c>
      <c r="V139" s="459"/>
      <c r="W139" s="459"/>
      <c r="X139" s="460">
        <f t="shared" si="101"/>
        <v>0</v>
      </c>
      <c r="Y139" s="461">
        <f t="shared" si="106"/>
        <v>0</v>
      </c>
      <c r="Z139" s="462"/>
      <c r="AA139" s="463"/>
      <c r="AB139" s="464"/>
      <c r="AC139" s="464"/>
      <c r="AD139" s="464"/>
      <c r="AE139" s="465"/>
      <c r="AF139" s="466"/>
      <c r="AG139" s="488"/>
      <c r="AH139" s="469"/>
      <c r="AI139" s="469"/>
      <c r="AJ139" s="469"/>
      <c r="AK139" s="469"/>
      <c r="AL139" s="469"/>
      <c r="AM139" s="469"/>
      <c r="AN139" s="469"/>
      <c r="AO139" s="471">
        <f t="shared" si="108"/>
        <v>0</v>
      </c>
      <c r="AP139" s="497"/>
      <c r="AQ139" s="496"/>
      <c r="AR139" s="496"/>
      <c r="AS139" s="496"/>
      <c r="AT139" s="514"/>
      <c r="AU139" s="469"/>
      <c r="AV139" s="469"/>
      <c r="AW139" s="475"/>
      <c r="AX139" s="471">
        <f t="shared" si="109"/>
        <v>0</v>
      </c>
      <c r="AY139" s="497"/>
      <c r="AZ139" s="469"/>
      <c r="BA139" s="469"/>
      <c r="BB139" s="478"/>
      <c r="BC139" s="469"/>
      <c r="BD139" s="469"/>
      <c r="BE139" s="469"/>
      <c r="BF139" s="475"/>
      <c r="BG139" s="479">
        <f t="shared" si="87"/>
        <v>0</v>
      </c>
      <c r="BH139" s="480"/>
      <c r="BI139" s="481"/>
      <c r="BJ139" s="481"/>
      <c r="BK139" s="481"/>
      <c r="BL139" s="482"/>
      <c r="BM139" s="481"/>
      <c r="BN139" s="481"/>
      <c r="BO139" s="483"/>
      <c r="BP139" s="482">
        <f t="shared" si="133"/>
        <v>0</v>
      </c>
      <c r="BQ139" s="479">
        <f t="shared" si="102"/>
        <v>0</v>
      </c>
      <c r="BR139" s="480"/>
      <c r="BS139" s="481"/>
      <c r="BT139" s="481"/>
      <c r="BU139" s="481"/>
      <c r="BV139" s="482"/>
      <c r="BW139" s="481"/>
      <c r="BX139" s="481"/>
      <c r="BY139" s="483"/>
      <c r="BZ139" s="482">
        <f t="shared" si="91"/>
        <v>0</v>
      </c>
      <c r="CA139" s="479">
        <f t="shared" si="110"/>
        <v>0</v>
      </c>
      <c r="CB139" s="638"/>
      <c r="CC139" s="469"/>
      <c r="CD139" s="469"/>
      <c r="CE139" s="469"/>
      <c r="CF139" s="481"/>
      <c r="CG139" s="481"/>
      <c r="CH139" s="481"/>
      <c r="CI139" s="483"/>
      <c r="CJ139" s="485">
        <f t="shared" si="111"/>
        <v>0</v>
      </c>
      <c r="CK139" s="486">
        <f t="shared" si="103"/>
        <v>0</v>
      </c>
      <c r="CL139" s="836">
        <f t="shared" si="112"/>
        <v>0</v>
      </c>
      <c r="CM139" s="1037" t="s">
        <v>564</v>
      </c>
      <c r="CN139" s="1040">
        <v>10000</v>
      </c>
      <c r="CO139" s="747">
        <v>3</v>
      </c>
      <c r="CP139" s="1039">
        <v>4</v>
      </c>
      <c r="CQ139" s="1041">
        <v>266</v>
      </c>
      <c r="CR139" s="748">
        <v>0.9</v>
      </c>
      <c r="CS139" s="471">
        <f t="shared" si="113"/>
        <v>30000</v>
      </c>
      <c r="CT139" s="488"/>
      <c r="CU139" s="469"/>
      <c r="CV139" s="469"/>
      <c r="CW139" s="469"/>
      <c r="CX139" s="489"/>
      <c r="CY139" s="490"/>
      <c r="CZ139" s="491">
        <f t="shared" si="114"/>
        <v>0</v>
      </c>
      <c r="DA139" s="491">
        <f t="shared" si="92"/>
        <v>0</v>
      </c>
      <c r="DB139" s="492">
        <f t="shared" si="104"/>
        <v>28728</v>
      </c>
      <c r="DC139" s="493">
        <f t="shared" si="93"/>
        <v>0</v>
      </c>
      <c r="DD139" s="494">
        <f t="shared" si="117"/>
        <v>0</v>
      </c>
      <c r="DE139" s="494">
        <f t="shared" si="116"/>
        <v>0</v>
      </c>
      <c r="DF139" s="494">
        <f t="shared" si="120"/>
        <v>0</v>
      </c>
      <c r="DG139" s="494">
        <f t="shared" si="94"/>
        <v>0</v>
      </c>
      <c r="DH139" s="494">
        <f t="shared" si="95"/>
        <v>0</v>
      </c>
      <c r="DI139" s="494">
        <f t="shared" si="121"/>
        <v>0</v>
      </c>
      <c r="DJ139" s="494">
        <f t="shared" si="96"/>
        <v>0</v>
      </c>
      <c r="DK139" s="494">
        <f t="shared" si="105"/>
        <v>0</v>
      </c>
      <c r="DL139" s="479">
        <f t="shared" si="122"/>
        <v>0</v>
      </c>
      <c r="DQ139" s="169">
        <f t="shared" si="134"/>
        <v>0</v>
      </c>
      <c r="DR139" s="169">
        <f t="shared" si="134"/>
        <v>0</v>
      </c>
      <c r="DS139" s="169">
        <f t="shared" si="134"/>
        <v>0</v>
      </c>
      <c r="DT139" s="169">
        <f t="shared" si="134"/>
        <v>0</v>
      </c>
      <c r="DU139" s="169">
        <f t="shared" si="134"/>
        <v>0</v>
      </c>
      <c r="DV139" s="169">
        <f t="shared" si="134"/>
        <v>0</v>
      </c>
      <c r="DW139" s="169">
        <f t="shared" si="134"/>
        <v>0</v>
      </c>
      <c r="DX139" s="169">
        <f t="shared" si="134"/>
        <v>0</v>
      </c>
      <c r="DY139" s="169">
        <f t="shared" si="134"/>
        <v>0</v>
      </c>
      <c r="DZ139" s="169">
        <f t="shared" si="134"/>
        <v>0</v>
      </c>
      <c r="EA139" s="169">
        <f t="shared" si="134"/>
        <v>0</v>
      </c>
      <c r="EB139" s="169">
        <f t="shared" si="134"/>
        <v>0</v>
      </c>
      <c r="EC139" s="169">
        <f t="shared" si="134"/>
        <v>0</v>
      </c>
      <c r="ED139" s="169">
        <f t="shared" si="134"/>
        <v>0</v>
      </c>
      <c r="EE139" s="169">
        <f t="shared" si="134"/>
        <v>0</v>
      </c>
      <c r="EF139" s="169">
        <f t="shared" si="134"/>
        <v>0</v>
      </c>
      <c r="EG139" s="169">
        <f t="shared" si="135"/>
        <v>0</v>
      </c>
      <c r="EH139" s="169">
        <f t="shared" si="135"/>
        <v>0</v>
      </c>
      <c r="EI139" s="169">
        <f t="shared" si="135"/>
        <v>0</v>
      </c>
      <c r="EJ139" s="169">
        <f t="shared" si="135"/>
        <v>0</v>
      </c>
      <c r="EK139" s="169">
        <f t="shared" si="135"/>
        <v>0</v>
      </c>
      <c r="EL139" s="169">
        <f t="shared" si="135"/>
        <v>0</v>
      </c>
      <c r="EM139" s="169">
        <f t="shared" si="135"/>
        <v>0</v>
      </c>
      <c r="EN139" s="169">
        <f t="shared" si="135"/>
        <v>0</v>
      </c>
      <c r="EP139" s="169">
        <f t="shared" si="136"/>
        <v>0</v>
      </c>
      <c r="EQ139" s="169">
        <f t="shared" si="136"/>
        <v>0</v>
      </c>
      <c r="ER139" s="169">
        <f t="shared" si="136"/>
        <v>0</v>
      </c>
      <c r="ES139" s="169">
        <f t="shared" si="136"/>
        <v>0</v>
      </c>
      <c r="ET139" s="169">
        <f t="shared" si="136"/>
        <v>0</v>
      </c>
      <c r="EU139" s="169">
        <f t="shared" si="136"/>
        <v>0</v>
      </c>
      <c r="EV139" s="169">
        <f t="shared" si="136"/>
        <v>0</v>
      </c>
      <c r="EW139" s="169">
        <f t="shared" si="136"/>
        <v>0</v>
      </c>
      <c r="EX139" s="169">
        <f t="shared" si="136"/>
        <v>0</v>
      </c>
      <c r="EY139" s="169">
        <f t="shared" si="136"/>
        <v>0</v>
      </c>
      <c r="EZ139" s="169">
        <f t="shared" si="136"/>
        <v>0</v>
      </c>
      <c r="FA139" s="169">
        <f t="shared" si="136"/>
        <v>0</v>
      </c>
      <c r="FB139" s="169">
        <f t="shared" si="136"/>
        <v>0</v>
      </c>
      <c r="FC139" s="169">
        <f t="shared" si="136"/>
        <v>0</v>
      </c>
      <c r="FD139" s="169">
        <f t="shared" si="136"/>
        <v>0</v>
      </c>
      <c r="FE139" s="169">
        <f t="shared" si="136"/>
        <v>0</v>
      </c>
      <c r="FF139" s="169">
        <f t="shared" si="138"/>
        <v>0</v>
      </c>
      <c r="FG139" s="169">
        <f t="shared" si="138"/>
        <v>0</v>
      </c>
      <c r="FH139" s="169">
        <f t="shared" si="138"/>
        <v>0</v>
      </c>
      <c r="FI139" s="169">
        <f t="shared" si="138"/>
        <v>0</v>
      </c>
      <c r="FJ139" s="169">
        <f t="shared" si="138"/>
        <v>0</v>
      </c>
      <c r="FK139" s="169">
        <f t="shared" si="138"/>
        <v>0</v>
      </c>
      <c r="FL139" s="169">
        <f t="shared" si="138"/>
        <v>0</v>
      </c>
      <c r="FM139" s="169">
        <f t="shared" si="138"/>
        <v>0</v>
      </c>
      <c r="FO139" s="169">
        <f t="shared" si="137"/>
        <v>0</v>
      </c>
      <c r="FP139" s="169">
        <f t="shared" si="137"/>
        <v>0</v>
      </c>
      <c r="FQ139" s="169">
        <f t="shared" si="137"/>
        <v>0</v>
      </c>
      <c r="FR139" s="169">
        <f t="shared" si="137"/>
        <v>0</v>
      </c>
      <c r="FS139" s="169">
        <f t="shared" si="137"/>
        <v>0</v>
      </c>
      <c r="FT139" s="169">
        <f t="shared" si="137"/>
        <v>0</v>
      </c>
      <c r="FU139" s="169">
        <f t="shared" si="137"/>
        <v>0</v>
      </c>
      <c r="FV139" s="169">
        <f t="shared" si="137"/>
        <v>0</v>
      </c>
      <c r="FW139" s="169">
        <f t="shared" si="137"/>
        <v>0</v>
      </c>
      <c r="FX139" s="169">
        <f t="shared" si="137"/>
        <v>0</v>
      </c>
      <c r="FY139" s="169">
        <f t="shared" si="137"/>
        <v>0</v>
      </c>
      <c r="FZ139" s="169">
        <f t="shared" si="137"/>
        <v>0</v>
      </c>
      <c r="GA139" s="169">
        <f t="shared" si="137"/>
        <v>0</v>
      </c>
      <c r="GB139" s="169">
        <f t="shared" si="137"/>
        <v>0</v>
      </c>
      <c r="GC139" s="169">
        <f t="shared" si="137"/>
        <v>0</v>
      </c>
      <c r="GD139" s="169">
        <f t="shared" si="137"/>
        <v>0</v>
      </c>
      <c r="GE139" s="169">
        <f t="shared" si="139"/>
        <v>0</v>
      </c>
      <c r="GF139" s="169">
        <f t="shared" si="139"/>
        <v>0</v>
      </c>
      <c r="GG139" s="169">
        <f t="shared" si="139"/>
        <v>0</v>
      </c>
      <c r="GH139" s="169">
        <f t="shared" si="139"/>
        <v>0</v>
      </c>
      <c r="GI139" s="169">
        <f t="shared" si="139"/>
        <v>0</v>
      </c>
      <c r="GJ139" s="169">
        <f t="shared" si="139"/>
        <v>0</v>
      </c>
      <c r="GK139" s="169">
        <f t="shared" si="139"/>
        <v>0</v>
      </c>
      <c r="GL139" s="169">
        <f t="shared" si="139"/>
        <v>0</v>
      </c>
    </row>
    <row r="140" spans="1:194" s="169" customFormat="1" ht="15">
      <c r="A140" s="499"/>
      <c r="B140" s="499"/>
      <c r="D140" s="635"/>
      <c r="E140" s="450"/>
      <c r="F140" s="450"/>
      <c r="G140" s="450"/>
      <c r="H140" s="500"/>
      <c r="I140" s="452"/>
      <c r="J140" s="453"/>
      <c r="K140" s="453"/>
      <c r="L140" s="450"/>
      <c r="M140" s="450"/>
      <c r="N140" s="454"/>
      <c r="O140" s="455">
        <f t="shared" si="97"/>
        <v>0</v>
      </c>
      <c r="P140" s="456"/>
      <c r="Q140" s="457">
        <f t="shared" si="98"/>
        <v>0</v>
      </c>
      <c r="R140" s="457">
        <f t="shared" si="99"/>
        <v>0</v>
      </c>
      <c r="S140" s="458" t="e">
        <f>#REF!</f>
        <v>#REF!</v>
      </c>
      <c r="T140" s="458">
        <v>45</v>
      </c>
      <c r="U140" s="458" t="e">
        <f t="shared" si="100"/>
        <v>#REF!</v>
      </c>
      <c r="V140" s="459"/>
      <c r="W140" s="459"/>
      <c r="X140" s="460">
        <f t="shared" si="101"/>
        <v>0</v>
      </c>
      <c r="Y140" s="461">
        <f t="shared" si="106"/>
        <v>0</v>
      </c>
      <c r="Z140" s="462"/>
      <c r="AA140" s="463"/>
      <c r="AB140" s="464"/>
      <c r="AC140" s="464"/>
      <c r="AD140" s="464"/>
      <c r="AE140" s="465"/>
      <c r="AF140" s="466"/>
      <c r="AG140" s="488"/>
      <c r="AH140" s="469"/>
      <c r="AI140" s="469"/>
      <c r="AJ140" s="469"/>
      <c r="AK140" s="469"/>
      <c r="AL140" s="469"/>
      <c r="AM140" s="469"/>
      <c r="AN140" s="469"/>
      <c r="AO140" s="471">
        <f t="shared" si="108"/>
        <v>0</v>
      </c>
      <c r="AP140" s="497"/>
      <c r="AQ140" s="496"/>
      <c r="AR140" s="496"/>
      <c r="AS140" s="496"/>
      <c r="AT140" s="514"/>
      <c r="AU140" s="469"/>
      <c r="AV140" s="469"/>
      <c r="AW140" s="475"/>
      <c r="AX140" s="471">
        <f t="shared" si="109"/>
        <v>0</v>
      </c>
      <c r="AY140" s="497"/>
      <c r="AZ140" s="469"/>
      <c r="BA140" s="469"/>
      <c r="BB140" s="478"/>
      <c r="BC140" s="469"/>
      <c r="BD140" s="469"/>
      <c r="BE140" s="469"/>
      <c r="BF140" s="475"/>
      <c r="BG140" s="479">
        <f t="shared" si="87"/>
        <v>0</v>
      </c>
      <c r="BH140" s="480"/>
      <c r="BI140" s="481"/>
      <c r="BJ140" s="481"/>
      <c r="BK140" s="481"/>
      <c r="BL140" s="482"/>
      <c r="BM140" s="481"/>
      <c r="BN140" s="481"/>
      <c r="BO140" s="483"/>
      <c r="BP140" s="482">
        <f t="shared" si="133"/>
        <v>0</v>
      </c>
      <c r="BQ140" s="479">
        <f t="shared" si="102"/>
        <v>0</v>
      </c>
      <c r="BR140" s="480"/>
      <c r="BS140" s="481"/>
      <c r="BT140" s="481"/>
      <c r="BU140" s="481"/>
      <c r="BV140" s="482"/>
      <c r="BW140" s="481"/>
      <c r="BX140" s="481"/>
      <c r="BY140" s="483"/>
      <c r="BZ140" s="482">
        <f t="shared" si="91"/>
        <v>0</v>
      </c>
      <c r="CA140" s="479">
        <f t="shared" si="110"/>
        <v>0</v>
      </c>
      <c r="CB140" s="638"/>
      <c r="CC140" s="469"/>
      <c r="CD140" s="469"/>
      <c r="CE140" s="469"/>
      <c r="CF140" s="481"/>
      <c r="CG140" s="481"/>
      <c r="CH140" s="481"/>
      <c r="CI140" s="483"/>
      <c r="CJ140" s="485">
        <f t="shared" si="111"/>
        <v>0</v>
      </c>
      <c r="CK140" s="486">
        <f t="shared" si="103"/>
        <v>0</v>
      </c>
      <c r="CL140" s="836">
        <f t="shared" si="112"/>
        <v>0</v>
      </c>
      <c r="CM140" s="1183" t="s">
        <v>565</v>
      </c>
      <c r="CN140" s="574">
        <v>1000</v>
      </c>
      <c r="CO140" s="574">
        <v>2</v>
      </c>
      <c r="CP140" s="574">
        <v>7</v>
      </c>
      <c r="CQ140" s="574">
        <v>266</v>
      </c>
      <c r="CR140" s="619">
        <v>0.9</v>
      </c>
      <c r="CS140" s="611">
        <f t="shared" ref="CS140:CS156" si="140">CN140*CO140</f>
        <v>2000</v>
      </c>
      <c r="CT140" s="488"/>
      <c r="CU140" s="469"/>
      <c r="CV140" s="469"/>
      <c r="CW140" s="469"/>
      <c r="CX140" s="489"/>
      <c r="CY140" s="490"/>
      <c r="CZ140" s="491">
        <f t="shared" si="114"/>
        <v>0</v>
      </c>
      <c r="DA140" s="491">
        <f t="shared" si="92"/>
        <v>0</v>
      </c>
      <c r="DB140" s="492">
        <f t="shared" si="104"/>
        <v>3351.6</v>
      </c>
      <c r="DC140" s="493">
        <f t="shared" si="93"/>
        <v>0</v>
      </c>
      <c r="DD140" s="494">
        <f t="shared" si="117"/>
        <v>0</v>
      </c>
      <c r="DE140" s="494">
        <f t="shared" si="116"/>
        <v>0</v>
      </c>
      <c r="DF140" s="494">
        <f t="shared" si="120"/>
        <v>0</v>
      </c>
      <c r="DG140" s="494">
        <f t="shared" si="94"/>
        <v>0</v>
      </c>
      <c r="DH140" s="494">
        <f t="shared" si="95"/>
        <v>0</v>
      </c>
      <c r="DI140" s="494">
        <f t="shared" si="121"/>
        <v>0</v>
      </c>
      <c r="DJ140" s="494">
        <f t="shared" si="96"/>
        <v>0</v>
      </c>
      <c r="DK140" s="494">
        <f t="shared" si="105"/>
        <v>0</v>
      </c>
      <c r="DL140" s="479">
        <f t="shared" si="122"/>
        <v>0</v>
      </c>
      <c r="DQ140" s="169">
        <f t="shared" si="134"/>
        <v>0</v>
      </c>
      <c r="DR140" s="169">
        <f t="shared" si="134"/>
        <v>0</v>
      </c>
      <c r="DS140" s="169">
        <f t="shared" si="134"/>
        <v>0</v>
      </c>
      <c r="DT140" s="169">
        <f t="shared" si="134"/>
        <v>0</v>
      </c>
      <c r="DU140" s="169">
        <f t="shared" si="134"/>
        <v>0</v>
      </c>
      <c r="DV140" s="169">
        <f t="shared" si="134"/>
        <v>0</v>
      </c>
      <c r="DW140" s="169">
        <f t="shared" si="134"/>
        <v>0</v>
      </c>
      <c r="DX140" s="169">
        <f t="shared" si="134"/>
        <v>0</v>
      </c>
      <c r="DY140" s="169">
        <f t="shared" si="134"/>
        <v>0</v>
      </c>
      <c r="DZ140" s="169">
        <f t="shared" si="134"/>
        <v>0</v>
      </c>
      <c r="EA140" s="169">
        <f t="shared" si="134"/>
        <v>0</v>
      </c>
      <c r="EB140" s="169">
        <f t="shared" si="134"/>
        <v>0</v>
      </c>
      <c r="EC140" s="169">
        <f t="shared" si="134"/>
        <v>0</v>
      </c>
      <c r="ED140" s="169">
        <f t="shared" si="134"/>
        <v>0</v>
      </c>
      <c r="EE140" s="169">
        <f t="shared" si="134"/>
        <v>0</v>
      </c>
      <c r="EF140" s="169">
        <f t="shared" si="134"/>
        <v>0</v>
      </c>
      <c r="EG140" s="169">
        <f t="shared" si="135"/>
        <v>0</v>
      </c>
      <c r="EH140" s="169">
        <f t="shared" si="135"/>
        <v>0</v>
      </c>
      <c r="EI140" s="169">
        <f t="shared" si="135"/>
        <v>0</v>
      </c>
      <c r="EJ140" s="169">
        <f t="shared" si="135"/>
        <v>0</v>
      </c>
      <c r="EK140" s="169">
        <f t="shared" si="135"/>
        <v>0</v>
      </c>
      <c r="EL140" s="169">
        <f t="shared" si="135"/>
        <v>0</v>
      </c>
      <c r="EM140" s="169">
        <f t="shared" si="135"/>
        <v>0</v>
      </c>
      <c r="EN140" s="169">
        <f t="shared" si="135"/>
        <v>0</v>
      </c>
      <c r="EP140" s="169">
        <f t="shared" si="136"/>
        <v>0</v>
      </c>
      <c r="EQ140" s="169">
        <f t="shared" si="136"/>
        <v>0</v>
      </c>
      <c r="ER140" s="169">
        <f t="shared" si="136"/>
        <v>0</v>
      </c>
      <c r="ES140" s="169">
        <f t="shared" si="136"/>
        <v>0</v>
      </c>
      <c r="ET140" s="169">
        <f t="shared" si="136"/>
        <v>0</v>
      </c>
      <c r="EU140" s="169">
        <f t="shared" si="136"/>
        <v>0</v>
      </c>
      <c r="EV140" s="169">
        <f t="shared" si="136"/>
        <v>0</v>
      </c>
      <c r="EW140" s="169">
        <f t="shared" si="136"/>
        <v>0</v>
      </c>
      <c r="EX140" s="169">
        <f t="shared" si="136"/>
        <v>0</v>
      </c>
      <c r="EY140" s="169">
        <f t="shared" si="136"/>
        <v>0</v>
      </c>
      <c r="EZ140" s="169">
        <f t="shared" si="136"/>
        <v>0</v>
      </c>
      <c r="FA140" s="169">
        <f t="shared" si="136"/>
        <v>0</v>
      </c>
      <c r="FB140" s="169">
        <f t="shared" si="136"/>
        <v>0</v>
      </c>
      <c r="FC140" s="169">
        <f t="shared" si="136"/>
        <v>0</v>
      </c>
      <c r="FD140" s="169">
        <f t="shared" si="136"/>
        <v>0</v>
      </c>
      <c r="FE140" s="169">
        <f t="shared" si="136"/>
        <v>0</v>
      </c>
      <c r="FF140" s="169">
        <f t="shared" si="138"/>
        <v>0</v>
      </c>
      <c r="FG140" s="169">
        <f t="shared" si="138"/>
        <v>0</v>
      </c>
      <c r="FH140" s="169">
        <f t="shared" si="138"/>
        <v>0</v>
      </c>
      <c r="FI140" s="169">
        <f t="shared" si="138"/>
        <v>0</v>
      </c>
      <c r="FJ140" s="169">
        <f t="shared" si="138"/>
        <v>0</v>
      </c>
      <c r="FK140" s="169">
        <f t="shared" si="138"/>
        <v>0</v>
      </c>
      <c r="FL140" s="169">
        <f t="shared" si="138"/>
        <v>0</v>
      </c>
      <c r="FM140" s="169">
        <f t="shared" si="138"/>
        <v>0</v>
      </c>
      <c r="FO140" s="169">
        <f t="shared" si="137"/>
        <v>0</v>
      </c>
      <c r="FP140" s="169">
        <f t="shared" si="137"/>
        <v>0</v>
      </c>
      <c r="FQ140" s="169">
        <f t="shared" si="137"/>
        <v>0</v>
      </c>
      <c r="FR140" s="169">
        <f t="shared" si="137"/>
        <v>0</v>
      </c>
      <c r="FS140" s="169">
        <f t="shared" si="137"/>
        <v>0</v>
      </c>
      <c r="FT140" s="169">
        <f t="shared" si="137"/>
        <v>0</v>
      </c>
      <c r="FU140" s="169">
        <f t="shared" si="137"/>
        <v>0</v>
      </c>
      <c r="FV140" s="169">
        <f t="shared" si="137"/>
        <v>0</v>
      </c>
      <c r="FW140" s="169">
        <f t="shared" si="137"/>
        <v>0</v>
      </c>
      <c r="FX140" s="169">
        <f t="shared" si="137"/>
        <v>0</v>
      </c>
      <c r="FY140" s="169">
        <f t="shared" si="137"/>
        <v>0</v>
      </c>
      <c r="FZ140" s="169">
        <f t="shared" si="137"/>
        <v>0</v>
      </c>
      <c r="GA140" s="169">
        <f t="shared" si="137"/>
        <v>0</v>
      </c>
      <c r="GB140" s="169">
        <f t="shared" si="137"/>
        <v>0</v>
      </c>
      <c r="GC140" s="169">
        <f t="shared" si="137"/>
        <v>0</v>
      </c>
      <c r="GD140" s="169">
        <f t="shared" si="137"/>
        <v>0</v>
      </c>
      <c r="GE140" s="169">
        <f t="shared" si="139"/>
        <v>0</v>
      </c>
      <c r="GF140" s="169">
        <f t="shared" si="139"/>
        <v>0</v>
      </c>
      <c r="GG140" s="169">
        <f t="shared" si="139"/>
        <v>0</v>
      </c>
      <c r="GH140" s="169">
        <f t="shared" si="139"/>
        <v>0</v>
      </c>
      <c r="GI140" s="169">
        <f t="shared" si="139"/>
        <v>0</v>
      </c>
      <c r="GJ140" s="169">
        <f t="shared" si="139"/>
        <v>0</v>
      </c>
      <c r="GK140" s="169">
        <f t="shared" si="139"/>
        <v>0</v>
      </c>
      <c r="GL140" s="169">
        <f t="shared" si="139"/>
        <v>0</v>
      </c>
    </row>
    <row r="141" spans="1:194" s="169" customFormat="1" ht="15">
      <c r="A141" s="499"/>
      <c r="B141" s="499"/>
      <c r="D141" s="635"/>
      <c r="E141" s="450"/>
      <c r="F141" s="450"/>
      <c r="G141" s="450"/>
      <c r="H141" s="500"/>
      <c r="I141" s="452"/>
      <c r="J141" s="453"/>
      <c r="K141" s="453"/>
      <c r="L141" s="450"/>
      <c r="M141" s="450"/>
      <c r="N141" s="454"/>
      <c r="O141" s="455">
        <f t="shared" si="97"/>
        <v>0</v>
      </c>
      <c r="P141" s="456"/>
      <c r="Q141" s="457">
        <f t="shared" si="98"/>
        <v>0</v>
      </c>
      <c r="R141" s="457">
        <f t="shared" si="99"/>
        <v>0</v>
      </c>
      <c r="S141" s="458" t="e">
        <f>#REF!</f>
        <v>#REF!</v>
      </c>
      <c r="T141" s="458">
        <v>46</v>
      </c>
      <c r="U141" s="458" t="e">
        <f t="shared" si="100"/>
        <v>#REF!</v>
      </c>
      <c r="V141" s="459"/>
      <c r="W141" s="459"/>
      <c r="X141" s="460">
        <f t="shared" si="101"/>
        <v>0</v>
      </c>
      <c r="Y141" s="461">
        <f t="shared" si="106"/>
        <v>0</v>
      </c>
      <c r="Z141" s="462"/>
      <c r="AA141" s="463"/>
      <c r="AB141" s="464"/>
      <c r="AC141" s="464"/>
      <c r="AD141" s="464"/>
      <c r="AE141" s="465"/>
      <c r="AF141" s="466"/>
      <c r="AG141" s="488"/>
      <c r="AH141" s="469"/>
      <c r="AI141" s="469"/>
      <c r="AJ141" s="469"/>
      <c r="AK141" s="469"/>
      <c r="AL141" s="469"/>
      <c r="AM141" s="469"/>
      <c r="AN141" s="469"/>
      <c r="AO141" s="471">
        <f t="shared" si="108"/>
        <v>0</v>
      </c>
      <c r="AP141" s="497"/>
      <c r="AQ141" s="496"/>
      <c r="AR141" s="496"/>
      <c r="AS141" s="496"/>
      <c r="AT141" s="514"/>
      <c r="AU141" s="469"/>
      <c r="AV141" s="469"/>
      <c r="AW141" s="475"/>
      <c r="AX141" s="471">
        <f t="shared" si="109"/>
        <v>0</v>
      </c>
      <c r="AY141" s="497"/>
      <c r="AZ141" s="469"/>
      <c r="BA141" s="469"/>
      <c r="BB141" s="478"/>
      <c r="BC141" s="469"/>
      <c r="BD141" s="469"/>
      <c r="BE141" s="469"/>
      <c r="BF141" s="475"/>
      <c r="BG141" s="479">
        <f t="shared" si="87"/>
        <v>0</v>
      </c>
      <c r="BH141" s="480"/>
      <c r="BI141" s="481"/>
      <c r="BJ141" s="481"/>
      <c r="BK141" s="481"/>
      <c r="BL141" s="482"/>
      <c r="BM141" s="481"/>
      <c r="BN141" s="481"/>
      <c r="BO141" s="483"/>
      <c r="BP141" s="482">
        <f t="shared" si="133"/>
        <v>0</v>
      </c>
      <c r="BQ141" s="479">
        <f t="shared" si="102"/>
        <v>0</v>
      </c>
      <c r="BR141" s="480"/>
      <c r="BS141" s="481"/>
      <c r="BT141" s="481"/>
      <c r="BU141" s="481"/>
      <c r="BV141" s="482"/>
      <c r="BW141" s="481"/>
      <c r="BX141" s="481"/>
      <c r="BY141" s="483"/>
      <c r="BZ141" s="482">
        <f t="shared" si="91"/>
        <v>0</v>
      </c>
      <c r="CA141" s="479">
        <f t="shared" si="110"/>
        <v>0</v>
      </c>
      <c r="CB141" s="638"/>
      <c r="CC141" s="469"/>
      <c r="CD141" s="469"/>
      <c r="CE141" s="469"/>
      <c r="CF141" s="481"/>
      <c r="CG141" s="481"/>
      <c r="CH141" s="481"/>
      <c r="CI141" s="483"/>
      <c r="CJ141" s="485">
        <f t="shared" si="111"/>
        <v>0</v>
      </c>
      <c r="CK141" s="486">
        <f t="shared" si="103"/>
        <v>0</v>
      </c>
      <c r="CL141" s="836">
        <f t="shared" si="112"/>
        <v>0</v>
      </c>
      <c r="CM141" s="638" t="s">
        <v>566</v>
      </c>
      <c r="CN141" s="574">
        <v>1000</v>
      </c>
      <c r="CO141" s="574">
        <v>2</v>
      </c>
      <c r="CP141" s="574">
        <v>7</v>
      </c>
      <c r="CQ141" s="574">
        <v>266</v>
      </c>
      <c r="CR141" s="619">
        <v>0.9</v>
      </c>
      <c r="CS141" s="471">
        <f t="shared" si="140"/>
        <v>2000</v>
      </c>
      <c r="CT141" s="488"/>
      <c r="CU141" s="469"/>
      <c r="CV141" s="469"/>
      <c r="CW141" s="469"/>
      <c r="CX141" s="489"/>
      <c r="CY141" s="490"/>
      <c r="CZ141" s="491">
        <f t="shared" si="114"/>
        <v>0</v>
      </c>
      <c r="DA141" s="491">
        <f t="shared" si="92"/>
        <v>0</v>
      </c>
      <c r="DB141" s="492">
        <f t="shared" si="104"/>
        <v>3351.6</v>
      </c>
      <c r="DC141" s="493">
        <f t="shared" si="93"/>
        <v>0</v>
      </c>
      <c r="DD141" s="494">
        <f t="shared" si="117"/>
        <v>0</v>
      </c>
      <c r="DE141" s="494">
        <f t="shared" si="116"/>
        <v>0</v>
      </c>
      <c r="DF141" s="494">
        <f t="shared" si="120"/>
        <v>0</v>
      </c>
      <c r="DG141" s="494">
        <f t="shared" si="94"/>
        <v>0</v>
      </c>
      <c r="DH141" s="494">
        <f t="shared" si="95"/>
        <v>0</v>
      </c>
      <c r="DI141" s="494">
        <f t="shared" si="121"/>
        <v>0</v>
      </c>
      <c r="DJ141" s="494">
        <f t="shared" si="96"/>
        <v>0</v>
      </c>
      <c r="DK141" s="494">
        <f t="shared" si="105"/>
        <v>0</v>
      </c>
      <c r="DL141" s="479">
        <f t="shared" si="122"/>
        <v>0</v>
      </c>
      <c r="DQ141" s="169">
        <f t="shared" si="134"/>
        <v>0</v>
      </c>
      <c r="DR141" s="169">
        <f t="shared" si="134"/>
        <v>0</v>
      </c>
      <c r="DS141" s="169">
        <f t="shared" si="134"/>
        <v>0</v>
      </c>
      <c r="DT141" s="169">
        <f t="shared" si="134"/>
        <v>0</v>
      </c>
      <c r="DU141" s="169">
        <f t="shared" si="134"/>
        <v>0</v>
      </c>
      <c r="DV141" s="169">
        <f t="shared" si="134"/>
        <v>0</v>
      </c>
      <c r="DW141" s="169">
        <f t="shared" si="134"/>
        <v>0</v>
      </c>
      <c r="DX141" s="169">
        <f t="shared" si="134"/>
        <v>0</v>
      </c>
      <c r="DY141" s="169">
        <f t="shared" si="134"/>
        <v>0</v>
      </c>
      <c r="DZ141" s="169">
        <f t="shared" si="134"/>
        <v>0</v>
      </c>
      <c r="EA141" s="169">
        <f t="shared" si="134"/>
        <v>0</v>
      </c>
      <c r="EB141" s="169">
        <f t="shared" si="134"/>
        <v>0</v>
      </c>
      <c r="EC141" s="169">
        <f t="shared" si="134"/>
        <v>0</v>
      </c>
      <c r="ED141" s="169">
        <f t="shared" si="134"/>
        <v>0</v>
      </c>
      <c r="EE141" s="169">
        <f t="shared" si="134"/>
        <v>0</v>
      </c>
      <c r="EF141" s="169">
        <f t="shared" si="134"/>
        <v>0</v>
      </c>
      <c r="EG141" s="169">
        <f t="shared" si="135"/>
        <v>0</v>
      </c>
      <c r="EH141" s="169">
        <f t="shared" si="135"/>
        <v>0</v>
      </c>
      <c r="EI141" s="169">
        <f t="shared" si="135"/>
        <v>0</v>
      </c>
      <c r="EJ141" s="169">
        <f t="shared" si="135"/>
        <v>0</v>
      </c>
      <c r="EK141" s="169">
        <f t="shared" si="135"/>
        <v>0</v>
      </c>
      <c r="EL141" s="169">
        <f t="shared" si="135"/>
        <v>0</v>
      </c>
      <c r="EM141" s="169">
        <f t="shared" si="135"/>
        <v>0</v>
      </c>
      <c r="EN141" s="169">
        <f t="shared" si="135"/>
        <v>0</v>
      </c>
      <c r="EP141" s="169">
        <f t="shared" si="136"/>
        <v>0</v>
      </c>
      <c r="EQ141" s="169">
        <f t="shared" si="136"/>
        <v>0</v>
      </c>
      <c r="ER141" s="169">
        <f t="shared" si="136"/>
        <v>0</v>
      </c>
      <c r="ES141" s="169">
        <f t="shared" si="136"/>
        <v>0</v>
      </c>
      <c r="ET141" s="169">
        <f t="shared" si="136"/>
        <v>0</v>
      </c>
      <c r="EU141" s="169">
        <f t="shared" si="136"/>
        <v>0</v>
      </c>
      <c r="EV141" s="169">
        <f t="shared" si="136"/>
        <v>0</v>
      </c>
      <c r="EW141" s="169">
        <f t="shared" si="136"/>
        <v>0</v>
      </c>
      <c r="EX141" s="169">
        <f t="shared" si="136"/>
        <v>0</v>
      </c>
      <c r="EY141" s="169">
        <f t="shared" si="136"/>
        <v>0</v>
      </c>
      <c r="EZ141" s="169">
        <f t="shared" si="136"/>
        <v>0</v>
      </c>
      <c r="FA141" s="169">
        <f t="shared" si="136"/>
        <v>0</v>
      </c>
      <c r="FB141" s="169">
        <f t="shared" si="136"/>
        <v>0</v>
      </c>
      <c r="FC141" s="169">
        <f t="shared" si="136"/>
        <v>0</v>
      </c>
      <c r="FD141" s="169">
        <f t="shared" si="136"/>
        <v>0</v>
      </c>
      <c r="FE141" s="169">
        <f t="shared" si="136"/>
        <v>0</v>
      </c>
      <c r="FF141" s="169">
        <f t="shared" si="138"/>
        <v>0</v>
      </c>
      <c r="FG141" s="169">
        <f t="shared" si="138"/>
        <v>0</v>
      </c>
      <c r="FH141" s="169">
        <f t="shared" si="138"/>
        <v>0</v>
      </c>
      <c r="FI141" s="169">
        <f t="shared" si="138"/>
        <v>0</v>
      </c>
      <c r="FJ141" s="169">
        <f t="shared" si="138"/>
        <v>0</v>
      </c>
      <c r="FK141" s="169">
        <f t="shared" si="138"/>
        <v>0</v>
      </c>
      <c r="FL141" s="169">
        <f t="shared" si="138"/>
        <v>0</v>
      </c>
      <c r="FM141" s="169">
        <f t="shared" si="138"/>
        <v>0</v>
      </c>
      <c r="FO141" s="169">
        <f t="shared" si="137"/>
        <v>0</v>
      </c>
      <c r="FP141" s="169">
        <f t="shared" si="137"/>
        <v>0</v>
      </c>
      <c r="FQ141" s="169">
        <f t="shared" si="137"/>
        <v>0</v>
      </c>
      <c r="FR141" s="169">
        <f t="shared" si="137"/>
        <v>0</v>
      </c>
      <c r="FS141" s="169">
        <f t="shared" si="137"/>
        <v>0</v>
      </c>
      <c r="FT141" s="169">
        <f t="shared" si="137"/>
        <v>0</v>
      </c>
      <c r="FU141" s="169">
        <f t="shared" si="137"/>
        <v>0</v>
      </c>
      <c r="FV141" s="169">
        <f t="shared" si="137"/>
        <v>0</v>
      </c>
      <c r="FW141" s="169">
        <f t="shared" si="137"/>
        <v>0</v>
      </c>
      <c r="FX141" s="169">
        <f t="shared" si="137"/>
        <v>0</v>
      </c>
      <c r="FY141" s="169">
        <f t="shared" si="137"/>
        <v>0</v>
      </c>
      <c r="FZ141" s="169">
        <f t="shared" si="137"/>
        <v>0</v>
      </c>
      <c r="GA141" s="169">
        <f t="shared" si="137"/>
        <v>0</v>
      </c>
      <c r="GB141" s="169">
        <f t="shared" si="137"/>
        <v>0</v>
      </c>
      <c r="GC141" s="169">
        <f t="shared" si="137"/>
        <v>0</v>
      </c>
      <c r="GD141" s="169">
        <f t="shared" si="137"/>
        <v>0</v>
      </c>
      <c r="GE141" s="169">
        <f t="shared" si="139"/>
        <v>0</v>
      </c>
      <c r="GF141" s="169">
        <f t="shared" si="139"/>
        <v>0</v>
      </c>
      <c r="GG141" s="169">
        <f t="shared" si="139"/>
        <v>0</v>
      </c>
      <c r="GH141" s="169">
        <f t="shared" si="139"/>
        <v>0</v>
      </c>
      <c r="GI141" s="169">
        <f t="shared" si="139"/>
        <v>0</v>
      </c>
      <c r="GJ141" s="169">
        <f t="shared" si="139"/>
        <v>0</v>
      </c>
      <c r="GK141" s="169">
        <f t="shared" si="139"/>
        <v>0</v>
      </c>
      <c r="GL141" s="169">
        <f t="shared" si="139"/>
        <v>0</v>
      </c>
    </row>
    <row r="142" spans="1:194" s="169" customFormat="1" ht="60">
      <c r="A142" s="499"/>
      <c r="B142" s="499"/>
      <c r="D142" s="635"/>
      <c r="E142" s="450"/>
      <c r="F142" s="450"/>
      <c r="G142" s="450"/>
      <c r="H142" s="500"/>
      <c r="I142" s="452"/>
      <c r="J142" s="453"/>
      <c r="K142" s="453"/>
      <c r="L142" s="450"/>
      <c r="M142" s="450"/>
      <c r="N142" s="454"/>
      <c r="O142" s="455">
        <f t="shared" si="97"/>
        <v>0</v>
      </c>
      <c r="P142" s="456"/>
      <c r="Q142" s="457">
        <f t="shared" si="98"/>
        <v>0</v>
      </c>
      <c r="R142" s="457">
        <f t="shared" si="99"/>
        <v>0</v>
      </c>
      <c r="S142" s="458" t="e">
        <f>#REF!</f>
        <v>#REF!</v>
      </c>
      <c r="T142" s="458">
        <v>47</v>
      </c>
      <c r="U142" s="458" t="e">
        <f t="shared" si="100"/>
        <v>#REF!</v>
      </c>
      <c r="V142" s="459"/>
      <c r="W142" s="459"/>
      <c r="X142" s="460">
        <f t="shared" si="101"/>
        <v>0</v>
      </c>
      <c r="Y142" s="461">
        <f t="shared" si="106"/>
        <v>0</v>
      </c>
      <c r="Z142" s="462"/>
      <c r="AA142" s="463"/>
      <c r="AB142" s="464"/>
      <c r="AC142" s="464"/>
      <c r="AD142" s="464"/>
      <c r="AE142" s="465"/>
      <c r="AF142" s="466"/>
      <c r="AG142" s="488"/>
      <c r="AH142" s="469"/>
      <c r="AI142" s="469"/>
      <c r="AJ142" s="469"/>
      <c r="AK142" s="469"/>
      <c r="AL142" s="469"/>
      <c r="AM142" s="469"/>
      <c r="AN142" s="469"/>
      <c r="AO142" s="471">
        <f t="shared" si="108"/>
        <v>0</v>
      </c>
      <c r="AP142" s="497"/>
      <c r="AQ142" s="496"/>
      <c r="AR142" s="496"/>
      <c r="AS142" s="496"/>
      <c r="AT142" s="514"/>
      <c r="AU142" s="469"/>
      <c r="AV142" s="469"/>
      <c r="AW142" s="475"/>
      <c r="AX142" s="471">
        <f t="shared" si="109"/>
        <v>0</v>
      </c>
      <c r="AY142" s="497"/>
      <c r="AZ142" s="469"/>
      <c r="BA142" s="469"/>
      <c r="BB142" s="478"/>
      <c r="BC142" s="469"/>
      <c r="BD142" s="469"/>
      <c r="BE142" s="469"/>
      <c r="BF142" s="475"/>
      <c r="BG142" s="479">
        <f t="shared" si="87"/>
        <v>0</v>
      </c>
      <c r="BH142" s="480"/>
      <c r="BI142" s="481"/>
      <c r="BJ142" s="481"/>
      <c r="BK142" s="481"/>
      <c r="BL142" s="482"/>
      <c r="BM142" s="481"/>
      <c r="BN142" s="481"/>
      <c r="BO142" s="483"/>
      <c r="BP142" s="482">
        <f t="shared" si="133"/>
        <v>0</v>
      </c>
      <c r="BQ142" s="479">
        <f t="shared" si="102"/>
        <v>0</v>
      </c>
      <c r="BR142" s="480"/>
      <c r="BS142" s="481"/>
      <c r="BT142" s="481"/>
      <c r="BU142" s="481"/>
      <c r="BV142" s="482"/>
      <c r="BW142" s="481"/>
      <c r="BX142" s="481"/>
      <c r="BY142" s="483"/>
      <c r="BZ142" s="482">
        <f t="shared" si="91"/>
        <v>0</v>
      </c>
      <c r="CA142" s="479">
        <f t="shared" si="110"/>
        <v>0</v>
      </c>
      <c r="CB142" s="638"/>
      <c r="CC142" s="469"/>
      <c r="CD142" s="469"/>
      <c r="CE142" s="469"/>
      <c r="CF142" s="481"/>
      <c r="CG142" s="481"/>
      <c r="CH142" s="481"/>
      <c r="CI142" s="483"/>
      <c r="CJ142" s="485">
        <f t="shared" si="111"/>
        <v>0</v>
      </c>
      <c r="CK142" s="486">
        <f t="shared" si="103"/>
        <v>0</v>
      </c>
      <c r="CL142" s="836">
        <f t="shared" si="112"/>
        <v>0</v>
      </c>
      <c r="CM142" s="638" t="s">
        <v>567</v>
      </c>
      <c r="CN142" s="574">
        <v>1000</v>
      </c>
      <c r="CO142" s="574">
        <v>2</v>
      </c>
      <c r="CP142" s="574">
        <v>4</v>
      </c>
      <c r="CQ142" s="574">
        <v>266</v>
      </c>
      <c r="CR142" s="619">
        <v>0.9</v>
      </c>
      <c r="CS142" s="471">
        <f t="shared" si="140"/>
        <v>2000</v>
      </c>
      <c r="CT142" s="488"/>
      <c r="CU142" s="469"/>
      <c r="CV142" s="469"/>
      <c r="CW142" s="469"/>
      <c r="CX142" s="489"/>
      <c r="CY142" s="490"/>
      <c r="CZ142" s="491">
        <f t="shared" si="114"/>
        <v>0</v>
      </c>
      <c r="DA142" s="491">
        <f t="shared" si="92"/>
        <v>0</v>
      </c>
      <c r="DB142" s="492">
        <f t="shared" si="104"/>
        <v>1915.2</v>
      </c>
      <c r="DC142" s="493">
        <f t="shared" si="93"/>
        <v>0</v>
      </c>
      <c r="DD142" s="494">
        <f t="shared" si="117"/>
        <v>0</v>
      </c>
      <c r="DE142" s="494">
        <f t="shared" si="116"/>
        <v>0</v>
      </c>
      <c r="DF142" s="494">
        <f t="shared" si="120"/>
        <v>0</v>
      </c>
      <c r="DG142" s="494">
        <f t="shared" si="94"/>
        <v>0</v>
      </c>
      <c r="DH142" s="494">
        <f t="shared" si="95"/>
        <v>0</v>
      </c>
      <c r="DI142" s="494">
        <f t="shared" si="121"/>
        <v>0</v>
      </c>
      <c r="DJ142" s="494">
        <f t="shared" si="96"/>
        <v>0</v>
      </c>
      <c r="DK142" s="494">
        <f t="shared" si="105"/>
        <v>0</v>
      </c>
      <c r="DL142" s="479">
        <f t="shared" si="122"/>
        <v>0</v>
      </c>
      <c r="DQ142" s="169">
        <f t="shared" si="134"/>
        <v>0</v>
      </c>
      <c r="DR142" s="169">
        <f t="shared" si="134"/>
        <v>0</v>
      </c>
      <c r="DS142" s="169">
        <f t="shared" si="134"/>
        <v>0</v>
      </c>
      <c r="DT142" s="169">
        <f t="shared" si="134"/>
        <v>0</v>
      </c>
      <c r="DU142" s="169">
        <f t="shared" si="134"/>
        <v>0</v>
      </c>
      <c r="DV142" s="169">
        <f t="shared" si="134"/>
        <v>0</v>
      </c>
      <c r="DW142" s="169">
        <f t="shared" si="134"/>
        <v>0</v>
      </c>
      <c r="DX142" s="169">
        <f t="shared" si="134"/>
        <v>0</v>
      </c>
      <c r="DY142" s="169">
        <f t="shared" si="134"/>
        <v>0</v>
      </c>
      <c r="DZ142" s="169">
        <f t="shared" si="134"/>
        <v>0</v>
      </c>
      <c r="EA142" s="169">
        <f t="shared" si="134"/>
        <v>0</v>
      </c>
      <c r="EB142" s="169">
        <f t="shared" si="134"/>
        <v>0</v>
      </c>
      <c r="EC142" s="169">
        <f t="shared" si="134"/>
        <v>0</v>
      </c>
      <c r="ED142" s="169">
        <f t="shared" si="134"/>
        <v>0</v>
      </c>
      <c r="EE142" s="169">
        <f t="shared" si="134"/>
        <v>0</v>
      </c>
      <c r="EF142" s="169">
        <f t="shared" si="134"/>
        <v>0</v>
      </c>
      <c r="EG142" s="169">
        <f t="shared" si="135"/>
        <v>0</v>
      </c>
      <c r="EH142" s="169">
        <f t="shared" si="135"/>
        <v>0</v>
      </c>
      <c r="EI142" s="169">
        <f t="shared" si="135"/>
        <v>0</v>
      </c>
      <c r="EJ142" s="169">
        <f t="shared" si="135"/>
        <v>0</v>
      </c>
      <c r="EK142" s="169">
        <f t="shared" si="135"/>
        <v>0</v>
      </c>
      <c r="EL142" s="169">
        <f t="shared" si="135"/>
        <v>0</v>
      </c>
      <c r="EM142" s="169">
        <f t="shared" si="135"/>
        <v>0</v>
      </c>
      <c r="EN142" s="169">
        <f t="shared" si="135"/>
        <v>0</v>
      </c>
      <c r="EP142" s="169">
        <f t="shared" si="136"/>
        <v>0</v>
      </c>
      <c r="EQ142" s="169">
        <f t="shared" si="136"/>
        <v>0</v>
      </c>
      <c r="ER142" s="169">
        <f t="shared" si="136"/>
        <v>0</v>
      </c>
      <c r="ES142" s="169">
        <f t="shared" si="136"/>
        <v>0</v>
      </c>
      <c r="ET142" s="169">
        <f t="shared" si="136"/>
        <v>0</v>
      </c>
      <c r="EU142" s="169">
        <f t="shared" si="136"/>
        <v>0</v>
      </c>
      <c r="EV142" s="169">
        <f t="shared" si="136"/>
        <v>0</v>
      </c>
      <c r="EW142" s="169">
        <f t="shared" si="136"/>
        <v>0</v>
      </c>
      <c r="EX142" s="169">
        <f t="shared" si="136"/>
        <v>0</v>
      </c>
      <c r="EY142" s="169">
        <f t="shared" si="136"/>
        <v>0</v>
      </c>
      <c r="EZ142" s="169">
        <f t="shared" si="136"/>
        <v>0</v>
      </c>
      <c r="FA142" s="169">
        <f t="shared" si="136"/>
        <v>0</v>
      </c>
      <c r="FB142" s="169">
        <f t="shared" si="136"/>
        <v>0</v>
      </c>
      <c r="FC142" s="169">
        <f t="shared" si="136"/>
        <v>0</v>
      </c>
      <c r="FD142" s="169">
        <f t="shared" si="136"/>
        <v>0</v>
      </c>
      <c r="FE142" s="169">
        <f t="shared" si="136"/>
        <v>0</v>
      </c>
      <c r="FF142" s="169">
        <f t="shared" si="138"/>
        <v>0</v>
      </c>
      <c r="FG142" s="169">
        <f t="shared" si="138"/>
        <v>0</v>
      </c>
      <c r="FH142" s="169">
        <f t="shared" si="138"/>
        <v>0</v>
      </c>
      <c r="FI142" s="169">
        <f t="shared" si="138"/>
        <v>0</v>
      </c>
      <c r="FJ142" s="169">
        <f t="shared" si="138"/>
        <v>0</v>
      </c>
      <c r="FK142" s="169">
        <f t="shared" si="138"/>
        <v>0</v>
      </c>
      <c r="FL142" s="169">
        <f t="shared" si="138"/>
        <v>0</v>
      </c>
      <c r="FM142" s="169">
        <f t="shared" si="138"/>
        <v>0</v>
      </c>
      <c r="FO142" s="169">
        <f t="shared" si="137"/>
        <v>0</v>
      </c>
      <c r="FP142" s="169">
        <f t="shared" si="137"/>
        <v>0</v>
      </c>
      <c r="FQ142" s="169">
        <f t="shared" si="137"/>
        <v>0</v>
      </c>
      <c r="FR142" s="169">
        <f t="shared" si="137"/>
        <v>0</v>
      </c>
      <c r="FS142" s="169">
        <f t="shared" si="137"/>
        <v>0</v>
      </c>
      <c r="FT142" s="169">
        <f t="shared" si="137"/>
        <v>0</v>
      </c>
      <c r="FU142" s="169">
        <f t="shared" si="137"/>
        <v>0</v>
      </c>
      <c r="FV142" s="169">
        <f t="shared" si="137"/>
        <v>0</v>
      </c>
      <c r="FW142" s="169">
        <f t="shared" si="137"/>
        <v>0</v>
      </c>
      <c r="FX142" s="169">
        <f t="shared" si="137"/>
        <v>0</v>
      </c>
      <c r="FY142" s="169">
        <f t="shared" si="137"/>
        <v>0</v>
      </c>
      <c r="FZ142" s="169">
        <f t="shared" si="137"/>
        <v>0</v>
      </c>
      <c r="GA142" s="169">
        <f t="shared" si="137"/>
        <v>0</v>
      </c>
      <c r="GB142" s="169">
        <f t="shared" si="137"/>
        <v>0</v>
      </c>
      <c r="GC142" s="169">
        <f t="shared" si="137"/>
        <v>0</v>
      </c>
      <c r="GD142" s="169">
        <f t="shared" si="137"/>
        <v>0</v>
      </c>
      <c r="GE142" s="169">
        <f t="shared" si="139"/>
        <v>0</v>
      </c>
      <c r="GF142" s="169">
        <f t="shared" si="139"/>
        <v>0</v>
      </c>
      <c r="GG142" s="169">
        <f t="shared" si="139"/>
        <v>0</v>
      </c>
      <c r="GH142" s="169">
        <f t="shared" si="139"/>
        <v>0</v>
      </c>
      <c r="GI142" s="169">
        <f t="shared" si="139"/>
        <v>0</v>
      </c>
      <c r="GJ142" s="169">
        <f t="shared" si="139"/>
        <v>0</v>
      </c>
      <c r="GK142" s="169">
        <f t="shared" si="139"/>
        <v>0</v>
      </c>
      <c r="GL142" s="169">
        <f t="shared" si="139"/>
        <v>0</v>
      </c>
    </row>
    <row r="143" spans="1:194" s="169" customFormat="1" ht="75">
      <c r="A143" s="499"/>
      <c r="B143" s="499"/>
      <c r="D143" s="635"/>
      <c r="E143" s="450"/>
      <c r="F143" s="450"/>
      <c r="G143" s="450"/>
      <c r="H143" s="500"/>
      <c r="I143" s="452"/>
      <c r="J143" s="453"/>
      <c r="K143" s="453"/>
      <c r="L143" s="450"/>
      <c r="M143" s="450"/>
      <c r="N143" s="454"/>
      <c r="O143" s="455">
        <f t="shared" si="97"/>
        <v>0</v>
      </c>
      <c r="P143" s="456"/>
      <c r="Q143" s="457">
        <f t="shared" si="98"/>
        <v>0</v>
      </c>
      <c r="R143" s="457">
        <f t="shared" si="99"/>
        <v>0</v>
      </c>
      <c r="S143" s="458" t="e">
        <f>#REF!</f>
        <v>#REF!</v>
      </c>
      <c r="T143" s="458">
        <v>48</v>
      </c>
      <c r="U143" s="458" t="e">
        <f t="shared" si="100"/>
        <v>#REF!</v>
      </c>
      <c r="V143" s="459"/>
      <c r="W143" s="459"/>
      <c r="X143" s="460">
        <f t="shared" si="101"/>
        <v>0</v>
      </c>
      <c r="Y143" s="461">
        <f t="shared" si="106"/>
        <v>0</v>
      </c>
      <c r="Z143" s="462"/>
      <c r="AA143" s="463"/>
      <c r="AB143" s="464"/>
      <c r="AC143" s="464"/>
      <c r="AD143" s="464"/>
      <c r="AE143" s="465"/>
      <c r="AF143" s="466"/>
      <c r="AG143" s="488"/>
      <c r="AH143" s="469"/>
      <c r="AI143" s="469"/>
      <c r="AJ143" s="469"/>
      <c r="AK143" s="469"/>
      <c r="AL143" s="469"/>
      <c r="AM143" s="469"/>
      <c r="AN143" s="469"/>
      <c r="AO143" s="471">
        <f t="shared" si="108"/>
        <v>0</v>
      </c>
      <c r="AP143" s="497"/>
      <c r="AQ143" s="496"/>
      <c r="AR143" s="496"/>
      <c r="AS143" s="496"/>
      <c r="AT143" s="514"/>
      <c r="AU143" s="469"/>
      <c r="AV143" s="469"/>
      <c r="AW143" s="475"/>
      <c r="AX143" s="471">
        <f t="shared" si="109"/>
        <v>0</v>
      </c>
      <c r="AY143" s="497"/>
      <c r="AZ143" s="469"/>
      <c r="BA143" s="469"/>
      <c r="BB143" s="478"/>
      <c r="BC143" s="469"/>
      <c r="BD143" s="469"/>
      <c r="BE143" s="469"/>
      <c r="BF143" s="475"/>
      <c r="BG143" s="479">
        <f t="shared" si="87"/>
        <v>0</v>
      </c>
      <c r="BH143" s="480"/>
      <c r="BI143" s="481"/>
      <c r="BJ143" s="481"/>
      <c r="BK143" s="481"/>
      <c r="BL143" s="482"/>
      <c r="BM143" s="481"/>
      <c r="BN143" s="481"/>
      <c r="BO143" s="483"/>
      <c r="BP143" s="482">
        <f t="shared" si="133"/>
        <v>0</v>
      </c>
      <c r="BQ143" s="479">
        <f t="shared" si="102"/>
        <v>0</v>
      </c>
      <c r="BR143" s="480"/>
      <c r="BS143" s="481"/>
      <c r="BT143" s="481"/>
      <c r="BU143" s="481"/>
      <c r="BV143" s="482"/>
      <c r="BW143" s="481"/>
      <c r="BX143" s="481"/>
      <c r="BY143" s="483"/>
      <c r="BZ143" s="482">
        <f t="shared" si="91"/>
        <v>0</v>
      </c>
      <c r="CA143" s="479">
        <f t="shared" si="110"/>
        <v>0</v>
      </c>
      <c r="CB143" s="638"/>
      <c r="CC143" s="469"/>
      <c r="CD143" s="469"/>
      <c r="CE143" s="469"/>
      <c r="CF143" s="481"/>
      <c r="CG143" s="481"/>
      <c r="CH143" s="481"/>
      <c r="CI143" s="483"/>
      <c r="CJ143" s="485">
        <f t="shared" si="111"/>
        <v>0</v>
      </c>
      <c r="CK143" s="486">
        <f t="shared" si="103"/>
        <v>0</v>
      </c>
      <c r="CL143" s="836">
        <f t="shared" si="112"/>
        <v>0</v>
      </c>
      <c r="CM143" s="638" t="s">
        <v>568</v>
      </c>
      <c r="CN143" s="574">
        <v>1000</v>
      </c>
      <c r="CO143" s="574">
        <v>2</v>
      </c>
      <c r="CP143" s="574">
        <v>4</v>
      </c>
      <c r="CQ143" s="574">
        <v>266</v>
      </c>
      <c r="CR143" s="619">
        <v>0.9</v>
      </c>
      <c r="CS143" s="471">
        <f t="shared" si="140"/>
        <v>2000</v>
      </c>
      <c r="CT143" s="488"/>
      <c r="CU143" s="469"/>
      <c r="CV143" s="469"/>
      <c r="CW143" s="469"/>
      <c r="CX143" s="489"/>
      <c r="CY143" s="490"/>
      <c r="CZ143" s="491">
        <f t="shared" si="114"/>
        <v>0</v>
      </c>
      <c r="DA143" s="491">
        <f t="shared" si="92"/>
        <v>0</v>
      </c>
      <c r="DB143" s="492">
        <f t="shared" si="104"/>
        <v>1915.2</v>
      </c>
      <c r="DC143" s="493">
        <f t="shared" si="93"/>
        <v>0</v>
      </c>
      <c r="DD143" s="494">
        <f t="shared" si="117"/>
        <v>0</v>
      </c>
      <c r="DE143" s="494">
        <f t="shared" si="116"/>
        <v>0</v>
      </c>
      <c r="DF143" s="494">
        <f t="shared" si="120"/>
        <v>0</v>
      </c>
      <c r="DG143" s="494">
        <f t="shared" si="94"/>
        <v>0</v>
      </c>
      <c r="DH143" s="494">
        <f t="shared" si="95"/>
        <v>0</v>
      </c>
      <c r="DI143" s="494">
        <f t="shared" si="121"/>
        <v>0</v>
      </c>
      <c r="DJ143" s="494">
        <f t="shared" si="96"/>
        <v>0</v>
      </c>
      <c r="DK143" s="494">
        <f t="shared" si="105"/>
        <v>0</v>
      </c>
      <c r="DL143" s="479">
        <f t="shared" si="122"/>
        <v>0</v>
      </c>
      <c r="DQ143" s="169">
        <f t="shared" si="134"/>
        <v>0</v>
      </c>
      <c r="DR143" s="169">
        <f t="shared" si="134"/>
        <v>0</v>
      </c>
      <c r="DS143" s="169">
        <f t="shared" si="134"/>
        <v>0</v>
      </c>
      <c r="DT143" s="169">
        <f t="shared" si="134"/>
        <v>0</v>
      </c>
      <c r="DU143" s="169">
        <f t="shared" si="134"/>
        <v>0</v>
      </c>
      <c r="DV143" s="169">
        <f t="shared" si="134"/>
        <v>0</v>
      </c>
      <c r="DW143" s="169">
        <f t="shared" si="134"/>
        <v>0</v>
      </c>
      <c r="DX143" s="169">
        <f t="shared" si="134"/>
        <v>0</v>
      </c>
      <c r="DY143" s="169">
        <f t="shared" si="134"/>
        <v>0</v>
      </c>
      <c r="DZ143" s="169">
        <f t="shared" si="134"/>
        <v>0</v>
      </c>
      <c r="EA143" s="169">
        <f t="shared" si="134"/>
        <v>0</v>
      </c>
      <c r="EB143" s="169">
        <f t="shared" si="134"/>
        <v>0</v>
      </c>
      <c r="EC143" s="169">
        <f t="shared" si="134"/>
        <v>0</v>
      </c>
      <c r="ED143" s="169">
        <f t="shared" si="134"/>
        <v>0</v>
      </c>
      <c r="EE143" s="169">
        <f t="shared" si="134"/>
        <v>0</v>
      </c>
      <c r="EF143" s="169">
        <f t="shared" si="134"/>
        <v>0</v>
      </c>
      <c r="EG143" s="169">
        <f t="shared" si="135"/>
        <v>0</v>
      </c>
      <c r="EH143" s="169">
        <f t="shared" si="135"/>
        <v>0</v>
      </c>
      <c r="EI143" s="169">
        <f t="shared" si="135"/>
        <v>0</v>
      </c>
      <c r="EJ143" s="169">
        <f t="shared" si="135"/>
        <v>0</v>
      </c>
      <c r="EK143" s="169">
        <f t="shared" si="135"/>
        <v>0</v>
      </c>
      <c r="EL143" s="169">
        <f t="shared" si="135"/>
        <v>0</v>
      </c>
      <c r="EM143" s="169">
        <f t="shared" si="135"/>
        <v>0</v>
      </c>
      <c r="EN143" s="169">
        <f t="shared" si="135"/>
        <v>0</v>
      </c>
      <c r="EP143" s="169">
        <f t="shared" si="136"/>
        <v>0</v>
      </c>
      <c r="EQ143" s="169">
        <f t="shared" si="136"/>
        <v>0</v>
      </c>
      <c r="ER143" s="169">
        <f t="shared" si="136"/>
        <v>0</v>
      </c>
      <c r="ES143" s="169">
        <f t="shared" si="136"/>
        <v>0</v>
      </c>
      <c r="ET143" s="169">
        <f t="shared" si="136"/>
        <v>0</v>
      </c>
      <c r="EU143" s="169">
        <f t="shared" si="136"/>
        <v>0</v>
      </c>
      <c r="EV143" s="169">
        <f t="shared" si="136"/>
        <v>0</v>
      </c>
      <c r="EW143" s="169">
        <f t="shared" si="136"/>
        <v>0</v>
      </c>
      <c r="EX143" s="169">
        <f t="shared" si="136"/>
        <v>0</v>
      </c>
      <c r="EY143" s="169">
        <f t="shared" si="136"/>
        <v>0</v>
      </c>
      <c r="EZ143" s="169">
        <f t="shared" si="136"/>
        <v>0</v>
      </c>
      <c r="FA143" s="169">
        <f t="shared" si="136"/>
        <v>0</v>
      </c>
      <c r="FB143" s="169">
        <f t="shared" si="136"/>
        <v>0</v>
      </c>
      <c r="FC143" s="169">
        <f t="shared" si="136"/>
        <v>0</v>
      </c>
      <c r="FD143" s="169">
        <f t="shared" si="136"/>
        <v>0</v>
      </c>
      <c r="FE143" s="169">
        <f t="shared" si="136"/>
        <v>0</v>
      </c>
      <c r="FF143" s="169">
        <f t="shared" si="138"/>
        <v>0</v>
      </c>
      <c r="FG143" s="169">
        <f t="shared" si="138"/>
        <v>0</v>
      </c>
      <c r="FH143" s="169">
        <f t="shared" si="138"/>
        <v>0</v>
      </c>
      <c r="FI143" s="169">
        <f t="shared" si="138"/>
        <v>0</v>
      </c>
      <c r="FJ143" s="169">
        <f t="shared" si="138"/>
        <v>0</v>
      </c>
      <c r="FK143" s="169">
        <f t="shared" si="138"/>
        <v>0</v>
      </c>
      <c r="FL143" s="169">
        <f t="shared" si="138"/>
        <v>0</v>
      </c>
      <c r="FM143" s="169">
        <f t="shared" si="138"/>
        <v>0</v>
      </c>
      <c r="FO143" s="169">
        <f t="shared" si="137"/>
        <v>0</v>
      </c>
      <c r="FP143" s="169">
        <f t="shared" si="137"/>
        <v>0</v>
      </c>
      <c r="FQ143" s="169">
        <f t="shared" si="137"/>
        <v>0</v>
      </c>
      <c r="FR143" s="169">
        <f t="shared" si="137"/>
        <v>0</v>
      </c>
      <c r="FS143" s="169">
        <f t="shared" si="137"/>
        <v>0</v>
      </c>
      <c r="FT143" s="169">
        <f t="shared" si="137"/>
        <v>0</v>
      </c>
      <c r="FU143" s="169">
        <f t="shared" si="137"/>
        <v>0</v>
      </c>
      <c r="FV143" s="169">
        <f t="shared" si="137"/>
        <v>0</v>
      </c>
      <c r="FW143" s="169">
        <f t="shared" si="137"/>
        <v>0</v>
      </c>
      <c r="FX143" s="169">
        <f t="shared" si="137"/>
        <v>0</v>
      </c>
      <c r="FY143" s="169">
        <f t="shared" si="137"/>
        <v>0</v>
      </c>
      <c r="FZ143" s="169">
        <f t="shared" si="137"/>
        <v>0</v>
      </c>
      <c r="GA143" s="169">
        <f t="shared" si="137"/>
        <v>0</v>
      </c>
      <c r="GB143" s="169">
        <f t="shared" si="137"/>
        <v>0</v>
      </c>
      <c r="GC143" s="169">
        <f t="shared" si="137"/>
        <v>0</v>
      </c>
      <c r="GD143" s="169">
        <f t="shared" si="137"/>
        <v>0</v>
      </c>
      <c r="GE143" s="169">
        <f t="shared" si="139"/>
        <v>0</v>
      </c>
      <c r="GF143" s="169">
        <f t="shared" si="139"/>
        <v>0</v>
      </c>
      <c r="GG143" s="169">
        <f t="shared" si="139"/>
        <v>0</v>
      </c>
      <c r="GH143" s="169">
        <f t="shared" si="139"/>
        <v>0</v>
      </c>
      <c r="GI143" s="169">
        <f t="shared" si="139"/>
        <v>0</v>
      </c>
      <c r="GJ143" s="169">
        <f t="shared" si="139"/>
        <v>0</v>
      </c>
      <c r="GK143" s="169">
        <f t="shared" si="139"/>
        <v>0</v>
      </c>
      <c r="GL143" s="169">
        <f t="shared" si="139"/>
        <v>0</v>
      </c>
    </row>
    <row r="144" spans="1:194" s="169" customFormat="1" ht="30">
      <c r="A144" s="499"/>
      <c r="B144" s="499"/>
      <c r="D144" s="635"/>
      <c r="E144" s="450"/>
      <c r="F144" s="450"/>
      <c r="G144" s="450"/>
      <c r="H144" s="500"/>
      <c r="I144" s="452"/>
      <c r="J144" s="453"/>
      <c r="K144" s="453"/>
      <c r="L144" s="450"/>
      <c r="M144" s="450"/>
      <c r="N144" s="454"/>
      <c r="O144" s="455">
        <f t="shared" si="97"/>
        <v>0</v>
      </c>
      <c r="P144" s="456"/>
      <c r="Q144" s="457">
        <f t="shared" si="98"/>
        <v>0</v>
      </c>
      <c r="R144" s="457">
        <f t="shared" si="99"/>
        <v>0</v>
      </c>
      <c r="S144" s="458" t="e">
        <f>#REF!</f>
        <v>#REF!</v>
      </c>
      <c r="T144" s="458">
        <v>49</v>
      </c>
      <c r="U144" s="458" t="e">
        <f t="shared" si="100"/>
        <v>#REF!</v>
      </c>
      <c r="V144" s="459"/>
      <c r="W144" s="459"/>
      <c r="X144" s="460">
        <f t="shared" si="101"/>
        <v>0</v>
      </c>
      <c r="Y144" s="461">
        <f t="shared" si="106"/>
        <v>0</v>
      </c>
      <c r="Z144" s="462"/>
      <c r="AA144" s="463"/>
      <c r="AB144" s="464"/>
      <c r="AC144" s="464"/>
      <c r="AD144" s="464"/>
      <c r="AE144" s="465"/>
      <c r="AF144" s="466"/>
      <c r="AG144" s="488"/>
      <c r="AH144" s="469"/>
      <c r="AI144" s="469"/>
      <c r="AJ144" s="469"/>
      <c r="AK144" s="469"/>
      <c r="AL144" s="469"/>
      <c r="AM144" s="469"/>
      <c r="AN144" s="469"/>
      <c r="AO144" s="471">
        <f t="shared" si="108"/>
        <v>0</v>
      </c>
      <c r="AP144" s="497"/>
      <c r="AQ144" s="496"/>
      <c r="AR144" s="496"/>
      <c r="AS144" s="496"/>
      <c r="AT144" s="514"/>
      <c r="AU144" s="469"/>
      <c r="AV144" s="469"/>
      <c r="AW144" s="475"/>
      <c r="AX144" s="471">
        <f t="shared" si="109"/>
        <v>0</v>
      </c>
      <c r="AY144" s="497"/>
      <c r="AZ144" s="469"/>
      <c r="BA144" s="469"/>
      <c r="BB144" s="478"/>
      <c r="BC144" s="469"/>
      <c r="BD144" s="469"/>
      <c r="BE144" s="469"/>
      <c r="BF144" s="475"/>
      <c r="BG144" s="479">
        <f t="shared" si="87"/>
        <v>0</v>
      </c>
      <c r="BH144" s="480"/>
      <c r="BI144" s="481"/>
      <c r="BJ144" s="481"/>
      <c r="BK144" s="481"/>
      <c r="BL144" s="482"/>
      <c r="BM144" s="481"/>
      <c r="BN144" s="481"/>
      <c r="BO144" s="483"/>
      <c r="BP144" s="482">
        <f t="shared" si="133"/>
        <v>0</v>
      </c>
      <c r="BQ144" s="479">
        <f t="shared" si="102"/>
        <v>0</v>
      </c>
      <c r="BR144" s="480"/>
      <c r="BS144" s="481"/>
      <c r="BT144" s="481"/>
      <c r="BU144" s="481"/>
      <c r="BV144" s="482"/>
      <c r="BW144" s="481"/>
      <c r="BX144" s="481"/>
      <c r="BY144" s="483"/>
      <c r="BZ144" s="482">
        <f t="shared" si="91"/>
        <v>0</v>
      </c>
      <c r="CA144" s="479">
        <f t="shared" si="110"/>
        <v>0</v>
      </c>
      <c r="CB144" s="638"/>
      <c r="CC144" s="469"/>
      <c r="CD144" s="469"/>
      <c r="CE144" s="469"/>
      <c r="CF144" s="481"/>
      <c r="CG144" s="481"/>
      <c r="CH144" s="481"/>
      <c r="CI144" s="483"/>
      <c r="CJ144" s="485">
        <f t="shared" si="111"/>
        <v>0</v>
      </c>
      <c r="CK144" s="486">
        <f t="shared" si="103"/>
        <v>0</v>
      </c>
      <c r="CL144" s="836">
        <f t="shared" si="112"/>
        <v>0</v>
      </c>
      <c r="CM144" s="638" t="s">
        <v>569</v>
      </c>
      <c r="CN144" s="1040">
        <v>20000</v>
      </c>
      <c r="CO144" s="1039">
        <v>5</v>
      </c>
      <c r="CP144" s="1039">
        <v>3</v>
      </c>
      <c r="CQ144" s="1041">
        <v>266</v>
      </c>
      <c r="CR144" s="748">
        <v>0.9</v>
      </c>
      <c r="CS144" s="471">
        <f t="shared" si="140"/>
        <v>100000</v>
      </c>
      <c r="CT144" s="488"/>
      <c r="CU144" s="469"/>
      <c r="CV144" s="469"/>
      <c r="CW144" s="469"/>
      <c r="CX144" s="489"/>
      <c r="CY144" s="490"/>
      <c r="CZ144" s="491">
        <f t="shared" si="114"/>
        <v>0</v>
      </c>
      <c r="DA144" s="491">
        <f t="shared" si="92"/>
        <v>0</v>
      </c>
      <c r="DB144" s="492">
        <f t="shared" si="104"/>
        <v>71820</v>
      </c>
      <c r="DC144" s="493">
        <f t="shared" si="93"/>
        <v>0</v>
      </c>
      <c r="DD144" s="494">
        <f t="shared" si="117"/>
        <v>0</v>
      </c>
      <c r="DE144" s="494">
        <f t="shared" si="116"/>
        <v>0</v>
      </c>
      <c r="DF144" s="494">
        <f t="shared" si="120"/>
        <v>0</v>
      </c>
      <c r="DG144" s="494">
        <f t="shared" si="94"/>
        <v>0</v>
      </c>
      <c r="DH144" s="494">
        <f t="shared" si="95"/>
        <v>0</v>
      </c>
      <c r="DI144" s="494">
        <f t="shared" si="121"/>
        <v>0</v>
      </c>
      <c r="DJ144" s="494">
        <f t="shared" si="96"/>
        <v>0</v>
      </c>
      <c r="DK144" s="494">
        <f t="shared" si="105"/>
        <v>0</v>
      </c>
      <c r="DL144" s="479">
        <f t="shared" si="122"/>
        <v>0</v>
      </c>
      <c r="DQ144" s="169">
        <f t="shared" si="134"/>
        <v>0</v>
      </c>
      <c r="DR144" s="169">
        <f t="shared" si="134"/>
        <v>0</v>
      </c>
      <c r="DS144" s="169">
        <f t="shared" si="134"/>
        <v>0</v>
      </c>
      <c r="DT144" s="169">
        <f t="shared" si="134"/>
        <v>0</v>
      </c>
      <c r="DU144" s="169">
        <f t="shared" si="134"/>
        <v>0</v>
      </c>
      <c r="DV144" s="169">
        <f t="shared" si="134"/>
        <v>0</v>
      </c>
      <c r="DW144" s="169">
        <f t="shared" si="134"/>
        <v>0</v>
      </c>
      <c r="DX144" s="169">
        <f t="shared" si="134"/>
        <v>0</v>
      </c>
      <c r="DY144" s="169">
        <f t="shared" si="134"/>
        <v>0</v>
      </c>
      <c r="DZ144" s="169">
        <f t="shared" si="134"/>
        <v>0</v>
      </c>
      <c r="EA144" s="169">
        <f t="shared" si="134"/>
        <v>0</v>
      </c>
      <c r="EB144" s="169">
        <f t="shared" si="134"/>
        <v>0</v>
      </c>
      <c r="EC144" s="169">
        <f t="shared" si="134"/>
        <v>0</v>
      </c>
      <c r="ED144" s="169">
        <f t="shared" si="134"/>
        <v>0</v>
      </c>
      <c r="EE144" s="169">
        <f t="shared" si="134"/>
        <v>0</v>
      </c>
      <c r="EF144" s="169">
        <f t="shared" si="134"/>
        <v>0</v>
      </c>
      <c r="EG144" s="169">
        <f t="shared" si="135"/>
        <v>0</v>
      </c>
      <c r="EH144" s="169">
        <f t="shared" si="135"/>
        <v>0</v>
      </c>
      <c r="EI144" s="169">
        <f t="shared" si="135"/>
        <v>0</v>
      </c>
      <c r="EJ144" s="169">
        <f t="shared" si="135"/>
        <v>0</v>
      </c>
      <c r="EK144" s="169">
        <f t="shared" si="135"/>
        <v>0</v>
      </c>
      <c r="EL144" s="169">
        <f t="shared" si="135"/>
        <v>0</v>
      </c>
      <c r="EM144" s="169">
        <f t="shared" si="135"/>
        <v>0</v>
      </c>
      <c r="EN144" s="169">
        <f t="shared" si="135"/>
        <v>0</v>
      </c>
      <c r="EP144" s="169">
        <f t="shared" si="136"/>
        <v>0</v>
      </c>
      <c r="EQ144" s="169">
        <f t="shared" si="136"/>
        <v>0</v>
      </c>
      <c r="ER144" s="169">
        <f t="shared" si="136"/>
        <v>0</v>
      </c>
      <c r="ES144" s="169">
        <f t="shared" si="136"/>
        <v>0</v>
      </c>
      <c r="ET144" s="169">
        <f t="shared" si="136"/>
        <v>0</v>
      </c>
      <c r="EU144" s="169">
        <f t="shared" si="136"/>
        <v>0</v>
      </c>
      <c r="EV144" s="169">
        <f t="shared" si="136"/>
        <v>0</v>
      </c>
      <c r="EW144" s="169">
        <f t="shared" si="136"/>
        <v>0</v>
      </c>
      <c r="EX144" s="169">
        <f t="shared" si="136"/>
        <v>0</v>
      </c>
      <c r="EY144" s="169">
        <f t="shared" si="136"/>
        <v>0</v>
      </c>
      <c r="EZ144" s="169">
        <f t="shared" si="136"/>
        <v>0</v>
      </c>
      <c r="FA144" s="169">
        <f t="shared" si="136"/>
        <v>0</v>
      </c>
      <c r="FB144" s="169">
        <f t="shared" si="136"/>
        <v>0</v>
      </c>
      <c r="FC144" s="169">
        <f t="shared" si="136"/>
        <v>0</v>
      </c>
      <c r="FD144" s="169">
        <f t="shared" si="136"/>
        <v>0</v>
      </c>
      <c r="FE144" s="169">
        <f t="shared" si="136"/>
        <v>0</v>
      </c>
      <c r="FF144" s="169">
        <f t="shared" si="138"/>
        <v>0</v>
      </c>
      <c r="FG144" s="169">
        <f t="shared" si="138"/>
        <v>0</v>
      </c>
      <c r="FH144" s="169">
        <f t="shared" si="138"/>
        <v>0</v>
      </c>
      <c r="FI144" s="169">
        <f t="shared" si="138"/>
        <v>0</v>
      </c>
      <c r="FJ144" s="169">
        <f t="shared" si="138"/>
        <v>0</v>
      </c>
      <c r="FK144" s="169">
        <f t="shared" si="138"/>
        <v>0</v>
      </c>
      <c r="FL144" s="169">
        <f t="shared" si="138"/>
        <v>0</v>
      </c>
      <c r="FM144" s="169">
        <f t="shared" si="138"/>
        <v>0</v>
      </c>
      <c r="FO144" s="169">
        <f t="shared" si="137"/>
        <v>0</v>
      </c>
      <c r="FP144" s="169">
        <f t="shared" si="137"/>
        <v>0</v>
      </c>
      <c r="FQ144" s="169">
        <f t="shared" si="137"/>
        <v>0</v>
      </c>
      <c r="FR144" s="169">
        <f t="shared" si="137"/>
        <v>0</v>
      </c>
      <c r="FS144" s="169">
        <f t="shared" si="137"/>
        <v>0</v>
      </c>
      <c r="FT144" s="169">
        <f t="shared" si="137"/>
        <v>0</v>
      </c>
      <c r="FU144" s="169">
        <f t="shared" si="137"/>
        <v>0</v>
      </c>
      <c r="FV144" s="169">
        <f t="shared" si="137"/>
        <v>0</v>
      </c>
      <c r="FW144" s="169">
        <f t="shared" si="137"/>
        <v>0</v>
      </c>
      <c r="FX144" s="169">
        <f t="shared" si="137"/>
        <v>0</v>
      </c>
      <c r="FY144" s="169">
        <f t="shared" si="137"/>
        <v>0</v>
      </c>
      <c r="FZ144" s="169">
        <f t="shared" si="137"/>
        <v>0</v>
      </c>
      <c r="GA144" s="169">
        <f t="shared" si="137"/>
        <v>0</v>
      </c>
      <c r="GB144" s="169">
        <f t="shared" si="137"/>
        <v>0</v>
      </c>
      <c r="GC144" s="169">
        <f t="shared" si="137"/>
        <v>0</v>
      </c>
      <c r="GD144" s="169">
        <f t="shared" si="137"/>
        <v>0</v>
      </c>
      <c r="GE144" s="169">
        <f t="shared" si="139"/>
        <v>0</v>
      </c>
      <c r="GF144" s="169">
        <f t="shared" si="139"/>
        <v>0</v>
      </c>
      <c r="GG144" s="169">
        <f t="shared" si="139"/>
        <v>0</v>
      </c>
      <c r="GH144" s="169">
        <f t="shared" si="139"/>
        <v>0</v>
      </c>
      <c r="GI144" s="169">
        <f t="shared" si="139"/>
        <v>0</v>
      </c>
      <c r="GJ144" s="169">
        <f t="shared" si="139"/>
        <v>0</v>
      </c>
      <c r="GK144" s="169">
        <f t="shared" si="139"/>
        <v>0</v>
      </c>
      <c r="GL144" s="169">
        <f t="shared" si="139"/>
        <v>0</v>
      </c>
    </row>
    <row r="145" spans="1:194" s="169" customFormat="1" ht="15">
      <c r="A145" s="499"/>
      <c r="B145" s="499"/>
      <c r="D145" s="635"/>
      <c r="E145" s="450"/>
      <c r="F145" s="450"/>
      <c r="G145" s="450"/>
      <c r="H145" s="500"/>
      <c r="I145" s="452"/>
      <c r="J145" s="453"/>
      <c r="K145" s="453"/>
      <c r="L145" s="450"/>
      <c r="M145" s="450"/>
      <c r="N145" s="454"/>
      <c r="O145" s="455">
        <f t="shared" si="97"/>
        <v>0</v>
      </c>
      <c r="P145" s="456"/>
      <c r="Q145" s="457">
        <f t="shared" si="98"/>
        <v>0</v>
      </c>
      <c r="R145" s="457">
        <f t="shared" si="99"/>
        <v>0</v>
      </c>
      <c r="S145" s="458" t="e">
        <f>#REF!</f>
        <v>#REF!</v>
      </c>
      <c r="T145" s="458">
        <v>50</v>
      </c>
      <c r="U145" s="458" t="e">
        <f t="shared" si="100"/>
        <v>#REF!</v>
      </c>
      <c r="V145" s="459"/>
      <c r="W145" s="459"/>
      <c r="X145" s="460">
        <f t="shared" si="101"/>
        <v>0</v>
      </c>
      <c r="Y145" s="461">
        <f t="shared" si="106"/>
        <v>0</v>
      </c>
      <c r="Z145" s="462"/>
      <c r="AA145" s="463"/>
      <c r="AB145" s="464"/>
      <c r="AC145" s="464"/>
      <c r="AD145" s="464"/>
      <c r="AE145" s="465"/>
      <c r="AF145" s="466"/>
      <c r="AG145" s="488"/>
      <c r="AH145" s="469"/>
      <c r="AI145" s="469"/>
      <c r="AJ145" s="469"/>
      <c r="AK145" s="469"/>
      <c r="AL145" s="469"/>
      <c r="AM145" s="469"/>
      <c r="AN145" s="469"/>
      <c r="AO145" s="471">
        <f t="shared" si="108"/>
        <v>0</v>
      </c>
      <c r="AP145" s="497"/>
      <c r="AQ145" s="496"/>
      <c r="AR145" s="496"/>
      <c r="AS145" s="496"/>
      <c r="AT145" s="514"/>
      <c r="AU145" s="469"/>
      <c r="AV145" s="469"/>
      <c r="AW145" s="475"/>
      <c r="AX145" s="471">
        <f t="shared" si="109"/>
        <v>0</v>
      </c>
      <c r="AY145" s="497"/>
      <c r="AZ145" s="469"/>
      <c r="BA145" s="469"/>
      <c r="BB145" s="478"/>
      <c r="BC145" s="469"/>
      <c r="BD145" s="469"/>
      <c r="BE145" s="469"/>
      <c r="BF145" s="475"/>
      <c r="BG145" s="479">
        <f t="shared" si="87"/>
        <v>0</v>
      </c>
      <c r="BH145" s="480"/>
      <c r="BI145" s="481"/>
      <c r="BJ145" s="481"/>
      <c r="BK145" s="481"/>
      <c r="BL145" s="482"/>
      <c r="BM145" s="481"/>
      <c r="BN145" s="481"/>
      <c r="BO145" s="483"/>
      <c r="BP145" s="482">
        <f t="shared" si="133"/>
        <v>0</v>
      </c>
      <c r="BQ145" s="479">
        <f t="shared" si="102"/>
        <v>0</v>
      </c>
      <c r="BR145" s="480"/>
      <c r="BS145" s="481"/>
      <c r="BT145" s="481"/>
      <c r="BU145" s="481"/>
      <c r="BV145" s="482"/>
      <c r="BW145" s="481"/>
      <c r="BX145" s="481"/>
      <c r="BY145" s="483"/>
      <c r="BZ145" s="482">
        <f t="shared" si="91"/>
        <v>0</v>
      </c>
      <c r="CA145" s="479">
        <f t="shared" si="110"/>
        <v>0</v>
      </c>
      <c r="CB145" s="638"/>
      <c r="CC145" s="469"/>
      <c r="CD145" s="469"/>
      <c r="CE145" s="469"/>
      <c r="CF145" s="481"/>
      <c r="CG145" s="481"/>
      <c r="CH145" s="481"/>
      <c r="CI145" s="483"/>
      <c r="CJ145" s="485">
        <f t="shared" si="111"/>
        <v>0</v>
      </c>
      <c r="CK145" s="486">
        <f t="shared" si="103"/>
        <v>0</v>
      </c>
      <c r="CL145" s="836">
        <f t="shared" si="112"/>
        <v>0</v>
      </c>
      <c r="CM145" s="1181" t="s">
        <v>570</v>
      </c>
      <c r="CN145" s="469">
        <v>3000</v>
      </c>
      <c r="CO145" s="469">
        <v>2</v>
      </c>
      <c r="CP145" s="1039">
        <v>3</v>
      </c>
      <c r="CQ145" s="1041">
        <v>266</v>
      </c>
      <c r="CR145" s="748">
        <v>0.9</v>
      </c>
      <c r="CS145" s="471">
        <f t="shared" si="140"/>
        <v>6000</v>
      </c>
      <c r="CT145" s="488"/>
      <c r="CU145" s="469"/>
      <c r="CV145" s="469"/>
      <c r="CW145" s="469"/>
      <c r="CX145" s="489"/>
      <c r="CY145" s="490"/>
      <c r="CZ145" s="491">
        <f t="shared" si="114"/>
        <v>0</v>
      </c>
      <c r="DA145" s="491">
        <f t="shared" si="92"/>
        <v>0</v>
      </c>
      <c r="DB145" s="492">
        <f t="shared" si="104"/>
        <v>4309.2</v>
      </c>
      <c r="DC145" s="493">
        <f t="shared" si="93"/>
        <v>0</v>
      </c>
      <c r="DD145" s="494">
        <f t="shared" si="117"/>
        <v>0</v>
      </c>
      <c r="DE145" s="494">
        <f t="shared" si="116"/>
        <v>0</v>
      </c>
      <c r="DF145" s="494">
        <f t="shared" si="120"/>
        <v>0</v>
      </c>
      <c r="DG145" s="494">
        <f t="shared" si="94"/>
        <v>0</v>
      </c>
      <c r="DH145" s="494">
        <f t="shared" si="95"/>
        <v>0</v>
      </c>
      <c r="DI145" s="494">
        <f t="shared" si="121"/>
        <v>0</v>
      </c>
      <c r="DJ145" s="494">
        <f t="shared" si="96"/>
        <v>0</v>
      </c>
      <c r="DK145" s="494">
        <f t="shared" si="105"/>
        <v>0</v>
      </c>
      <c r="DL145" s="479">
        <f t="shared" si="122"/>
        <v>0</v>
      </c>
      <c r="DQ145" s="169">
        <f t="shared" si="134"/>
        <v>0</v>
      </c>
      <c r="DR145" s="169">
        <f t="shared" si="134"/>
        <v>0</v>
      </c>
      <c r="DS145" s="169">
        <f t="shared" si="134"/>
        <v>0</v>
      </c>
      <c r="DT145" s="169">
        <f t="shared" si="134"/>
        <v>0</v>
      </c>
      <c r="DU145" s="169">
        <f t="shared" si="134"/>
        <v>0</v>
      </c>
      <c r="DV145" s="169">
        <f t="shared" si="134"/>
        <v>0</v>
      </c>
      <c r="DW145" s="169">
        <f t="shared" si="134"/>
        <v>0</v>
      </c>
      <c r="DX145" s="169">
        <f t="shared" si="134"/>
        <v>0</v>
      </c>
      <c r="DY145" s="169">
        <f t="shared" si="134"/>
        <v>0</v>
      </c>
      <c r="DZ145" s="169">
        <f t="shared" si="134"/>
        <v>0</v>
      </c>
      <c r="EA145" s="169">
        <f t="shared" si="134"/>
        <v>0</v>
      </c>
      <c r="EB145" s="169">
        <f t="shared" si="134"/>
        <v>0</v>
      </c>
      <c r="EC145" s="169">
        <f t="shared" si="134"/>
        <v>0</v>
      </c>
      <c r="ED145" s="169">
        <f t="shared" si="134"/>
        <v>0</v>
      </c>
      <c r="EE145" s="169">
        <f t="shared" si="134"/>
        <v>0</v>
      </c>
      <c r="EF145" s="169">
        <f t="shared" si="134"/>
        <v>0</v>
      </c>
      <c r="EG145" s="169">
        <f t="shared" si="135"/>
        <v>0</v>
      </c>
      <c r="EH145" s="169">
        <f t="shared" si="135"/>
        <v>0</v>
      </c>
      <c r="EI145" s="169">
        <f t="shared" si="135"/>
        <v>0</v>
      </c>
      <c r="EJ145" s="169">
        <f t="shared" si="135"/>
        <v>0</v>
      </c>
      <c r="EK145" s="169">
        <f t="shared" si="135"/>
        <v>0</v>
      </c>
      <c r="EL145" s="169">
        <f t="shared" si="135"/>
        <v>0</v>
      </c>
      <c r="EM145" s="169">
        <f t="shared" si="135"/>
        <v>0</v>
      </c>
      <c r="EN145" s="169">
        <f t="shared" si="135"/>
        <v>0</v>
      </c>
      <c r="EP145" s="169">
        <f t="shared" si="136"/>
        <v>0</v>
      </c>
      <c r="EQ145" s="169">
        <f t="shared" si="136"/>
        <v>0</v>
      </c>
      <c r="ER145" s="169">
        <f t="shared" si="136"/>
        <v>0</v>
      </c>
      <c r="ES145" s="169">
        <f t="shared" si="136"/>
        <v>0</v>
      </c>
      <c r="ET145" s="169">
        <f t="shared" si="136"/>
        <v>0</v>
      </c>
      <c r="EU145" s="169">
        <f t="shared" si="136"/>
        <v>0</v>
      </c>
      <c r="EV145" s="169">
        <f t="shared" si="136"/>
        <v>0</v>
      </c>
      <c r="EW145" s="169">
        <f t="shared" si="136"/>
        <v>0</v>
      </c>
      <c r="EX145" s="169">
        <f t="shared" si="136"/>
        <v>0</v>
      </c>
      <c r="EY145" s="169">
        <f t="shared" si="136"/>
        <v>0</v>
      </c>
      <c r="EZ145" s="169">
        <f t="shared" si="136"/>
        <v>0</v>
      </c>
      <c r="FA145" s="169">
        <f t="shared" si="136"/>
        <v>0</v>
      </c>
      <c r="FB145" s="169">
        <f t="shared" si="136"/>
        <v>0</v>
      </c>
      <c r="FC145" s="169">
        <f t="shared" si="136"/>
        <v>0</v>
      </c>
      <c r="FD145" s="169">
        <f t="shared" si="136"/>
        <v>0</v>
      </c>
      <c r="FE145" s="169">
        <f t="shared" si="136"/>
        <v>0</v>
      </c>
      <c r="FF145" s="169">
        <f t="shared" si="138"/>
        <v>0</v>
      </c>
      <c r="FG145" s="169">
        <f t="shared" si="138"/>
        <v>0</v>
      </c>
      <c r="FH145" s="169">
        <f t="shared" si="138"/>
        <v>0</v>
      </c>
      <c r="FI145" s="169">
        <f t="shared" si="138"/>
        <v>0</v>
      </c>
      <c r="FJ145" s="169">
        <f t="shared" si="138"/>
        <v>0</v>
      </c>
      <c r="FK145" s="169">
        <f t="shared" si="138"/>
        <v>0</v>
      </c>
      <c r="FL145" s="169">
        <f t="shared" si="138"/>
        <v>0</v>
      </c>
      <c r="FM145" s="169">
        <f t="shared" si="138"/>
        <v>0</v>
      </c>
      <c r="FO145" s="169">
        <f t="shared" si="137"/>
        <v>0</v>
      </c>
      <c r="FP145" s="169">
        <f t="shared" si="137"/>
        <v>0</v>
      </c>
      <c r="FQ145" s="169">
        <f t="shared" si="137"/>
        <v>0</v>
      </c>
      <c r="FR145" s="169">
        <f t="shared" si="137"/>
        <v>0</v>
      </c>
      <c r="FS145" s="169">
        <f t="shared" si="137"/>
        <v>0</v>
      </c>
      <c r="FT145" s="169">
        <f t="shared" si="137"/>
        <v>0</v>
      </c>
      <c r="FU145" s="169">
        <f t="shared" si="137"/>
        <v>0</v>
      </c>
      <c r="FV145" s="169">
        <f t="shared" si="137"/>
        <v>0</v>
      </c>
      <c r="FW145" s="169">
        <f t="shared" si="137"/>
        <v>0</v>
      </c>
      <c r="FX145" s="169">
        <f t="shared" si="137"/>
        <v>0</v>
      </c>
      <c r="FY145" s="169">
        <f t="shared" si="137"/>
        <v>0</v>
      </c>
      <c r="FZ145" s="169">
        <f t="shared" si="137"/>
        <v>0</v>
      </c>
      <c r="GA145" s="169">
        <f t="shared" si="137"/>
        <v>0</v>
      </c>
      <c r="GB145" s="169">
        <f t="shared" si="137"/>
        <v>0</v>
      </c>
      <c r="GC145" s="169">
        <f t="shared" si="137"/>
        <v>0</v>
      </c>
      <c r="GD145" s="169">
        <f t="shared" si="137"/>
        <v>0</v>
      </c>
      <c r="GE145" s="169">
        <f t="shared" si="139"/>
        <v>0</v>
      </c>
      <c r="GF145" s="169">
        <f t="shared" si="139"/>
        <v>0</v>
      </c>
      <c r="GG145" s="169">
        <f t="shared" si="139"/>
        <v>0</v>
      </c>
      <c r="GH145" s="169">
        <f t="shared" si="139"/>
        <v>0</v>
      </c>
      <c r="GI145" s="169">
        <f t="shared" si="139"/>
        <v>0</v>
      </c>
      <c r="GJ145" s="169">
        <f t="shared" si="139"/>
        <v>0</v>
      </c>
      <c r="GK145" s="169">
        <f t="shared" si="139"/>
        <v>0</v>
      </c>
      <c r="GL145" s="169">
        <f t="shared" si="139"/>
        <v>0</v>
      </c>
    </row>
    <row r="146" spans="1:194" s="169" customFormat="1" ht="30">
      <c r="A146" s="499"/>
      <c r="B146" s="499"/>
      <c r="D146" s="635"/>
      <c r="E146" s="450"/>
      <c r="F146" s="450"/>
      <c r="G146" s="450"/>
      <c r="H146" s="500"/>
      <c r="I146" s="452"/>
      <c r="J146" s="453"/>
      <c r="K146" s="453"/>
      <c r="L146" s="450"/>
      <c r="M146" s="450"/>
      <c r="N146" s="454"/>
      <c r="O146" s="455">
        <f t="shared" si="97"/>
        <v>0</v>
      </c>
      <c r="P146" s="456"/>
      <c r="Q146" s="457">
        <f t="shared" si="98"/>
        <v>0</v>
      </c>
      <c r="R146" s="457">
        <f t="shared" si="99"/>
        <v>0</v>
      </c>
      <c r="S146" s="458" t="e">
        <f>#REF!</f>
        <v>#REF!</v>
      </c>
      <c r="T146" s="458">
        <v>51</v>
      </c>
      <c r="U146" s="458" t="e">
        <f t="shared" si="100"/>
        <v>#REF!</v>
      </c>
      <c r="V146" s="459"/>
      <c r="W146" s="459"/>
      <c r="X146" s="460">
        <f t="shared" si="101"/>
        <v>0</v>
      </c>
      <c r="Y146" s="461">
        <f t="shared" si="106"/>
        <v>0</v>
      </c>
      <c r="Z146" s="462"/>
      <c r="AA146" s="463"/>
      <c r="AB146" s="464"/>
      <c r="AC146" s="464"/>
      <c r="AD146" s="464"/>
      <c r="AE146" s="465"/>
      <c r="AF146" s="466"/>
      <c r="AG146" s="488"/>
      <c r="AH146" s="469"/>
      <c r="AI146" s="469"/>
      <c r="AJ146" s="469"/>
      <c r="AK146" s="469"/>
      <c r="AL146" s="469"/>
      <c r="AM146" s="469"/>
      <c r="AN146" s="469"/>
      <c r="AO146" s="471">
        <f t="shared" si="108"/>
        <v>0</v>
      </c>
      <c r="AP146" s="497"/>
      <c r="AQ146" s="496"/>
      <c r="AR146" s="496"/>
      <c r="AS146" s="496"/>
      <c r="AT146" s="514"/>
      <c r="AU146" s="469"/>
      <c r="AV146" s="469"/>
      <c r="AW146" s="475"/>
      <c r="AX146" s="471">
        <f t="shared" si="109"/>
        <v>0</v>
      </c>
      <c r="AY146" s="497"/>
      <c r="AZ146" s="469"/>
      <c r="BA146" s="469"/>
      <c r="BB146" s="478"/>
      <c r="BC146" s="469"/>
      <c r="BD146" s="469"/>
      <c r="BE146" s="469"/>
      <c r="BF146" s="475"/>
      <c r="BG146" s="479">
        <f t="shared" si="87"/>
        <v>0</v>
      </c>
      <c r="BH146" s="480"/>
      <c r="BI146" s="481"/>
      <c r="BJ146" s="481"/>
      <c r="BK146" s="481"/>
      <c r="BL146" s="482"/>
      <c r="BM146" s="481"/>
      <c r="BN146" s="481"/>
      <c r="BO146" s="483"/>
      <c r="BP146" s="482">
        <f t="shared" si="133"/>
        <v>0</v>
      </c>
      <c r="BQ146" s="479">
        <f t="shared" si="102"/>
        <v>0</v>
      </c>
      <c r="BR146" s="480"/>
      <c r="BS146" s="481"/>
      <c r="BT146" s="481"/>
      <c r="BU146" s="481"/>
      <c r="BV146" s="482"/>
      <c r="BW146" s="481"/>
      <c r="BX146" s="481"/>
      <c r="BY146" s="483"/>
      <c r="BZ146" s="482">
        <f t="shared" si="91"/>
        <v>0</v>
      </c>
      <c r="CA146" s="479">
        <f t="shared" si="110"/>
        <v>0</v>
      </c>
      <c r="CB146" s="638"/>
      <c r="CC146" s="469"/>
      <c r="CD146" s="469"/>
      <c r="CE146" s="469"/>
      <c r="CF146" s="481"/>
      <c r="CG146" s="481"/>
      <c r="CH146" s="481"/>
      <c r="CI146" s="483"/>
      <c r="CJ146" s="485">
        <f t="shared" si="111"/>
        <v>0</v>
      </c>
      <c r="CK146" s="486">
        <f t="shared" si="103"/>
        <v>0</v>
      </c>
      <c r="CL146" s="836">
        <f t="shared" si="112"/>
        <v>0</v>
      </c>
      <c r="CM146" s="638" t="s">
        <v>571</v>
      </c>
      <c r="CN146" s="469">
        <v>2000</v>
      </c>
      <c r="CO146" s="469">
        <v>2</v>
      </c>
      <c r="CP146" s="469">
        <v>3</v>
      </c>
      <c r="CQ146" s="469">
        <v>205</v>
      </c>
      <c r="CR146" s="483">
        <v>0.9</v>
      </c>
      <c r="CS146" s="471">
        <f t="shared" si="140"/>
        <v>4000</v>
      </c>
      <c r="CT146" s="488"/>
      <c r="CU146" s="469"/>
      <c r="CV146" s="469"/>
      <c r="CW146" s="469"/>
      <c r="CX146" s="489"/>
      <c r="CY146" s="490"/>
      <c r="CZ146" s="491">
        <f t="shared" si="114"/>
        <v>0</v>
      </c>
      <c r="DA146" s="491">
        <f t="shared" si="92"/>
        <v>0</v>
      </c>
      <c r="DB146" s="492">
        <f t="shared" si="104"/>
        <v>2214</v>
      </c>
      <c r="DC146" s="493">
        <f t="shared" si="93"/>
        <v>0</v>
      </c>
      <c r="DD146" s="494">
        <f t="shared" si="117"/>
        <v>0</v>
      </c>
      <c r="DE146" s="494">
        <f t="shared" si="116"/>
        <v>0</v>
      </c>
      <c r="DF146" s="494">
        <f t="shared" si="120"/>
        <v>0</v>
      </c>
      <c r="DG146" s="494">
        <f t="shared" si="94"/>
        <v>0</v>
      </c>
      <c r="DH146" s="494">
        <f t="shared" si="95"/>
        <v>0</v>
      </c>
      <c r="DI146" s="494">
        <f t="shared" si="121"/>
        <v>0</v>
      </c>
      <c r="DJ146" s="494">
        <f t="shared" si="96"/>
        <v>0</v>
      </c>
      <c r="DK146" s="494">
        <f t="shared" si="105"/>
        <v>0</v>
      </c>
      <c r="DL146" s="479">
        <f t="shared" si="122"/>
        <v>0</v>
      </c>
      <c r="DQ146" s="169">
        <f t="shared" si="134"/>
        <v>0</v>
      </c>
      <c r="DR146" s="169">
        <f t="shared" si="134"/>
        <v>0</v>
      </c>
      <c r="DS146" s="169">
        <f t="shared" si="134"/>
        <v>0</v>
      </c>
      <c r="DT146" s="169">
        <f t="shared" si="134"/>
        <v>0</v>
      </c>
      <c r="DU146" s="169">
        <f t="shared" si="134"/>
        <v>0</v>
      </c>
      <c r="DV146" s="169">
        <f t="shared" si="134"/>
        <v>0</v>
      </c>
      <c r="DW146" s="169">
        <f t="shared" si="134"/>
        <v>0</v>
      </c>
      <c r="DX146" s="169">
        <f t="shared" si="134"/>
        <v>0</v>
      </c>
      <c r="DY146" s="169">
        <f t="shared" si="134"/>
        <v>0</v>
      </c>
      <c r="DZ146" s="169">
        <f t="shared" si="134"/>
        <v>0</v>
      </c>
      <c r="EA146" s="169">
        <f t="shared" si="134"/>
        <v>0</v>
      </c>
      <c r="EB146" s="169">
        <f t="shared" si="134"/>
        <v>0</v>
      </c>
      <c r="EC146" s="169">
        <f t="shared" si="134"/>
        <v>0</v>
      </c>
      <c r="ED146" s="169">
        <f t="shared" si="134"/>
        <v>0</v>
      </c>
      <c r="EE146" s="169">
        <f t="shared" si="134"/>
        <v>0</v>
      </c>
      <c r="EF146" s="169">
        <f t="shared" si="134"/>
        <v>0</v>
      </c>
      <c r="EG146" s="169">
        <f t="shared" si="135"/>
        <v>0</v>
      </c>
      <c r="EH146" s="169">
        <f t="shared" si="135"/>
        <v>0</v>
      </c>
      <c r="EI146" s="169">
        <f t="shared" si="135"/>
        <v>0</v>
      </c>
      <c r="EJ146" s="169">
        <f t="shared" si="135"/>
        <v>0</v>
      </c>
      <c r="EK146" s="169">
        <f t="shared" si="135"/>
        <v>0</v>
      </c>
      <c r="EL146" s="169">
        <f t="shared" si="135"/>
        <v>0</v>
      </c>
      <c r="EM146" s="169">
        <f t="shared" si="135"/>
        <v>0</v>
      </c>
      <c r="EN146" s="169">
        <f t="shared" si="135"/>
        <v>0</v>
      </c>
      <c r="EP146" s="169">
        <f t="shared" si="136"/>
        <v>0</v>
      </c>
      <c r="EQ146" s="169">
        <f t="shared" si="136"/>
        <v>0</v>
      </c>
      <c r="ER146" s="169">
        <f t="shared" si="136"/>
        <v>0</v>
      </c>
      <c r="ES146" s="169">
        <f t="shared" si="136"/>
        <v>0</v>
      </c>
      <c r="ET146" s="169">
        <f t="shared" si="136"/>
        <v>0</v>
      </c>
      <c r="EU146" s="169">
        <f t="shared" si="136"/>
        <v>0</v>
      </c>
      <c r="EV146" s="169">
        <f t="shared" si="136"/>
        <v>0</v>
      </c>
      <c r="EW146" s="169">
        <f t="shared" si="136"/>
        <v>0</v>
      </c>
      <c r="EX146" s="169">
        <f t="shared" si="136"/>
        <v>0</v>
      </c>
      <c r="EY146" s="169">
        <f t="shared" si="136"/>
        <v>0</v>
      </c>
      <c r="EZ146" s="169">
        <f t="shared" si="136"/>
        <v>0</v>
      </c>
      <c r="FA146" s="169">
        <f t="shared" si="136"/>
        <v>0</v>
      </c>
      <c r="FB146" s="169">
        <f t="shared" si="136"/>
        <v>0</v>
      </c>
      <c r="FC146" s="169">
        <f t="shared" si="136"/>
        <v>0</v>
      </c>
      <c r="FD146" s="169">
        <f t="shared" si="136"/>
        <v>0</v>
      </c>
      <c r="FE146" s="169">
        <f t="shared" si="136"/>
        <v>0</v>
      </c>
      <c r="FF146" s="169">
        <f t="shared" si="138"/>
        <v>0</v>
      </c>
      <c r="FG146" s="169">
        <f t="shared" si="138"/>
        <v>0</v>
      </c>
      <c r="FH146" s="169">
        <f t="shared" si="138"/>
        <v>0</v>
      </c>
      <c r="FI146" s="169">
        <f t="shared" si="138"/>
        <v>0</v>
      </c>
      <c r="FJ146" s="169">
        <f t="shared" si="138"/>
        <v>0</v>
      </c>
      <c r="FK146" s="169">
        <f t="shared" si="138"/>
        <v>0</v>
      </c>
      <c r="FL146" s="169">
        <f t="shared" si="138"/>
        <v>0</v>
      </c>
      <c r="FM146" s="169">
        <f t="shared" si="138"/>
        <v>0</v>
      </c>
      <c r="FO146" s="169">
        <f t="shared" si="137"/>
        <v>0</v>
      </c>
      <c r="FP146" s="169">
        <f t="shared" si="137"/>
        <v>0</v>
      </c>
      <c r="FQ146" s="169">
        <f t="shared" si="137"/>
        <v>0</v>
      </c>
      <c r="FR146" s="169">
        <f t="shared" si="137"/>
        <v>0</v>
      </c>
      <c r="FS146" s="169">
        <f t="shared" si="137"/>
        <v>0</v>
      </c>
      <c r="FT146" s="169">
        <f t="shared" si="137"/>
        <v>0</v>
      </c>
      <c r="FU146" s="169">
        <f t="shared" si="137"/>
        <v>0</v>
      </c>
      <c r="FV146" s="169">
        <f t="shared" si="137"/>
        <v>0</v>
      </c>
      <c r="FW146" s="169">
        <f t="shared" si="137"/>
        <v>0</v>
      </c>
      <c r="FX146" s="169">
        <f t="shared" si="137"/>
        <v>0</v>
      </c>
      <c r="FY146" s="169">
        <f t="shared" si="137"/>
        <v>0</v>
      </c>
      <c r="FZ146" s="169">
        <f t="shared" si="137"/>
        <v>0</v>
      </c>
      <c r="GA146" s="169">
        <f t="shared" si="137"/>
        <v>0</v>
      </c>
      <c r="GB146" s="169">
        <f t="shared" si="137"/>
        <v>0</v>
      </c>
      <c r="GC146" s="169">
        <f t="shared" si="137"/>
        <v>0</v>
      </c>
      <c r="GD146" s="169">
        <f t="shared" si="137"/>
        <v>0</v>
      </c>
      <c r="GE146" s="169">
        <f t="shared" si="139"/>
        <v>0</v>
      </c>
      <c r="GF146" s="169">
        <f t="shared" si="139"/>
        <v>0</v>
      </c>
      <c r="GG146" s="169">
        <f t="shared" si="139"/>
        <v>0</v>
      </c>
      <c r="GH146" s="169">
        <f t="shared" si="139"/>
        <v>0</v>
      </c>
      <c r="GI146" s="169">
        <f t="shared" si="139"/>
        <v>0</v>
      </c>
      <c r="GJ146" s="169">
        <f t="shared" si="139"/>
        <v>0</v>
      </c>
      <c r="GK146" s="169">
        <f t="shared" si="139"/>
        <v>0</v>
      </c>
      <c r="GL146" s="169">
        <f t="shared" si="139"/>
        <v>0</v>
      </c>
    </row>
    <row r="147" spans="1:194" s="169" customFormat="1" ht="15">
      <c r="A147" s="499"/>
      <c r="B147" s="499"/>
      <c r="D147" s="635"/>
      <c r="E147" s="450"/>
      <c r="F147" s="450"/>
      <c r="G147" s="450"/>
      <c r="H147" s="500"/>
      <c r="I147" s="452"/>
      <c r="J147" s="453"/>
      <c r="K147" s="453"/>
      <c r="L147" s="450"/>
      <c r="M147" s="450"/>
      <c r="N147" s="454"/>
      <c r="O147" s="455">
        <f t="shared" si="97"/>
        <v>0</v>
      </c>
      <c r="P147" s="456"/>
      <c r="Q147" s="457">
        <f t="shared" si="98"/>
        <v>0</v>
      </c>
      <c r="R147" s="457">
        <f t="shared" si="99"/>
        <v>0</v>
      </c>
      <c r="S147" s="458" t="e">
        <f>#REF!</f>
        <v>#REF!</v>
      </c>
      <c r="T147" s="458">
        <v>52</v>
      </c>
      <c r="U147" s="458" t="e">
        <f t="shared" si="100"/>
        <v>#REF!</v>
      </c>
      <c r="V147" s="459"/>
      <c r="W147" s="459"/>
      <c r="X147" s="460">
        <f t="shared" si="101"/>
        <v>0</v>
      </c>
      <c r="Y147" s="461">
        <f t="shared" si="106"/>
        <v>0</v>
      </c>
      <c r="Z147" s="462"/>
      <c r="AA147" s="463"/>
      <c r="AB147" s="464"/>
      <c r="AC147" s="464"/>
      <c r="AD147" s="464"/>
      <c r="AE147" s="465"/>
      <c r="AF147" s="466"/>
      <c r="AG147" s="488"/>
      <c r="AH147" s="469"/>
      <c r="AI147" s="469"/>
      <c r="AJ147" s="469"/>
      <c r="AK147" s="469"/>
      <c r="AL147" s="469"/>
      <c r="AM147" s="469"/>
      <c r="AN147" s="469"/>
      <c r="AO147" s="471">
        <f t="shared" si="108"/>
        <v>0</v>
      </c>
      <c r="AP147" s="497"/>
      <c r="AQ147" s="496"/>
      <c r="AR147" s="496"/>
      <c r="AS147" s="496"/>
      <c r="AT147" s="514"/>
      <c r="AU147" s="469"/>
      <c r="AV147" s="469"/>
      <c r="AW147" s="475"/>
      <c r="AX147" s="471">
        <f t="shared" si="109"/>
        <v>0</v>
      </c>
      <c r="AY147" s="497"/>
      <c r="AZ147" s="469"/>
      <c r="BA147" s="469"/>
      <c r="BB147" s="478"/>
      <c r="BC147" s="469"/>
      <c r="BD147" s="469"/>
      <c r="BE147" s="469"/>
      <c r="BF147" s="475"/>
      <c r="BG147" s="479">
        <f t="shared" si="87"/>
        <v>0</v>
      </c>
      <c r="BH147" s="480"/>
      <c r="BI147" s="481"/>
      <c r="BJ147" s="481"/>
      <c r="BK147" s="481"/>
      <c r="BL147" s="482"/>
      <c r="BM147" s="481"/>
      <c r="BN147" s="481"/>
      <c r="BO147" s="483"/>
      <c r="BP147" s="482">
        <f t="shared" si="133"/>
        <v>0</v>
      </c>
      <c r="BQ147" s="479">
        <f t="shared" si="102"/>
        <v>0</v>
      </c>
      <c r="BR147" s="480"/>
      <c r="BS147" s="481"/>
      <c r="BT147" s="481"/>
      <c r="BU147" s="481"/>
      <c r="BV147" s="482"/>
      <c r="BW147" s="481"/>
      <c r="BX147" s="481"/>
      <c r="BY147" s="483"/>
      <c r="BZ147" s="482">
        <f t="shared" si="91"/>
        <v>0</v>
      </c>
      <c r="CA147" s="479">
        <f t="shared" si="110"/>
        <v>0</v>
      </c>
      <c r="CB147" s="638"/>
      <c r="CC147" s="469"/>
      <c r="CD147" s="469"/>
      <c r="CE147" s="469"/>
      <c r="CF147" s="481"/>
      <c r="CG147" s="481"/>
      <c r="CH147" s="481"/>
      <c r="CI147" s="483"/>
      <c r="CJ147" s="485">
        <f t="shared" si="111"/>
        <v>0</v>
      </c>
      <c r="CK147" s="486">
        <f t="shared" si="103"/>
        <v>0</v>
      </c>
      <c r="CL147" s="836">
        <f t="shared" si="112"/>
        <v>0</v>
      </c>
      <c r="CM147" s="1184" t="s">
        <v>572</v>
      </c>
      <c r="CN147" s="574">
        <v>1000</v>
      </c>
      <c r="CO147" s="574">
        <v>2</v>
      </c>
      <c r="CP147" s="574">
        <v>4</v>
      </c>
      <c r="CQ147" s="574">
        <v>266</v>
      </c>
      <c r="CR147" s="483">
        <v>0.9</v>
      </c>
      <c r="CS147" s="611">
        <f t="shared" si="140"/>
        <v>2000</v>
      </c>
      <c r="CT147" s="488"/>
      <c r="CU147" s="469"/>
      <c r="CV147" s="469"/>
      <c r="CW147" s="469"/>
      <c r="CX147" s="489"/>
      <c r="CY147" s="490"/>
      <c r="CZ147" s="491">
        <f t="shared" si="114"/>
        <v>0</v>
      </c>
      <c r="DA147" s="491">
        <f t="shared" si="92"/>
        <v>0</v>
      </c>
      <c r="DB147" s="492">
        <f t="shared" si="104"/>
        <v>1915.2</v>
      </c>
      <c r="DC147" s="493">
        <f t="shared" si="93"/>
        <v>0</v>
      </c>
      <c r="DD147" s="494">
        <f t="shared" si="117"/>
        <v>0</v>
      </c>
      <c r="DE147" s="494">
        <f t="shared" si="116"/>
        <v>0</v>
      </c>
      <c r="DF147" s="494">
        <f t="shared" si="120"/>
        <v>0</v>
      </c>
      <c r="DG147" s="494">
        <f t="shared" si="94"/>
        <v>0</v>
      </c>
      <c r="DH147" s="494">
        <f t="shared" si="95"/>
        <v>0</v>
      </c>
      <c r="DI147" s="494">
        <f t="shared" si="121"/>
        <v>0</v>
      </c>
      <c r="DJ147" s="494">
        <f t="shared" si="96"/>
        <v>0</v>
      </c>
      <c r="DK147" s="494">
        <f t="shared" si="105"/>
        <v>0</v>
      </c>
      <c r="DL147" s="479">
        <f t="shared" si="122"/>
        <v>0</v>
      </c>
      <c r="DQ147" s="169">
        <f t="shared" si="134"/>
        <v>0</v>
      </c>
      <c r="DR147" s="169">
        <f t="shared" si="134"/>
        <v>0</v>
      </c>
      <c r="DS147" s="169">
        <f t="shared" si="134"/>
        <v>0</v>
      </c>
      <c r="DT147" s="169">
        <f t="shared" si="134"/>
        <v>0</v>
      </c>
      <c r="DU147" s="169">
        <f t="shared" si="134"/>
        <v>0</v>
      </c>
      <c r="DV147" s="169">
        <f t="shared" si="134"/>
        <v>0</v>
      </c>
      <c r="DW147" s="169">
        <f t="shared" si="134"/>
        <v>0</v>
      </c>
      <c r="DX147" s="169">
        <f t="shared" si="134"/>
        <v>0</v>
      </c>
      <c r="DY147" s="169">
        <f t="shared" si="134"/>
        <v>0</v>
      </c>
      <c r="DZ147" s="169">
        <f t="shared" si="134"/>
        <v>0</v>
      </c>
      <c r="EA147" s="169">
        <f t="shared" si="134"/>
        <v>0</v>
      </c>
      <c r="EB147" s="169">
        <f t="shared" si="134"/>
        <v>0</v>
      </c>
      <c r="EC147" s="169">
        <f t="shared" si="134"/>
        <v>0</v>
      </c>
      <c r="ED147" s="169">
        <f t="shared" si="134"/>
        <v>0</v>
      </c>
      <c r="EE147" s="169">
        <f t="shared" si="134"/>
        <v>0</v>
      </c>
      <c r="EF147" s="169">
        <f t="shared" si="134"/>
        <v>0</v>
      </c>
      <c r="EG147" s="169">
        <f t="shared" si="135"/>
        <v>0</v>
      </c>
      <c r="EH147" s="169">
        <f t="shared" si="135"/>
        <v>0</v>
      </c>
      <c r="EI147" s="169">
        <f t="shared" si="135"/>
        <v>0</v>
      </c>
      <c r="EJ147" s="169">
        <f t="shared" si="135"/>
        <v>0</v>
      </c>
      <c r="EK147" s="169">
        <f t="shared" si="135"/>
        <v>0</v>
      </c>
      <c r="EL147" s="169">
        <f t="shared" si="135"/>
        <v>0</v>
      </c>
      <c r="EM147" s="169">
        <f t="shared" si="135"/>
        <v>0</v>
      </c>
      <c r="EN147" s="169">
        <f t="shared" si="135"/>
        <v>0</v>
      </c>
      <c r="EP147" s="169">
        <f t="shared" si="136"/>
        <v>0</v>
      </c>
      <c r="EQ147" s="169">
        <f t="shared" si="136"/>
        <v>0</v>
      </c>
      <c r="ER147" s="169">
        <f t="shared" si="136"/>
        <v>0</v>
      </c>
      <c r="ES147" s="169">
        <f t="shared" si="136"/>
        <v>0</v>
      </c>
      <c r="ET147" s="169">
        <f t="shared" si="136"/>
        <v>0</v>
      </c>
      <c r="EU147" s="169">
        <f t="shared" si="136"/>
        <v>0</v>
      </c>
      <c r="EV147" s="169">
        <f t="shared" si="136"/>
        <v>0</v>
      </c>
      <c r="EW147" s="169">
        <f t="shared" si="136"/>
        <v>0</v>
      </c>
      <c r="EX147" s="169">
        <f t="shared" si="136"/>
        <v>0</v>
      </c>
      <c r="EY147" s="169">
        <f t="shared" si="136"/>
        <v>0</v>
      </c>
      <c r="EZ147" s="169">
        <f t="shared" si="136"/>
        <v>0</v>
      </c>
      <c r="FA147" s="169">
        <f t="shared" si="136"/>
        <v>0</v>
      </c>
      <c r="FB147" s="169">
        <f t="shared" si="136"/>
        <v>0</v>
      </c>
      <c r="FC147" s="169">
        <f t="shared" si="136"/>
        <v>0</v>
      </c>
      <c r="FD147" s="169">
        <f t="shared" si="136"/>
        <v>0</v>
      </c>
      <c r="FE147" s="169">
        <f t="shared" si="136"/>
        <v>0</v>
      </c>
      <c r="FF147" s="169">
        <f t="shared" si="138"/>
        <v>0</v>
      </c>
      <c r="FG147" s="169">
        <f t="shared" si="138"/>
        <v>0</v>
      </c>
      <c r="FH147" s="169">
        <f t="shared" si="138"/>
        <v>0</v>
      </c>
      <c r="FI147" s="169">
        <f t="shared" si="138"/>
        <v>0</v>
      </c>
      <c r="FJ147" s="169">
        <f t="shared" si="138"/>
        <v>0</v>
      </c>
      <c r="FK147" s="169">
        <f t="shared" si="138"/>
        <v>0</v>
      </c>
      <c r="FL147" s="169">
        <f t="shared" si="138"/>
        <v>0</v>
      </c>
      <c r="FM147" s="169">
        <f t="shared" si="138"/>
        <v>0</v>
      </c>
      <c r="FO147" s="169">
        <f t="shared" si="137"/>
        <v>0</v>
      </c>
      <c r="FP147" s="169">
        <f t="shared" si="137"/>
        <v>0</v>
      </c>
      <c r="FQ147" s="169">
        <f t="shared" si="137"/>
        <v>0</v>
      </c>
      <c r="FR147" s="169">
        <f t="shared" si="137"/>
        <v>0</v>
      </c>
      <c r="FS147" s="169">
        <f t="shared" si="137"/>
        <v>0</v>
      </c>
      <c r="FT147" s="169">
        <f t="shared" si="137"/>
        <v>0</v>
      </c>
      <c r="FU147" s="169">
        <f t="shared" si="137"/>
        <v>0</v>
      </c>
      <c r="FV147" s="169">
        <f t="shared" si="137"/>
        <v>0</v>
      </c>
      <c r="FW147" s="169">
        <f t="shared" si="137"/>
        <v>0</v>
      </c>
      <c r="FX147" s="169">
        <f t="shared" si="137"/>
        <v>0</v>
      </c>
      <c r="FY147" s="169">
        <f t="shared" si="137"/>
        <v>0</v>
      </c>
      <c r="FZ147" s="169">
        <f t="shared" si="137"/>
        <v>0</v>
      </c>
      <c r="GA147" s="169">
        <f t="shared" si="137"/>
        <v>0</v>
      </c>
      <c r="GB147" s="169">
        <f t="shared" si="137"/>
        <v>0</v>
      </c>
      <c r="GC147" s="169">
        <f t="shared" si="137"/>
        <v>0</v>
      </c>
      <c r="GD147" s="169">
        <f t="shared" si="137"/>
        <v>0</v>
      </c>
      <c r="GE147" s="169">
        <f t="shared" si="139"/>
        <v>0</v>
      </c>
      <c r="GF147" s="169">
        <f t="shared" si="139"/>
        <v>0</v>
      </c>
      <c r="GG147" s="169">
        <f t="shared" si="139"/>
        <v>0</v>
      </c>
      <c r="GH147" s="169">
        <f t="shared" si="139"/>
        <v>0</v>
      </c>
      <c r="GI147" s="169">
        <f t="shared" si="139"/>
        <v>0</v>
      </c>
      <c r="GJ147" s="169">
        <f t="shared" si="139"/>
        <v>0</v>
      </c>
      <c r="GK147" s="169">
        <f t="shared" si="139"/>
        <v>0</v>
      </c>
      <c r="GL147" s="169">
        <f t="shared" si="139"/>
        <v>0</v>
      </c>
    </row>
    <row r="148" spans="1:194" s="169" customFormat="1" ht="15">
      <c r="A148" s="499"/>
      <c r="B148" s="499"/>
      <c r="D148" s="635"/>
      <c r="E148" s="450"/>
      <c r="F148" s="450"/>
      <c r="G148" s="450"/>
      <c r="H148" s="500"/>
      <c r="I148" s="452"/>
      <c r="J148" s="453"/>
      <c r="K148" s="453"/>
      <c r="L148" s="450"/>
      <c r="M148" s="450"/>
      <c r="N148" s="454"/>
      <c r="O148" s="455">
        <f t="shared" si="97"/>
        <v>0</v>
      </c>
      <c r="P148" s="456"/>
      <c r="Q148" s="457">
        <f t="shared" si="98"/>
        <v>0</v>
      </c>
      <c r="R148" s="457">
        <f t="shared" si="99"/>
        <v>0</v>
      </c>
      <c r="S148" s="458" t="e">
        <f>#REF!</f>
        <v>#REF!</v>
      </c>
      <c r="T148" s="458">
        <v>53</v>
      </c>
      <c r="U148" s="458" t="e">
        <f t="shared" si="100"/>
        <v>#REF!</v>
      </c>
      <c r="V148" s="459"/>
      <c r="W148" s="459"/>
      <c r="X148" s="460">
        <f t="shared" si="101"/>
        <v>0</v>
      </c>
      <c r="Y148" s="461">
        <f t="shared" si="106"/>
        <v>0</v>
      </c>
      <c r="Z148" s="462"/>
      <c r="AA148" s="463"/>
      <c r="AB148" s="464"/>
      <c r="AC148" s="464"/>
      <c r="AD148" s="464"/>
      <c r="AE148" s="465"/>
      <c r="AF148" s="466"/>
      <c r="AG148" s="488"/>
      <c r="AH148" s="469"/>
      <c r="AI148" s="469"/>
      <c r="AJ148" s="469"/>
      <c r="AK148" s="469"/>
      <c r="AL148" s="469"/>
      <c r="AM148" s="469"/>
      <c r="AN148" s="469"/>
      <c r="AO148" s="471">
        <f t="shared" si="108"/>
        <v>0</v>
      </c>
      <c r="AP148" s="497"/>
      <c r="AQ148" s="496"/>
      <c r="AR148" s="496"/>
      <c r="AS148" s="496"/>
      <c r="AT148" s="514"/>
      <c r="AU148" s="469"/>
      <c r="AV148" s="469"/>
      <c r="AW148" s="475"/>
      <c r="AX148" s="471">
        <f t="shared" si="109"/>
        <v>0</v>
      </c>
      <c r="AY148" s="497"/>
      <c r="AZ148" s="469"/>
      <c r="BA148" s="469"/>
      <c r="BB148" s="478"/>
      <c r="BC148" s="469"/>
      <c r="BD148" s="469"/>
      <c r="BE148" s="469"/>
      <c r="BF148" s="475"/>
      <c r="BG148" s="479">
        <f t="shared" si="87"/>
        <v>0</v>
      </c>
      <c r="BH148" s="480"/>
      <c r="BI148" s="481"/>
      <c r="BJ148" s="481"/>
      <c r="BK148" s="481"/>
      <c r="BL148" s="482"/>
      <c r="BM148" s="481"/>
      <c r="BN148" s="481"/>
      <c r="BO148" s="483"/>
      <c r="BP148" s="482">
        <f t="shared" si="133"/>
        <v>0</v>
      </c>
      <c r="BQ148" s="479">
        <f t="shared" si="102"/>
        <v>0</v>
      </c>
      <c r="BR148" s="480"/>
      <c r="BS148" s="481"/>
      <c r="BT148" s="481"/>
      <c r="BU148" s="481"/>
      <c r="BV148" s="482"/>
      <c r="BW148" s="481"/>
      <c r="BX148" s="481"/>
      <c r="BY148" s="483"/>
      <c r="BZ148" s="482">
        <f t="shared" si="91"/>
        <v>0</v>
      </c>
      <c r="CA148" s="479">
        <f t="shared" si="110"/>
        <v>0</v>
      </c>
      <c r="CB148" s="638"/>
      <c r="CC148" s="469"/>
      <c r="CD148" s="469"/>
      <c r="CE148" s="469"/>
      <c r="CF148" s="481"/>
      <c r="CG148" s="481"/>
      <c r="CH148" s="481"/>
      <c r="CI148" s="483"/>
      <c r="CJ148" s="485">
        <f t="shared" si="111"/>
        <v>0</v>
      </c>
      <c r="CK148" s="486">
        <f t="shared" si="103"/>
        <v>0</v>
      </c>
      <c r="CL148" s="836">
        <f t="shared" si="112"/>
        <v>0</v>
      </c>
      <c r="CM148" s="472" t="s">
        <v>573</v>
      </c>
      <c r="CN148" s="469">
        <v>10000</v>
      </c>
      <c r="CO148" s="469">
        <v>1</v>
      </c>
      <c r="CP148" s="574">
        <v>7</v>
      </c>
      <c r="CQ148" s="574">
        <v>266</v>
      </c>
      <c r="CR148" s="483">
        <v>0.9</v>
      </c>
      <c r="CS148" s="471">
        <f t="shared" si="140"/>
        <v>10000</v>
      </c>
      <c r="CT148" s="488"/>
      <c r="CU148" s="469"/>
      <c r="CV148" s="469"/>
      <c r="CW148" s="469"/>
      <c r="CX148" s="489"/>
      <c r="CY148" s="490"/>
      <c r="CZ148" s="491">
        <f t="shared" si="114"/>
        <v>0</v>
      </c>
      <c r="DA148" s="491">
        <f t="shared" si="92"/>
        <v>0</v>
      </c>
      <c r="DB148" s="492">
        <f t="shared" si="104"/>
        <v>16758</v>
      </c>
      <c r="DC148" s="493">
        <f t="shared" si="93"/>
        <v>0</v>
      </c>
      <c r="DD148" s="494">
        <f t="shared" si="117"/>
        <v>0</v>
      </c>
      <c r="DE148" s="494">
        <f t="shared" si="116"/>
        <v>0</v>
      </c>
      <c r="DF148" s="494">
        <f t="shared" si="120"/>
        <v>0</v>
      </c>
      <c r="DG148" s="494">
        <f t="shared" si="94"/>
        <v>0</v>
      </c>
      <c r="DH148" s="494">
        <f t="shared" si="95"/>
        <v>0</v>
      </c>
      <c r="DI148" s="494">
        <f t="shared" si="121"/>
        <v>0</v>
      </c>
      <c r="DJ148" s="494">
        <f t="shared" si="96"/>
        <v>0</v>
      </c>
      <c r="DK148" s="494">
        <f t="shared" si="105"/>
        <v>0</v>
      </c>
      <c r="DL148" s="479">
        <f t="shared" si="122"/>
        <v>0</v>
      </c>
      <c r="DQ148" s="169">
        <f t="shared" si="134"/>
        <v>0</v>
      </c>
      <c r="DR148" s="169">
        <f t="shared" si="134"/>
        <v>0</v>
      </c>
      <c r="DS148" s="169">
        <f t="shared" si="134"/>
        <v>0</v>
      </c>
      <c r="DT148" s="169">
        <f t="shared" si="134"/>
        <v>0</v>
      </c>
      <c r="DU148" s="169">
        <f t="shared" si="134"/>
        <v>0</v>
      </c>
      <c r="DV148" s="169">
        <f t="shared" si="134"/>
        <v>0</v>
      </c>
      <c r="DW148" s="169">
        <f t="shared" si="134"/>
        <v>0</v>
      </c>
      <c r="DX148" s="169">
        <f t="shared" si="134"/>
        <v>0</v>
      </c>
      <c r="DY148" s="169">
        <f t="shared" si="134"/>
        <v>0</v>
      </c>
      <c r="DZ148" s="169">
        <f t="shared" si="134"/>
        <v>0</v>
      </c>
      <c r="EA148" s="169">
        <f t="shared" si="134"/>
        <v>0</v>
      </c>
      <c r="EB148" s="169">
        <f t="shared" si="134"/>
        <v>0</v>
      </c>
      <c r="EC148" s="169">
        <f t="shared" si="134"/>
        <v>0</v>
      </c>
      <c r="ED148" s="169">
        <f t="shared" si="134"/>
        <v>0</v>
      </c>
      <c r="EE148" s="169">
        <f t="shared" si="134"/>
        <v>0</v>
      </c>
      <c r="EF148" s="169">
        <f t="shared" si="134"/>
        <v>0</v>
      </c>
      <c r="EG148" s="169">
        <f t="shared" si="135"/>
        <v>0</v>
      </c>
      <c r="EH148" s="169">
        <f t="shared" si="135"/>
        <v>0</v>
      </c>
      <c r="EI148" s="169">
        <f t="shared" si="135"/>
        <v>0</v>
      </c>
      <c r="EJ148" s="169">
        <f t="shared" si="135"/>
        <v>0</v>
      </c>
      <c r="EK148" s="169">
        <f t="shared" si="135"/>
        <v>0</v>
      </c>
      <c r="EL148" s="169">
        <f t="shared" si="135"/>
        <v>0</v>
      </c>
      <c r="EM148" s="169">
        <f t="shared" si="135"/>
        <v>0</v>
      </c>
      <c r="EN148" s="169">
        <f t="shared" si="135"/>
        <v>0</v>
      </c>
      <c r="EP148" s="169">
        <f t="shared" si="136"/>
        <v>0</v>
      </c>
      <c r="EQ148" s="169">
        <f t="shared" si="136"/>
        <v>0</v>
      </c>
      <c r="ER148" s="169">
        <f t="shared" si="136"/>
        <v>0</v>
      </c>
      <c r="ES148" s="169">
        <f t="shared" si="136"/>
        <v>0</v>
      </c>
      <c r="ET148" s="169">
        <f t="shared" si="136"/>
        <v>0</v>
      </c>
      <c r="EU148" s="169">
        <f t="shared" si="136"/>
        <v>0</v>
      </c>
      <c r="EV148" s="169">
        <f t="shared" si="136"/>
        <v>0</v>
      </c>
      <c r="EW148" s="169">
        <f t="shared" si="136"/>
        <v>0</v>
      </c>
      <c r="EX148" s="169">
        <f t="shared" si="136"/>
        <v>0</v>
      </c>
      <c r="EY148" s="169">
        <f t="shared" si="136"/>
        <v>0</v>
      </c>
      <c r="EZ148" s="169">
        <f t="shared" si="136"/>
        <v>0</v>
      </c>
      <c r="FA148" s="169">
        <f t="shared" si="136"/>
        <v>0</v>
      </c>
      <c r="FB148" s="169">
        <f t="shared" si="136"/>
        <v>0</v>
      </c>
      <c r="FC148" s="169">
        <f t="shared" si="136"/>
        <v>0</v>
      </c>
      <c r="FD148" s="169">
        <f t="shared" si="136"/>
        <v>0</v>
      </c>
      <c r="FE148" s="169">
        <f t="shared" si="136"/>
        <v>0</v>
      </c>
      <c r="FF148" s="169">
        <f t="shared" si="138"/>
        <v>0</v>
      </c>
      <c r="FG148" s="169">
        <f t="shared" si="138"/>
        <v>0</v>
      </c>
      <c r="FH148" s="169">
        <f t="shared" si="138"/>
        <v>0</v>
      </c>
      <c r="FI148" s="169">
        <f t="shared" si="138"/>
        <v>0</v>
      </c>
      <c r="FJ148" s="169">
        <f t="shared" si="138"/>
        <v>0</v>
      </c>
      <c r="FK148" s="169">
        <f t="shared" si="138"/>
        <v>0</v>
      </c>
      <c r="FL148" s="169">
        <f t="shared" si="138"/>
        <v>0</v>
      </c>
      <c r="FM148" s="169">
        <f t="shared" si="138"/>
        <v>0</v>
      </c>
      <c r="FO148" s="169">
        <f t="shared" si="137"/>
        <v>0</v>
      </c>
      <c r="FP148" s="169">
        <f t="shared" si="137"/>
        <v>0</v>
      </c>
      <c r="FQ148" s="169">
        <f t="shared" si="137"/>
        <v>0</v>
      </c>
      <c r="FR148" s="169">
        <f t="shared" si="137"/>
        <v>0</v>
      </c>
      <c r="FS148" s="169">
        <f t="shared" si="137"/>
        <v>0</v>
      </c>
      <c r="FT148" s="169">
        <f t="shared" si="137"/>
        <v>0</v>
      </c>
      <c r="FU148" s="169">
        <f t="shared" si="137"/>
        <v>0</v>
      </c>
      <c r="FV148" s="169">
        <f t="shared" si="137"/>
        <v>0</v>
      </c>
      <c r="FW148" s="169">
        <f t="shared" si="137"/>
        <v>0</v>
      </c>
      <c r="FX148" s="169">
        <f t="shared" si="137"/>
        <v>0</v>
      </c>
      <c r="FY148" s="169">
        <f t="shared" si="137"/>
        <v>0</v>
      </c>
      <c r="FZ148" s="169">
        <f t="shared" si="137"/>
        <v>0</v>
      </c>
      <c r="GA148" s="169">
        <f t="shared" si="137"/>
        <v>0</v>
      </c>
      <c r="GB148" s="169">
        <f t="shared" si="137"/>
        <v>0</v>
      </c>
      <c r="GC148" s="169">
        <f t="shared" si="137"/>
        <v>0</v>
      </c>
      <c r="GD148" s="169">
        <f t="shared" si="137"/>
        <v>0</v>
      </c>
      <c r="GE148" s="169">
        <f t="shared" si="139"/>
        <v>0</v>
      </c>
      <c r="GF148" s="169">
        <f t="shared" si="139"/>
        <v>0</v>
      </c>
      <c r="GG148" s="169">
        <f t="shared" si="139"/>
        <v>0</v>
      </c>
      <c r="GH148" s="169">
        <f t="shared" si="139"/>
        <v>0</v>
      </c>
      <c r="GI148" s="169">
        <f t="shared" si="139"/>
        <v>0</v>
      </c>
      <c r="GJ148" s="169">
        <f t="shared" si="139"/>
        <v>0</v>
      </c>
      <c r="GK148" s="169">
        <f t="shared" si="139"/>
        <v>0</v>
      </c>
      <c r="GL148" s="169">
        <f t="shared" si="139"/>
        <v>0</v>
      </c>
    </row>
    <row r="149" spans="1:194" s="169" customFormat="1" ht="15">
      <c r="A149" s="499"/>
      <c r="B149" s="499"/>
      <c r="D149" s="635"/>
      <c r="E149" s="450"/>
      <c r="F149" s="450"/>
      <c r="G149" s="450"/>
      <c r="H149" s="500"/>
      <c r="I149" s="452"/>
      <c r="J149" s="453"/>
      <c r="K149" s="453"/>
      <c r="L149" s="450"/>
      <c r="M149" s="450"/>
      <c r="N149" s="454"/>
      <c r="O149" s="455">
        <f t="shared" si="97"/>
        <v>0</v>
      </c>
      <c r="P149" s="456"/>
      <c r="Q149" s="457">
        <f t="shared" si="98"/>
        <v>0</v>
      </c>
      <c r="R149" s="457">
        <f t="shared" si="99"/>
        <v>0</v>
      </c>
      <c r="S149" s="458" t="e">
        <f>#REF!</f>
        <v>#REF!</v>
      </c>
      <c r="T149" s="458">
        <v>54</v>
      </c>
      <c r="U149" s="458" t="e">
        <f t="shared" si="100"/>
        <v>#REF!</v>
      </c>
      <c r="V149" s="459"/>
      <c r="W149" s="459"/>
      <c r="X149" s="460">
        <f t="shared" si="101"/>
        <v>0</v>
      </c>
      <c r="Y149" s="461">
        <f t="shared" si="106"/>
        <v>0</v>
      </c>
      <c r="Z149" s="462"/>
      <c r="AA149" s="463"/>
      <c r="AB149" s="464"/>
      <c r="AC149" s="464"/>
      <c r="AD149" s="464"/>
      <c r="AE149" s="465"/>
      <c r="AF149" s="466">
        <f t="shared" si="107"/>
        <v>0</v>
      </c>
      <c r="AG149" s="488"/>
      <c r="AH149" s="469"/>
      <c r="AI149" s="469"/>
      <c r="AJ149" s="469"/>
      <c r="AK149" s="469"/>
      <c r="AL149" s="469"/>
      <c r="AM149" s="469"/>
      <c r="AN149" s="469"/>
      <c r="AO149" s="471">
        <f t="shared" si="108"/>
        <v>0</v>
      </c>
      <c r="AP149" s="497"/>
      <c r="AQ149" s="496"/>
      <c r="AR149" s="496"/>
      <c r="AS149" s="496"/>
      <c r="AT149" s="514"/>
      <c r="AU149" s="469"/>
      <c r="AV149" s="469"/>
      <c r="AW149" s="475"/>
      <c r="AX149" s="471">
        <f t="shared" si="109"/>
        <v>0</v>
      </c>
      <c r="AY149" s="497"/>
      <c r="AZ149" s="469"/>
      <c r="BA149" s="469"/>
      <c r="BB149" s="478"/>
      <c r="BC149" s="469"/>
      <c r="BD149" s="469"/>
      <c r="BE149" s="469"/>
      <c r="BF149" s="475"/>
      <c r="BG149" s="479">
        <f t="shared" si="87"/>
        <v>0</v>
      </c>
      <c r="BH149" s="480"/>
      <c r="BI149" s="481"/>
      <c r="BJ149" s="481"/>
      <c r="BK149" s="481"/>
      <c r="BL149" s="482"/>
      <c r="BM149" s="481"/>
      <c r="BN149" s="481"/>
      <c r="BO149" s="483"/>
      <c r="BP149" s="482">
        <f t="shared" si="133"/>
        <v>0</v>
      </c>
      <c r="BQ149" s="479">
        <f t="shared" si="102"/>
        <v>0</v>
      </c>
      <c r="BR149" s="480"/>
      <c r="BS149" s="481"/>
      <c r="BT149" s="481"/>
      <c r="BU149" s="481"/>
      <c r="BV149" s="482"/>
      <c r="BW149" s="481"/>
      <c r="BX149" s="481"/>
      <c r="BY149" s="483"/>
      <c r="BZ149" s="482">
        <f t="shared" si="91"/>
        <v>0</v>
      </c>
      <c r="CA149" s="479">
        <f t="shared" si="110"/>
        <v>0</v>
      </c>
      <c r="CB149" s="638"/>
      <c r="CC149" s="469"/>
      <c r="CD149" s="469"/>
      <c r="CE149" s="469"/>
      <c r="CF149" s="481"/>
      <c r="CG149" s="481"/>
      <c r="CH149" s="481"/>
      <c r="CI149" s="483"/>
      <c r="CJ149" s="485">
        <f t="shared" si="111"/>
        <v>0</v>
      </c>
      <c r="CK149" s="486">
        <f t="shared" si="103"/>
        <v>0</v>
      </c>
      <c r="CL149" s="836">
        <f t="shared" si="112"/>
        <v>0</v>
      </c>
      <c r="CM149" s="472" t="s">
        <v>574</v>
      </c>
      <c r="CN149" s="469">
        <v>10000</v>
      </c>
      <c r="CO149" s="469">
        <v>1</v>
      </c>
      <c r="CP149" s="574">
        <v>7</v>
      </c>
      <c r="CQ149" s="574">
        <v>266</v>
      </c>
      <c r="CR149" s="483">
        <v>0.9</v>
      </c>
      <c r="CS149" s="471">
        <f t="shared" si="140"/>
        <v>10000</v>
      </c>
      <c r="CT149" s="488"/>
      <c r="CU149" s="469"/>
      <c r="CV149" s="469"/>
      <c r="CW149" s="469"/>
      <c r="CX149" s="489"/>
      <c r="CY149" s="490"/>
      <c r="CZ149" s="491">
        <f t="shared" si="114"/>
        <v>0</v>
      </c>
      <c r="DA149" s="491">
        <f t="shared" si="92"/>
        <v>0</v>
      </c>
      <c r="DB149" s="492">
        <f t="shared" si="104"/>
        <v>16758</v>
      </c>
      <c r="DC149" s="493">
        <f t="shared" si="93"/>
        <v>0</v>
      </c>
      <c r="DD149" s="494">
        <f t="shared" si="117"/>
        <v>0</v>
      </c>
      <c r="DE149" s="494">
        <f t="shared" si="116"/>
        <v>0</v>
      </c>
      <c r="DF149" s="494">
        <f t="shared" si="120"/>
        <v>0</v>
      </c>
      <c r="DG149" s="494">
        <f t="shared" si="94"/>
        <v>0</v>
      </c>
      <c r="DH149" s="494">
        <f t="shared" si="95"/>
        <v>0</v>
      </c>
      <c r="DI149" s="494">
        <f t="shared" si="121"/>
        <v>0</v>
      </c>
      <c r="DJ149" s="494">
        <f t="shared" si="96"/>
        <v>0</v>
      </c>
      <c r="DK149" s="494">
        <f t="shared" si="105"/>
        <v>0</v>
      </c>
      <c r="DL149" s="479">
        <f t="shared" si="122"/>
        <v>0</v>
      </c>
      <c r="DQ149" s="169">
        <f t="shared" si="134"/>
        <v>0</v>
      </c>
      <c r="DR149" s="169">
        <f t="shared" si="134"/>
        <v>0</v>
      </c>
      <c r="DS149" s="169">
        <f t="shared" si="134"/>
        <v>0</v>
      </c>
      <c r="DT149" s="169">
        <f t="shared" si="134"/>
        <v>0</v>
      </c>
      <c r="DU149" s="169">
        <f t="shared" si="134"/>
        <v>0</v>
      </c>
      <c r="DV149" s="169">
        <f t="shared" si="134"/>
        <v>0</v>
      </c>
      <c r="DW149" s="169">
        <f t="shared" si="134"/>
        <v>0</v>
      </c>
      <c r="DX149" s="169">
        <f t="shared" si="134"/>
        <v>0</v>
      </c>
      <c r="DY149" s="169">
        <f t="shared" si="134"/>
        <v>0</v>
      </c>
      <c r="DZ149" s="169">
        <f t="shared" si="134"/>
        <v>0</v>
      </c>
      <c r="EA149" s="169">
        <f t="shared" si="134"/>
        <v>0</v>
      </c>
      <c r="EB149" s="169">
        <f t="shared" si="134"/>
        <v>0</v>
      </c>
      <c r="EC149" s="169">
        <f t="shared" si="134"/>
        <v>0</v>
      </c>
      <c r="ED149" s="169">
        <f t="shared" si="134"/>
        <v>0</v>
      </c>
      <c r="EE149" s="169">
        <f t="shared" si="134"/>
        <v>0</v>
      </c>
      <c r="EF149" s="169">
        <f>IF($I149=EF$3,$X149,0)</f>
        <v>0</v>
      </c>
      <c r="EG149" s="169">
        <f t="shared" si="135"/>
        <v>0</v>
      </c>
      <c r="EH149" s="169">
        <f t="shared" si="135"/>
        <v>0</v>
      </c>
      <c r="EI149" s="169">
        <f t="shared" si="135"/>
        <v>0</v>
      </c>
      <c r="EJ149" s="169">
        <f t="shared" si="135"/>
        <v>0</v>
      </c>
      <c r="EK149" s="169">
        <f t="shared" si="135"/>
        <v>0</v>
      </c>
      <c r="EL149" s="169">
        <f t="shared" si="135"/>
        <v>0</v>
      </c>
      <c r="EM149" s="169">
        <f t="shared" si="135"/>
        <v>0</v>
      </c>
      <c r="EN149" s="169">
        <f t="shared" si="135"/>
        <v>0</v>
      </c>
      <c r="EP149" s="169">
        <f t="shared" si="136"/>
        <v>0</v>
      </c>
      <c r="EQ149" s="169">
        <f t="shared" si="136"/>
        <v>0</v>
      </c>
      <c r="ER149" s="169">
        <f t="shared" si="136"/>
        <v>0</v>
      </c>
      <c r="ES149" s="169">
        <f t="shared" si="136"/>
        <v>0</v>
      </c>
      <c r="ET149" s="169">
        <f t="shared" si="136"/>
        <v>0</v>
      </c>
      <c r="EU149" s="169">
        <f t="shared" si="136"/>
        <v>0</v>
      </c>
      <c r="EV149" s="169">
        <f t="shared" si="136"/>
        <v>0</v>
      </c>
      <c r="EW149" s="169">
        <f t="shared" si="136"/>
        <v>0</v>
      </c>
      <c r="EX149" s="169">
        <f t="shared" si="136"/>
        <v>0</v>
      </c>
      <c r="EY149" s="169">
        <f t="shared" si="136"/>
        <v>0</v>
      </c>
      <c r="EZ149" s="169">
        <f t="shared" si="136"/>
        <v>0</v>
      </c>
      <c r="FA149" s="169">
        <f t="shared" si="136"/>
        <v>0</v>
      </c>
      <c r="FB149" s="169">
        <f t="shared" si="136"/>
        <v>0</v>
      </c>
      <c r="FC149" s="169">
        <f t="shared" si="136"/>
        <v>0</v>
      </c>
      <c r="FD149" s="169">
        <f t="shared" si="136"/>
        <v>0</v>
      </c>
      <c r="FE149" s="169">
        <f t="shared" si="136"/>
        <v>0</v>
      </c>
      <c r="FF149" s="169">
        <f t="shared" si="138"/>
        <v>0</v>
      </c>
      <c r="FG149" s="169">
        <f t="shared" si="138"/>
        <v>0</v>
      </c>
      <c r="FH149" s="169">
        <f t="shared" si="138"/>
        <v>0</v>
      </c>
      <c r="FI149" s="169">
        <f t="shared" si="138"/>
        <v>0</v>
      </c>
      <c r="FJ149" s="169">
        <f t="shared" si="138"/>
        <v>0</v>
      </c>
      <c r="FK149" s="169">
        <f t="shared" si="138"/>
        <v>0</v>
      </c>
      <c r="FL149" s="169">
        <f t="shared" si="138"/>
        <v>0</v>
      </c>
      <c r="FM149" s="169">
        <f t="shared" si="138"/>
        <v>0</v>
      </c>
      <c r="FO149" s="169">
        <f t="shared" si="137"/>
        <v>0</v>
      </c>
      <c r="FP149" s="169">
        <f t="shared" si="137"/>
        <v>0</v>
      </c>
      <c r="FQ149" s="169">
        <f t="shared" si="137"/>
        <v>0</v>
      </c>
      <c r="FR149" s="169">
        <f t="shared" si="137"/>
        <v>0</v>
      </c>
      <c r="FS149" s="169">
        <f t="shared" si="137"/>
        <v>0</v>
      </c>
      <c r="FT149" s="169">
        <f t="shared" si="137"/>
        <v>0</v>
      </c>
      <c r="FU149" s="169">
        <f t="shared" si="137"/>
        <v>0</v>
      </c>
      <c r="FV149" s="169">
        <f t="shared" si="137"/>
        <v>0</v>
      </c>
      <c r="FW149" s="169">
        <f t="shared" si="137"/>
        <v>0</v>
      </c>
      <c r="FX149" s="169">
        <f t="shared" si="137"/>
        <v>0</v>
      </c>
      <c r="FY149" s="169">
        <f t="shared" si="137"/>
        <v>0</v>
      </c>
      <c r="FZ149" s="169">
        <f t="shared" si="137"/>
        <v>0</v>
      </c>
      <c r="GA149" s="169">
        <f t="shared" si="137"/>
        <v>0</v>
      </c>
      <c r="GB149" s="169">
        <f t="shared" si="137"/>
        <v>0</v>
      </c>
      <c r="GC149" s="169">
        <f t="shared" si="137"/>
        <v>0</v>
      </c>
      <c r="GD149" s="169">
        <f t="shared" si="137"/>
        <v>0</v>
      </c>
      <c r="GE149" s="169">
        <f t="shared" si="139"/>
        <v>0</v>
      </c>
      <c r="GF149" s="169">
        <f t="shared" si="139"/>
        <v>0</v>
      </c>
      <c r="GG149" s="169">
        <f t="shared" si="139"/>
        <v>0</v>
      </c>
      <c r="GH149" s="169">
        <f t="shared" si="139"/>
        <v>0</v>
      </c>
      <c r="GI149" s="169">
        <f t="shared" si="139"/>
        <v>0</v>
      </c>
      <c r="GJ149" s="169">
        <f t="shared" si="139"/>
        <v>0</v>
      </c>
      <c r="GK149" s="169">
        <f t="shared" si="139"/>
        <v>0</v>
      </c>
      <c r="GL149" s="169">
        <f t="shared" si="139"/>
        <v>0</v>
      </c>
    </row>
    <row r="150" spans="1:194" s="169" customFormat="1" ht="25.5">
      <c r="A150" s="499"/>
      <c r="B150" s="499"/>
      <c r="D150" s="635"/>
      <c r="E150" s="450"/>
      <c r="F150" s="450"/>
      <c r="G150" s="450"/>
      <c r="H150" s="500"/>
      <c r="I150" s="452"/>
      <c r="J150" s="453"/>
      <c r="K150" s="453"/>
      <c r="L150" s="450"/>
      <c r="M150" s="450"/>
      <c r="N150" s="454"/>
      <c r="O150" s="455">
        <f t="shared" si="97"/>
        <v>0</v>
      </c>
      <c r="P150" s="456"/>
      <c r="Q150" s="457">
        <f t="shared" si="98"/>
        <v>0</v>
      </c>
      <c r="R150" s="457">
        <f t="shared" si="99"/>
        <v>0</v>
      </c>
      <c r="S150" s="458" t="e">
        <f>#REF!</f>
        <v>#REF!</v>
      </c>
      <c r="T150" s="458">
        <v>55</v>
      </c>
      <c r="U150" s="458" t="e">
        <f t="shared" si="100"/>
        <v>#REF!</v>
      </c>
      <c r="V150" s="459"/>
      <c r="W150" s="459"/>
      <c r="X150" s="460">
        <f t="shared" si="101"/>
        <v>0</v>
      </c>
      <c r="Y150" s="461">
        <f t="shared" si="106"/>
        <v>0</v>
      </c>
      <c r="Z150" s="462"/>
      <c r="AA150" s="463"/>
      <c r="AB150" s="464"/>
      <c r="AC150" s="464"/>
      <c r="AD150" s="464"/>
      <c r="AE150" s="465"/>
      <c r="AF150" s="466">
        <f t="shared" si="107"/>
        <v>0</v>
      </c>
      <c r="AG150" s="488"/>
      <c r="AH150" s="469"/>
      <c r="AI150" s="469"/>
      <c r="AJ150" s="469"/>
      <c r="AK150" s="469"/>
      <c r="AL150" s="469"/>
      <c r="AM150" s="469"/>
      <c r="AN150" s="469"/>
      <c r="AO150" s="471">
        <f t="shared" si="108"/>
        <v>0</v>
      </c>
      <c r="AP150" s="497"/>
      <c r="AQ150" s="496"/>
      <c r="AR150" s="496"/>
      <c r="AS150" s="496"/>
      <c r="AT150" s="514"/>
      <c r="AU150" s="469"/>
      <c r="AV150" s="469"/>
      <c r="AW150" s="475"/>
      <c r="AX150" s="471">
        <f t="shared" si="109"/>
        <v>0</v>
      </c>
      <c r="AY150" s="497"/>
      <c r="AZ150" s="469"/>
      <c r="BA150" s="469"/>
      <c r="BB150" s="478"/>
      <c r="BC150" s="469"/>
      <c r="BD150" s="469"/>
      <c r="BE150" s="469"/>
      <c r="BF150" s="475"/>
      <c r="BG150" s="479">
        <f t="shared" si="87"/>
        <v>0</v>
      </c>
      <c r="BH150" s="480"/>
      <c r="BI150" s="481"/>
      <c r="BJ150" s="481"/>
      <c r="BK150" s="481"/>
      <c r="BL150" s="482"/>
      <c r="BM150" s="481"/>
      <c r="BN150" s="481"/>
      <c r="BO150" s="483"/>
      <c r="BP150" s="482">
        <f t="shared" si="133"/>
        <v>0</v>
      </c>
      <c r="BQ150" s="479">
        <f t="shared" si="102"/>
        <v>0</v>
      </c>
      <c r="BR150" s="480"/>
      <c r="BS150" s="481"/>
      <c r="BT150" s="481"/>
      <c r="BU150" s="481"/>
      <c r="BV150" s="482"/>
      <c r="BW150" s="481"/>
      <c r="BX150" s="481"/>
      <c r="BY150" s="483"/>
      <c r="BZ150" s="482">
        <f t="shared" si="91"/>
        <v>0</v>
      </c>
      <c r="CA150" s="479">
        <f t="shared" si="110"/>
        <v>0</v>
      </c>
      <c r="CB150" s="638"/>
      <c r="CC150" s="469"/>
      <c r="CD150" s="469"/>
      <c r="CE150" s="469"/>
      <c r="CF150" s="481"/>
      <c r="CG150" s="481"/>
      <c r="CH150" s="481"/>
      <c r="CI150" s="483"/>
      <c r="CJ150" s="485">
        <f t="shared" si="111"/>
        <v>0</v>
      </c>
      <c r="CK150" s="486">
        <f t="shared" si="103"/>
        <v>0</v>
      </c>
      <c r="CL150" s="836">
        <f t="shared" si="112"/>
        <v>0</v>
      </c>
      <c r="CM150" s="472" t="s">
        <v>575</v>
      </c>
      <c r="CN150" s="574">
        <v>1000</v>
      </c>
      <c r="CO150" s="574">
        <v>2</v>
      </c>
      <c r="CP150" s="574">
        <v>4</v>
      </c>
      <c r="CQ150" s="574">
        <v>266</v>
      </c>
      <c r="CR150" s="483">
        <v>0.9</v>
      </c>
      <c r="CS150" s="471">
        <f t="shared" si="140"/>
        <v>2000</v>
      </c>
      <c r="CT150" s="488"/>
      <c r="CU150" s="469"/>
      <c r="CV150" s="469"/>
      <c r="CW150" s="469"/>
      <c r="CX150" s="489"/>
      <c r="CY150" s="490"/>
      <c r="CZ150" s="491">
        <f t="shared" si="114"/>
        <v>0</v>
      </c>
      <c r="DA150" s="491">
        <f t="shared" si="92"/>
        <v>0</v>
      </c>
      <c r="DB150" s="492">
        <f t="shared" si="104"/>
        <v>1915.2</v>
      </c>
      <c r="DC150" s="493">
        <f t="shared" si="93"/>
        <v>0</v>
      </c>
      <c r="DD150" s="494">
        <f t="shared" si="117"/>
        <v>0</v>
      </c>
      <c r="DE150" s="494">
        <f t="shared" si="116"/>
        <v>0</v>
      </c>
      <c r="DF150" s="494">
        <f t="shared" si="120"/>
        <v>0</v>
      </c>
      <c r="DG150" s="494">
        <f t="shared" si="94"/>
        <v>0</v>
      </c>
      <c r="DH150" s="494">
        <f t="shared" si="95"/>
        <v>0</v>
      </c>
      <c r="DI150" s="494">
        <f t="shared" si="121"/>
        <v>0</v>
      </c>
      <c r="DJ150" s="494">
        <f t="shared" si="96"/>
        <v>0</v>
      </c>
      <c r="DK150" s="494">
        <f t="shared" si="105"/>
        <v>0</v>
      </c>
      <c r="DL150" s="479">
        <f t="shared" si="122"/>
        <v>0</v>
      </c>
      <c r="DQ150" s="169">
        <f t="shared" ref="DQ150:EF169" si="141">IF($I150=DQ$3,$X150,0)</f>
        <v>0</v>
      </c>
      <c r="DR150" s="169">
        <f t="shared" si="141"/>
        <v>0</v>
      </c>
      <c r="DS150" s="169">
        <f t="shared" si="141"/>
        <v>0</v>
      </c>
      <c r="DT150" s="169">
        <f t="shared" si="141"/>
        <v>0</v>
      </c>
      <c r="DU150" s="169">
        <f t="shared" si="141"/>
        <v>0</v>
      </c>
      <c r="DV150" s="169">
        <f t="shared" si="141"/>
        <v>0</v>
      </c>
      <c r="DW150" s="169">
        <f t="shared" si="141"/>
        <v>0</v>
      </c>
      <c r="DX150" s="169">
        <f t="shared" si="141"/>
        <v>0</v>
      </c>
      <c r="DY150" s="169">
        <f t="shared" si="141"/>
        <v>0</v>
      </c>
      <c r="DZ150" s="169">
        <f t="shared" si="141"/>
        <v>0</v>
      </c>
      <c r="EA150" s="169">
        <f t="shared" si="141"/>
        <v>0</v>
      </c>
      <c r="EB150" s="169">
        <f t="shared" si="141"/>
        <v>0</v>
      </c>
      <c r="EC150" s="169">
        <f t="shared" si="141"/>
        <v>0</v>
      </c>
      <c r="ED150" s="169">
        <f t="shared" si="141"/>
        <v>0</v>
      </c>
      <c r="EE150" s="169">
        <f t="shared" si="141"/>
        <v>0</v>
      </c>
      <c r="EF150" s="169">
        <f t="shared" si="141"/>
        <v>0</v>
      </c>
      <c r="EG150" s="169">
        <f t="shared" si="135"/>
        <v>0</v>
      </c>
      <c r="EH150" s="169">
        <f t="shared" si="135"/>
        <v>0</v>
      </c>
      <c r="EI150" s="169">
        <f t="shared" si="135"/>
        <v>0</v>
      </c>
      <c r="EJ150" s="169">
        <f t="shared" si="135"/>
        <v>0</v>
      </c>
      <c r="EK150" s="169">
        <f t="shared" si="135"/>
        <v>0</v>
      </c>
      <c r="EL150" s="169">
        <f t="shared" si="135"/>
        <v>0</v>
      </c>
      <c r="EM150" s="169">
        <f t="shared" si="135"/>
        <v>0</v>
      </c>
      <c r="EN150" s="169">
        <f t="shared" si="135"/>
        <v>0</v>
      </c>
      <c r="EP150" s="169">
        <f t="shared" si="136"/>
        <v>0</v>
      </c>
      <c r="EQ150" s="169">
        <f t="shared" si="136"/>
        <v>0</v>
      </c>
      <c r="ER150" s="169">
        <f t="shared" si="136"/>
        <v>0</v>
      </c>
      <c r="ES150" s="169">
        <f t="shared" si="136"/>
        <v>0</v>
      </c>
      <c r="ET150" s="169">
        <f t="shared" si="136"/>
        <v>0</v>
      </c>
      <c r="EU150" s="169">
        <f t="shared" si="136"/>
        <v>0</v>
      </c>
      <c r="EV150" s="169">
        <f t="shared" si="136"/>
        <v>0</v>
      </c>
      <c r="EW150" s="169">
        <f t="shared" si="136"/>
        <v>0</v>
      </c>
      <c r="EX150" s="169">
        <f t="shared" si="136"/>
        <v>0</v>
      </c>
      <c r="EY150" s="169">
        <f t="shared" si="136"/>
        <v>0</v>
      </c>
      <c r="EZ150" s="169">
        <f t="shared" si="136"/>
        <v>0</v>
      </c>
      <c r="FA150" s="169">
        <f t="shared" si="136"/>
        <v>0</v>
      </c>
      <c r="FB150" s="169">
        <f t="shared" si="136"/>
        <v>0</v>
      </c>
      <c r="FC150" s="169">
        <f t="shared" si="136"/>
        <v>0</v>
      </c>
      <c r="FD150" s="169">
        <f t="shared" si="136"/>
        <v>0</v>
      </c>
      <c r="FE150" s="169">
        <f t="shared" si="136"/>
        <v>0</v>
      </c>
      <c r="FF150" s="169">
        <f t="shared" si="138"/>
        <v>0</v>
      </c>
      <c r="FG150" s="169">
        <f t="shared" si="138"/>
        <v>0</v>
      </c>
      <c r="FH150" s="169">
        <f t="shared" si="138"/>
        <v>0</v>
      </c>
      <c r="FI150" s="169">
        <f t="shared" si="138"/>
        <v>0</v>
      </c>
      <c r="FJ150" s="169">
        <f t="shared" si="138"/>
        <v>0</v>
      </c>
      <c r="FK150" s="169">
        <f t="shared" si="138"/>
        <v>0</v>
      </c>
      <c r="FL150" s="169">
        <f t="shared" si="138"/>
        <v>0</v>
      </c>
      <c r="FM150" s="169">
        <f t="shared" si="138"/>
        <v>0</v>
      </c>
      <c r="FO150" s="169">
        <f t="shared" si="137"/>
        <v>0</v>
      </c>
      <c r="FP150" s="169">
        <f t="shared" si="137"/>
        <v>0</v>
      </c>
      <c r="FQ150" s="169">
        <f t="shared" si="137"/>
        <v>0</v>
      </c>
      <c r="FR150" s="169">
        <f t="shared" si="137"/>
        <v>0</v>
      </c>
      <c r="FS150" s="169">
        <f t="shared" si="137"/>
        <v>0</v>
      </c>
      <c r="FT150" s="169">
        <f t="shared" si="137"/>
        <v>0</v>
      </c>
      <c r="FU150" s="169">
        <f t="shared" si="137"/>
        <v>0</v>
      </c>
      <c r="FV150" s="169">
        <f t="shared" si="137"/>
        <v>0</v>
      </c>
      <c r="FW150" s="169">
        <f t="shared" si="137"/>
        <v>0</v>
      </c>
      <c r="FX150" s="169">
        <f t="shared" si="137"/>
        <v>0</v>
      </c>
      <c r="FY150" s="169">
        <f t="shared" si="137"/>
        <v>0</v>
      </c>
      <c r="FZ150" s="169">
        <f t="shared" si="137"/>
        <v>0</v>
      </c>
      <c r="GA150" s="169">
        <f t="shared" si="137"/>
        <v>0</v>
      </c>
      <c r="GB150" s="169">
        <f t="shared" si="137"/>
        <v>0</v>
      </c>
      <c r="GC150" s="169">
        <f t="shared" si="137"/>
        <v>0</v>
      </c>
      <c r="GD150" s="169">
        <f t="shared" si="137"/>
        <v>0</v>
      </c>
      <c r="GE150" s="169">
        <f t="shared" si="139"/>
        <v>0</v>
      </c>
      <c r="GF150" s="169">
        <f t="shared" si="139"/>
        <v>0</v>
      </c>
      <c r="GG150" s="169">
        <f t="shared" si="139"/>
        <v>0</v>
      </c>
      <c r="GH150" s="169">
        <f t="shared" si="139"/>
        <v>0</v>
      </c>
      <c r="GI150" s="169">
        <f t="shared" si="139"/>
        <v>0</v>
      </c>
      <c r="GJ150" s="169">
        <f t="shared" si="139"/>
        <v>0</v>
      </c>
      <c r="GK150" s="169">
        <f t="shared" si="139"/>
        <v>0</v>
      </c>
      <c r="GL150" s="169">
        <f t="shared" si="139"/>
        <v>0</v>
      </c>
    </row>
    <row r="151" spans="1:194" s="169" customFormat="1" ht="25.5">
      <c r="A151" s="499"/>
      <c r="B151" s="499"/>
      <c r="D151" s="635"/>
      <c r="E151" s="450"/>
      <c r="F151" s="450"/>
      <c r="G151" s="450"/>
      <c r="H151" s="500"/>
      <c r="I151" s="452"/>
      <c r="J151" s="453"/>
      <c r="K151" s="453"/>
      <c r="L151" s="450"/>
      <c r="M151" s="450"/>
      <c r="N151" s="454"/>
      <c r="O151" s="455">
        <f t="shared" si="97"/>
        <v>0</v>
      </c>
      <c r="P151" s="456"/>
      <c r="Q151" s="457">
        <f t="shared" si="98"/>
        <v>0</v>
      </c>
      <c r="R151" s="457">
        <f t="shared" si="99"/>
        <v>0</v>
      </c>
      <c r="S151" s="458" t="e">
        <f>#REF!</f>
        <v>#REF!</v>
      </c>
      <c r="T151" s="458">
        <v>56</v>
      </c>
      <c r="U151" s="458" t="e">
        <f t="shared" si="100"/>
        <v>#REF!</v>
      </c>
      <c r="V151" s="459"/>
      <c r="W151" s="459"/>
      <c r="X151" s="460">
        <f t="shared" si="101"/>
        <v>0</v>
      </c>
      <c r="Y151" s="461">
        <f t="shared" si="106"/>
        <v>0</v>
      </c>
      <c r="Z151" s="462"/>
      <c r="AA151" s="463"/>
      <c r="AB151" s="464"/>
      <c r="AC151" s="464"/>
      <c r="AD151" s="464"/>
      <c r="AE151" s="465"/>
      <c r="AF151" s="466">
        <f t="shared" si="107"/>
        <v>0</v>
      </c>
      <c r="AG151" s="488"/>
      <c r="AH151" s="469"/>
      <c r="AI151" s="469"/>
      <c r="AJ151" s="469"/>
      <c r="AK151" s="469"/>
      <c r="AL151" s="469"/>
      <c r="AM151" s="469"/>
      <c r="AN151" s="469"/>
      <c r="AO151" s="471">
        <f t="shared" si="108"/>
        <v>0</v>
      </c>
      <c r="AP151" s="497"/>
      <c r="AQ151" s="496"/>
      <c r="AR151" s="496"/>
      <c r="AS151" s="496"/>
      <c r="AT151" s="514"/>
      <c r="AU151" s="469"/>
      <c r="AV151" s="469"/>
      <c r="AW151" s="475"/>
      <c r="AX151" s="471">
        <f t="shared" si="109"/>
        <v>0</v>
      </c>
      <c r="AY151" s="497"/>
      <c r="AZ151" s="469"/>
      <c r="BA151" s="469"/>
      <c r="BB151" s="478"/>
      <c r="BC151" s="469"/>
      <c r="BD151" s="469"/>
      <c r="BE151" s="469"/>
      <c r="BF151" s="475"/>
      <c r="BG151" s="479">
        <f t="shared" si="87"/>
        <v>0</v>
      </c>
      <c r="BH151" s="480"/>
      <c r="BI151" s="481"/>
      <c r="BJ151" s="481"/>
      <c r="BK151" s="481"/>
      <c r="BL151" s="482"/>
      <c r="BM151" s="481"/>
      <c r="BN151" s="481"/>
      <c r="BO151" s="483"/>
      <c r="BP151" s="482">
        <f t="shared" si="133"/>
        <v>0</v>
      </c>
      <c r="BQ151" s="479">
        <f t="shared" si="102"/>
        <v>0</v>
      </c>
      <c r="BR151" s="480"/>
      <c r="BS151" s="481"/>
      <c r="BT151" s="481"/>
      <c r="BU151" s="481"/>
      <c r="BV151" s="482"/>
      <c r="BW151" s="481"/>
      <c r="BX151" s="481"/>
      <c r="BY151" s="483"/>
      <c r="BZ151" s="482">
        <f t="shared" si="91"/>
        <v>0</v>
      </c>
      <c r="CA151" s="479">
        <f t="shared" si="110"/>
        <v>0</v>
      </c>
      <c r="CB151" s="638"/>
      <c r="CC151" s="469"/>
      <c r="CD151" s="469"/>
      <c r="CE151" s="469"/>
      <c r="CF151" s="481"/>
      <c r="CG151" s="481"/>
      <c r="CH151" s="481"/>
      <c r="CI151" s="483"/>
      <c r="CJ151" s="485">
        <f t="shared" si="111"/>
        <v>0</v>
      </c>
      <c r="CK151" s="486">
        <f t="shared" si="103"/>
        <v>0</v>
      </c>
      <c r="CL151" s="836">
        <f t="shared" si="112"/>
        <v>0</v>
      </c>
      <c r="CM151" s="497" t="s">
        <v>576</v>
      </c>
      <c r="CN151" s="574">
        <v>1000</v>
      </c>
      <c r="CO151" s="574">
        <v>2</v>
      </c>
      <c r="CP151" s="574">
        <v>4</v>
      </c>
      <c r="CQ151" s="574">
        <v>266</v>
      </c>
      <c r="CR151" s="483">
        <v>0.9</v>
      </c>
      <c r="CS151" s="471">
        <f t="shared" si="140"/>
        <v>2000</v>
      </c>
      <c r="CT151" s="488"/>
      <c r="CU151" s="469"/>
      <c r="CV151" s="469"/>
      <c r="CW151" s="469"/>
      <c r="CX151" s="489"/>
      <c r="CY151" s="490"/>
      <c r="CZ151" s="491">
        <f t="shared" si="114"/>
        <v>0</v>
      </c>
      <c r="DA151" s="491">
        <f t="shared" si="92"/>
        <v>0</v>
      </c>
      <c r="DB151" s="492">
        <f t="shared" si="104"/>
        <v>1915.2</v>
      </c>
      <c r="DC151" s="493">
        <f t="shared" si="93"/>
        <v>0</v>
      </c>
      <c r="DD151" s="494">
        <f t="shared" si="117"/>
        <v>0</v>
      </c>
      <c r="DE151" s="494">
        <f t="shared" si="116"/>
        <v>0</v>
      </c>
      <c r="DF151" s="494">
        <f t="shared" si="120"/>
        <v>0</v>
      </c>
      <c r="DG151" s="494">
        <f t="shared" si="94"/>
        <v>0</v>
      </c>
      <c r="DH151" s="494">
        <f t="shared" si="95"/>
        <v>0</v>
      </c>
      <c r="DI151" s="494">
        <f t="shared" si="121"/>
        <v>0</v>
      </c>
      <c r="DJ151" s="494">
        <f t="shared" si="96"/>
        <v>0</v>
      </c>
      <c r="DK151" s="494">
        <f t="shared" si="105"/>
        <v>0</v>
      </c>
      <c r="DL151" s="479">
        <f t="shared" si="122"/>
        <v>0</v>
      </c>
      <c r="DQ151" s="169">
        <f t="shared" si="141"/>
        <v>0</v>
      </c>
      <c r="DR151" s="169">
        <f t="shared" si="141"/>
        <v>0</v>
      </c>
      <c r="DS151" s="169">
        <f t="shared" si="141"/>
        <v>0</v>
      </c>
      <c r="DT151" s="169">
        <f t="shared" si="141"/>
        <v>0</v>
      </c>
      <c r="DU151" s="169">
        <f t="shared" si="141"/>
        <v>0</v>
      </c>
      <c r="DV151" s="169">
        <f t="shared" si="141"/>
        <v>0</v>
      </c>
      <c r="DW151" s="169">
        <f t="shared" si="141"/>
        <v>0</v>
      </c>
      <c r="DX151" s="169">
        <f t="shared" si="141"/>
        <v>0</v>
      </c>
      <c r="DY151" s="169">
        <f t="shared" si="141"/>
        <v>0</v>
      </c>
      <c r="DZ151" s="169">
        <f t="shared" si="141"/>
        <v>0</v>
      </c>
      <c r="EA151" s="169">
        <f t="shared" si="141"/>
        <v>0</v>
      </c>
      <c r="EB151" s="169">
        <f t="shared" si="141"/>
        <v>0</v>
      </c>
      <c r="EC151" s="169">
        <f t="shared" si="141"/>
        <v>0</v>
      </c>
      <c r="ED151" s="169">
        <f t="shared" si="141"/>
        <v>0</v>
      </c>
      <c r="EE151" s="169">
        <f t="shared" si="141"/>
        <v>0</v>
      </c>
      <c r="EF151" s="169">
        <f t="shared" si="141"/>
        <v>0</v>
      </c>
      <c r="EG151" s="169">
        <f t="shared" ref="EG151:EN177" si="142">IF($I151=EG$3,$X151,0)</f>
        <v>0</v>
      </c>
      <c r="EH151" s="169">
        <f t="shared" si="142"/>
        <v>0</v>
      </c>
      <c r="EI151" s="169">
        <f t="shared" si="142"/>
        <v>0</v>
      </c>
      <c r="EJ151" s="169">
        <f t="shared" si="142"/>
        <v>0</v>
      </c>
      <c r="EK151" s="169">
        <f t="shared" si="142"/>
        <v>0</v>
      </c>
      <c r="EL151" s="169">
        <f t="shared" si="142"/>
        <v>0</v>
      </c>
      <c r="EM151" s="169">
        <f t="shared" si="142"/>
        <v>0</v>
      </c>
      <c r="EN151" s="169">
        <f t="shared" si="142"/>
        <v>0</v>
      </c>
      <c r="EP151" s="169">
        <f t="shared" si="136"/>
        <v>0</v>
      </c>
      <c r="EQ151" s="169">
        <f t="shared" si="136"/>
        <v>0</v>
      </c>
      <c r="ER151" s="169">
        <f t="shared" si="136"/>
        <v>0</v>
      </c>
      <c r="ES151" s="169">
        <f t="shared" si="136"/>
        <v>0</v>
      </c>
      <c r="ET151" s="169">
        <f t="shared" si="136"/>
        <v>0</v>
      </c>
      <c r="EU151" s="169">
        <f t="shared" si="136"/>
        <v>0</v>
      </c>
      <c r="EV151" s="169">
        <f t="shared" si="136"/>
        <v>0</v>
      </c>
      <c r="EW151" s="169">
        <f t="shared" si="136"/>
        <v>0</v>
      </c>
      <c r="EX151" s="169">
        <f t="shared" si="136"/>
        <v>0</v>
      </c>
      <c r="EY151" s="169">
        <f t="shared" si="136"/>
        <v>0</v>
      </c>
      <c r="EZ151" s="169">
        <f t="shared" si="136"/>
        <v>0</v>
      </c>
      <c r="FA151" s="169">
        <f t="shared" si="136"/>
        <v>0</v>
      </c>
      <c r="FB151" s="169">
        <f t="shared" si="136"/>
        <v>0</v>
      </c>
      <c r="FC151" s="169">
        <f t="shared" si="136"/>
        <v>0</v>
      </c>
      <c r="FD151" s="169">
        <f t="shared" si="136"/>
        <v>0</v>
      </c>
      <c r="FE151" s="169">
        <f>IF($I151=FE$3,$Y151,0)</f>
        <v>0</v>
      </c>
      <c r="FF151" s="169">
        <f t="shared" si="138"/>
        <v>0</v>
      </c>
      <c r="FG151" s="169">
        <f t="shared" si="138"/>
        <v>0</v>
      </c>
      <c r="FH151" s="169">
        <f t="shared" si="138"/>
        <v>0</v>
      </c>
      <c r="FI151" s="169">
        <f t="shared" si="138"/>
        <v>0</v>
      </c>
      <c r="FJ151" s="169">
        <f t="shared" si="138"/>
        <v>0</v>
      </c>
      <c r="FK151" s="169">
        <f t="shared" si="138"/>
        <v>0</v>
      </c>
      <c r="FL151" s="169">
        <f t="shared" si="138"/>
        <v>0</v>
      </c>
      <c r="FM151" s="169">
        <f t="shared" si="138"/>
        <v>0</v>
      </c>
      <c r="FO151" s="169">
        <f t="shared" si="137"/>
        <v>0</v>
      </c>
      <c r="FP151" s="169">
        <f t="shared" si="137"/>
        <v>0</v>
      </c>
      <c r="FQ151" s="169">
        <f t="shared" si="137"/>
        <v>0</v>
      </c>
      <c r="FR151" s="169">
        <f t="shared" si="137"/>
        <v>0</v>
      </c>
      <c r="FS151" s="169">
        <f t="shared" si="137"/>
        <v>0</v>
      </c>
      <c r="FT151" s="169">
        <f t="shared" si="137"/>
        <v>0</v>
      </c>
      <c r="FU151" s="169">
        <f t="shared" si="137"/>
        <v>0</v>
      </c>
      <c r="FV151" s="169">
        <f t="shared" si="137"/>
        <v>0</v>
      </c>
      <c r="FW151" s="169">
        <f t="shared" si="137"/>
        <v>0</v>
      </c>
      <c r="FX151" s="169">
        <f t="shared" si="137"/>
        <v>0</v>
      </c>
      <c r="FY151" s="169">
        <f t="shared" si="137"/>
        <v>0</v>
      </c>
      <c r="FZ151" s="169">
        <f t="shared" si="137"/>
        <v>0</v>
      </c>
      <c r="GA151" s="169">
        <f t="shared" si="137"/>
        <v>0</v>
      </c>
      <c r="GB151" s="169">
        <f t="shared" si="137"/>
        <v>0</v>
      </c>
      <c r="GC151" s="169">
        <f t="shared" si="137"/>
        <v>0</v>
      </c>
      <c r="GD151" s="169">
        <f>IF($I151=GD$3,$L151,0)</f>
        <v>0</v>
      </c>
      <c r="GE151" s="169">
        <f t="shared" si="139"/>
        <v>0</v>
      </c>
      <c r="GF151" s="169">
        <f t="shared" si="139"/>
        <v>0</v>
      </c>
      <c r="GG151" s="169">
        <f t="shared" si="139"/>
        <v>0</v>
      </c>
      <c r="GH151" s="169">
        <f t="shared" si="139"/>
        <v>0</v>
      </c>
      <c r="GI151" s="169">
        <f t="shared" si="139"/>
        <v>0</v>
      </c>
      <c r="GJ151" s="169">
        <f t="shared" si="139"/>
        <v>0</v>
      </c>
      <c r="GK151" s="169">
        <f t="shared" si="139"/>
        <v>0</v>
      </c>
      <c r="GL151" s="169">
        <f t="shared" si="139"/>
        <v>0</v>
      </c>
    </row>
    <row r="152" spans="1:194" s="169" customFormat="1" ht="25.5">
      <c r="A152" s="499"/>
      <c r="B152" s="499"/>
      <c r="D152" s="635"/>
      <c r="E152" s="450"/>
      <c r="F152" s="450"/>
      <c r="G152" s="450"/>
      <c r="H152" s="500"/>
      <c r="I152" s="452"/>
      <c r="J152" s="453"/>
      <c r="K152" s="453"/>
      <c r="L152" s="450"/>
      <c r="M152" s="450"/>
      <c r="N152" s="454"/>
      <c r="O152" s="455">
        <f t="shared" si="97"/>
        <v>0</v>
      </c>
      <c r="P152" s="456"/>
      <c r="Q152" s="457">
        <f t="shared" si="98"/>
        <v>0</v>
      </c>
      <c r="R152" s="457">
        <f t="shared" si="99"/>
        <v>0</v>
      </c>
      <c r="S152" s="458" t="e">
        <f>#REF!</f>
        <v>#REF!</v>
      </c>
      <c r="T152" s="458">
        <v>57</v>
      </c>
      <c r="U152" s="458" t="e">
        <f t="shared" si="100"/>
        <v>#REF!</v>
      </c>
      <c r="V152" s="459"/>
      <c r="W152" s="459"/>
      <c r="X152" s="460">
        <f t="shared" si="101"/>
        <v>0</v>
      </c>
      <c r="Y152" s="461">
        <f t="shared" si="106"/>
        <v>0</v>
      </c>
      <c r="Z152" s="462"/>
      <c r="AA152" s="463"/>
      <c r="AB152" s="464"/>
      <c r="AC152" s="464"/>
      <c r="AD152" s="464"/>
      <c r="AE152" s="465"/>
      <c r="AF152" s="466">
        <f t="shared" si="107"/>
        <v>0</v>
      </c>
      <c r="AG152" s="488"/>
      <c r="AH152" s="469"/>
      <c r="AI152" s="469"/>
      <c r="AJ152" s="469"/>
      <c r="AK152" s="469"/>
      <c r="AL152" s="469"/>
      <c r="AM152" s="469"/>
      <c r="AN152" s="469"/>
      <c r="AO152" s="471">
        <f t="shared" si="108"/>
        <v>0</v>
      </c>
      <c r="AP152" s="497"/>
      <c r="AQ152" s="496"/>
      <c r="AR152" s="496"/>
      <c r="AS152" s="496"/>
      <c r="AT152" s="514"/>
      <c r="AU152" s="469"/>
      <c r="AV152" s="469"/>
      <c r="AW152" s="475"/>
      <c r="AX152" s="471">
        <f t="shared" si="109"/>
        <v>0</v>
      </c>
      <c r="AY152" s="497"/>
      <c r="AZ152" s="469"/>
      <c r="BA152" s="469"/>
      <c r="BB152" s="478"/>
      <c r="BC152" s="469"/>
      <c r="BD152" s="469"/>
      <c r="BE152" s="469"/>
      <c r="BF152" s="475"/>
      <c r="BG152" s="479">
        <f t="shared" si="87"/>
        <v>0</v>
      </c>
      <c r="BH152" s="480"/>
      <c r="BI152" s="481"/>
      <c r="BJ152" s="481"/>
      <c r="BK152" s="481"/>
      <c r="BL152" s="482"/>
      <c r="BM152" s="481"/>
      <c r="BN152" s="481"/>
      <c r="BO152" s="483"/>
      <c r="BP152" s="482">
        <f t="shared" si="133"/>
        <v>0</v>
      </c>
      <c r="BQ152" s="479">
        <f t="shared" si="102"/>
        <v>0</v>
      </c>
      <c r="BR152" s="480"/>
      <c r="BS152" s="481"/>
      <c r="BT152" s="481"/>
      <c r="BU152" s="481"/>
      <c r="BV152" s="482"/>
      <c r="BW152" s="481"/>
      <c r="BX152" s="481"/>
      <c r="BY152" s="483"/>
      <c r="BZ152" s="482">
        <f t="shared" si="91"/>
        <v>0</v>
      </c>
      <c r="CA152" s="479">
        <f t="shared" si="110"/>
        <v>0</v>
      </c>
      <c r="CB152" s="638"/>
      <c r="CC152" s="469"/>
      <c r="CD152" s="469"/>
      <c r="CE152" s="469"/>
      <c r="CF152" s="481"/>
      <c r="CG152" s="481"/>
      <c r="CH152" s="481"/>
      <c r="CI152" s="483"/>
      <c r="CJ152" s="485">
        <f t="shared" si="111"/>
        <v>0</v>
      </c>
      <c r="CK152" s="486">
        <f t="shared" si="103"/>
        <v>0</v>
      </c>
      <c r="CL152" s="836">
        <f t="shared" si="112"/>
        <v>0</v>
      </c>
      <c r="CM152" s="497" t="s">
        <v>577</v>
      </c>
      <c r="CN152" s="574">
        <v>1000</v>
      </c>
      <c r="CO152" s="574">
        <v>2</v>
      </c>
      <c r="CP152" s="574">
        <v>4</v>
      </c>
      <c r="CQ152" s="574">
        <v>266</v>
      </c>
      <c r="CR152" s="483">
        <v>0.9</v>
      </c>
      <c r="CS152" s="471">
        <f t="shared" si="140"/>
        <v>2000</v>
      </c>
      <c r="CT152" s="488"/>
      <c r="CU152" s="469"/>
      <c r="CV152" s="469"/>
      <c r="CW152" s="469"/>
      <c r="CX152" s="489"/>
      <c r="CY152" s="490"/>
      <c r="CZ152" s="491">
        <f t="shared" si="114"/>
        <v>0</v>
      </c>
      <c r="DA152" s="491">
        <f t="shared" si="92"/>
        <v>0</v>
      </c>
      <c r="DB152" s="492">
        <f t="shared" si="104"/>
        <v>1915.2</v>
      </c>
      <c r="DC152" s="493">
        <f t="shared" si="93"/>
        <v>0</v>
      </c>
      <c r="DD152" s="494">
        <f t="shared" si="117"/>
        <v>0</v>
      </c>
      <c r="DE152" s="494">
        <f t="shared" si="116"/>
        <v>0</v>
      </c>
      <c r="DF152" s="494">
        <f t="shared" si="120"/>
        <v>0</v>
      </c>
      <c r="DG152" s="494">
        <f t="shared" si="94"/>
        <v>0</v>
      </c>
      <c r="DH152" s="494">
        <f t="shared" si="95"/>
        <v>0</v>
      </c>
      <c r="DI152" s="494">
        <f t="shared" si="121"/>
        <v>0</v>
      </c>
      <c r="DJ152" s="494">
        <f t="shared" si="96"/>
        <v>0</v>
      </c>
      <c r="DK152" s="494">
        <f t="shared" si="105"/>
        <v>0</v>
      </c>
      <c r="DL152" s="479">
        <f t="shared" si="122"/>
        <v>0</v>
      </c>
      <c r="DQ152" s="169">
        <f t="shared" si="141"/>
        <v>0</v>
      </c>
      <c r="DR152" s="169">
        <f t="shared" si="141"/>
        <v>0</v>
      </c>
      <c r="DS152" s="169">
        <f t="shared" si="141"/>
        <v>0</v>
      </c>
      <c r="DT152" s="169">
        <f t="shared" si="141"/>
        <v>0</v>
      </c>
      <c r="DU152" s="169">
        <f t="shared" si="141"/>
        <v>0</v>
      </c>
      <c r="DV152" s="169">
        <f t="shared" si="141"/>
        <v>0</v>
      </c>
      <c r="DW152" s="169">
        <f t="shared" si="141"/>
        <v>0</v>
      </c>
      <c r="DX152" s="169">
        <f t="shared" si="141"/>
        <v>0</v>
      </c>
      <c r="DY152" s="169">
        <f t="shared" si="141"/>
        <v>0</v>
      </c>
      <c r="DZ152" s="169">
        <f t="shared" si="141"/>
        <v>0</v>
      </c>
      <c r="EA152" s="169">
        <f t="shared" si="141"/>
        <v>0</v>
      </c>
      <c r="EB152" s="169">
        <f t="shared" si="141"/>
        <v>0</v>
      </c>
      <c r="EC152" s="169">
        <f t="shared" si="141"/>
        <v>0</v>
      </c>
      <c r="ED152" s="169">
        <f t="shared" si="141"/>
        <v>0</v>
      </c>
      <c r="EE152" s="169">
        <f t="shared" si="141"/>
        <v>0</v>
      </c>
      <c r="EF152" s="169">
        <f t="shared" si="141"/>
        <v>0</v>
      </c>
      <c r="EG152" s="169">
        <f t="shared" si="142"/>
        <v>0</v>
      </c>
      <c r="EH152" s="169">
        <f t="shared" si="142"/>
        <v>0</v>
      </c>
      <c r="EI152" s="169">
        <f t="shared" si="142"/>
        <v>0</v>
      </c>
      <c r="EJ152" s="169">
        <f t="shared" si="142"/>
        <v>0</v>
      </c>
      <c r="EK152" s="169">
        <f t="shared" si="142"/>
        <v>0</v>
      </c>
      <c r="EL152" s="169">
        <f t="shared" si="142"/>
        <v>0</v>
      </c>
      <c r="EM152" s="169">
        <f t="shared" si="142"/>
        <v>0</v>
      </c>
      <c r="EN152" s="169">
        <f t="shared" si="142"/>
        <v>0</v>
      </c>
      <c r="EP152" s="169">
        <f t="shared" ref="EP152:FE171" si="143">IF($I152=EP$3,$Y152,0)</f>
        <v>0</v>
      </c>
      <c r="EQ152" s="169">
        <f t="shared" si="143"/>
        <v>0</v>
      </c>
      <c r="ER152" s="169">
        <f t="shared" si="143"/>
        <v>0</v>
      </c>
      <c r="ES152" s="169">
        <f t="shared" si="143"/>
        <v>0</v>
      </c>
      <c r="ET152" s="169">
        <f t="shared" si="143"/>
        <v>0</v>
      </c>
      <c r="EU152" s="169">
        <f t="shared" si="143"/>
        <v>0</v>
      </c>
      <c r="EV152" s="169">
        <f t="shared" si="143"/>
        <v>0</v>
      </c>
      <c r="EW152" s="169">
        <f t="shared" si="143"/>
        <v>0</v>
      </c>
      <c r="EX152" s="169">
        <f t="shared" si="143"/>
        <v>0</v>
      </c>
      <c r="EY152" s="169">
        <f t="shared" si="143"/>
        <v>0</v>
      </c>
      <c r="EZ152" s="169">
        <f t="shared" si="143"/>
        <v>0</v>
      </c>
      <c r="FA152" s="169">
        <f t="shared" si="143"/>
        <v>0</v>
      </c>
      <c r="FB152" s="169">
        <f t="shared" si="143"/>
        <v>0</v>
      </c>
      <c r="FC152" s="169">
        <f t="shared" si="143"/>
        <v>0</v>
      </c>
      <c r="FD152" s="169">
        <f t="shared" si="143"/>
        <v>0</v>
      </c>
      <c r="FE152" s="169">
        <f t="shared" si="143"/>
        <v>0</v>
      </c>
      <c r="FF152" s="169">
        <f t="shared" si="138"/>
        <v>0</v>
      </c>
      <c r="FG152" s="169">
        <f t="shared" si="138"/>
        <v>0</v>
      </c>
      <c r="FH152" s="169">
        <f t="shared" si="138"/>
        <v>0</v>
      </c>
      <c r="FI152" s="169">
        <f t="shared" si="138"/>
        <v>0</v>
      </c>
      <c r="FJ152" s="169">
        <f t="shared" si="138"/>
        <v>0</v>
      </c>
      <c r="FK152" s="169">
        <f t="shared" si="138"/>
        <v>0</v>
      </c>
      <c r="FL152" s="169">
        <f t="shared" si="138"/>
        <v>0</v>
      </c>
      <c r="FM152" s="169">
        <f t="shared" si="138"/>
        <v>0</v>
      </c>
      <c r="FO152" s="169">
        <f t="shared" ref="FO152:GD171" si="144">IF($I152=FO$3,$L152,0)</f>
        <v>0</v>
      </c>
      <c r="FP152" s="169">
        <f t="shared" si="144"/>
        <v>0</v>
      </c>
      <c r="FQ152" s="169">
        <f t="shared" si="144"/>
        <v>0</v>
      </c>
      <c r="FR152" s="169">
        <f t="shared" si="144"/>
        <v>0</v>
      </c>
      <c r="FS152" s="169">
        <f t="shared" si="144"/>
        <v>0</v>
      </c>
      <c r="FT152" s="169">
        <f t="shared" si="144"/>
        <v>0</v>
      </c>
      <c r="FU152" s="169">
        <f t="shared" si="144"/>
        <v>0</v>
      </c>
      <c r="FV152" s="169">
        <f t="shared" si="144"/>
        <v>0</v>
      </c>
      <c r="FW152" s="169">
        <f t="shared" si="144"/>
        <v>0</v>
      </c>
      <c r="FX152" s="169">
        <f t="shared" si="144"/>
        <v>0</v>
      </c>
      <c r="FY152" s="169">
        <f t="shared" si="144"/>
        <v>0</v>
      </c>
      <c r="FZ152" s="169">
        <f t="shared" si="144"/>
        <v>0</v>
      </c>
      <c r="GA152" s="169">
        <f t="shared" si="144"/>
        <v>0</v>
      </c>
      <c r="GB152" s="169">
        <f t="shared" si="144"/>
        <v>0</v>
      </c>
      <c r="GC152" s="169">
        <f t="shared" si="144"/>
        <v>0</v>
      </c>
      <c r="GD152" s="169">
        <f t="shared" si="144"/>
        <v>0</v>
      </c>
      <c r="GE152" s="169">
        <f t="shared" si="139"/>
        <v>0</v>
      </c>
      <c r="GF152" s="169">
        <f t="shared" si="139"/>
        <v>0</v>
      </c>
      <c r="GG152" s="169">
        <f t="shared" si="139"/>
        <v>0</v>
      </c>
      <c r="GH152" s="169">
        <f t="shared" si="139"/>
        <v>0</v>
      </c>
      <c r="GI152" s="169">
        <f t="shared" si="139"/>
        <v>0</v>
      </c>
      <c r="GJ152" s="169">
        <f t="shared" si="139"/>
        <v>0</v>
      </c>
      <c r="GK152" s="169">
        <f t="shared" si="139"/>
        <v>0</v>
      </c>
      <c r="GL152" s="169">
        <f t="shared" si="139"/>
        <v>0</v>
      </c>
    </row>
    <row r="153" spans="1:194" s="169" customFormat="1" ht="15">
      <c r="A153" s="499"/>
      <c r="B153" s="499"/>
      <c r="D153" s="635"/>
      <c r="E153" s="450"/>
      <c r="F153" s="450"/>
      <c r="G153" s="450"/>
      <c r="H153" s="500"/>
      <c r="I153" s="452"/>
      <c r="J153" s="453"/>
      <c r="K153" s="453"/>
      <c r="L153" s="450"/>
      <c r="M153" s="450"/>
      <c r="N153" s="454"/>
      <c r="O153" s="455">
        <f t="shared" si="97"/>
        <v>0</v>
      </c>
      <c r="P153" s="456"/>
      <c r="Q153" s="457">
        <f t="shared" si="98"/>
        <v>0</v>
      </c>
      <c r="R153" s="457">
        <f t="shared" si="99"/>
        <v>0</v>
      </c>
      <c r="S153" s="458" t="e">
        <f>#REF!</f>
        <v>#REF!</v>
      </c>
      <c r="T153" s="458">
        <v>58</v>
      </c>
      <c r="U153" s="458" t="e">
        <f t="shared" si="100"/>
        <v>#REF!</v>
      </c>
      <c r="V153" s="459"/>
      <c r="W153" s="459"/>
      <c r="X153" s="460">
        <f t="shared" si="101"/>
        <v>0</v>
      </c>
      <c r="Y153" s="461">
        <f t="shared" si="106"/>
        <v>0</v>
      </c>
      <c r="Z153" s="462"/>
      <c r="AA153" s="463"/>
      <c r="AB153" s="464"/>
      <c r="AC153" s="464"/>
      <c r="AD153" s="464"/>
      <c r="AE153" s="465"/>
      <c r="AF153" s="466">
        <f t="shared" si="107"/>
        <v>0</v>
      </c>
      <c r="AG153" s="488"/>
      <c r="AH153" s="469"/>
      <c r="AI153" s="469"/>
      <c r="AJ153" s="469"/>
      <c r="AK153" s="469"/>
      <c r="AL153" s="469"/>
      <c r="AM153" s="469"/>
      <c r="AN153" s="469"/>
      <c r="AO153" s="471">
        <f t="shared" si="108"/>
        <v>0</v>
      </c>
      <c r="AP153" s="497"/>
      <c r="AQ153" s="496"/>
      <c r="AR153" s="496"/>
      <c r="AS153" s="496"/>
      <c r="AT153" s="514"/>
      <c r="AU153" s="469"/>
      <c r="AV153" s="469"/>
      <c r="AW153" s="475"/>
      <c r="AX153" s="471">
        <f t="shared" si="109"/>
        <v>0</v>
      </c>
      <c r="AY153" s="497"/>
      <c r="AZ153" s="469"/>
      <c r="BA153" s="469"/>
      <c r="BB153" s="478"/>
      <c r="BC153" s="469"/>
      <c r="BD153" s="469"/>
      <c r="BE153" s="469"/>
      <c r="BF153" s="475"/>
      <c r="BG153" s="479">
        <f t="shared" si="87"/>
        <v>0</v>
      </c>
      <c r="BH153" s="480"/>
      <c r="BI153" s="481"/>
      <c r="BJ153" s="481"/>
      <c r="BK153" s="481"/>
      <c r="BL153" s="482"/>
      <c r="BM153" s="481"/>
      <c r="BN153" s="481"/>
      <c r="BO153" s="483"/>
      <c r="BP153" s="482">
        <f t="shared" si="133"/>
        <v>0</v>
      </c>
      <c r="BQ153" s="479">
        <f t="shared" si="102"/>
        <v>0</v>
      </c>
      <c r="BR153" s="480"/>
      <c r="BS153" s="481"/>
      <c r="BT153" s="481"/>
      <c r="BU153" s="481"/>
      <c r="BV153" s="482"/>
      <c r="BW153" s="481"/>
      <c r="BX153" s="481"/>
      <c r="BY153" s="483"/>
      <c r="BZ153" s="482">
        <f t="shared" si="91"/>
        <v>0</v>
      </c>
      <c r="CA153" s="479">
        <f t="shared" si="110"/>
        <v>0</v>
      </c>
      <c r="CB153" s="638"/>
      <c r="CC153" s="469"/>
      <c r="CD153" s="469"/>
      <c r="CE153" s="469"/>
      <c r="CF153" s="481"/>
      <c r="CG153" s="481"/>
      <c r="CH153" s="481"/>
      <c r="CI153" s="483"/>
      <c r="CJ153" s="485">
        <f t="shared" si="111"/>
        <v>0</v>
      </c>
      <c r="CK153" s="486">
        <f t="shared" si="103"/>
        <v>0</v>
      </c>
      <c r="CL153" s="836">
        <f t="shared" si="112"/>
        <v>0</v>
      </c>
      <c r="CM153" s="497" t="s">
        <v>578</v>
      </c>
      <c r="CN153" s="574">
        <v>1000</v>
      </c>
      <c r="CO153" s="574">
        <v>2</v>
      </c>
      <c r="CP153" s="574">
        <v>4</v>
      </c>
      <c r="CQ153" s="574">
        <v>266</v>
      </c>
      <c r="CR153" s="483">
        <v>0.9</v>
      </c>
      <c r="CS153" s="471">
        <f t="shared" si="140"/>
        <v>2000</v>
      </c>
      <c r="CT153" s="488"/>
      <c r="CU153" s="469"/>
      <c r="CV153" s="469"/>
      <c r="CW153" s="469"/>
      <c r="CX153" s="489"/>
      <c r="CY153" s="490"/>
      <c r="CZ153" s="491">
        <f t="shared" si="114"/>
        <v>0</v>
      </c>
      <c r="DA153" s="491">
        <f t="shared" si="92"/>
        <v>0</v>
      </c>
      <c r="DB153" s="492">
        <f t="shared" si="104"/>
        <v>1915.2</v>
      </c>
      <c r="DC153" s="493">
        <f t="shared" si="93"/>
        <v>0</v>
      </c>
      <c r="DD153" s="494">
        <f t="shared" si="117"/>
        <v>0</v>
      </c>
      <c r="DE153" s="494">
        <f t="shared" si="116"/>
        <v>0</v>
      </c>
      <c r="DF153" s="494">
        <f t="shared" si="120"/>
        <v>0</v>
      </c>
      <c r="DG153" s="494">
        <f t="shared" si="94"/>
        <v>0</v>
      </c>
      <c r="DH153" s="494">
        <f t="shared" si="95"/>
        <v>0</v>
      </c>
      <c r="DI153" s="494">
        <f t="shared" si="121"/>
        <v>0</v>
      </c>
      <c r="DJ153" s="494">
        <f t="shared" si="96"/>
        <v>0</v>
      </c>
      <c r="DK153" s="494">
        <f t="shared" si="105"/>
        <v>0</v>
      </c>
      <c r="DL153" s="479">
        <f t="shared" si="122"/>
        <v>0</v>
      </c>
      <c r="DQ153" s="169">
        <f t="shared" si="141"/>
        <v>0</v>
      </c>
      <c r="DR153" s="169">
        <f t="shared" si="141"/>
        <v>0</v>
      </c>
      <c r="DS153" s="169">
        <f t="shared" si="141"/>
        <v>0</v>
      </c>
      <c r="DT153" s="169">
        <f t="shared" si="141"/>
        <v>0</v>
      </c>
      <c r="DU153" s="169">
        <f t="shared" si="141"/>
        <v>0</v>
      </c>
      <c r="DV153" s="169">
        <f t="shared" si="141"/>
        <v>0</v>
      </c>
      <c r="DW153" s="169">
        <f t="shared" si="141"/>
        <v>0</v>
      </c>
      <c r="DX153" s="169">
        <f t="shared" si="141"/>
        <v>0</v>
      </c>
      <c r="DY153" s="169">
        <f t="shared" si="141"/>
        <v>0</v>
      </c>
      <c r="DZ153" s="169">
        <f t="shared" si="141"/>
        <v>0</v>
      </c>
      <c r="EA153" s="169">
        <f t="shared" si="141"/>
        <v>0</v>
      </c>
      <c r="EB153" s="169">
        <f t="shared" si="141"/>
        <v>0</v>
      </c>
      <c r="EC153" s="169">
        <f t="shared" si="141"/>
        <v>0</v>
      </c>
      <c r="ED153" s="169">
        <f t="shared" si="141"/>
        <v>0</v>
      </c>
      <c r="EE153" s="169">
        <f t="shared" si="141"/>
        <v>0</v>
      </c>
      <c r="EF153" s="169">
        <f t="shared" si="141"/>
        <v>0</v>
      </c>
      <c r="EG153" s="169">
        <f t="shared" si="142"/>
        <v>0</v>
      </c>
      <c r="EH153" s="169">
        <f t="shared" si="142"/>
        <v>0</v>
      </c>
      <c r="EI153" s="169">
        <f t="shared" si="142"/>
        <v>0</v>
      </c>
      <c r="EJ153" s="169">
        <f t="shared" si="142"/>
        <v>0</v>
      </c>
      <c r="EK153" s="169">
        <f t="shared" si="142"/>
        <v>0</v>
      </c>
      <c r="EL153" s="169">
        <f t="shared" si="142"/>
        <v>0</v>
      </c>
      <c r="EM153" s="169">
        <f t="shared" si="142"/>
        <v>0</v>
      </c>
      <c r="EN153" s="169">
        <f t="shared" si="142"/>
        <v>0</v>
      </c>
      <c r="EP153" s="169">
        <f t="shared" si="143"/>
        <v>0</v>
      </c>
      <c r="EQ153" s="169">
        <f t="shared" si="143"/>
        <v>0</v>
      </c>
      <c r="ER153" s="169">
        <f t="shared" si="143"/>
        <v>0</v>
      </c>
      <c r="ES153" s="169">
        <f t="shared" si="143"/>
        <v>0</v>
      </c>
      <c r="ET153" s="169">
        <f t="shared" si="143"/>
        <v>0</v>
      </c>
      <c r="EU153" s="169">
        <f t="shared" si="143"/>
        <v>0</v>
      </c>
      <c r="EV153" s="169">
        <f t="shared" si="143"/>
        <v>0</v>
      </c>
      <c r="EW153" s="169">
        <f t="shared" si="143"/>
        <v>0</v>
      </c>
      <c r="EX153" s="169">
        <f t="shared" si="143"/>
        <v>0</v>
      </c>
      <c r="EY153" s="169">
        <f t="shared" si="143"/>
        <v>0</v>
      </c>
      <c r="EZ153" s="169">
        <f t="shared" si="143"/>
        <v>0</v>
      </c>
      <c r="FA153" s="169">
        <f t="shared" si="143"/>
        <v>0</v>
      </c>
      <c r="FB153" s="169">
        <f t="shared" si="143"/>
        <v>0</v>
      </c>
      <c r="FC153" s="169">
        <f t="shared" si="143"/>
        <v>0</v>
      </c>
      <c r="FD153" s="169">
        <f t="shared" si="143"/>
        <v>0</v>
      </c>
      <c r="FE153" s="169">
        <f t="shared" si="143"/>
        <v>0</v>
      </c>
      <c r="FF153" s="169">
        <f t="shared" ref="FF153:FM179" si="145">IF($I153=FF$3,$Y153,0)</f>
        <v>0</v>
      </c>
      <c r="FG153" s="169">
        <f t="shared" si="145"/>
        <v>0</v>
      </c>
      <c r="FH153" s="169">
        <f t="shared" si="145"/>
        <v>0</v>
      </c>
      <c r="FI153" s="169">
        <f t="shared" si="145"/>
        <v>0</v>
      </c>
      <c r="FJ153" s="169">
        <f t="shared" si="145"/>
        <v>0</v>
      </c>
      <c r="FK153" s="169">
        <f t="shared" si="145"/>
        <v>0</v>
      </c>
      <c r="FL153" s="169">
        <f t="shared" si="145"/>
        <v>0</v>
      </c>
      <c r="FM153" s="169">
        <f t="shared" si="145"/>
        <v>0</v>
      </c>
      <c r="FO153" s="169">
        <f t="shared" si="144"/>
        <v>0</v>
      </c>
      <c r="FP153" s="169">
        <f t="shared" si="144"/>
        <v>0</v>
      </c>
      <c r="FQ153" s="169">
        <f t="shared" si="144"/>
        <v>0</v>
      </c>
      <c r="FR153" s="169">
        <f t="shared" si="144"/>
        <v>0</v>
      </c>
      <c r="FS153" s="169">
        <f t="shared" si="144"/>
        <v>0</v>
      </c>
      <c r="FT153" s="169">
        <f t="shared" si="144"/>
        <v>0</v>
      </c>
      <c r="FU153" s="169">
        <f t="shared" si="144"/>
        <v>0</v>
      </c>
      <c r="FV153" s="169">
        <f t="shared" si="144"/>
        <v>0</v>
      </c>
      <c r="FW153" s="169">
        <f t="shared" si="144"/>
        <v>0</v>
      </c>
      <c r="FX153" s="169">
        <f t="shared" si="144"/>
        <v>0</v>
      </c>
      <c r="FY153" s="169">
        <f t="shared" si="144"/>
        <v>0</v>
      </c>
      <c r="FZ153" s="169">
        <f t="shared" si="144"/>
        <v>0</v>
      </c>
      <c r="GA153" s="169">
        <f t="shared" si="144"/>
        <v>0</v>
      </c>
      <c r="GB153" s="169">
        <f t="shared" si="144"/>
        <v>0</v>
      </c>
      <c r="GC153" s="169">
        <f t="shared" si="144"/>
        <v>0</v>
      </c>
      <c r="GD153" s="169">
        <f t="shared" si="144"/>
        <v>0</v>
      </c>
      <c r="GE153" s="169">
        <f t="shared" ref="GE153:GL179" si="146">IF($I153=GE$3,$L153,0)</f>
        <v>0</v>
      </c>
      <c r="GF153" s="169">
        <f t="shared" si="146"/>
        <v>0</v>
      </c>
      <c r="GG153" s="169">
        <f t="shared" si="146"/>
        <v>0</v>
      </c>
      <c r="GH153" s="169">
        <f t="shared" si="146"/>
        <v>0</v>
      </c>
      <c r="GI153" s="169">
        <f t="shared" si="146"/>
        <v>0</v>
      </c>
      <c r="GJ153" s="169">
        <f t="shared" si="146"/>
        <v>0</v>
      </c>
      <c r="GK153" s="169">
        <f t="shared" si="146"/>
        <v>0</v>
      </c>
      <c r="GL153" s="169">
        <f t="shared" si="146"/>
        <v>0</v>
      </c>
    </row>
    <row r="154" spans="1:194" s="169" customFormat="1" ht="25.5">
      <c r="A154" s="499"/>
      <c r="B154" s="499"/>
      <c r="D154" s="635"/>
      <c r="E154" s="450"/>
      <c r="F154" s="450"/>
      <c r="G154" s="450"/>
      <c r="H154" s="500"/>
      <c r="I154" s="452"/>
      <c r="J154" s="453"/>
      <c r="K154" s="453"/>
      <c r="L154" s="450"/>
      <c r="M154" s="450"/>
      <c r="N154" s="454"/>
      <c r="O154" s="455">
        <f t="shared" si="97"/>
        <v>0</v>
      </c>
      <c r="P154" s="456"/>
      <c r="Q154" s="457">
        <f t="shared" si="98"/>
        <v>0</v>
      </c>
      <c r="R154" s="457">
        <f t="shared" si="99"/>
        <v>0</v>
      </c>
      <c r="S154" s="458" t="e">
        <f>#REF!</f>
        <v>#REF!</v>
      </c>
      <c r="T154" s="458">
        <v>59</v>
      </c>
      <c r="U154" s="458" t="e">
        <f t="shared" si="100"/>
        <v>#REF!</v>
      </c>
      <c r="V154" s="459"/>
      <c r="W154" s="459"/>
      <c r="X154" s="460">
        <f t="shared" si="101"/>
        <v>0</v>
      </c>
      <c r="Y154" s="461">
        <f t="shared" si="106"/>
        <v>0</v>
      </c>
      <c r="Z154" s="462"/>
      <c r="AA154" s="463"/>
      <c r="AB154" s="464"/>
      <c r="AC154" s="464"/>
      <c r="AD154" s="464"/>
      <c r="AE154" s="465"/>
      <c r="AF154" s="466">
        <f t="shared" si="107"/>
        <v>0</v>
      </c>
      <c r="AG154" s="488"/>
      <c r="AH154" s="469"/>
      <c r="AI154" s="469"/>
      <c r="AJ154" s="469"/>
      <c r="AK154" s="469"/>
      <c r="AL154" s="469"/>
      <c r="AM154" s="469"/>
      <c r="AN154" s="469"/>
      <c r="AO154" s="471">
        <f t="shared" si="108"/>
        <v>0</v>
      </c>
      <c r="AP154" s="497"/>
      <c r="AQ154" s="496"/>
      <c r="AR154" s="496"/>
      <c r="AS154" s="496"/>
      <c r="AT154" s="514"/>
      <c r="AU154" s="469"/>
      <c r="AV154" s="469"/>
      <c r="AW154" s="475"/>
      <c r="AX154" s="471">
        <f t="shared" si="109"/>
        <v>0</v>
      </c>
      <c r="AY154" s="497"/>
      <c r="AZ154" s="469"/>
      <c r="BA154" s="469"/>
      <c r="BB154" s="478"/>
      <c r="BC154" s="469"/>
      <c r="BD154" s="469"/>
      <c r="BE154" s="469"/>
      <c r="BF154" s="475"/>
      <c r="BG154" s="479">
        <f t="shared" si="87"/>
        <v>0</v>
      </c>
      <c r="BH154" s="480"/>
      <c r="BI154" s="481"/>
      <c r="BJ154" s="481"/>
      <c r="BK154" s="481"/>
      <c r="BL154" s="482"/>
      <c r="BM154" s="481"/>
      <c r="BN154" s="481"/>
      <c r="BO154" s="483"/>
      <c r="BP154" s="482">
        <f t="shared" si="133"/>
        <v>0</v>
      </c>
      <c r="BQ154" s="479">
        <f t="shared" si="102"/>
        <v>0</v>
      </c>
      <c r="BR154" s="480"/>
      <c r="BS154" s="481"/>
      <c r="BT154" s="481"/>
      <c r="BU154" s="481"/>
      <c r="BV154" s="482"/>
      <c r="BW154" s="481"/>
      <c r="BX154" s="481"/>
      <c r="BY154" s="483"/>
      <c r="BZ154" s="482">
        <f t="shared" si="91"/>
        <v>0</v>
      </c>
      <c r="CA154" s="479">
        <f t="shared" si="110"/>
        <v>0</v>
      </c>
      <c r="CB154" s="638"/>
      <c r="CC154" s="469"/>
      <c r="CD154" s="469"/>
      <c r="CE154" s="469"/>
      <c r="CF154" s="481"/>
      <c r="CG154" s="481"/>
      <c r="CH154" s="481"/>
      <c r="CI154" s="483"/>
      <c r="CJ154" s="485">
        <f t="shared" si="111"/>
        <v>0</v>
      </c>
      <c r="CK154" s="486">
        <f t="shared" si="103"/>
        <v>0</v>
      </c>
      <c r="CL154" s="836">
        <f t="shared" si="112"/>
        <v>0</v>
      </c>
      <c r="CM154" s="497" t="s">
        <v>579</v>
      </c>
      <c r="CN154" s="574">
        <v>1000</v>
      </c>
      <c r="CO154" s="574">
        <v>2</v>
      </c>
      <c r="CP154" s="574">
        <v>4</v>
      </c>
      <c r="CQ154" s="574">
        <v>266</v>
      </c>
      <c r="CR154" s="483">
        <v>0.9</v>
      </c>
      <c r="CS154" s="471">
        <f t="shared" si="140"/>
        <v>2000</v>
      </c>
      <c r="CT154" s="488"/>
      <c r="CU154" s="469"/>
      <c r="CV154" s="469"/>
      <c r="CW154" s="469"/>
      <c r="CX154" s="489"/>
      <c r="CY154" s="490"/>
      <c r="CZ154" s="491">
        <f t="shared" si="114"/>
        <v>0</v>
      </c>
      <c r="DA154" s="491">
        <f t="shared" si="92"/>
        <v>0</v>
      </c>
      <c r="DB154" s="492">
        <f t="shared" si="104"/>
        <v>1915.2</v>
      </c>
      <c r="DC154" s="493">
        <f t="shared" si="93"/>
        <v>0</v>
      </c>
      <c r="DD154" s="494">
        <f t="shared" si="117"/>
        <v>0</v>
      </c>
      <c r="DE154" s="494">
        <f t="shared" si="116"/>
        <v>0</v>
      </c>
      <c r="DF154" s="494">
        <f t="shared" si="120"/>
        <v>0</v>
      </c>
      <c r="DG154" s="494">
        <f t="shared" si="94"/>
        <v>0</v>
      </c>
      <c r="DH154" s="494">
        <f t="shared" si="95"/>
        <v>0</v>
      </c>
      <c r="DI154" s="494">
        <f t="shared" si="121"/>
        <v>0</v>
      </c>
      <c r="DJ154" s="494">
        <f t="shared" si="96"/>
        <v>0</v>
      </c>
      <c r="DK154" s="494">
        <f t="shared" si="105"/>
        <v>0</v>
      </c>
      <c r="DL154" s="479">
        <f t="shared" si="122"/>
        <v>0</v>
      </c>
      <c r="DQ154" s="169">
        <f t="shared" si="141"/>
        <v>0</v>
      </c>
      <c r="DR154" s="169">
        <f t="shared" si="141"/>
        <v>0</v>
      </c>
      <c r="DS154" s="169">
        <f t="shared" si="141"/>
        <v>0</v>
      </c>
      <c r="DT154" s="169">
        <f t="shared" si="141"/>
        <v>0</v>
      </c>
      <c r="DU154" s="169">
        <f t="shared" si="141"/>
        <v>0</v>
      </c>
      <c r="DV154" s="169">
        <f t="shared" si="141"/>
        <v>0</v>
      </c>
      <c r="DW154" s="169">
        <f t="shared" si="141"/>
        <v>0</v>
      </c>
      <c r="DX154" s="169">
        <f t="shared" si="141"/>
        <v>0</v>
      </c>
      <c r="DY154" s="169">
        <f t="shared" si="141"/>
        <v>0</v>
      </c>
      <c r="DZ154" s="169">
        <f t="shared" si="141"/>
        <v>0</v>
      </c>
      <c r="EA154" s="169">
        <f t="shared" si="141"/>
        <v>0</v>
      </c>
      <c r="EB154" s="169">
        <f t="shared" si="141"/>
        <v>0</v>
      </c>
      <c r="EC154" s="169">
        <f t="shared" si="141"/>
        <v>0</v>
      </c>
      <c r="ED154" s="169">
        <f t="shared" si="141"/>
        <v>0</v>
      </c>
      <c r="EE154" s="169">
        <f t="shared" si="141"/>
        <v>0</v>
      </c>
      <c r="EF154" s="169">
        <f t="shared" si="141"/>
        <v>0</v>
      </c>
      <c r="EG154" s="169">
        <f t="shared" si="142"/>
        <v>0</v>
      </c>
      <c r="EH154" s="169">
        <f t="shared" si="142"/>
        <v>0</v>
      </c>
      <c r="EI154" s="169">
        <f t="shared" si="142"/>
        <v>0</v>
      </c>
      <c r="EJ154" s="169">
        <f t="shared" si="142"/>
        <v>0</v>
      </c>
      <c r="EK154" s="169">
        <f t="shared" si="142"/>
        <v>0</v>
      </c>
      <c r="EL154" s="169">
        <f t="shared" si="142"/>
        <v>0</v>
      </c>
      <c r="EM154" s="169">
        <f t="shared" si="142"/>
        <v>0</v>
      </c>
      <c r="EN154" s="169">
        <f t="shared" si="142"/>
        <v>0</v>
      </c>
      <c r="EP154" s="169">
        <f t="shared" si="143"/>
        <v>0</v>
      </c>
      <c r="EQ154" s="169">
        <f t="shared" si="143"/>
        <v>0</v>
      </c>
      <c r="ER154" s="169">
        <f t="shared" si="143"/>
        <v>0</v>
      </c>
      <c r="ES154" s="169">
        <f t="shared" si="143"/>
        <v>0</v>
      </c>
      <c r="ET154" s="169">
        <f t="shared" si="143"/>
        <v>0</v>
      </c>
      <c r="EU154" s="169">
        <f t="shared" si="143"/>
        <v>0</v>
      </c>
      <c r="EV154" s="169">
        <f t="shared" si="143"/>
        <v>0</v>
      </c>
      <c r="EW154" s="169">
        <f t="shared" si="143"/>
        <v>0</v>
      </c>
      <c r="EX154" s="169">
        <f t="shared" si="143"/>
        <v>0</v>
      </c>
      <c r="EY154" s="169">
        <f t="shared" si="143"/>
        <v>0</v>
      </c>
      <c r="EZ154" s="169">
        <f t="shared" si="143"/>
        <v>0</v>
      </c>
      <c r="FA154" s="169">
        <f t="shared" si="143"/>
        <v>0</v>
      </c>
      <c r="FB154" s="169">
        <f t="shared" si="143"/>
        <v>0</v>
      </c>
      <c r="FC154" s="169">
        <f t="shared" si="143"/>
        <v>0</v>
      </c>
      <c r="FD154" s="169">
        <f t="shared" si="143"/>
        <v>0</v>
      </c>
      <c r="FE154" s="169">
        <f t="shared" si="143"/>
        <v>0</v>
      </c>
      <c r="FF154" s="169">
        <f t="shared" si="145"/>
        <v>0</v>
      </c>
      <c r="FG154" s="169">
        <f t="shared" si="145"/>
        <v>0</v>
      </c>
      <c r="FH154" s="169">
        <f t="shared" si="145"/>
        <v>0</v>
      </c>
      <c r="FI154" s="169">
        <f t="shared" si="145"/>
        <v>0</v>
      </c>
      <c r="FJ154" s="169">
        <f t="shared" si="145"/>
        <v>0</v>
      </c>
      <c r="FK154" s="169">
        <f t="shared" si="145"/>
        <v>0</v>
      </c>
      <c r="FL154" s="169">
        <f t="shared" si="145"/>
        <v>0</v>
      </c>
      <c r="FM154" s="169">
        <f t="shared" si="145"/>
        <v>0</v>
      </c>
      <c r="FO154" s="169">
        <f t="shared" si="144"/>
        <v>0</v>
      </c>
      <c r="FP154" s="169">
        <f t="shared" si="144"/>
        <v>0</v>
      </c>
      <c r="FQ154" s="169">
        <f t="shared" si="144"/>
        <v>0</v>
      </c>
      <c r="FR154" s="169">
        <f t="shared" si="144"/>
        <v>0</v>
      </c>
      <c r="FS154" s="169">
        <f t="shared" si="144"/>
        <v>0</v>
      </c>
      <c r="FT154" s="169">
        <f t="shared" si="144"/>
        <v>0</v>
      </c>
      <c r="FU154" s="169">
        <f t="shared" si="144"/>
        <v>0</v>
      </c>
      <c r="FV154" s="169">
        <f t="shared" si="144"/>
        <v>0</v>
      </c>
      <c r="FW154" s="169">
        <f t="shared" si="144"/>
        <v>0</v>
      </c>
      <c r="FX154" s="169">
        <f t="shared" si="144"/>
        <v>0</v>
      </c>
      <c r="FY154" s="169">
        <f t="shared" si="144"/>
        <v>0</v>
      </c>
      <c r="FZ154" s="169">
        <f t="shared" si="144"/>
        <v>0</v>
      </c>
      <c r="GA154" s="169">
        <f t="shared" si="144"/>
        <v>0</v>
      </c>
      <c r="GB154" s="169">
        <f t="shared" si="144"/>
        <v>0</v>
      </c>
      <c r="GC154" s="169">
        <f t="shared" si="144"/>
        <v>0</v>
      </c>
      <c r="GD154" s="169">
        <f t="shared" si="144"/>
        <v>0</v>
      </c>
      <c r="GE154" s="169">
        <f t="shared" si="146"/>
        <v>0</v>
      </c>
      <c r="GF154" s="169">
        <f t="shared" si="146"/>
        <v>0</v>
      </c>
      <c r="GG154" s="169">
        <f t="shared" si="146"/>
        <v>0</v>
      </c>
      <c r="GH154" s="169">
        <f t="shared" si="146"/>
        <v>0</v>
      </c>
      <c r="GI154" s="169">
        <f t="shared" si="146"/>
        <v>0</v>
      </c>
      <c r="GJ154" s="169">
        <f t="shared" si="146"/>
        <v>0</v>
      </c>
      <c r="GK154" s="169">
        <f t="shared" si="146"/>
        <v>0</v>
      </c>
      <c r="GL154" s="169">
        <f t="shared" si="146"/>
        <v>0</v>
      </c>
    </row>
    <row r="155" spans="1:194" s="169" customFormat="1" ht="25.5">
      <c r="A155" s="499"/>
      <c r="B155" s="499"/>
      <c r="D155" s="635"/>
      <c r="E155" s="450"/>
      <c r="F155" s="450"/>
      <c r="G155" s="450"/>
      <c r="H155" s="500"/>
      <c r="I155" s="452"/>
      <c r="J155" s="453"/>
      <c r="K155" s="453"/>
      <c r="L155" s="450"/>
      <c r="M155" s="450"/>
      <c r="N155" s="454"/>
      <c r="O155" s="455">
        <f t="shared" si="97"/>
        <v>0</v>
      </c>
      <c r="P155" s="456"/>
      <c r="Q155" s="457">
        <f t="shared" si="98"/>
        <v>0</v>
      </c>
      <c r="R155" s="457">
        <f t="shared" si="99"/>
        <v>0</v>
      </c>
      <c r="S155" s="458" t="e">
        <f>#REF!</f>
        <v>#REF!</v>
      </c>
      <c r="T155" s="458">
        <v>60</v>
      </c>
      <c r="U155" s="458" t="e">
        <f t="shared" si="100"/>
        <v>#REF!</v>
      </c>
      <c r="V155" s="459"/>
      <c r="W155" s="459"/>
      <c r="X155" s="460">
        <f t="shared" si="101"/>
        <v>0</v>
      </c>
      <c r="Y155" s="461">
        <f t="shared" si="106"/>
        <v>0</v>
      </c>
      <c r="Z155" s="462"/>
      <c r="AA155" s="463"/>
      <c r="AB155" s="464"/>
      <c r="AC155" s="464"/>
      <c r="AD155" s="464"/>
      <c r="AE155" s="465"/>
      <c r="AF155" s="466">
        <f t="shared" si="107"/>
        <v>0</v>
      </c>
      <c r="AG155" s="488"/>
      <c r="AH155" s="469"/>
      <c r="AI155" s="469"/>
      <c r="AJ155" s="469"/>
      <c r="AK155" s="469"/>
      <c r="AL155" s="469"/>
      <c r="AM155" s="469"/>
      <c r="AN155" s="469"/>
      <c r="AO155" s="471">
        <f t="shared" si="108"/>
        <v>0</v>
      </c>
      <c r="AP155" s="497"/>
      <c r="AQ155" s="496"/>
      <c r="AR155" s="496"/>
      <c r="AS155" s="496"/>
      <c r="AT155" s="514"/>
      <c r="AU155" s="469"/>
      <c r="AV155" s="469"/>
      <c r="AW155" s="475"/>
      <c r="AX155" s="471">
        <f t="shared" si="109"/>
        <v>0</v>
      </c>
      <c r="AY155" s="497"/>
      <c r="AZ155" s="469"/>
      <c r="BA155" s="469"/>
      <c r="BB155" s="478"/>
      <c r="BC155" s="469"/>
      <c r="BD155" s="469"/>
      <c r="BE155" s="469"/>
      <c r="BF155" s="475"/>
      <c r="BG155" s="479">
        <f t="shared" si="87"/>
        <v>0</v>
      </c>
      <c r="BH155" s="480"/>
      <c r="BI155" s="481"/>
      <c r="BJ155" s="481"/>
      <c r="BK155" s="481"/>
      <c r="BL155" s="482"/>
      <c r="BM155" s="481"/>
      <c r="BN155" s="481"/>
      <c r="BO155" s="483"/>
      <c r="BP155" s="482">
        <f t="shared" si="133"/>
        <v>0</v>
      </c>
      <c r="BQ155" s="479">
        <f t="shared" si="102"/>
        <v>0</v>
      </c>
      <c r="BR155" s="480"/>
      <c r="BS155" s="481"/>
      <c r="BT155" s="481"/>
      <c r="BU155" s="481"/>
      <c r="BV155" s="482"/>
      <c r="BW155" s="481"/>
      <c r="BX155" s="481"/>
      <c r="BY155" s="483"/>
      <c r="BZ155" s="482">
        <f t="shared" si="91"/>
        <v>0</v>
      </c>
      <c r="CA155" s="479">
        <f t="shared" si="110"/>
        <v>0</v>
      </c>
      <c r="CB155" s="638"/>
      <c r="CC155" s="469"/>
      <c r="CD155" s="469"/>
      <c r="CE155" s="469"/>
      <c r="CF155" s="481"/>
      <c r="CG155" s="481"/>
      <c r="CH155" s="481"/>
      <c r="CI155" s="483"/>
      <c r="CJ155" s="485">
        <f t="shared" si="111"/>
        <v>0</v>
      </c>
      <c r="CK155" s="486">
        <f t="shared" si="103"/>
        <v>0</v>
      </c>
      <c r="CL155" s="836">
        <f t="shared" si="112"/>
        <v>0</v>
      </c>
      <c r="CM155" s="497" t="s">
        <v>571</v>
      </c>
      <c r="CN155" s="469"/>
      <c r="CO155" s="469"/>
      <c r="CP155" s="469"/>
      <c r="CQ155" s="469"/>
      <c r="CR155" s="469"/>
      <c r="CS155" s="471">
        <f t="shared" si="140"/>
        <v>0</v>
      </c>
      <c r="CT155" s="488"/>
      <c r="CU155" s="469"/>
      <c r="CV155" s="469"/>
      <c r="CW155" s="469"/>
      <c r="CX155" s="489"/>
      <c r="CY155" s="490"/>
      <c r="CZ155" s="491">
        <f t="shared" si="114"/>
        <v>0</v>
      </c>
      <c r="DA155" s="491">
        <f t="shared" si="92"/>
        <v>0</v>
      </c>
      <c r="DB155" s="492">
        <f t="shared" si="104"/>
        <v>0</v>
      </c>
      <c r="DC155" s="493">
        <f t="shared" si="93"/>
        <v>0</v>
      </c>
      <c r="DD155" s="494">
        <f t="shared" si="117"/>
        <v>0</v>
      </c>
      <c r="DE155" s="494">
        <f t="shared" si="116"/>
        <v>0</v>
      </c>
      <c r="DF155" s="494">
        <f t="shared" si="120"/>
        <v>0</v>
      </c>
      <c r="DG155" s="494">
        <f t="shared" si="94"/>
        <v>0</v>
      </c>
      <c r="DH155" s="494">
        <f t="shared" si="95"/>
        <v>0</v>
      </c>
      <c r="DI155" s="494">
        <f t="shared" si="121"/>
        <v>0</v>
      </c>
      <c r="DJ155" s="494">
        <f t="shared" si="96"/>
        <v>0</v>
      </c>
      <c r="DK155" s="494">
        <f t="shared" si="105"/>
        <v>0</v>
      </c>
      <c r="DL155" s="479">
        <f t="shared" si="122"/>
        <v>0</v>
      </c>
      <c r="DQ155" s="169">
        <f t="shared" si="141"/>
        <v>0</v>
      </c>
      <c r="DR155" s="169">
        <f t="shared" si="141"/>
        <v>0</v>
      </c>
      <c r="DS155" s="169">
        <f t="shared" si="141"/>
        <v>0</v>
      </c>
      <c r="DT155" s="169">
        <f t="shared" si="141"/>
        <v>0</v>
      </c>
      <c r="DU155" s="169">
        <f t="shared" si="141"/>
        <v>0</v>
      </c>
      <c r="DV155" s="169">
        <f t="shared" si="141"/>
        <v>0</v>
      </c>
      <c r="DW155" s="169">
        <f t="shared" si="141"/>
        <v>0</v>
      </c>
      <c r="DX155" s="169">
        <f t="shared" si="141"/>
        <v>0</v>
      </c>
      <c r="DY155" s="169">
        <f t="shared" si="141"/>
        <v>0</v>
      </c>
      <c r="DZ155" s="169">
        <f t="shared" si="141"/>
        <v>0</v>
      </c>
      <c r="EA155" s="169">
        <f t="shared" si="141"/>
        <v>0</v>
      </c>
      <c r="EB155" s="169">
        <f t="shared" si="141"/>
        <v>0</v>
      </c>
      <c r="EC155" s="169">
        <f t="shared" si="141"/>
        <v>0</v>
      </c>
      <c r="ED155" s="169">
        <f t="shared" si="141"/>
        <v>0</v>
      </c>
      <c r="EE155" s="169">
        <f t="shared" si="141"/>
        <v>0</v>
      </c>
      <c r="EF155" s="169">
        <f t="shared" si="141"/>
        <v>0</v>
      </c>
      <c r="EG155" s="169">
        <f t="shared" si="142"/>
        <v>0</v>
      </c>
      <c r="EH155" s="169">
        <f t="shared" si="142"/>
        <v>0</v>
      </c>
      <c r="EI155" s="169">
        <f t="shared" si="142"/>
        <v>0</v>
      </c>
      <c r="EJ155" s="169">
        <f t="shared" si="142"/>
        <v>0</v>
      </c>
      <c r="EK155" s="169">
        <f t="shared" si="142"/>
        <v>0</v>
      </c>
      <c r="EL155" s="169">
        <f t="shared" si="142"/>
        <v>0</v>
      </c>
      <c r="EM155" s="169">
        <f t="shared" si="142"/>
        <v>0</v>
      </c>
      <c r="EN155" s="169">
        <f t="shared" si="142"/>
        <v>0</v>
      </c>
      <c r="EP155" s="169">
        <f t="shared" si="143"/>
        <v>0</v>
      </c>
      <c r="EQ155" s="169">
        <f t="shared" si="143"/>
        <v>0</v>
      </c>
      <c r="ER155" s="169">
        <f t="shared" si="143"/>
        <v>0</v>
      </c>
      <c r="ES155" s="169">
        <f t="shared" si="143"/>
        <v>0</v>
      </c>
      <c r="ET155" s="169">
        <f t="shared" si="143"/>
        <v>0</v>
      </c>
      <c r="EU155" s="169">
        <f t="shared" si="143"/>
        <v>0</v>
      </c>
      <c r="EV155" s="169">
        <f t="shared" si="143"/>
        <v>0</v>
      </c>
      <c r="EW155" s="169">
        <f t="shared" si="143"/>
        <v>0</v>
      </c>
      <c r="EX155" s="169">
        <f t="shared" si="143"/>
        <v>0</v>
      </c>
      <c r="EY155" s="169">
        <f t="shared" si="143"/>
        <v>0</v>
      </c>
      <c r="EZ155" s="169">
        <f t="shared" si="143"/>
        <v>0</v>
      </c>
      <c r="FA155" s="169">
        <f t="shared" si="143"/>
        <v>0</v>
      </c>
      <c r="FB155" s="169">
        <f t="shared" si="143"/>
        <v>0</v>
      </c>
      <c r="FC155" s="169">
        <f t="shared" si="143"/>
        <v>0</v>
      </c>
      <c r="FD155" s="169">
        <f t="shared" si="143"/>
        <v>0</v>
      </c>
      <c r="FE155" s="169">
        <f t="shared" si="143"/>
        <v>0</v>
      </c>
      <c r="FF155" s="169">
        <f t="shared" si="145"/>
        <v>0</v>
      </c>
      <c r="FG155" s="169">
        <f t="shared" si="145"/>
        <v>0</v>
      </c>
      <c r="FH155" s="169">
        <f t="shared" si="145"/>
        <v>0</v>
      </c>
      <c r="FI155" s="169">
        <f t="shared" si="145"/>
        <v>0</v>
      </c>
      <c r="FJ155" s="169">
        <f t="shared" si="145"/>
        <v>0</v>
      </c>
      <c r="FK155" s="169">
        <f t="shared" si="145"/>
        <v>0</v>
      </c>
      <c r="FL155" s="169">
        <f t="shared" si="145"/>
        <v>0</v>
      </c>
      <c r="FM155" s="169">
        <f t="shared" si="145"/>
        <v>0</v>
      </c>
      <c r="FO155" s="169">
        <f t="shared" si="144"/>
        <v>0</v>
      </c>
      <c r="FP155" s="169">
        <f t="shared" si="144"/>
        <v>0</v>
      </c>
      <c r="FQ155" s="169">
        <f t="shared" si="144"/>
        <v>0</v>
      </c>
      <c r="FR155" s="169">
        <f t="shared" si="144"/>
        <v>0</v>
      </c>
      <c r="FS155" s="169">
        <f t="shared" si="144"/>
        <v>0</v>
      </c>
      <c r="FT155" s="169">
        <f t="shared" si="144"/>
        <v>0</v>
      </c>
      <c r="FU155" s="169">
        <f t="shared" si="144"/>
        <v>0</v>
      </c>
      <c r="FV155" s="169">
        <f t="shared" si="144"/>
        <v>0</v>
      </c>
      <c r="FW155" s="169">
        <f t="shared" si="144"/>
        <v>0</v>
      </c>
      <c r="FX155" s="169">
        <f t="shared" si="144"/>
        <v>0</v>
      </c>
      <c r="FY155" s="169">
        <f t="shared" si="144"/>
        <v>0</v>
      </c>
      <c r="FZ155" s="169">
        <f t="shared" si="144"/>
        <v>0</v>
      </c>
      <c r="GA155" s="169">
        <f t="shared" si="144"/>
        <v>0</v>
      </c>
      <c r="GB155" s="169">
        <f t="shared" si="144"/>
        <v>0</v>
      </c>
      <c r="GC155" s="169">
        <f t="shared" si="144"/>
        <v>0</v>
      </c>
      <c r="GD155" s="169">
        <f t="shared" si="144"/>
        <v>0</v>
      </c>
      <c r="GE155" s="169">
        <f t="shared" si="146"/>
        <v>0</v>
      </c>
      <c r="GF155" s="169">
        <f t="shared" si="146"/>
        <v>0</v>
      </c>
      <c r="GG155" s="169">
        <f t="shared" si="146"/>
        <v>0</v>
      </c>
      <c r="GH155" s="169">
        <f t="shared" si="146"/>
        <v>0</v>
      </c>
      <c r="GI155" s="169">
        <f t="shared" si="146"/>
        <v>0</v>
      </c>
      <c r="GJ155" s="169">
        <f t="shared" si="146"/>
        <v>0</v>
      </c>
      <c r="GK155" s="169">
        <f t="shared" si="146"/>
        <v>0</v>
      </c>
      <c r="GL155" s="169">
        <f t="shared" si="146"/>
        <v>0</v>
      </c>
    </row>
    <row r="156" spans="1:194" s="169" customFormat="1" ht="15">
      <c r="A156" s="499"/>
      <c r="B156" s="499"/>
      <c r="D156" s="635"/>
      <c r="E156" s="450"/>
      <c r="F156" s="450"/>
      <c r="G156" s="450"/>
      <c r="H156" s="500"/>
      <c r="I156" s="452"/>
      <c r="J156" s="453"/>
      <c r="K156" s="453"/>
      <c r="L156" s="450"/>
      <c r="M156" s="450"/>
      <c r="N156" s="454"/>
      <c r="O156" s="455">
        <f t="shared" si="97"/>
        <v>0</v>
      </c>
      <c r="P156" s="456"/>
      <c r="Q156" s="457">
        <f t="shared" si="98"/>
        <v>0</v>
      </c>
      <c r="R156" s="457">
        <f t="shared" si="99"/>
        <v>0</v>
      </c>
      <c r="S156" s="458" t="e">
        <f>#REF!</f>
        <v>#REF!</v>
      </c>
      <c r="T156" s="458">
        <v>61</v>
      </c>
      <c r="U156" s="458" t="e">
        <f t="shared" si="100"/>
        <v>#REF!</v>
      </c>
      <c r="V156" s="459"/>
      <c r="W156" s="459"/>
      <c r="X156" s="460">
        <f t="shared" si="101"/>
        <v>0</v>
      </c>
      <c r="Y156" s="461">
        <f t="shared" si="106"/>
        <v>0</v>
      </c>
      <c r="Z156" s="462"/>
      <c r="AA156" s="463"/>
      <c r="AB156" s="464"/>
      <c r="AC156" s="464"/>
      <c r="AD156" s="464"/>
      <c r="AE156" s="465"/>
      <c r="AF156" s="466">
        <f t="shared" si="107"/>
        <v>0</v>
      </c>
      <c r="AG156" s="488"/>
      <c r="AH156" s="469"/>
      <c r="AI156" s="469"/>
      <c r="AJ156" s="469"/>
      <c r="AK156" s="469"/>
      <c r="AL156" s="469"/>
      <c r="AM156" s="469"/>
      <c r="AN156" s="469"/>
      <c r="AO156" s="471">
        <f t="shared" si="108"/>
        <v>0</v>
      </c>
      <c r="AP156" s="497"/>
      <c r="AQ156" s="496"/>
      <c r="AR156" s="496"/>
      <c r="AS156" s="496"/>
      <c r="AT156" s="514"/>
      <c r="AU156" s="469"/>
      <c r="AV156" s="469"/>
      <c r="AW156" s="475"/>
      <c r="AX156" s="471">
        <f t="shared" si="109"/>
        <v>0</v>
      </c>
      <c r="AY156" s="497"/>
      <c r="AZ156" s="469"/>
      <c r="BA156" s="469"/>
      <c r="BB156" s="478"/>
      <c r="BC156" s="469"/>
      <c r="BD156" s="469"/>
      <c r="BE156" s="469"/>
      <c r="BF156" s="475"/>
      <c r="BG156" s="479">
        <f t="shared" ref="BG156:BG236" si="147">BB156*BC156</f>
        <v>0</v>
      </c>
      <c r="BH156" s="480"/>
      <c r="BI156" s="481"/>
      <c r="BJ156" s="481"/>
      <c r="BK156" s="481"/>
      <c r="BL156" s="482"/>
      <c r="BM156" s="481"/>
      <c r="BN156" s="481"/>
      <c r="BO156" s="483"/>
      <c r="BP156" s="482">
        <f t="shared" si="133"/>
        <v>0</v>
      </c>
      <c r="BQ156" s="479">
        <f t="shared" si="102"/>
        <v>0</v>
      </c>
      <c r="BR156" s="480"/>
      <c r="BS156" s="481"/>
      <c r="BT156" s="481"/>
      <c r="BU156" s="481"/>
      <c r="BV156" s="482"/>
      <c r="BW156" s="481"/>
      <c r="BX156" s="481"/>
      <c r="BY156" s="483"/>
      <c r="BZ156" s="482">
        <f t="shared" si="91"/>
        <v>0</v>
      </c>
      <c r="CA156" s="479">
        <f t="shared" si="110"/>
        <v>0</v>
      </c>
      <c r="CB156" s="638"/>
      <c r="CC156" s="469"/>
      <c r="CD156" s="469"/>
      <c r="CE156" s="469"/>
      <c r="CF156" s="481"/>
      <c r="CG156" s="481"/>
      <c r="CH156" s="481"/>
      <c r="CI156" s="483"/>
      <c r="CJ156" s="485">
        <f t="shared" si="111"/>
        <v>0</v>
      </c>
      <c r="CK156" s="486">
        <f t="shared" si="103"/>
        <v>0</v>
      </c>
      <c r="CL156" s="836">
        <f t="shared" si="112"/>
        <v>0</v>
      </c>
      <c r="CM156" s="1184" t="s">
        <v>582</v>
      </c>
      <c r="CN156" s="574">
        <v>50000</v>
      </c>
      <c r="CO156" s="574">
        <v>1</v>
      </c>
      <c r="CP156" s="1186">
        <v>10.88869</v>
      </c>
      <c r="CQ156" s="574">
        <v>300</v>
      </c>
      <c r="CR156" s="483">
        <v>0.9</v>
      </c>
      <c r="CS156" s="611">
        <f t="shared" si="140"/>
        <v>50000</v>
      </c>
      <c r="CT156" s="488"/>
      <c r="CU156" s="469"/>
      <c r="CV156" s="469"/>
      <c r="CW156" s="469"/>
      <c r="CX156" s="489"/>
      <c r="CY156" s="490"/>
      <c r="CZ156" s="491">
        <f t="shared" si="114"/>
        <v>0</v>
      </c>
      <c r="DA156" s="491">
        <f t="shared" si="92"/>
        <v>0</v>
      </c>
      <c r="DB156" s="492">
        <f t="shared" si="104"/>
        <v>146997.315</v>
      </c>
      <c r="DC156" s="493">
        <f t="shared" si="93"/>
        <v>0</v>
      </c>
      <c r="DD156" s="494">
        <f t="shared" si="117"/>
        <v>0</v>
      </c>
      <c r="DE156" s="494">
        <f t="shared" si="116"/>
        <v>0</v>
      </c>
      <c r="DF156" s="494">
        <f t="shared" si="120"/>
        <v>0</v>
      </c>
      <c r="DG156" s="494">
        <f t="shared" si="94"/>
        <v>0</v>
      </c>
      <c r="DH156" s="494">
        <f t="shared" si="95"/>
        <v>0</v>
      </c>
      <c r="DI156" s="494">
        <f t="shared" si="121"/>
        <v>0</v>
      </c>
      <c r="DJ156" s="494">
        <f t="shared" si="96"/>
        <v>0</v>
      </c>
      <c r="DK156" s="494">
        <f t="shared" si="105"/>
        <v>0</v>
      </c>
      <c r="DL156" s="479">
        <f t="shared" si="122"/>
        <v>0</v>
      </c>
      <c r="DQ156" s="169">
        <f t="shared" si="141"/>
        <v>0</v>
      </c>
      <c r="DR156" s="169">
        <f t="shared" si="141"/>
        <v>0</v>
      </c>
      <c r="DS156" s="169">
        <f t="shared" si="141"/>
        <v>0</v>
      </c>
      <c r="DT156" s="169">
        <f t="shared" si="141"/>
        <v>0</v>
      </c>
      <c r="DU156" s="169">
        <f t="shared" si="141"/>
        <v>0</v>
      </c>
      <c r="DV156" s="169">
        <f t="shared" si="141"/>
        <v>0</v>
      </c>
      <c r="DW156" s="169">
        <f t="shared" si="141"/>
        <v>0</v>
      </c>
      <c r="DX156" s="169">
        <f t="shared" si="141"/>
        <v>0</v>
      </c>
      <c r="DY156" s="169">
        <f t="shared" si="141"/>
        <v>0</v>
      </c>
      <c r="DZ156" s="169">
        <f t="shared" si="141"/>
        <v>0</v>
      </c>
      <c r="EA156" s="169">
        <f t="shared" si="141"/>
        <v>0</v>
      </c>
      <c r="EB156" s="169">
        <f t="shared" si="141"/>
        <v>0</v>
      </c>
      <c r="EC156" s="169">
        <f t="shared" si="141"/>
        <v>0</v>
      </c>
      <c r="ED156" s="169">
        <f t="shared" si="141"/>
        <v>0</v>
      </c>
      <c r="EE156" s="169">
        <f t="shared" si="141"/>
        <v>0</v>
      </c>
      <c r="EF156" s="169">
        <f t="shared" si="141"/>
        <v>0</v>
      </c>
      <c r="EG156" s="169">
        <f t="shared" si="142"/>
        <v>0</v>
      </c>
      <c r="EH156" s="169">
        <f t="shared" si="142"/>
        <v>0</v>
      </c>
      <c r="EI156" s="169">
        <f t="shared" si="142"/>
        <v>0</v>
      </c>
      <c r="EJ156" s="169">
        <f t="shared" si="142"/>
        <v>0</v>
      </c>
      <c r="EK156" s="169">
        <f t="shared" si="142"/>
        <v>0</v>
      </c>
      <c r="EL156" s="169">
        <f t="shared" si="142"/>
        <v>0</v>
      </c>
      <c r="EM156" s="169">
        <f t="shared" si="142"/>
        <v>0</v>
      </c>
      <c r="EN156" s="169">
        <f t="shared" si="142"/>
        <v>0</v>
      </c>
      <c r="EP156" s="169">
        <f t="shared" si="143"/>
        <v>0</v>
      </c>
      <c r="EQ156" s="169">
        <f t="shared" si="143"/>
        <v>0</v>
      </c>
      <c r="ER156" s="169">
        <f t="shared" si="143"/>
        <v>0</v>
      </c>
      <c r="ES156" s="169">
        <f t="shared" si="143"/>
        <v>0</v>
      </c>
      <c r="ET156" s="169">
        <f t="shared" si="143"/>
        <v>0</v>
      </c>
      <c r="EU156" s="169">
        <f t="shared" si="143"/>
        <v>0</v>
      </c>
      <c r="EV156" s="169">
        <f t="shared" si="143"/>
        <v>0</v>
      </c>
      <c r="EW156" s="169">
        <f t="shared" si="143"/>
        <v>0</v>
      </c>
      <c r="EX156" s="169">
        <f t="shared" si="143"/>
        <v>0</v>
      </c>
      <c r="EY156" s="169">
        <f t="shared" si="143"/>
        <v>0</v>
      </c>
      <c r="EZ156" s="169">
        <f t="shared" si="143"/>
        <v>0</v>
      </c>
      <c r="FA156" s="169">
        <f t="shared" si="143"/>
        <v>0</v>
      </c>
      <c r="FB156" s="169">
        <f t="shared" si="143"/>
        <v>0</v>
      </c>
      <c r="FC156" s="169">
        <f t="shared" si="143"/>
        <v>0</v>
      </c>
      <c r="FD156" s="169">
        <f t="shared" si="143"/>
        <v>0</v>
      </c>
      <c r="FE156" s="169">
        <f t="shared" si="143"/>
        <v>0</v>
      </c>
      <c r="FF156" s="169">
        <f t="shared" si="145"/>
        <v>0</v>
      </c>
      <c r="FG156" s="169">
        <f t="shared" si="145"/>
        <v>0</v>
      </c>
      <c r="FH156" s="169">
        <f t="shared" si="145"/>
        <v>0</v>
      </c>
      <c r="FI156" s="169">
        <f t="shared" si="145"/>
        <v>0</v>
      </c>
      <c r="FJ156" s="169">
        <f t="shared" si="145"/>
        <v>0</v>
      </c>
      <c r="FK156" s="169">
        <f t="shared" si="145"/>
        <v>0</v>
      </c>
      <c r="FL156" s="169">
        <f t="shared" si="145"/>
        <v>0</v>
      </c>
      <c r="FM156" s="169">
        <f t="shared" si="145"/>
        <v>0</v>
      </c>
      <c r="FO156" s="169">
        <f t="shared" si="144"/>
        <v>0</v>
      </c>
      <c r="FP156" s="169">
        <f t="shared" si="144"/>
        <v>0</v>
      </c>
      <c r="FQ156" s="169">
        <f t="shared" si="144"/>
        <v>0</v>
      </c>
      <c r="FR156" s="169">
        <f t="shared" si="144"/>
        <v>0</v>
      </c>
      <c r="FS156" s="169">
        <f t="shared" si="144"/>
        <v>0</v>
      </c>
      <c r="FT156" s="169">
        <f t="shared" si="144"/>
        <v>0</v>
      </c>
      <c r="FU156" s="169">
        <f t="shared" si="144"/>
        <v>0</v>
      </c>
      <c r="FV156" s="169">
        <f t="shared" si="144"/>
        <v>0</v>
      </c>
      <c r="FW156" s="169">
        <f t="shared" si="144"/>
        <v>0</v>
      </c>
      <c r="FX156" s="169">
        <f t="shared" si="144"/>
        <v>0</v>
      </c>
      <c r="FY156" s="169">
        <f t="shared" si="144"/>
        <v>0</v>
      </c>
      <c r="FZ156" s="169">
        <f t="shared" si="144"/>
        <v>0</v>
      </c>
      <c r="GA156" s="169">
        <f t="shared" si="144"/>
        <v>0</v>
      </c>
      <c r="GB156" s="169">
        <f t="shared" si="144"/>
        <v>0</v>
      </c>
      <c r="GC156" s="169">
        <f t="shared" si="144"/>
        <v>0</v>
      </c>
      <c r="GD156" s="169">
        <f t="shared" si="144"/>
        <v>0</v>
      </c>
      <c r="GE156" s="169">
        <f t="shared" si="146"/>
        <v>0</v>
      </c>
      <c r="GF156" s="169">
        <f t="shared" si="146"/>
        <v>0</v>
      </c>
      <c r="GG156" s="169">
        <f t="shared" si="146"/>
        <v>0</v>
      </c>
      <c r="GH156" s="169">
        <f t="shared" si="146"/>
        <v>0</v>
      </c>
      <c r="GI156" s="169">
        <f t="shared" si="146"/>
        <v>0</v>
      </c>
      <c r="GJ156" s="169">
        <f t="shared" si="146"/>
        <v>0</v>
      </c>
      <c r="GK156" s="169">
        <f t="shared" si="146"/>
        <v>0</v>
      </c>
      <c r="GL156" s="169">
        <f t="shared" si="146"/>
        <v>0</v>
      </c>
    </row>
    <row r="157" spans="1:194" s="169" customFormat="1" ht="15">
      <c r="A157" s="499"/>
      <c r="B157" s="499"/>
      <c r="D157" s="635"/>
      <c r="E157" s="450"/>
      <c r="F157" s="450"/>
      <c r="G157" s="450"/>
      <c r="H157" s="500"/>
      <c r="I157" s="452"/>
      <c r="J157" s="453"/>
      <c r="K157" s="453"/>
      <c r="L157" s="450"/>
      <c r="M157" s="450"/>
      <c r="N157" s="454"/>
      <c r="O157" s="455">
        <f t="shared" si="97"/>
        <v>0</v>
      </c>
      <c r="P157" s="456"/>
      <c r="Q157" s="457">
        <f t="shared" si="98"/>
        <v>0</v>
      </c>
      <c r="R157" s="457">
        <f t="shared" si="99"/>
        <v>0</v>
      </c>
      <c r="S157" s="458" t="e">
        <f>#REF!</f>
        <v>#REF!</v>
      </c>
      <c r="T157" s="458">
        <v>62</v>
      </c>
      <c r="U157" s="458" t="e">
        <f t="shared" si="100"/>
        <v>#REF!</v>
      </c>
      <c r="V157" s="459"/>
      <c r="W157" s="459"/>
      <c r="X157" s="460">
        <f t="shared" si="101"/>
        <v>0</v>
      </c>
      <c r="Y157" s="461">
        <f t="shared" si="106"/>
        <v>0</v>
      </c>
      <c r="Z157" s="462"/>
      <c r="AA157" s="463"/>
      <c r="AB157" s="464"/>
      <c r="AC157" s="464"/>
      <c r="AD157" s="464"/>
      <c r="AE157" s="465"/>
      <c r="AF157" s="466">
        <f t="shared" si="107"/>
        <v>0</v>
      </c>
      <c r="AG157" s="488"/>
      <c r="AH157" s="469"/>
      <c r="AI157" s="469"/>
      <c r="AJ157" s="469"/>
      <c r="AK157" s="469"/>
      <c r="AL157" s="469"/>
      <c r="AM157" s="469"/>
      <c r="AN157" s="469"/>
      <c r="AO157" s="471">
        <f t="shared" si="108"/>
        <v>0</v>
      </c>
      <c r="AP157" s="497"/>
      <c r="AQ157" s="496"/>
      <c r="AR157" s="496"/>
      <c r="AS157" s="496"/>
      <c r="AT157" s="514"/>
      <c r="AU157" s="469"/>
      <c r="AV157" s="469"/>
      <c r="AW157" s="475"/>
      <c r="AX157" s="471">
        <f t="shared" si="109"/>
        <v>0</v>
      </c>
      <c r="AY157" s="497"/>
      <c r="AZ157" s="469"/>
      <c r="BA157" s="469"/>
      <c r="BB157" s="478"/>
      <c r="BC157" s="469"/>
      <c r="BD157" s="469"/>
      <c r="BE157" s="469"/>
      <c r="BF157" s="475"/>
      <c r="BG157" s="479">
        <f t="shared" si="147"/>
        <v>0</v>
      </c>
      <c r="BH157" s="480"/>
      <c r="BI157" s="481"/>
      <c r="BJ157" s="481"/>
      <c r="BK157" s="481"/>
      <c r="BL157" s="482"/>
      <c r="BM157" s="481"/>
      <c r="BN157" s="481"/>
      <c r="BO157" s="483"/>
      <c r="BP157" s="482">
        <f t="shared" si="133"/>
        <v>0</v>
      </c>
      <c r="BQ157" s="479">
        <f t="shared" si="102"/>
        <v>0</v>
      </c>
      <c r="BR157" s="480"/>
      <c r="BS157" s="481"/>
      <c r="BT157" s="481"/>
      <c r="BU157" s="481"/>
      <c r="BV157" s="482"/>
      <c r="BW157" s="481"/>
      <c r="BX157" s="481"/>
      <c r="BY157" s="483"/>
      <c r="BZ157" s="482">
        <f t="shared" si="91"/>
        <v>0</v>
      </c>
      <c r="CA157" s="479">
        <f t="shared" si="110"/>
        <v>0</v>
      </c>
      <c r="CB157" s="638"/>
      <c r="CC157" s="469"/>
      <c r="CD157" s="469"/>
      <c r="CE157" s="469"/>
      <c r="CF157" s="481"/>
      <c r="CG157" s="481"/>
      <c r="CH157" s="481"/>
      <c r="CI157" s="483"/>
      <c r="CJ157" s="485">
        <f t="shared" si="111"/>
        <v>0</v>
      </c>
      <c r="CK157" s="486">
        <f t="shared" si="103"/>
        <v>0</v>
      </c>
      <c r="CL157" s="836">
        <f t="shared" si="112"/>
        <v>0</v>
      </c>
      <c r="CM157" s="855"/>
      <c r="CN157" s="747"/>
      <c r="CO157" s="747"/>
      <c r="CP157" s="747"/>
      <c r="CQ157" s="747"/>
      <c r="CR157" s="747"/>
      <c r="CS157" s="471">
        <f t="shared" si="113"/>
        <v>0</v>
      </c>
      <c r="CT157" s="488"/>
      <c r="CU157" s="469"/>
      <c r="CV157" s="469"/>
      <c r="CW157" s="469"/>
      <c r="CX157" s="489"/>
      <c r="CY157" s="490"/>
      <c r="CZ157" s="491">
        <f t="shared" si="114"/>
        <v>0</v>
      </c>
      <c r="DA157" s="491">
        <f t="shared" si="92"/>
        <v>0</v>
      </c>
      <c r="DB157" s="492">
        <f t="shared" si="104"/>
        <v>0</v>
      </c>
      <c r="DC157" s="493">
        <f t="shared" si="93"/>
        <v>0</v>
      </c>
      <c r="DD157" s="494">
        <f t="shared" si="117"/>
        <v>0</v>
      </c>
      <c r="DE157" s="494">
        <f t="shared" si="116"/>
        <v>0</v>
      </c>
      <c r="DF157" s="494">
        <f t="shared" si="120"/>
        <v>0</v>
      </c>
      <c r="DG157" s="494">
        <f t="shared" si="94"/>
        <v>0</v>
      </c>
      <c r="DH157" s="494">
        <f t="shared" si="95"/>
        <v>0</v>
      </c>
      <c r="DI157" s="494">
        <f t="shared" si="121"/>
        <v>0</v>
      </c>
      <c r="DJ157" s="494">
        <f t="shared" si="96"/>
        <v>0</v>
      </c>
      <c r="DK157" s="494">
        <f t="shared" si="105"/>
        <v>0</v>
      </c>
      <c r="DL157" s="479">
        <f t="shared" si="122"/>
        <v>0</v>
      </c>
      <c r="DQ157" s="169">
        <f t="shared" si="141"/>
        <v>0</v>
      </c>
      <c r="DR157" s="169">
        <f t="shared" si="141"/>
        <v>0</v>
      </c>
      <c r="DS157" s="169">
        <f t="shared" si="141"/>
        <v>0</v>
      </c>
      <c r="DT157" s="169">
        <f t="shared" si="141"/>
        <v>0</v>
      </c>
      <c r="DU157" s="169">
        <f t="shared" si="141"/>
        <v>0</v>
      </c>
      <c r="DV157" s="169">
        <f t="shared" si="141"/>
        <v>0</v>
      </c>
      <c r="DW157" s="169">
        <f t="shared" si="141"/>
        <v>0</v>
      </c>
      <c r="DX157" s="169">
        <f t="shared" si="141"/>
        <v>0</v>
      </c>
      <c r="DY157" s="169">
        <f t="shared" si="141"/>
        <v>0</v>
      </c>
      <c r="DZ157" s="169">
        <f t="shared" si="141"/>
        <v>0</v>
      </c>
      <c r="EA157" s="169">
        <f t="shared" si="141"/>
        <v>0</v>
      </c>
      <c r="EB157" s="169">
        <f t="shared" si="141"/>
        <v>0</v>
      </c>
      <c r="EC157" s="169">
        <f t="shared" si="141"/>
        <v>0</v>
      </c>
      <c r="ED157" s="169">
        <f t="shared" si="141"/>
        <v>0</v>
      </c>
      <c r="EE157" s="169">
        <f t="shared" si="141"/>
        <v>0</v>
      </c>
      <c r="EF157" s="169">
        <f t="shared" si="141"/>
        <v>0</v>
      </c>
      <c r="EG157" s="169">
        <f t="shared" si="142"/>
        <v>0</v>
      </c>
      <c r="EH157" s="169">
        <f t="shared" si="142"/>
        <v>0</v>
      </c>
      <c r="EI157" s="169">
        <f t="shared" si="142"/>
        <v>0</v>
      </c>
      <c r="EJ157" s="169">
        <f t="shared" si="142"/>
        <v>0</v>
      </c>
      <c r="EK157" s="169">
        <f t="shared" si="142"/>
        <v>0</v>
      </c>
      <c r="EL157" s="169">
        <f t="shared" si="142"/>
        <v>0</v>
      </c>
      <c r="EM157" s="169">
        <f t="shared" si="142"/>
        <v>0</v>
      </c>
      <c r="EN157" s="169">
        <f t="shared" si="142"/>
        <v>0</v>
      </c>
      <c r="EP157" s="169">
        <f t="shared" si="143"/>
        <v>0</v>
      </c>
      <c r="EQ157" s="169">
        <f t="shared" si="143"/>
        <v>0</v>
      </c>
      <c r="ER157" s="169">
        <f t="shared" si="143"/>
        <v>0</v>
      </c>
      <c r="ES157" s="169">
        <f t="shared" si="143"/>
        <v>0</v>
      </c>
      <c r="ET157" s="169">
        <f t="shared" si="143"/>
        <v>0</v>
      </c>
      <c r="EU157" s="169">
        <f t="shared" si="143"/>
        <v>0</v>
      </c>
      <c r="EV157" s="169">
        <f t="shared" si="143"/>
        <v>0</v>
      </c>
      <c r="EW157" s="169">
        <f t="shared" si="143"/>
        <v>0</v>
      </c>
      <c r="EX157" s="169">
        <f t="shared" si="143"/>
        <v>0</v>
      </c>
      <c r="EY157" s="169">
        <f t="shared" si="143"/>
        <v>0</v>
      </c>
      <c r="EZ157" s="169">
        <f t="shared" si="143"/>
        <v>0</v>
      </c>
      <c r="FA157" s="169">
        <f t="shared" si="143"/>
        <v>0</v>
      </c>
      <c r="FB157" s="169">
        <f t="shared" si="143"/>
        <v>0</v>
      </c>
      <c r="FC157" s="169">
        <f t="shared" si="143"/>
        <v>0</v>
      </c>
      <c r="FD157" s="169">
        <f t="shared" si="143"/>
        <v>0</v>
      </c>
      <c r="FE157" s="169">
        <f t="shared" si="143"/>
        <v>0</v>
      </c>
      <c r="FF157" s="169">
        <f t="shared" si="145"/>
        <v>0</v>
      </c>
      <c r="FG157" s="169">
        <f t="shared" si="145"/>
        <v>0</v>
      </c>
      <c r="FH157" s="169">
        <f t="shared" si="145"/>
        <v>0</v>
      </c>
      <c r="FI157" s="169">
        <f t="shared" si="145"/>
        <v>0</v>
      </c>
      <c r="FJ157" s="169">
        <f t="shared" si="145"/>
        <v>0</v>
      </c>
      <c r="FK157" s="169">
        <f t="shared" si="145"/>
        <v>0</v>
      </c>
      <c r="FL157" s="169">
        <f t="shared" si="145"/>
        <v>0</v>
      </c>
      <c r="FM157" s="169">
        <f t="shared" si="145"/>
        <v>0</v>
      </c>
      <c r="FO157" s="169">
        <f t="shared" si="144"/>
        <v>0</v>
      </c>
      <c r="FP157" s="169">
        <f t="shared" si="144"/>
        <v>0</v>
      </c>
      <c r="FQ157" s="169">
        <f t="shared" si="144"/>
        <v>0</v>
      </c>
      <c r="FR157" s="169">
        <f t="shared" si="144"/>
        <v>0</v>
      </c>
      <c r="FS157" s="169">
        <f t="shared" si="144"/>
        <v>0</v>
      </c>
      <c r="FT157" s="169">
        <f t="shared" si="144"/>
        <v>0</v>
      </c>
      <c r="FU157" s="169">
        <f t="shared" si="144"/>
        <v>0</v>
      </c>
      <c r="FV157" s="169">
        <f t="shared" si="144"/>
        <v>0</v>
      </c>
      <c r="FW157" s="169">
        <f t="shared" si="144"/>
        <v>0</v>
      </c>
      <c r="FX157" s="169">
        <f t="shared" si="144"/>
        <v>0</v>
      </c>
      <c r="FY157" s="169">
        <f t="shared" si="144"/>
        <v>0</v>
      </c>
      <c r="FZ157" s="169">
        <f t="shared" si="144"/>
        <v>0</v>
      </c>
      <c r="GA157" s="169">
        <f t="shared" si="144"/>
        <v>0</v>
      </c>
      <c r="GB157" s="169">
        <f t="shared" si="144"/>
        <v>0</v>
      </c>
      <c r="GC157" s="169">
        <f t="shared" si="144"/>
        <v>0</v>
      </c>
      <c r="GD157" s="169">
        <f t="shared" si="144"/>
        <v>0</v>
      </c>
      <c r="GE157" s="169">
        <f t="shared" si="146"/>
        <v>0</v>
      </c>
      <c r="GF157" s="169">
        <f t="shared" si="146"/>
        <v>0</v>
      </c>
      <c r="GG157" s="169">
        <f t="shared" si="146"/>
        <v>0</v>
      </c>
      <c r="GH157" s="169">
        <f t="shared" si="146"/>
        <v>0</v>
      </c>
      <c r="GI157" s="169">
        <f t="shared" si="146"/>
        <v>0</v>
      </c>
      <c r="GJ157" s="169">
        <f t="shared" si="146"/>
        <v>0</v>
      </c>
      <c r="GK157" s="169">
        <f t="shared" si="146"/>
        <v>0</v>
      </c>
      <c r="GL157" s="169">
        <f t="shared" si="146"/>
        <v>0</v>
      </c>
    </row>
    <row r="158" spans="1:194" s="169" customFormat="1">
      <c r="A158" s="499"/>
      <c r="B158" s="499"/>
      <c r="D158" s="635"/>
      <c r="E158" s="450"/>
      <c r="F158" s="450"/>
      <c r="G158" s="450"/>
      <c r="H158" s="500"/>
      <c r="I158" s="452"/>
      <c r="J158" s="453"/>
      <c r="K158" s="453"/>
      <c r="L158" s="450"/>
      <c r="M158" s="450"/>
      <c r="N158" s="454"/>
      <c r="O158" s="455">
        <f t="shared" si="97"/>
        <v>0</v>
      </c>
      <c r="P158" s="456"/>
      <c r="Q158" s="457">
        <f t="shared" si="98"/>
        <v>0</v>
      </c>
      <c r="R158" s="457">
        <f t="shared" si="99"/>
        <v>0</v>
      </c>
      <c r="S158" s="458" t="e">
        <f>#REF!</f>
        <v>#REF!</v>
      </c>
      <c r="T158" s="458">
        <v>63</v>
      </c>
      <c r="U158" s="458" t="e">
        <f t="shared" si="100"/>
        <v>#REF!</v>
      </c>
      <c r="V158" s="459"/>
      <c r="W158" s="459"/>
      <c r="X158" s="460">
        <f t="shared" si="101"/>
        <v>0</v>
      </c>
      <c r="Y158" s="461">
        <f t="shared" si="106"/>
        <v>0</v>
      </c>
      <c r="Z158" s="462"/>
      <c r="AA158" s="463"/>
      <c r="AB158" s="464"/>
      <c r="AC158" s="464"/>
      <c r="AD158" s="464"/>
      <c r="AE158" s="465"/>
      <c r="AF158" s="466">
        <f t="shared" si="107"/>
        <v>0</v>
      </c>
      <c r="AG158" s="488"/>
      <c r="AH158" s="469"/>
      <c r="AI158" s="469"/>
      <c r="AJ158" s="469"/>
      <c r="AK158" s="469"/>
      <c r="AL158" s="469"/>
      <c r="AM158" s="469"/>
      <c r="AN158" s="469"/>
      <c r="AO158" s="471">
        <f t="shared" si="108"/>
        <v>0</v>
      </c>
      <c r="AP158" s="497"/>
      <c r="AQ158" s="496"/>
      <c r="AR158" s="496"/>
      <c r="AS158" s="496"/>
      <c r="AT158" s="514"/>
      <c r="AU158" s="469"/>
      <c r="AV158" s="469"/>
      <c r="AW158" s="475"/>
      <c r="AX158" s="471">
        <f t="shared" si="109"/>
        <v>0</v>
      </c>
      <c r="AY158" s="497"/>
      <c r="AZ158" s="469"/>
      <c r="BA158" s="469"/>
      <c r="BB158" s="478"/>
      <c r="BC158" s="469"/>
      <c r="BD158" s="469"/>
      <c r="BE158" s="469"/>
      <c r="BF158" s="475"/>
      <c r="BG158" s="479">
        <f t="shared" si="147"/>
        <v>0</v>
      </c>
      <c r="BH158" s="480"/>
      <c r="BI158" s="481"/>
      <c r="BJ158" s="481"/>
      <c r="BK158" s="481"/>
      <c r="BL158" s="482"/>
      <c r="BM158" s="481"/>
      <c r="BN158" s="481"/>
      <c r="BO158" s="483"/>
      <c r="BP158" s="482">
        <f t="shared" si="133"/>
        <v>0</v>
      </c>
      <c r="BQ158" s="479">
        <f t="shared" si="102"/>
        <v>0</v>
      </c>
      <c r="BR158" s="480"/>
      <c r="BS158" s="481"/>
      <c r="BT158" s="481"/>
      <c r="BU158" s="481"/>
      <c r="BV158" s="482"/>
      <c r="BW158" s="481"/>
      <c r="BX158" s="481"/>
      <c r="BY158" s="483"/>
      <c r="BZ158" s="482">
        <f t="shared" si="91"/>
        <v>0</v>
      </c>
      <c r="CA158" s="479">
        <f t="shared" si="110"/>
        <v>0</v>
      </c>
      <c r="CB158" s="640"/>
      <c r="CC158" s="469"/>
      <c r="CD158" s="469"/>
      <c r="CE158" s="469"/>
      <c r="CF158" s="481"/>
      <c r="CG158" s="481"/>
      <c r="CH158" s="481"/>
      <c r="CI158" s="483"/>
      <c r="CJ158" s="485">
        <f t="shared" si="111"/>
        <v>0</v>
      </c>
      <c r="CK158" s="486">
        <f t="shared" si="103"/>
        <v>0</v>
      </c>
      <c r="CL158" s="836">
        <f t="shared" si="112"/>
        <v>0</v>
      </c>
      <c r="CM158" s="855"/>
      <c r="CN158" s="747"/>
      <c r="CO158" s="747"/>
      <c r="CP158" s="747"/>
      <c r="CQ158" s="747"/>
      <c r="CR158" s="747"/>
      <c r="CS158" s="471">
        <f t="shared" si="113"/>
        <v>0</v>
      </c>
      <c r="CT158" s="488"/>
      <c r="CU158" s="469"/>
      <c r="CV158" s="469"/>
      <c r="CW158" s="469"/>
      <c r="CX158" s="489"/>
      <c r="CY158" s="490"/>
      <c r="CZ158" s="491">
        <f t="shared" si="114"/>
        <v>0</v>
      </c>
      <c r="DA158" s="491">
        <f t="shared" si="92"/>
        <v>0</v>
      </c>
      <c r="DB158" s="492">
        <f t="shared" si="104"/>
        <v>0</v>
      </c>
      <c r="DC158" s="493">
        <f t="shared" si="93"/>
        <v>0</v>
      </c>
      <c r="DD158" s="494">
        <f t="shared" si="117"/>
        <v>0</v>
      </c>
      <c r="DE158" s="494">
        <f t="shared" si="116"/>
        <v>0</v>
      </c>
      <c r="DF158" s="494">
        <f t="shared" si="120"/>
        <v>0</v>
      </c>
      <c r="DG158" s="494">
        <f t="shared" si="94"/>
        <v>0</v>
      </c>
      <c r="DH158" s="494">
        <f t="shared" si="95"/>
        <v>0</v>
      </c>
      <c r="DI158" s="494">
        <f t="shared" si="121"/>
        <v>0</v>
      </c>
      <c r="DJ158" s="494">
        <f t="shared" si="96"/>
        <v>0</v>
      </c>
      <c r="DK158" s="494">
        <f t="shared" si="105"/>
        <v>0</v>
      </c>
      <c r="DL158" s="479">
        <f t="shared" si="122"/>
        <v>0</v>
      </c>
      <c r="DQ158" s="169">
        <f t="shared" si="141"/>
        <v>0</v>
      </c>
      <c r="DR158" s="169">
        <f t="shared" si="141"/>
        <v>0</v>
      </c>
      <c r="DS158" s="169">
        <f t="shared" si="141"/>
        <v>0</v>
      </c>
      <c r="DT158" s="169">
        <f t="shared" si="141"/>
        <v>0</v>
      </c>
      <c r="DU158" s="169">
        <f t="shared" si="141"/>
        <v>0</v>
      </c>
      <c r="DV158" s="169">
        <f t="shared" si="141"/>
        <v>0</v>
      </c>
      <c r="DW158" s="169">
        <f t="shared" si="141"/>
        <v>0</v>
      </c>
      <c r="DX158" s="169">
        <f t="shared" si="141"/>
        <v>0</v>
      </c>
      <c r="DY158" s="169">
        <f t="shared" si="141"/>
        <v>0</v>
      </c>
      <c r="DZ158" s="169">
        <f t="shared" si="141"/>
        <v>0</v>
      </c>
      <c r="EA158" s="169">
        <f t="shared" si="141"/>
        <v>0</v>
      </c>
      <c r="EB158" s="169">
        <f t="shared" si="141"/>
        <v>0</v>
      </c>
      <c r="EC158" s="169">
        <f t="shared" si="141"/>
        <v>0</v>
      </c>
      <c r="ED158" s="169">
        <f t="shared" si="141"/>
        <v>0</v>
      </c>
      <c r="EE158" s="169">
        <f t="shared" si="141"/>
        <v>0</v>
      </c>
      <c r="EF158" s="169">
        <f t="shared" si="141"/>
        <v>0</v>
      </c>
      <c r="EG158" s="169">
        <f t="shared" si="142"/>
        <v>0</v>
      </c>
      <c r="EH158" s="169">
        <f t="shared" si="142"/>
        <v>0</v>
      </c>
      <c r="EI158" s="169">
        <f t="shared" si="142"/>
        <v>0</v>
      </c>
      <c r="EJ158" s="169">
        <f t="shared" si="142"/>
        <v>0</v>
      </c>
      <c r="EK158" s="169">
        <f t="shared" si="142"/>
        <v>0</v>
      </c>
      <c r="EL158" s="169">
        <f t="shared" si="142"/>
        <v>0</v>
      </c>
      <c r="EM158" s="169">
        <f t="shared" si="142"/>
        <v>0</v>
      </c>
      <c r="EN158" s="169">
        <f t="shared" si="142"/>
        <v>0</v>
      </c>
      <c r="EP158" s="169">
        <f t="shared" si="143"/>
        <v>0</v>
      </c>
      <c r="EQ158" s="169">
        <f t="shared" si="143"/>
        <v>0</v>
      </c>
      <c r="ER158" s="169">
        <f t="shared" si="143"/>
        <v>0</v>
      </c>
      <c r="ES158" s="169">
        <f t="shared" si="143"/>
        <v>0</v>
      </c>
      <c r="ET158" s="169">
        <f t="shared" si="143"/>
        <v>0</v>
      </c>
      <c r="EU158" s="169">
        <f t="shared" si="143"/>
        <v>0</v>
      </c>
      <c r="EV158" s="169">
        <f t="shared" si="143"/>
        <v>0</v>
      </c>
      <c r="EW158" s="169">
        <f t="shared" si="143"/>
        <v>0</v>
      </c>
      <c r="EX158" s="169">
        <f t="shared" si="143"/>
        <v>0</v>
      </c>
      <c r="EY158" s="169">
        <f t="shared" si="143"/>
        <v>0</v>
      </c>
      <c r="EZ158" s="169">
        <f t="shared" si="143"/>
        <v>0</v>
      </c>
      <c r="FA158" s="169">
        <f t="shared" si="143"/>
        <v>0</v>
      </c>
      <c r="FB158" s="169">
        <f t="shared" si="143"/>
        <v>0</v>
      </c>
      <c r="FC158" s="169">
        <f t="shared" si="143"/>
        <v>0</v>
      </c>
      <c r="FD158" s="169">
        <f t="shared" si="143"/>
        <v>0</v>
      </c>
      <c r="FE158" s="169">
        <f t="shared" si="143"/>
        <v>0</v>
      </c>
      <c r="FF158" s="169">
        <f t="shared" si="145"/>
        <v>0</v>
      </c>
      <c r="FG158" s="169">
        <f t="shared" si="145"/>
        <v>0</v>
      </c>
      <c r="FH158" s="169">
        <f t="shared" si="145"/>
        <v>0</v>
      </c>
      <c r="FI158" s="169">
        <f t="shared" si="145"/>
        <v>0</v>
      </c>
      <c r="FJ158" s="169">
        <f t="shared" si="145"/>
        <v>0</v>
      </c>
      <c r="FK158" s="169">
        <f t="shared" si="145"/>
        <v>0</v>
      </c>
      <c r="FL158" s="169">
        <f t="shared" si="145"/>
        <v>0</v>
      </c>
      <c r="FM158" s="169">
        <f t="shared" si="145"/>
        <v>0</v>
      </c>
      <c r="FO158" s="169">
        <f t="shared" si="144"/>
        <v>0</v>
      </c>
      <c r="FP158" s="169">
        <f t="shared" si="144"/>
        <v>0</v>
      </c>
      <c r="FQ158" s="169">
        <f t="shared" si="144"/>
        <v>0</v>
      </c>
      <c r="FR158" s="169">
        <f t="shared" si="144"/>
        <v>0</v>
      </c>
      <c r="FS158" s="169">
        <f t="shared" si="144"/>
        <v>0</v>
      </c>
      <c r="FT158" s="169">
        <f t="shared" si="144"/>
        <v>0</v>
      </c>
      <c r="FU158" s="169">
        <f t="shared" si="144"/>
        <v>0</v>
      </c>
      <c r="FV158" s="169">
        <f t="shared" si="144"/>
        <v>0</v>
      </c>
      <c r="FW158" s="169">
        <f t="shared" si="144"/>
        <v>0</v>
      </c>
      <c r="FX158" s="169">
        <f t="shared" si="144"/>
        <v>0</v>
      </c>
      <c r="FY158" s="169">
        <f t="shared" si="144"/>
        <v>0</v>
      </c>
      <c r="FZ158" s="169">
        <f t="shared" si="144"/>
        <v>0</v>
      </c>
      <c r="GA158" s="169">
        <f t="shared" si="144"/>
        <v>0</v>
      </c>
      <c r="GB158" s="169">
        <f t="shared" si="144"/>
        <v>0</v>
      </c>
      <c r="GC158" s="169">
        <f t="shared" si="144"/>
        <v>0</v>
      </c>
      <c r="GD158" s="169">
        <f t="shared" si="144"/>
        <v>0</v>
      </c>
      <c r="GE158" s="169">
        <f t="shared" si="146"/>
        <v>0</v>
      </c>
      <c r="GF158" s="169">
        <f t="shared" si="146"/>
        <v>0</v>
      </c>
      <c r="GG158" s="169">
        <f t="shared" si="146"/>
        <v>0</v>
      </c>
      <c r="GH158" s="169">
        <f t="shared" si="146"/>
        <v>0</v>
      </c>
      <c r="GI158" s="169">
        <f t="shared" si="146"/>
        <v>0</v>
      </c>
      <c r="GJ158" s="169">
        <f t="shared" si="146"/>
        <v>0</v>
      </c>
      <c r="GK158" s="169">
        <f t="shared" si="146"/>
        <v>0</v>
      </c>
      <c r="GL158" s="169">
        <f t="shared" si="146"/>
        <v>0</v>
      </c>
    </row>
    <row r="159" spans="1:194" s="169" customFormat="1">
      <c r="A159" s="499"/>
      <c r="B159" s="499"/>
      <c r="D159" s="761"/>
      <c r="E159" s="519"/>
      <c r="F159" s="519"/>
      <c r="G159" s="519"/>
      <c r="H159" s="627"/>
      <c r="I159" s="518"/>
      <c r="J159" s="516"/>
      <c r="K159" s="516"/>
      <c r="L159" s="519"/>
      <c r="M159" s="519"/>
      <c r="N159" s="520"/>
      <c r="O159" s="521"/>
      <c r="P159" s="522"/>
      <c r="Q159" s="523"/>
      <c r="R159" s="523"/>
      <c r="S159" s="524"/>
      <c r="T159" s="524"/>
      <c r="U159" s="524"/>
      <c r="V159" s="525"/>
      <c r="W159" s="525"/>
      <c r="X159" s="526"/>
      <c r="Y159" s="527"/>
      <c r="Z159" s="762"/>
      <c r="AA159" s="529"/>
      <c r="AB159" s="530"/>
      <c r="AC159" s="530"/>
      <c r="AD159" s="530"/>
      <c r="AE159" s="531"/>
      <c r="AF159" s="532"/>
      <c r="AG159" s="628"/>
      <c r="AH159" s="534"/>
      <c r="AI159" s="534"/>
      <c r="AJ159" s="534"/>
      <c r="AK159" s="534"/>
      <c r="AL159" s="534"/>
      <c r="AM159" s="534"/>
      <c r="AN159" s="534"/>
      <c r="AO159" s="536"/>
      <c r="AP159" s="763"/>
      <c r="AQ159" s="764"/>
      <c r="AR159" s="764"/>
      <c r="AS159" s="764"/>
      <c r="AT159" s="765"/>
      <c r="AU159" s="534"/>
      <c r="AV159" s="534"/>
      <c r="AW159" s="545"/>
      <c r="AX159" s="536"/>
      <c r="AY159" s="763"/>
      <c r="AZ159" s="534"/>
      <c r="BA159" s="534"/>
      <c r="BB159" s="544"/>
      <c r="BC159" s="534"/>
      <c r="BD159" s="534"/>
      <c r="BE159" s="534"/>
      <c r="BF159" s="545"/>
      <c r="BG159" s="631"/>
      <c r="BH159" s="766"/>
      <c r="BI159" s="548"/>
      <c r="BJ159" s="548"/>
      <c r="BK159" s="548"/>
      <c r="BL159" s="549"/>
      <c r="BM159" s="548"/>
      <c r="BN159" s="548"/>
      <c r="BO159" s="550"/>
      <c r="BP159" s="549"/>
      <c r="BQ159" s="631"/>
      <c r="BR159" s="766"/>
      <c r="BS159" s="548"/>
      <c r="BT159" s="548"/>
      <c r="BU159" s="548"/>
      <c r="BV159" s="549"/>
      <c r="BW159" s="548"/>
      <c r="BX159" s="548"/>
      <c r="BY159" s="550"/>
      <c r="BZ159" s="549"/>
      <c r="CA159" s="631"/>
      <c r="CB159" s="767"/>
      <c r="CC159" s="534"/>
      <c r="CD159" s="534"/>
      <c r="CE159" s="534"/>
      <c r="CF159" s="548"/>
      <c r="CG159" s="548"/>
      <c r="CH159" s="548"/>
      <c r="CI159" s="550"/>
      <c r="CJ159" s="768"/>
      <c r="CK159" s="630"/>
      <c r="CL159" s="838"/>
      <c r="CM159" s="854"/>
      <c r="CN159" s="747"/>
      <c r="CO159" s="747"/>
      <c r="CP159" s="747"/>
      <c r="CQ159" s="747"/>
      <c r="CR159" s="856"/>
      <c r="CS159" s="471">
        <f t="shared" si="113"/>
        <v>0</v>
      </c>
      <c r="CT159" s="628"/>
      <c r="CU159" s="534"/>
      <c r="CV159" s="534"/>
      <c r="CW159" s="534"/>
      <c r="CX159" s="769"/>
      <c r="CY159" s="770"/>
      <c r="CZ159" s="771"/>
      <c r="DA159" s="771"/>
      <c r="DB159" s="1045"/>
      <c r="DC159" s="772"/>
      <c r="DD159" s="546"/>
      <c r="DE159" s="546"/>
      <c r="DF159" s="546"/>
      <c r="DG159" s="546"/>
      <c r="DH159" s="546"/>
      <c r="DI159" s="546"/>
      <c r="DJ159" s="546"/>
      <c r="DK159" s="546"/>
      <c r="DL159" s="631"/>
    </row>
    <row r="160" spans="1:194" s="169" customFormat="1">
      <c r="A160" s="499"/>
      <c r="B160" s="499"/>
      <c r="D160" s="761"/>
      <c r="E160" s="519"/>
      <c r="F160" s="519"/>
      <c r="G160" s="519"/>
      <c r="H160" s="627"/>
      <c r="I160" s="518"/>
      <c r="J160" s="516"/>
      <c r="K160" s="516"/>
      <c r="L160" s="519"/>
      <c r="M160" s="519"/>
      <c r="N160" s="520"/>
      <c r="O160" s="521"/>
      <c r="P160" s="522"/>
      <c r="Q160" s="523"/>
      <c r="R160" s="523"/>
      <c r="S160" s="524"/>
      <c r="T160" s="524"/>
      <c r="U160" s="524"/>
      <c r="V160" s="525"/>
      <c r="W160" s="525"/>
      <c r="X160" s="526"/>
      <c r="Y160" s="527"/>
      <c r="Z160" s="762"/>
      <c r="AA160" s="529"/>
      <c r="AB160" s="530"/>
      <c r="AC160" s="530"/>
      <c r="AD160" s="530"/>
      <c r="AE160" s="531"/>
      <c r="AF160" s="532"/>
      <c r="AG160" s="628"/>
      <c r="AH160" s="534"/>
      <c r="AI160" s="534"/>
      <c r="AJ160" s="534"/>
      <c r="AK160" s="534"/>
      <c r="AL160" s="534"/>
      <c r="AM160" s="534"/>
      <c r="AN160" s="534"/>
      <c r="AO160" s="536"/>
      <c r="AP160" s="763"/>
      <c r="AQ160" s="764"/>
      <c r="AR160" s="764"/>
      <c r="AS160" s="764"/>
      <c r="AT160" s="765"/>
      <c r="AU160" s="534"/>
      <c r="AV160" s="534"/>
      <c r="AW160" s="545"/>
      <c r="AX160" s="536"/>
      <c r="AY160" s="763"/>
      <c r="AZ160" s="534"/>
      <c r="BA160" s="534"/>
      <c r="BB160" s="544"/>
      <c r="BC160" s="534"/>
      <c r="BD160" s="534"/>
      <c r="BE160" s="534"/>
      <c r="BF160" s="545"/>
      <c r="BG160" s="631"/>
      <c r="BH160" s="766"/>
      <c r="BI160" s="548"/>
      <c r="BJ160" s="548"/>
      <c r="BK160" s="548"/>
      <c r="BL160" s="549"/>
      <c r="BM160" s="548"/>
      <c r="BN160" s="548"/>
      <c r="BO160" s="550"/>
      <c r="BP160" s="549"/>
      <c r="BQ160" s="631"/>
      <c r="BR160" s="766"/>
      <c r="BS160" s="548"/>
      <c r="BT160" s="548"/>
      <c r="BU160" s="548"/>
      <c r="BV160" s="549"/>
      <c r="BW160" s="548"/>
      <c r="BX160" s="548"/>
      <c r="BY160" s="550"/>
      <c r="BZ160" s="549"/>
      <c r="CA160" s="631"/>
      <c r="CB160" s="767"/>
      <c r="CC160" s="534"/>
      <c r="CD160" s="534"/>
      <c r="CE160" s="534"/>
      <c r="CF160" s="548"/>
      <c r="CG160" s="548"/>
      <c r="CH160" s="548"/>
      <c r="CI160" s="550"/>
      <c r="CJ160" s="768"/>
      <c r="CK160" s="630"/>
      <c r="CL160" s="838"/>
      <c r="CM160" s="854"/>
      <c r="CN160" s="747"/>
      <c r="CO160" s="747"/>
      <c r="CP160" s="747"/>
      <c r="CQ160" s="747"/>
      <c r="CR160" s="856"/>
      <c r="CS160" s="471">
        <f t="shared" si="113"/>
        <v>0</v>
      </c>
      <c r="CT160" s="628"/>
      <c r="CU160" s="534"/>
      <c r="CV160" s="534"/>
      <c r="CW160" s="534"/>
      <c r="CX160" s="769"/>
      <c r="CY160" s="770"/>
      <c r="CZ160" s="771"/>
      <c r="DA160" s="771"/>
      <c r="DB160" s="1045"/>
      <c r="DC160" s="772"/>
      <c r="DD160" s="546"/>
      <c r="DE160" s="546"/>
      <c r="DF160" s="546"/>
      <c r="DG160" s="546"/>
      <c r="DH160" s="546"/>
      <c r="DI160" s="546"/>
      <c r="DJ160" s="546"/>
      <c r="DK160" s="546"/>
      <c r="DL160" s="631"/>
    </row>
    <row r="161" spans="1:194" s="169" customFormat="1">
      <c r="A161" s="499"/>
      <c r="B161" s="499"/>
      <c r="D161" s="761"/>
      <c r="E161" s="519"/>
      <c r="F161" s="519"/>
      <c r="G161" s="519"/>
      <c r="H161" s="627"/>
      <c r="I161" s="518"/>
      <c r="J161" s="516"/>
      <c r="K161" s="516"/>
      <c r="L161" s="519"/>
      <c r="M161" s="519"/>
      <c r="N161" s="520"/>
      <c r="O161" s="521"/>
      <c r="P161" s="522"/>
      <c r="Q161" s="523"/>
      <c r="R161" s="523"/>
      <c r="S161" s="524"/>
      <c r="T161" s="524"/>
      <c r="U161" s="524"/>
      <c r="V161" s="525"/>
      <c r="W161" s="525"/>
      <c r="X161" s="526"/>
      <c r="Y161" s="527"/>
      <c r="Z161" s="762"/>
      <c r="AA161" s="529"/>
      <c r="AB161" s="530"/>
      <c r="AC161" s="530"/>
      <c r="AD161" s="530"/>
      <c r="AE161" s="531"/>
      <c r="AF161" s="532"/>
      <c r="AG161" s="628"/>
      <c r="AH161" s="534"/>
      <c r="AI161" s="534"/>
      <c r="AJ161" s="534"/>
      <c r="AK161" s="534"/>
      <c r="AL161" s="534"/>
      <c r="AM161" s="534"/>
      <c r="AN161" s="534"/>
      <c r="AO161" s="536"/>
      <c r="AP161" s="763"/>
      <c r="AQ161" s="764"/>
      <c r="AR161" s="764"/>
      <c r="AS161" s="764"/>
      <c r="AT161" s="765"/>
      <c r="AU161" s="534"/>
      <c r="AV161" s="534"/>
      <c r="AW161" s="545"/>
      <c r="AX161" s="536"/>
      <c r="AY161" s="763"/>
      <c r="AZ161" s="534"/>
      <c r="BA161" s="534"/>
      <c r="BB161" s="544"/>
      <c r="BC161" s="534"/>
      <c r="BD161" s="534"/>
      <c r="BE161" s="534"/>
      <c r="BF161" s="545"/>
      <c r="BG161" s="631"/>
      <c r="BH161" s="766"/>
      <c r="BI161" s="548"/>
      <c r="BJ161" s="548"/>
      <c r="BK161" s="548"/>
      <c r="BL161" s="549"/>
      <c r="BM161" s="548"/>
      <c r="BN161" s="548"/>
      <c r="BO161" s="550"/>
      <c r="BP161" s="549"/>
      <c r="BQ161" s="631"/>
      <c r="BR161" s="766"/>
      <c r="BS161" s="548"/>
      <c r="BT161" s="548"/>
      <c r="BU161" s="548"/>
      <c r="BV161" s="549"/>
      <c r="BW161" s="548"/>
      <c r="BX161" s="548"/>
      <c r="BY161" s="550"/>
      <c r="BZ161" s="549"/>
      <c r="CA161" s="631"/>
      <c r="CB161" s="767"/>
      <c r="CC161" s="534"/>
      <c r="CD161" s="534"/>
      <c r="CE161" s="534"/>
      <c r="CF161" s="548"/>
      <c r="CG161" s="548"/>
      <c r="CH161" s="548"/>
      <c r="CI161" s="550"/>
      <c r="CJ161" s="768"/>
      <c r="CK161" s="630"/>
      <c r="CL161" s="838"/>
      <c r="CM161" s="854"/>
      <c r="CN161" s="747"/>
      <c r="CO161" s="747"/>
      <c r="CP161" s="747"/>
      <c r="CQ161" s="747"/>
      <c r="CR161" s="856"/>
      <c r="CS161" s="471">
        <f t="shared" si="113"/>
        <v>0</v>
      </c>
      <c r="CT161" s="628"/>
      <c r="CU161" s="534"/>
      <c r="CV161" s="534"/>
      <c r="CW161" s="534"/>
      <c r="CX161" s="769"/>
      <c r="CY161" s="770"/>
      <c r="CZ161" s="771"/>
      <c r="DA161" s="771"/>
      <c r="DB161" s="1045"/>
      <c r="DC161" s="772"/>
      <c r="DD161" s="546"/>
      <c r="DE161" s="546"/>
      <c r="DF161" s="546"/>
      <c r="DG161" s="546"/>
      <c r="DH161" s="546"/>
      <c r="DI161" s="546"/>
      <c r="DJ161" s="546"/>
      <c r="DK161" s="546"/>
      <c r="DL161" s="631"/>
    </row>
    <row r="162" spans="1:194" s="169" customFormat="1">
      <c r="A162" s="499"/>
      <c r="B162" s="499"/>
      <c r="D162" s="761"/>
      <c r="E162" s="519"/>
      <c r="F162" s="519"/>
      <c r="G162" s="519"/>
      <c r="H162" s="627"/>
      <c r="I162" s="518"/>
      <c r="J162" s="516"/>
      <c r="K162" s="516"/>
      <c r="L162" s="519"/>
      <c r="M162" s="519"/>
      <c r="N162" s="520"/>
      <c r="O162" s="521"/>
      <c r="P162" s="522"/>
      <c r="Q162" s="523"/>
      <c r="R162" s="523"/>
      <c r="S162" s="524"/>
      <c r="T162" s="524"/>
      <c r="U162" s="524"/>
      <c r="V162" s="525"/>
      <c r="W162" s="525"/>
      <c r="X162" s="526"/>
      <c r="Y162" s="527"/>
      <c r="Z162" s="762"/>
      <c r="AA162" s="529"/>
      <c r="AB162" s="530"/>
      <c r="AC162" s="530"/>
      <c r="AD162" s="530"/>
      <c r="AE162" s="531"/>
      <c r="AF162" s="532"/>
      <c r="AG162" s="628"/>
      <c r="AH162" s="534"/>
      <c r="AI162" s="534"/>
      <c r="AJ162" s="534"/>
      <c r="AK162" s="534"/>
      <c r="AL162" s="534"/>
      <c r="AM162" s="534"/>
      <c r="AN162" s="534"/>
      <c r="AO162" s="536"/>
      <c r="AP162" s="763"/>
      <c r="AQ162" s="764"/>
      <c r="AR162" s="764"/>
      <c r="AS162" s="764"/>
      <c r="AT162" s="765"/>
      <c r="AU162" s="534"/>
      <c r="AV162" s="534"/>
      <c r="AW162" s="545"/>
      <c r="AX162" s="536"/>
      <c r="AY162" s="763"/>
      <c r="AZ162" s="534"/>
      <c r="BA162" s="534"/>
      <c r="BB162" s="544"/>
      <c r="BC162" s="534"/>
      <c r="BD162" s="534"/>
      <c r="BE162" s="534"/>
      <c r="BF162" s="545"/>
      <c r="BG162" s="631"/>
      <c r="BH162" s="766"/>
      <c r="BI162" s="548"/>
      <c r="BJ162" s="548"/>
      <c r="BK162" s="548"/>
      <c r="BL162" s="549"/>
      <c r="BM162" s="548"/>
      <c r="BN162" s="548"/>
      <c r="BO162" s="550"/>
      <c r="BP162" s="549"/>
      <c r="BQ162" s="631"/>
      <c r="BR162" s="766"/>
      <c r="BS162" s="548"/>
      <c r="BT162" s="548"/>
      <c r="BU162" s="548"/>
      <c r="BV162" s="549"/>
      <c r="BW162" s="548"/>
      <c r="BX162" s="548"/>
      <c r="BY162" s="550"/>
      <c r="BZ162" s="549"/>
      <c r="CA162" s="631"/>
      <c r="CB162" s="767"/>
      <c r="CC162" s="534"/>
      <c r="CD162" s="534"/>
      <c r="CE162" s="534"/>
      <c r="CF162" s="548"/>
      <c r="CG162" s="548"/>
      <c r="CH162" s="548"/>
      <c r="CI162" s="550"/>
      <c r="CJ162" s="768"/>
      <c r="CK162" s="630"/>
      <c r="CL162" s="838"/>
      <c r="CM162" s="854"/>
      <c r="CN162" s="747"/>
      <c r="CO162" s="747"/>
      <c r="CP162" s="747"/>
      <c r="CQ162" s="747"/>
      <c r="CR162" s="856"/>
      <c r="CS162" s="471">
        <f t="shared" si="113"/>
        <v>0</v>
      </c>
      <c r="CT162" s="628"/>
      <c r="CU162" s="534"/>
      <c r="CV162" s="534"/>
      <c r="CW162" s="534"/>
      <c r="CX162" s="769"/>
      <c r="CY162" s="770"/>
      <c r="CZ162" s="771"/>
      <c r="DA162" s="771"/>
      <c r="DB162" s="1045"/>
      <c r="DC162" s="772"/>
      <c r="DD162" s="546"/>
      <c r="DE162" s="546"/>
      <c r="DF162" s="546"/>
      <c r="DG162" s="546"/>
      <c r="DH162" s="546"/>
      <c r="DI162" s="546"/>
      <c r="DJ162" s="546"/>
      <c r="DK162" s="546"/>
      <c r="DL162" s="631"/>
    </row>
    <row r="163" spans="1:194" s="642" customFormat="1" ht="13.5" thickBot="1">
      <c r="A163" s="641"/>
      <c r="B163" s="641"/>
      <c r="D163" s="643"/>
      <c r="E163" s="575"/>
      <c r="F163" s="575"/>
      <c r="G163" s="575"/>
      <c r="H163" s="576"/>
      <c r="I163" s="577"/>
      <c r="J163" s="578"/>
      <c r="K163" s="578"/>
      <c r="L163" s="575"/>
      <c r="M163" s="575"/>
      <c r="N163" s="579"/>
      <c r="O163" s="580">
        <f t="shared" si="97"/>
        <v>0</v>
      </c>
      <c r="P163" s="581"/>
      <c r="Q163" s="582">
        <f t="shared" si="98"/>
        <v>0</v>
      </c>
      <c r="R163" s="582">
        <f t="shared" si="99"/>
        <v>0</v>
      </c>
      <c r="S163" s="583" t="e">
        <f>#REF!</f>
        <v>#REF!</v>
      </c>
      <c r="T163" s="583">
        <v>64</v>
      </c>
      <c r="U163" s="583" t="e">
        <f t="shared" si="100"/>
        <v>#REF!</v>
      </c>
      <c r="V163" s="584"/>
      <c r="W163" s="584"/>
      <c r="X163" s="585">
        <f t="shared" si="101"/>
        <v>0</v>
      </c>
      <c r="Y163" s="586">
        <f t="shared" si="106"/>
        <v>0</v>
      </c>
      <c r="Z163" s="587"/>
      <c r="AA163" s="588"/>
      <c r="AB163" s="589"/>
      <c r="AC163" s="589"/>
      <c r="AD163" s="589"/>
      <c r="AE163" s="590"/>
      <c r="AF163" s="591">
        <f t="shared" si="107"/>
        <v>0</v>
      </c>
      <c r="AG163" s="556"/>
      <c r="AH163" s="540"/>
      <c r="AI163" s="540"/>
      <c r="AJ163" s="540"/>
      <c r="AK163" s="540"/>
      <c r="AL163" s="540"/>
      <c r="AM163" s="540"/>
      <c r="AN163" s="540"/>
      <c r="AO163" s="542">
        <f t="shared" si="108"/>
        <v>0</v>
      </c>
      <c r="AP163" s="537"/>
      <c r="AQ163" s="538"/>
      <c r="AR163" s="538"/>
      <c r="AS163" s="538"/>
      <c r="AT163" s="539"/>
      <c r="AU163" s="540"/>
      <c r="AV163" s="540"/>
      <c r="AW163" s="541"/>
      <c r="AX163" s="542">
        <f t="shared" si="109"/>
        <v>0</v>
      </c>
      <c r="AY163" s="537"/>
      <c r="AZ163" s="540"/>
      <c r="BA163" s="540"/>
      <c r="BB163" s="592"/>
      <c r="BC163" s="540"/>
      <c r="BD163" s="540"/>
      <c r="BE163" s="540"/>
      <c r="BF163" s="541"/>
      <c r="BG163" s="562">
        <f t="shared" si="147"/>
        <v>0</v>
      </c>
      <c r="BH163" s="593"/>
      <c r="BI163" s="552"/>
      <c r="BJ163" s="552"/>
      <c r="BK163" s="552"/>
      <c r="BL163" s="594"/>
      <c r="BM163" s="552"/>
      <c r="BN163" s="552"/>
      <c r="BO163" s="553"/>
      <c r="BP163" s="594">
        <f t="shared" si="133"/>
        <v>0</v>
      </c>
      <c r="BQ163" s="562">
        <f t="shared" si="102"/>
        <v>0</v>
      </c>
      <c r="BR163" s="593"/>
      <c r="BS163" s="552"/>
      <c r="BT163" s="552"/>
      <c r="BU163" s="552"/>
      <c r="BV163" s="594"/>
      <c r="BW163" s="552"/>
      <c r="BX163" s="552"/>
      <c r="BY163" s="553"/>
      <c r="BZ163" s="594">
        <f t="shared" si="91"/>
        <v>0</v>
      </c>
      <c r="CA163" s="562">
        <f t="shared" si="110"/>
        <v>0</v>
      </c>
      <c r="CB163" s="644"/>
      <c r="CC163" s="540"/>
      <c r="CD163" s="540"/>
      <c r="CE163" s="540"/>
      <c r="CF163" s="552"/>
      <c r="CG163" s="552"/>
      <c r="CH163" s="552"/>
      <c r="CI163" s="553"/>
      <c r="CJ163" s="554">
        <f t="shared" si="111"/>
        <v>0</v>
      </c>
      <c r="CK163" s="645">
        <f t="shared" si="103"/>
        <v>0</v>
      </c>
      <c r="CL163" s="857">
        <f t="shared" si="112"/>
        <v>0</v>
      </c>
      <c r="CM163" s="858"/>
      <c r="CN163" s="859"/>
      <c r="CO163" s="859"/>
      <c r="CP163" s="859"/>
      <c r="CQ163" s="859"/>
      <c r="CR163" s="860"/>
      <c r="CS163" s="542">
        <f t="shared" si="113"/>
        <v>0</v>
      </c>
      <c r="CT163" s="556"/>
      <c r="CU163" s="540"/>
      <c r="CV163" s="540"/>
      <c r="CW163" s="540"/>
      <c r="CX163" s="557"/>
      <c r="CY163" s="558"/>
      <c r="CZ163" s="559">
        <f t="shared" si="114"/>
        <v>0</v>
      </c>
      <c r="DA163" s="559">
        <f t="shared" si="92"/>
        <v>0</v>
      </c>
      <c r="DB163" s="1046">
        <f t="shared" si="104"/>
        <v>0</v>
      </c>
      <c r="DC163" s="560">
        <f t="shared" si="93"/>
        <v>0</v>
      </c>
      <c r="DD163" s="561">
        <f t="shared" si="117"/>
        <v>0</v>
      </c>
      <c r="DE163" s="561">
        <f t="shared" si="116"/>
        <v>0</v>
      </c>
      <c r="DF163" s="561">
        <f t="shared" si="120"/>
        <v>0</v>
      </c>
      <c r="DG163" s="561">
        <f t="shared" si="94"/>
        <v>0</v>
      </c>
      <c r="DH163" s="561">
        <f t="shared" si="95"/>
        <v>0</v>
      </c>
      <c r="DI163" s="561">
        <f t="shared" si="121"/>
        <v>0</v>
      </c>
      <c r="DJ163" s="561">
        <f t="shared" si="96"/>
        <v>0</v>
      </c>
      <c r="DK163" s="561">
        <f t="shared" si="105"/>
        <v>0</v>
      </c>
      <c r="DL163" s="562">
        <f t="shared" si="122"/>
        <v>0</v>
      </c>
      <c r="DQ163" s="169">
        <f t="shared" si="141"/>
        <v>0</v>
      </c>
      <c r="DR163" s="169">
        <f t="shared" si="141"/>
        <v>0</v>
      </c>
      <c r="DS163" s="169">
        <f t="shared" si="141"/>
        <v>0</v>
      </c>
      <c r="DT163" s="169">
        <f t="shared" si="141"/>
        <v>0</v>
      </c>
      <c r="DU163" s="169">
        <f t="shared" si="141"/>
        <v>0</v>
      </c>
      <c r="DV163" s="169">
        <f t="shared" si="141"/>
        <v>0</v>
      </c>
      <c r="DW163" s="169">
        <f t="shared" si="141"/>
        <v>0</v>
      </c>
      <c r="DX163" s="169">
        <f t="shared" si="141"/>
        <v>0</v>
      </c>
      <c r="DY163" s="169">
        <f t="shared" si="141"/>
        <v>0</v>
      </c>
      <c r="DZ163" s="169">
        <f t="shared" si="141"/>
        <v>0</v>
      </c>
      <c r="EA163" s="169">
        <f t="shared" si="141"/>
        <v>0</v>
      </c>
      <c r="EB163" s="169">
        <f t="shared" si="141"/>
        <v>0</v>
      </c>
      <c r="EC163" s="169">
        <f t="shared" si="141"/>
        <v>0</v>
      </c>
      <c r="ED163" s="169">
        <f t="shared" si="141"/>
        <v>0</v>
      </c>
      <c r="EE163" s="169">
        <f t="shared" si="141"/>
        <v>0</v>
      </c>
      <c r="EF163" s="169">
        <f t="shared" si="141"/>
        <v>0</v>
      </c>
      <c r="EG163" s="169">
        <f t="shared" si="142"/>
        <v>0</v>
      </c>
      <c r="EH163" s="169">
        <f t="shared" si="142"/>
        <v>0</v>
      </c>
      <c r="EI163" s="169">
        <f t="shared" si="142"/>
        <v>0</v>
      </c>
      <c r="EJ163" s="169">
        <f t="shared" si="142"/>
        <v>0</v>
      </c>
      <c r="EK163" s="169">
        <f t="shared" si="142"/>
        <v>0</v>
      </c>
      <c r="EL163" s="169">
        <f t="shared" si="142"/>
        <v>0</v>
      </c>
      <c r="EM163" s="169">
        <f t="shared" si="142"/>
        <v>0</v>
      </c>
      <c r="EN163" s="169">
        <f t="shared" si="142"/>
        <v>0</v>
      </c>
      <c r="EP163" s="169">
        <f t="shared" si="143"/>
        <v>0</v>
      </c>
      <c r="EQ163" s="169">
        <f t="shared" si="143"/>
        <v>0</v>
      </c>
      <c r="ER163" s="169">
        <f t="shared" si="143"/>
        <v>0</v>
      </c>
      <c r="ES163" s="169">
        <f t="shared" si="143"/>
        <v>0</v>
      </c>
      <c r="ET163" s="169">
        <f t="shared" si="143"/>
        <v>0</v>
      </c>
      <c r="EU163" s="169">
        <f t="shared" si="143"/>
        <v>0</v>
      </c>
      <c r="EV163" s="169">
        <f t="shared" si="143"/>
        <v>0</v>
      </c>
      <c r="EW163" s="169">
        <f t="shared" si="143"/>
        <v>0</v>
      </c>
      <c r="EX163" s="169">
        <f t="shared" si="143"/>
        <v>0</v>
      </c>
      <c r="EY163" s="169">
        <f t="shared" si="143"/>
        <v>0</v>
      </c>
      <c r="EZ163" s="169">
        <f t="shared" si="143"/>
        <v>0</v>
      </c>
      <c r="FA163" s="169">
        <f t="shared" si="143"/>
        <v>0</v>
      </c>
      <c r="FB163" s="169">
        <f t="shared" si="143"/>
        <v>0</v>
      </c>
      <c r="FC163" s="169">
        <f t="shared" si="143"/>
        <v>0</v>
      </c>
      <c r="FD163" s="169">
        <f t="shared" si="143"/>
        <v>0</v>
      </c>
      <c r="FE163" s="169">
        <f t="shared" si="143"/>
        <v>0</v>
      </c>
      <c r="FF163" s="169">
        <f t="shared" si="145"/>
        <v>0</v>
      </c>
      <c r="FG163" s="169">
        <f t="shared" si="145"/>
        <v>0</v>
      </c>
      <c r="FH163" s="169">
        <f t="shared" si="145"/>
        <v>0</v>
      </c>
      <c r="FI163" s="169">
        <f t="shared" si="145"/>
        <v>0</v>
      </c>
      <c r="FJ163" s="169">
        <f t="shared" si="145"/>
        <v>0</v>
      </c>
      <c r="FK163" s="169">
        <f t="shared" si="145"/>
        <v>0</v>
      </c>
      <c r="FL163" s="169">
        <f t="shared" si="145"/>
        <v>0</v>
      </c>
      <c r="FM163" s="169">
        <f t="shared" si="145"/>
        <v>0</v>
      </c>
      <c r="FO163" s="169">
        <f t="shared" si="144"/>
        <v>0</v>
      </c>
      <c r="FP163" s="169">
        <f t="shared" si="144"/>
        <v>0</v>
      </c>
      <c r="FQ163" s="169">
        <f t="shared" si="144"/>
        <v>0</v>
      </c>
      <c r="FR163" s="169">
        <f t="shared" si="144"/>
        <v>0</v>
      </c>
      <c r="FS163" s="169">
        <f t="shared" si="144"/>
        <v>0</v>
      </c>
      <c r="FT163" s="169">
        <f t="shared" si="144"/>
        <v>0</v>
      </c>
      <c r="FU163" s="169">
        <f t="shared" si="144"/>
        <v>0</v>
      </c>
      <c r="FV163" s="169">
        <f t="shared" si="144"/>
        <v>0</v>
      </c>
      <c r="FW163" s="169">
        <f t="shared" si="144"/>
        <v>0</v>
      </c>
      <c r="FX163" s="169">
        <f t="shared" si="144"/>
        <v>0</v>
      </c>
      <c r="FY163" s="169">
        <f t="shared" si="144"/>
        <v>0</v>
      </c>
      <c r="FZ163" s="169">
        <f t="shared" si="144"/>
        <v>0</v>
      </c>
      <c r="GA163" s="169">
        <f t="shared" si="144"/>
        <v>0</v>
      </c>
      <c r="GB163" s="169">
        <f t="shared" si="144"/>
        <v>0</v>
      </c>
      <c r="GC163" s="169">
        <f t="shared" si="144"/>
        <v>0</v>
      </c>
      <c r="GD163" s="169">
        <f t="shared" si="144"/>
        <v>0</v>
      </c>
      <c r="GE163" s="169">
        <f t="shared" si="146"/>
        <v>0</v>
      </c>
      <c r="GF163" s="169">
        <f t="shared" si="146"/>
        <v>0</v>
      </c>
      <c r="GG163" s="169">
        <f t="shared" si="146"/>
        <v>0</v>
      </c>
      <c r="GH163" s="169">
        <f t="shared" si="146"/>
        <v>0</v>
      </c>
      <c r="GI163" s="169">
        <f t="shared" si="146"/>
        <v>0</v>
      </c>
      <c r="GJ163" s="169">
        <f t="shared" si="146"/>
        <v>0</v>
      </c>
      <c r="GK163" s="169">
        <f t="shared" si="146"/>
        <v>0</v>
      </c>
      <c r="GL163" s="169">
        <f t="shared" si="146"/>
        <v>0</v>
      </c>
    </row>
    <row r="164" spans="1:194" s="169" customFormat="1" ht="25.5" hidden="1">
      <c r="A164" s="402" t="s">
        <v>317</v>
      </c>
      <c r="B164" s="403">
        <f>J$350</f>
        <v>4639648</v>
      </c>
      <c r="D164" s="646"/>
      <c r="E164" s="508"/>
      <c r="F164" s="508"/>
      <c r="G164" s="508"/>
      <c r="H164" s="597"/>
      <c r="I164" s="506"/>
      <c r="J164" s="453"/>
      <c r="K164" s="453"/>
      <c r="L164" s="450"/>
      <c r="M164" s="450"/>
      <c r="N164" s="454"/>
      <c r="O164" s="598">
        <f t="shared" si="97"/>
        <v>0</v>
      </c>
      <c r="P164" s="599"/>
      <c r="Q164" s="600">
        <f t="shared" si="98"/>
        <v>0</v>
      </c>
      <c r="R164" s="600">
        <f t="shared" si="99"/>
        <v>0</v>
      </c>
      <c r="S164" s="601" t="e">
        <f>#REF!</f>
        <v>#REF!</v>
      </c>
      <c r="T164" s="601">
        <v>65</v>
      </c>
      <c r="U164" s="601" t="e">
        <f t="shared" si="100"/>
        <v>#REF!</v>
      </c>
      <c r="V164" s="602"/>
      <c r="W164" s="602"/>
      <c r="X164" s="603">
        <f t="shared" si="101"/>
        <v>0</v>
      </c>
      <c r="Y164" s="604">
        <f t="shared" si="106"/>
        <v>0</v>
      </c>
      <c r="Z164" s="605"/>
      <c r="AA164" s="606"/>
      <c r="AB164" s="607"/>
      <c r="AC164" s="607"/>
      <c r="AD164" s="607"/>
      <c r="AE164" s="608"/>
      <c r="AF164" s="609">
        <f t="shared" si="107"/>
        <v>0</v>
      </c>
      <c r="AG164" s="610"/>
      <c r="AH164" s="574"/>
      <c r="AI164" s="574"/>
      <c r="AJ164" s="574"/>
      <c r="AK164" s="574"/>
      <c r="AL164" s="574"/>
      <c r="AM164" s="574"/>
      <c r="AN164" s="574"/>
      <c r="AO164" s="611">
        <f t="shared" si="108"/>
        <v>0</v>
      </c>
      <c r="AP164" s="430"/>
      <c r="AQ164" s="428"/>
      <c r="AR164" s="428"/>
      <c r="AS164" s="428"/>
      <c r="AT164" s="633"/>
      <c r="AU164" s="424"/>
      <c r="AV164" s="424"/>
      <c r="AW164" s="429"/>
      <c r="AX164" s="426">
        <f t="shared" si="109"/>
        <v>0</v>
      </c>
      <c r="AY164" s="422"/>
      <c r="AZ164" s="424"/>
      <c r="BA164" s="424"/>
      <c r="BB164" s="431"/>
      <c r="BC164" s="424"/>
      <c r="BD164" s="424"/>
      <c r="BE164" s="424"/>
      <c r="BF164" s="429"/>
      <c r="BG164" s="432">
        <f t="shared" si="147"/>
        <v>0</v>
      </c>
      <c r="BH164" s="433"/>
      <c r="BI164" s="434"/>
      <c r="BJ164" s="434"/>
      <c r="BK164" s="434"/>
      <c r="BL164" s="435"/>
      <c r="BM164" s="434"/>
      <c r="BN164" s="434"/>
      <c r="BO164" s="436"/>
      <c r="BP164" s="435">
        <f t="shared" si="133"/>
        <v>0</v>
      </c>
      <c r="BQ164" s="432">
        <f t="shared" si="102"/>
        <v>0</v>
      </c>
      <c r="BR164" s="433"/>
      <c r="BS164" s="434"/>
      <c r="BT164" s="434"/>
      <c r="BU164" s="434"/>
      <c r="BV164" s="435"/>
      <c r="BW164" s="434"/>
      <c r="BX164" s="434"/>
      <c r="BY164" s="436"/>
      <c r="BZ164" s="435">
        <f t="shared" si="91"/>
        <v>0</v>
      </c>
      <c r="CA164" s="432">
        <f t="shared" si="110"/>
        <v>0</v>
      </c>
      <c r="CB164" s="647"/>
      <c r="CC164" s="424"/>
      <c r="CD164" s="424"/>
      <c r="CE164" s="424"/>
      <c r="CF164" s="434"/>
      <c r="CG164" s="434"/>
      <c r="CH164" s="434"/>
      <c r="CI164" s="436"/>
      <c r="CJ164" s="438">
        <f t="shared" si="111"/>
        <v>0</v>
      </c>
      <c r="CK164" s="486">
        <f t="shared" si="103"/>
        <v>0</v>
      </c>
      <c r="CL164" s="648">
        <f t="shared" si="112"/>
        <v>0</v>
      </c>
      <c r="CM164" s="634"/>
      <c r="CN164" s="424"/>
      <c r="CO164" s="424"/>
      <c r="CP164" s="424"/>
      <c r="CQ164" s="424"/>
      <c r="CR164" s="436"/>
      <c r="CS164" s="426">
        <f t="shared" si="113"/>
        <v>0</v>
      </c>
      <c r="CT164" s="441"/>
      <c r="CU164" s="424"/>
      <c r="CV164" s="424"/>
      <c r="CW164" s="424"/>
      <c r="CX164" s="442"/>
      <c r="CY164" s="443"/>
      <c r="CZ164" s="446">
        <f t="shared" si="114"/>
        <v>0</v>
      </c>
      <c r="DA164" s="446">
        <f t="shared" si="92"/>
        <v>0</v>
      </c>
      <c r="DB164" s="445">
        <f t="shared" si="104"/>
        <v>0</v>
      </c>
      <c r="DC164" s="447">
        <f t="shared" si="93"/>
        <v>0</v>
      </c>
      <c r="DD164" s="448">
        <f t="shared" si="117"/>
        <v>0</v>
      </c>
      <c r="DE164" s="448">
        <f t="shared" si="116"/>
        <v>0</v>
      </c>
      <c r="DF164" s="448">
        <f t="shared" si="120"/>
        <v>0</v>
      </c>
      <c r="DG164" s="448">
        <f t="shared" si="94"/>
        <v>0</v>
      </c>
      <c r="DH164" s="448">
        <f t="shared" si="95"/>
        <v>0</v>
      </c>
      <c r="DI164" s="448">
        <f t="shared" si="121"/>
        <v>0</v>
      </c>
      <c r="DJ164" s="448">
        <f t="shared" si="96"/>
        <v>0</v>
      </c>
      <c r="DK164" s="448">
        <f t="shared" si="105"/>
        <v>0</v>
      </c>
      <c r="DL164" s="432">
        <f t="shared" si="122"/>
        <v>0</v>
      </c>
      <c r="DQ164" s="169">
        <f t="shared" si="141"/>
        <v>0</v>
      </c>
      <c r="DR164" s="169">
        <f t="shared" si="141"/>
        <v>0</v>
      </c>
      <c r="DS164" s="169">
        <f t="shared" si="141"/>
        <v>0</v>
      </c>
      <c r="DT164" s="169">
        <f t="shared" si="141"/>
        <v>0</v>
      </c>
      <c r="DU164" s="169">
        <f t="shared" si="141"/>
        <v>0</v>
      </c>
      <c r="DV164" s="169">
        <f t="shared" si="141"/>
        <v>0</v>
      </c>
      <c r="DW164" s="169">
        <f t="shared" si="141"/>
        <v>0</v>
      </c>
      <c r="DX164" s="169">
        <f t="shared" si="141"/>
        <v>0</v>
      </c>
      <c r="DY164" s="169">
        <f t="shared" si="141"/>
        <v>0</v>
      </c>
      <c r="DZ164" s="169">
        <f t="shared" si="141"/>
        <v>0</v>
      </c>
      <c r="EA164" s="169">
        <f t="shared" si="141"/>
        <v>0</v>
      </c>
      <c r="EB164" s="169">
        <f t="shared" si="141"/>
        <v>0</v>
      </c>
      <c r="EC164" s="169">
        <f t="shared" si="141"/>
        <v>0</v>
      </c>
      <c r="ED164" s="169">
        <f t="shared" si="141"/>
        <v>0</v>
      </c>
      <c r="EE164" s="169">
        <f t="shared" si="141"/>
        <v>0</v>
      </c>
      <c r="EF164" s="169">
        <f t="shared" si="141"/>
        <v>0</v>
      </c>
      <c r="EG164" s="169">
        <f t="shared" si="142"/>
        <v>0</v>
      </c>
      <c r="EH164" s="169">
        <f t="shared" si="142"/>
        <v>0</v>
      </c>
      <c r="EI164" s="169">
        <f t="shared" si="142"/>
        <v>0</v>
      </c>
      <c r="EJ164" s="169">
        <f t="shared" si="142"/>
        <v>0</v>
      </c>
      <c r="EK164" s="169">
        <f t="shared" si="142"/>
        <v>0</v>
      </c>
      <c r="EL164" s="169">
        <f t="shared" si="142"/>
        <v>0</v>
      </c>
      <c r="EM164" s="169">
        <f t="shared" si="142"/>
        <v>0</v>
      </c>
      <c r="EN164" s="169">
        <f t="shared" si="142"/>
        <v>0</v>
      </c>
      <c r="EP164" s="169">
        <f t="shared" si="143"/>
        <v>0</v>
      </c>
      <c r="EQ164" s="169">
        <f t="shared" si="143"/>
        <v>0</v>
      </c>
      <c r="ER164" s="169">
        <f t="shared" si="143"/>
        <v>0</v>
      </c>
      <c r="ES164" s="169">
        <f t="shared" si="143"/>
        <v>0</v>
      </c>
      <c r="ET164" s="169">
        <f t="shared" si="143"/>
        <v>0</v>
      </c>
      <c r="EU164" s="169">
        <f t="shared" si="143"/>
        <v>0</v>
      </c>
      <c r="EV164" s="169">
        <f t="shared" si="143"/>
        <v>0</v>
      </c>
      <c r="EW164" s="169">
        <f t="shared" si="143"/>
        <v>0</v>
      </c>
      <c r="EX164" s="169">
        <f t="shared" si="143"/>
        <v>0</v>
      </c>
      <c r="EY164" s="169">
        <f t="shared" si="143"/>
        <v>0</v>
      </c>
      <c r="EZ164" s="169">
        <f t="shared" si="143"/>
        <v>0</v>
      </c>
      <c r="FA164" s="169">
        <f t="shared" si="143"/>
        <v>0</v>
      </c>
      <c r="FB164" s="169">
        <f t="shared" si="143"/>
        <v>0</v>
      </c>
      <c r="FC164" s="169">
        <f t="shared" si="143"/>
        <v>0</v>
      </c>
      <c r="FD164" s="169">
        <f t="shared" si="143"/>
        <v>0</v>
      </c>
      <c r="FE164" s="169">
        <f t="shared" si="143"/>
        <v>0</v>
      </c>
      <c r="FF164" s="169">
        <f t="shared" si="145"/>
        <v>0</v>
      </c>
      <c r="FG164" s="169">
        <f t="shared" si="145"/>
        <v>0</v>
      </c>
      <c r="FH164" s="169">
        <f t="shared" si="145"/>
        <v>0</v>
      </c>
      <c r="FI164" s="169">
        <f t="shared" si="145"/>
        <v>0</v>
      </c>
      <c r="FJ164" s="169">
        <f t="shared" si="145"/>
        <v>0</v>
      </c>
      <c r="FK164" s="169">
        <f t="shared" si="145"/>
        <v>0</v>
      </c>
      <c r="FL164" s="169">
        <f t="shared" si="145"/>
        <v>0</v>
      </c>
      <c r="FM164" s="169">
        <f t="shared" si="145"/>
        <v>0</v>
      </c>
      <c r="FO164" s="169">
        <f t="shared" si="144"/>
        <v>0</v>
      </c>
      <c r="FP164" s="169">
        <f t="shared" si="144"/>
        <v>0</v>
      </c>
      <c r="FQ164" s="169">
        <f t="shared" si="144"/>
        <v>0</v>
      </c>
      <c r="FR164" s="169">
        <f t="shared" si="144"/>
        <v>0</v>
      </c>
      <c r="FS164" s="169">
        <f t="shared" si="144"/>
        <v>0</v>
      </c>
      <c r="FT164" s="169">
        <f t="shared" si="144"/>
        <v>0</v>
      </c>
      <c r="FU164" s="169">
        <f t="shared" si="144"/>
        <v>0</v>
      </c>
      <c r="FV164" s="169">
        <f t="shared" si="144"/>
        <v>0</v>
      </c>
      <c r="FW164" s="169">
        <f t="shared" si="144"/>
        <v>0</v>
      </c>
      <c r="FX164" s="169">
        <f t="shared" si="144"/>
        <v>0</v>
      </c>
      <c r="FY164" s="169">
        <f t="shared" si="144"/>
        <v>0</v>
      </c>
      <c r="FZ164" s="169">
        <f t="shared" si="144"/>
        <v>0</v>
      </c>
      <c r="GA164" s="169">
        <f t="shared" si="144"/>
        <v>0</v>
      </c>
      <c r="GB164" s="169">
        <f t="shared" si="144"/>
        <v>0</v>
      </c>
      <c r="GC164" s="169">
        <f t="shared" si="144"/>
        <v>0</v>
      </c>
      <c r="GD164" s="169">
        <f t="shared" si="144"/>
        <v>0</v>
      </c>
      <c r="GE164" s="169">
        <f t="shared" si="146"/>
        <v>0</v>
      </c>
      <c r="GF164" s="169">
        <f t="shared" si="146"/>
        <v>0</v>
      </c>
      <c r="GG164" s="169">
        <f t="shared" si="146"/>
        <v>0</v>
      </c>
      <c r="GH164" s="169">
        <f t="shared" si="146"/>
        <v>0</v>
      </c>
      <c r="GI164" s="169">
        <f t="shared" si="146"/>
        <v>0</v>
      </c>
      <c r="GJ164" s="169">
        <f t="shared" si="146"/>
        <v>0</v>
      </c>
      <c r="GK164" s="169">
        <f t="shared" si="146"/>
        <v>0</v>
      </c>
      <c r="GL164" s="169">
        <f t="shared" si="146"/>
        <v>0</v>
      </c>
    </row>
    <row r="165" spans="1:194" s="169" customFormat="1" ht="25.5" hidden="1">
      <c r="A165" s="402" t="s">
        <v>318</v>
      </c>
      <c r="B165" s="403">
        <f>L$344</f>
        <v>2377514.2425875412</v>
      </c>
      <c r="D165" s="646"/>
      <c r="E165" s="508"/>
      <c r="F165" s="450"/>
      <c r="G165" s="450"/>
      <c r="H165" s="500"/>
      <c r="I165" s="452"/>
      <c r="J165" s="453"/>
      <c r="K165" s="453"/>
      <c r="L165" s="450"/>
      <c r="M165" s="450"/>
      <c r="N165" s="454"/>
      <c r="O165" s="455">
        <f t="shared" si="97"/>
        <v>0</v>
      </c>
      <c r="P165" s="456"/>
      <c r="Q165" s="457">
        <f t="shared" si="98"/>
        <v>0</v>
      </c>
      <c r="R165" s="457">
        <f t="shared" si="99"/>
        <v>0</v>
      </c>
      <c r="S165" s="458" t="e">
        <f>#REF!</f>
        <v>#REF!</v>
      </c>
      <c r="T165" s="458">
        <v>66</v>
      </c>
      <c r="U165" s="458" t="e">
        <f t="shared" si="100"/>
        <v>#REF!</v>
      </c>
      <c r="V165" s="459"/>
      <c r="W165" s="459"/>
      <c r="X165" s="460">
        <f t="shared" si="101"/>
        <v>0</v>
      </c>
      <c r="Y165" s="461">
        <f t="shared" si="106"/>
        <v>0</v>
      </c>
      <c r="Z165" s="510"/>
      <c r="AA165" s="463"/>
      <c r="AB165" s="464"/>
      <c r="AC165" s="464"/>
      <c r="AD165" s="464"/>
      <c r="AE165" s="465"/>
      <c r="AF165" s="466">
        <f t="shared" si="107"/>
        <v>0</v>
      </c>
      <c r="AG165" s="488"/>
      <c r="AH165" s="469"/>
      <c r="AI165" s="469"/>
      <c r="AJ165" s="469"/>
      <c r="AK165" s="469"/>
      <c r="AL165" s="469"/>
      <c r="AM165" s="469"/>
      <c r="AN165" s="469"/>
      <c r="AO165" s="471">
        <f t="shared" si="108"/>
        <v>0</v>
      </c>
      <c r="AP165" s="497"/>
      <c r="AQ165" s="496"/>
      <c r="AR165" s="496"/>
      <c r="AS165" s="496"/>
      <c r="AT165" s="514"/>
      <c r="AU165" s="469"/>
      <c r="AV165" s="469"/>
      <c r="AW165" s="475"/>
      <c r="AX165" s="471">
        <f t="shared" si="109"/>
        <v>0</v>
      </c>
      <c r="AY165" s="497"/>
      <c r="AZ165" s="469"/>
      <c r="BA165" s="469"/>
      <c r="BB165" s="478"/>
      <c r="BC165" s="469"/>
      <c r="BD165" s="469"/>
      <c r="BE165" s="469"/>
      <c r="BF165" s="475"/>
      <c r="BG165" s="479">
        <f t="shared" si="147"/>
        <v>0</v>
      </c>
      <c r="BH165" s="480"/>
      <c r="BI165" s="481"/>
      <c r="BJ165" s="481"/>
      <c r="BK165" s="481"/>
      <c r="BL165" s="482"/>
      <c r="BM165" s="481"/>
      <c r="BN165" s="481"/>
      <c r="BO165" s="483"/>
      <c r="BP165" s="482">
        <f t="shared" si="133"/>
        <v>0</v>
      </c>
      <c r="BQ165" s="479">
        <f t="shared" si="102"/>
        <v>0</v>
      </c>
      <c r="BR165" s="480"/>
      <c r="BS165" s="481"/>
      <c r="BT165" s="481"/>
      <c r="BU165" s="481"/>
      <c r="BV165" s="482" t="str">
        <f t="shared" ref="BV165:BV228" si="148">IF(BT165="","",BU165/BT165)</f>
        <v/>
      </c>
      <c r="BW165" s="481"/>
      <c r="BX165" s="481"/>
      <c r="BY165" s="483"/>
      <c r="BZ165" s="482">
        <f t="shared" si="91"/>
        <v>0</v>
      </c>
      <c r="CA165" s="479">
        <f t="shared" si="110"/>
        <v>0</v>
      </c>
      <c r="CB165" s="649"/>
      <c r="CC165" s="469"/>
      <c r="CD165" s="469"/>
      <c r="CE165" s="469"/>
      <c r="CF165" s="481"/>
      <c r="CG165" s="481"/>
      <c r="CH165" s="481"/>
      <c r="CI165" s="483"/>
      <c r="CJ165" s="485">
        <f t="shared" si="111"/>
        <v>0</v>
      </c>
      <c r="CK165" s="486">
        <f t="shared" si="103"/>
        <v>0</v>
      </c>
      <c r="CL165" s="479">
        <f t="shared" si="112"/>
        <v>0</v>
      </c>
      <c r="CM165" s="638"/>
      <c r="CN165" s="574"/>
      <c r="CO165" s="574"/>
      <c r="CP165" s="574"/>
      <c r="CQ165" s="574"/>
      <c r="CR165" s="619"/>
      <c r="CS165" s="471">
        <f t="shared" si="113"/>
        <v>0</v>
      </c>
      <c r="CT165" s="488"/>
      <c r="CU165" s="469"/>
      <c r="CV165" s="469"/>
      <c r="CW165" s="469"/>
      <c r="CX165" s="489"/>
      <c r="CY165" s="490"/>
      <c r="CZ165" s="491">
        <f t="shared" si="114"/>
        <v>0</v>
      </c>
      <c r="DA165" s="491">
        <f t="shared" si="92"/>
        <v>0</v>
      </c>
      <c r="DB165" s="491">
        <f t="shared" si="104"/>
        <v>0</v>
      </c>
      <c r="DC165" s="493">
        <f t="shared" si="93"/>
        <v>0</v>
      </c>
      <c r="DD165" s="494">
        <f t="shared" si="117"/>
        <v>0</v>
      </c>
      <c r="DE165" s="494">
        <f t="shared" si="116"/>
        <v>0</v>
      </c>
      <c r="DF165" s="494">
        <f t="shared" si="120"/>
        <v>0</v>
      </c>
      <c r="DG165" s="494">
        <f t="shared" si="94"/>
        <v>0</v>
      </c>
      <c r="DH165" s="494">
        <f t="shared" si="95"/>
        <v>0</v>
      </c>
      <c r="DI165" s="494">
        <f t="shared" si="121"/>
        <v>0</v>
      </c>
      <c r="DJ165" s="494">
        <f t="shared" si="96"/>
        <v>0</v>
      </c>
      <c r="DK165" s="494">
        <f t="shared" si="105"/>
        <v>0</v>
      </c>
      <c r="DL165" s="479">
        <f t="shared" si="122"/>
        <v>0</v>
      </c>
      <c r="DQ165" s="169">
        <f t="shared" si="141"/>
        <v>0</v>
      </c>
      <c r="DR165" s="169">
        <f t="shared" si="141"/>
        <v>0</v>
      </c>
      <c r="DS165" s="169">
        <f t="shared" si="141"/>
        <v>0</v>
      </c>
      <c r="DT165" s="169">
        <f t="shared" si="141"/>
        <v>0</v>
      </c>
      <c r="DU165" s="169">
        <f t="shared" si="141"/>
        <v>0</v>
      </c>
      <c r="DV165" s="169">
        <f t="shared" si="141"/>
        <v>0</v>
      </c>
      <c r="DW165" s="169">
        <f t="shared" si="141"/>
        <v>0</v>
      </c>
      <c r="DX165" s="169">
        <f t="shared" si="141"/>
        <v>0</v>
      </c>
      <c r="DY165" s="169">
        <f t="shared" si="141"/>
        <v>0</v>
      </c>
      <c r="DZ165" s="169">
        <f t="shared" si="141"/>
        <v>0</v>
      </c>
      <c r="EA165" s="169">
        <f t="shared" si="141"/>
        <v>0</v>
      </c>
      <c r="EB165" s="169">
        <f t="shared" si="141"/>
        <v>0</v>
      </c>
      <c r="EC165" s="169">
        <f t="shared" si="141"/>
        <v>0</v>
      </c>
      <c r="ED165" s="169">
        <f t="shared" si="141"/>
        <v>0</v>
      </c>
      <c r="EE165" s="169">
        <f t="shared" si="141"/>
        <v>0</v>
      </c>
      <c r="EF165" s="169">
        <f t="shared" si="141"/>
        <v>0</v>
      </c>
      <c r="EG165" s="169">
        <f t="shared" si="142"/>
        <v>0</v>
      </c>
      <c r="EH165" s="169">
        <f t="shared" si="142"/>
        <v>0</v>
      </c>
      <c r="EI165" s="169">
        <f t="shared" si="142"/>
        <v>0</v>
      </c>
      <c r="EJ165" s="169">
        <f t="shared" si="142"/>
        <v>0</v>
      </c>
      <c r="EK165" s="169">
        <f t="shared" si="142"/>
        <v>0</v>
      </c>
      <c r="EL165" s="169">
        <f t="shared" si="142"/>
        <v>0</v>
      </c>
      <c r="EM165" s="169">
        <f t="shared" si="142"/>
        <v>0</v>
      </c>
      <c r="EN165" s="169">
        <f t="shared" si="142"/>
        <v>0</v>
      </c>
      <c r="EP165" s="169">
        <f t="shared" si="143"/>
        <v>0</v>
      </c>
      <c r="EQ165" s="169">
        <f t="shared" si="143"/>
        <v>0</v>
      </c>
      <c r="ER165" s="169">
        <f t="shared" si="143"/>
        <v>0</v>
      </c>
      <c r="ES165" s="169">
        <f t="shared" si="143"/>
        <v>0</v>
      </c>
      <c r="ET165" s="169">
        <f t="shared" si="143"/>
        <v>0</v>
      </c>
      <c r="EU165" s="169">
        <f t="shared" si="143"/>
        <v>0</v>
      </c>
      <c r="EV165" s="169">
        <f t="shared" si="143"/>
        <v>0</v>
      </c>
      <c r="EW165" s="169">
        <f t="shared" si="143"/>
        <v>0</v>
      </c>
      <c r="EX165" s="169">
        <f t="shared" si="143"/>
        <v>0</v>
      </c>
      <c r="EY165" s="169">
        <f t="shared" si="143"/>
        <v>0</v>
      </c>
      <c r="EZ165" s="169">
        <f t="shared" si="143"/>
        <v>0</v>
      </c>
      <c r="FA165" s="169">
        <f t="shared" si="143"/>
        <v>0</v>
      </c>
      <c r="FB165" s="169">
        <f t="shared" si="143"/>
        <v>0</v>
      </c>
      <c r="FC165" s="169">
        <f t="shared" si="143"/>
        <v>0</v>
      </c>
      <c r="FD165" s="169">
        <f t="shared" si="143"/>
        <v>0</v>
      </c>
      <c r="FE165" s="169">
        <f t="shared" si="143"/>
        <v>0</v>
      </c>
      <c r="FF165" s="169">
        <f t="shared" si="145"/>
        <v>0</v>
      </c>
      <c r="FG165" s="169">
        <f t="shared" si="145"/>
        <v>0</v>
      </c>
      <c r="FH165" s="169">
        <f t="shared" si="145"/>
        <v>0</v>
      </c>
      <c r="FI165" s="169">
        <f t="shared" si="145"/>
        <v>0</v>
      </c>
      <c r="FJ165" s="169">
        <f t="shared" si="145"/>
        <v>0</v>
      </c>
      <c r="FK165" s="169">
        <f t="shared" si="145"/>
        <v>0</v>
      </c>
      <c r="FL165" s="169">
        <f t="shared" si="145"/>
        <v>0</v>
      </c>
      <c r="FM165" s="169">
        <f t="shared" si="145"/>
        <v>0</v>
      </c>
      <c r="FO165" s="169">
        <f t="shared" si="144"/>
        <v>0</v>
      </c>
      <c r="FP165" s="169">
        <f t="shared" si="144"/>
        <v>0</v>
      </c>
      <c r="FQ165" s="169">
        <f t="shared" si="144"/>
        <v>0</v>
      </c>
      <c r="FR165" s="169">
        <f t="shared" si="144"/>
        <v>0</v>
      </c>
      <c r="FS165" s="169">
        <f t="shared" si="144"/>
        <v>0</v>
      </c>
      <c r="FT165" s="169">
        <f t="shared" si="144"/>
        <v>0</v>
      </c>
      <c r="FU165" s="169">
        <f t="shared" si="144"/>
        <v>0</v>
      </c>
      <c r="FV165" s="169">
        <f t="shared" si="144"/>
        <v>0</v>
      </c>
      <c r="FW165" s="169">
        <f t="shared" si="144"/>
        <v>0</v>
      </c>
      <c r="FX165" s="169">
        <f t="shared" si="144"/>
        <v>0</v>
      </c>
      <c r="FY165" s="169">
        <f t="shared" si="144"/>
        <v>0</v>
      </c>
      <c r="FZ165" s="169">
        <f t="shared" si="144"/>
        <v>0</v>
      </c>
      <c r="GA165" s="169">
        <f t="shared" si="144"/>
        <v>0</v>
      </c>
      <c r="GB165" s="169">
        <f t="shared" si="144"/>
        <v>0</v>
      </c>
      <c r="GC165" s="169">
        <f t="shared" si="144"/>
        <v>0</v>
      </c>
      <c r="GD165" s="169">
        <f t="shared" si="144"/>
        <v>0</v>
      </c>
      <c r="GE165" s="169">
        <f t="shared" si="146"/>
        <v>0</v>
      </c>
      <c r="GF165" s="169">
        <f t="shared" si="146"/>
        <v>0</v>
      </c>
      <c r="GG165" s="169">
        <f t="shared" si="146"/>
        <v>0</v>
      </c>
      <c r="GH165" s="169">
        <f t="shared" si="146"/>
        <v>0</v>
      </c>
      <c r="GI165" s="169">
        <f t="shared" si="146"/>
        <v>0</v>
      </c>
      <c r="GJ165" s="169">
        <f t="shared" si="146"/>
        <v>0</v>
      </c>
      <c r="GK165" s="169">
        <f t="shared" si="146"/>
        <v>0</v>
      </c>
      <c r="GL165" s="169">
        <f t="shared" si="146"/>
        <v>0</v>
      </c>
    </row>
    <row r="166" spans="1:194" s="169" customFormat="1" ht="15" hidden="1">
      <c r="A166" s="402" t="s">
        <v>319</v>
      </c>
      <c r="B166" s="495">
        <f>L$350</f>
        <v>0.48756581478001321</v>
      </c>
      <c r="D166" s="646"/>
      <c r="E166" s="450"/>
      <c r="F166" s="450"/>
      <c r="G166" s="450"/>
      <c r="H166" s="500"/>
      <c r="I166" s="452"/>
      <c r="J166" s="453"/>
      <c r="K166" s="453"/>
      <c r="L166" s="450"/>
      <c r="M166" s="450"/>
      <c r="N166" s="454"/>
      <c r="O166" s="455">
        <f t="shared" si="97"/>
        <v>0</v>
      </c>
      <c r="P166" s="456"/>
      <c r="Q166" s="457">
        <f t="shared" si="98"/>
        <v>0</v>
      </c>
      <c r="R166" s="457">
        <f t="shared" si="99"/>
        <v>0</v>
      </c>
      <c r="S166" s="458" t="e">
        <f>#REF!</f>
        <v>#REF!</v>
      </c>
      <c r="T166" s="458">
        <v>67</v>
      </c>
      <c r="U166" s="458" t="e">
        <f t="shared" si="100"/>
        <v>#REF!</v>
      </c>
      <c r="V166" s="459"/>
      <c r="W166" s="459"/>
      <c r="X166" s="460">
        <f t="shared" si="101"/>
        <v>0</v>
      </c>
      <c r="Y166" s="461">
        <f t="shared" si="106"/>
        <v>0</v>
      </c>
      <c r="Z166" s="510"/>
      <c r="AA166" s="463"/>
      <c r="AB166" s="464"/>
      <c r="AC166" s="464"/>
      <c r="AD166" s="464"/>
      <c r="AE166" s="465"/>
      <c r="AF166" s="466">
        <f t="shared" si="107"/>
        <v>0</v>
      </c>
      <c r="AG166" s="488"/>
      <c r="AH166" s="469"/>
      <c r="AI166" s="469"/>
      <c r="AJ166" s="469"/>
      <c r="AK166" s="469"/>
      <c r="AL166" s="469"/>
      <c r="AM166" s="469"/>
      <c r="AN166" s="469"/>
      <c r="AO166" s="471">
        <f t="shared" si="108"/>
        <v>0</v>
      </c>
      <c r="AP166" s="497"/>
      <c r="AQ166" s="496"/>
      <c r="AR166" s="496"/>
      <c r="AS166" s="496"/>
      <c r="AT166" s="514"/>
      <c r="AU166" s="469"/>
      <c r="AV166" s="469"/>
      <c r="AW166" s="475"/>
      <c r="AX166" s="471">
        <f t="shared" si="109"/>
        <v>0</v>
      </c>
      <c r="AY166" s="497"/>
      <c r="AZ166" s="469"/>
      <c r="BA166" s="469"/>
      <c r="BB166" s="478"/>
      <c r="BC166" s="469"/>
      <c r="BD166" s="469"/>
      <c r="BE166" s="469"/>
      <c r="BF166" s="475"/>
      <c r="BG166" s="479">
        <f t="shared" si="147"/>
        <v>0</v>
      </c>
      <c r="BH166" s="480"/>
      <c r="BI166" s="481"/>
      <c r="BJ166" s="481"/>
      <c r="BK166" s="481"/>
      <c r="BL166" s="482"/>
      <c r="BM166" s="481"/>
      <c r="BN166" s="481"/>
      <c r="BO166" s="483"/>
      <c r="BP166" s="482">
        <f t="shared" si="133"/>
        <v>0</v>
      </c>
      <c r="BQ166" s="479">
        <f t="shared" si="102"/>
        <v>0</v>
      </c>
      <c r="BR166" s="480"/>
      <c r="BS166" s="481"/>
      <c r="BT166" s="481"/>
      <c r="BU166" s="481"/>
      <c r="BV166" s="482" t="str">
        <f t="shared" si="148"/>
        <v/>
      </c>
      <c r="BW166" s="481"/>
      <c r="BX166" s="481"/>
      <c r="BY166" s="483"/>
      <c r="BZ166" s="482">
        <f t="shared" si="91"/>
        <v>0</v>
      </c>
      <c r="CA166" s="479">
        <f t="shared" si="110"/>
        <v>0</v>
      </c>
      <c r="CB166" s="649"/>
      <c r="CC166" s="469"/>
      <c r="CD166" s="469"/>
      <c r="CE166" s="469"/>
      <c r="CF166" s="481"/>
      <c r="CG166" s="481"/>
      <c r="CH166" s="481"/>
      <c r="CI166" s="483"/>
      <c r="CJ166" s="485">
        <f t="shared" si="111"/>
        <v>0</v>
      </c>
      <c r="CK166" s="486">
        <f t="shared" si="103"/>
        <v>0</v>
      </c>
      <c r="CL166" s="479">
        <f t="shared" si="112"/>
        <v>0</v>
      </c>
      <c r="CM166" s="638"/>
      <c r="CN166" s="574"/>
      <c r="CO166" s="574"/>
      <c r="CP166" s="574"/>
      <c r="CQ166" s="574"/>
      <c r="CR166" s="619"/>
      <c r="CS166" s="471">
        <f t="shared" si="113"/>
        <v>0</v>
      </c>
      <c r="CT166" s="488"/>
      <c r="CU166" s="469"/>
      <c r="CV166" s="469"/>
      <c r="CW166" s="469"/>
      <c r="CX166" s="489"/>
      <c r="CY166" s="490"/>
      <c r="CZ166" s="491">
        <f t="shared" si="114"/>
        <v>0</v>
      </c>
      <c r="DA166" s="491">
        <f t="shared" si="92"/>
        <v>0</v>
      </c>
      <c r="DB166" s="491">
        <f t="shared" si="104"/>
        <v>0</v>
      </c>
      <c r="DC166" s="493">
        <f t="shared" si="93"/>
        <v>0</v>
      </c>
      <c r="DD166" s="494">
        <f t="shared" si="117"/>
        <v>0</v>
      </c>
      <c r="DE166" s="494">
        <f t="shared" si="116"/>
        <v>0</v>
      </c>
      <c r="DF166" s="494">
        <f t="shared" si="120"/>
        <v>0</v>
      </c>
      <c r="DG166" s="494">
        <f t="shared" si="94"/>
        <v>0</v>
      </c>
      <c r="DH166" s="494">
        <f t="shared" si="95"/>
        <v>0</v>
      </c>
      <c r="DI166" s="494">
        <f t="shared" si="121"/>
        <v>0</v>
      </c>
      <c r="DJ166" s="494">
        <f t="shared" si="96"/>
        <v>0</v>
      </c>
      <c r="DK166" s="494">
        <f t="shared" si="105"/>
        <v>0</v>
      </c>
      <c r="DL166" s="479">
        <f t="shared" si="122"/>
        <v>0</v>
      </c>
      <c r="DQ166" s="169">
        <f t="shared" si="141"/>
        <v>0</v>
      </c>
      <c r="DR166" s="169">
        <f t="shared" si="141"/>
        <v>0</v>
      </c>
      <c r="DS166" s="169">
        <f t="shared" si="141"/>
        <v>0</v>
      </c>
      <c r="DT166" s="169">
        <f t="shared" si="141"/>
        <v>0</v>
      </c>
      <c r="DU166" s="169">
        <f t="shared" si="141"/>
        <v>0</v>
      </c>
      <c r="DV166" s="169">
        <f t="shared" si="141"/>
        <v>0</v>
      </c>
      <c r="DW166" s="169">
        <f t="shared" si="141"/>
        <v>0</v>
      </c>
      <c r="DX166" s="169">
        <f t="shared" si="141"/>
        <v>0</v>
      </c>
      <c r="DY166" s="169">
        <f t="shared" si="141"/>
        <v>0</v>
      </c>
      <c r="DZ166" s="169">
        <f t="shared" si="141"/>
        <v>0</v>
      </c>
      <c r="EA166" s="169">
        <f t="shared" si="141"/>
        <v>0</v>
      </c>
      <c r="EB166" s="169">
        <f t="shared" si="141"/>
        <v>0</v>
      </c>
      <c r="EC166" s="169">
        <f t="shared" si="141"/>
        <v>0</v>
      </c>
      <c r="ED166" s="169">
        <f t="shared" si="141"/>
        <v>0</v>
      </c>
      <c r="EE166" s="169">
        <f t="shared" si="141"/>
        <v>0</v>
      </c>
      <c r="EF166" s="169">
        <f t="shared" si="141"/>
        <v>0</v>
      </c>
      <c r="EG166" s="169">
        <f t="shared" si="142"/>
        <v>0</v>
      </c>
      <c r="EH166" s="169">
        <f t="shared" si="142"/>
        <v>0</v>
      </c>
      <c r="EI166" s="169">
        <f t="shared" si="142"/>
        <v>0</v>
      </c>
      <c r="EJ166" s="169">
        <f t="shared" si="142"/>
        <v>0</v>
      </c>
      <c r="EK166" s="169">
        <f t="shared" si="142"/>
        <v>0</v>
      </c>
      <c r="EL166" s="169">
        <f t="shared" si="142"/>
        <v>0</v>
      </c>
      <c r="EM166" s="169">
        <f t="shared" si="142"/>
        <v>0</v>
      </c>
      <c r="EN166" s="169">
        <f t="shared" si="142"/>
        <v>0</v>
      </c>
      <c r="EP166" s="169">
        <f t="shared" si="143"/>
        <v>0</v>
      </c>
      <c r="EQ166" s="169">
        <f t="shared" si="143"/>
        <v>0</v>
      </c>
      <c r="ER166" s="169">
        <f t="shared" si="143"/>
        <v>0</v>
      </c>
      <c r="ES166" s="169">
        <f t="shared" si="143"/>
        <v>0</v>
      </c>
      <c r="ET166" s="169">
        <f t="shared" si="143"/>
        <v>0</v>
      </c>
      <c r="EU166" s="169">
        <f t="shared" si="143"/>
        <v>0</v>
      </c>
      <c r="EV166" s="169">
        <f t="shared" si="143"/>
        <v>0</v>
      </c>
      <c r="EW166" s="169">
        <f t="shared" si="143"/>
        <v>0</v>
      </c>
      <c r="EX166" s="169">
        <f t="shared" si="143"/>
        <v>0</v>
      </c>
      <c r="EY166" s="169">
        <f t="shared" si="143"/>
        <v>0</v>
      </c>
      <c r="EZ166" s="169">
        <f t="shared" si="143"/>
        <v>0</v>
      </c>
      <c r="FA166" s="169">
        <f t="shared" si="143"/>
        <v>0</v>
      </c>
      <c r="FB166" s="169">
        <f t="shared" si="143"/>
        <v>0</v>
      </c>
      <c r="FC166" s="169">
        <f t="shared" si="143"/>
        <v>0</v>
      </c>
      <c r="FD166" s="169">
        <f t="shared" si="143"/>
        <v>0</v>
      </c>
      <c r="FE166" s="169">
        <f t="shared" si="143"/>
        <v>0</v>
      </c>
      <c r="FF166" s="169">
        <f t="shared" si="145"/>
        <v>0</v>
      </c>
      <c r="FG166" s="169">
        <f t="shared" si="145"/>
        <v>0</v>
      </c>
      <c r="FH166" s="169">
        <f t="shared" si="145"/>
        <v>0</v>
      </c>
      <c r="FI166" s="169">
        <f t="shared" si="145"/>
        <v>0</v>
      </c>
      <c r="FJ166" s="169">
        <f t="shared" si="145"/>
        <v>0</v>
      </c>
      <c r="FK166" s="169">
        <f t="shared" si="145"/>
        <v>0</v>
      </c>
      <c r="FL166" s="169">
        <f t="shared" si="145"/>
        <v>0</v>
      </c>
      <c r="FM166" s="169">
        <f t="shared" si="145"/>
        <v>0</v>
      </c>
      <c r="FO166" s="169">
        <f t="shared" si="144"/>
        <v>0</v>
      </c>
      <c r="FP166" s="169">
        <f t="shared" si="144"/>
        <v>0</v>
      </c>
      <c r="FQ166" s="169">
        <f t="shared" si="144"/>
        <v>0</v>
      </c>
      <c r="FR166" s="169">
        <f t="shared" si="144"/>
        <v>0</v>
      </c>
      <c r="FS166" s="169">
        <f t="shared" si="144"/>
        <v>0</v>
      </c>
      <c r="FT166" s="169">
        <f t="shared" si="144"/>
        <v>0</v>
      </c>
      <c r="FU166" s="169">
        <f t="shared" si="144"/>
        <v>0</v>
      </c>
      <c r="FV166" s="169">
        <f t="shared" si="144"/>
        <v>0</v>
      </c>
      <c r="FW166" s="169">
        <f t="shared" si="144"/>
        <v>0</v>
      </c>
      <c r="FX166" s="169">
        <f t="shared" si="144"/>
        <v>0</v>
      </c>
      <c r="FY166" s="169">
        <f t="shared" si="144"/>
        <v>0</v>
      </c>
      <c r="FZ166" s="169">
        <f t="shared" si="144"/>
        <v>0</v>
      </c>
      <c r="GA166" s="169">
        <f t="shared" si="144"/>
        <v>0</v>
      </c>
      <c r="GB166" s="169">
        <f t="shared" si="144"/>
        <v>0</v>
      </c>
      <c r="GC166" s="169">
        <f t="shared" si="144"/>
        <v>0</v>
      </c>
      <c r="GD166" s="169">
        <f t="shared" si="144"/>
        <v>0</v>
      </c>
      <c r="GE166" s="169">
        <f t="shared" si="146"/>
        <v>0</v>
      </c>
      <c r="GF166" s="169">
        <f t="shared" si="146"/>
        <v>0</v>
      </c>
      <c r="GG166" s="169">
        <f t="shared" si="146"/>
        <v>0</v>
      </c>
      <c r="GH166" s="169">
        <f t="shared" si="146"/>
        <v>0</v>
      </c>
      <c r="GI166" s="169">
        <f t="shared" si="146"/>
        <v>0</v>
      </c>
      <c r="GJ166" s="169">
        <f t="shared" si="146"/>
        <v>0</v>
      </c>
      <c r="GK166" s="169">
        <f t="shared" si="146"/>
        <v>0</v>
      </c>
      <c r="GL166" s="169">
        <f t="shared" si="146"/>
        <v>0</v>
      </c>
    </row>
    <row r="167" spans="1:194" s="169" customFormat="1" ht="15" hidden="1">
      <c r="A167" s="499"/>
      <c r="B167" s="499"/>
      <c r="D167" s="646"/>
      <c r="E167" s="450"/>
      <c r="F167" s="450"/>
      <c r="G167" s="450"/>
      <c r="H167" s="500"/>
      <c r="I167" s="452"/>
      <c r="J167" s="453"/>
      <c r="K167" s="453"/>
      <c r="L167" s="450"/>
      <c r="M167" s="450"/>
      <c r="N167" s="454"/>
      <c r="O167" s="455">
        <f t="shared" si="97"/>
        <v>0</v>
      </c>
      <c r="P167" s="456"/>
      <c r="Q167" s="457">
        <f t="shared" si="98"/>
        <v>0</v>
      </c>
      <c r="R167" s="457">
        <f t="shared" si="99"/>
        <v>0</v>
      </c>
      <c r="S167" s="458" t="e">
        <f>#REF!</f>
        <v>#REF!</v>
      </c>
      <c r="T167" s="458">
        <v>68</v>
      </c>
      <c r="U167" s="458" t="e">
        <f t="shared" si="100"/>
        <v>#REF!</v>
      </c>
      <c r="V167" s="459"/>
      <c r="W167" s="459"/>
      <c r="X167" s="460">
        <f t="shared" si="101"/>
        <v>0</v>
      </c>
      <c r="Y167" s="461">
        <f t="shared" si="106"/>
        <v>0</v>
      </c>
      <c r="Z167" s="510"/>
      <c r="AA167" s="463"/>
      <c r="AB167" s="464"/>
      <c r="AC167" s="464"/>
      <c r="AD167" s="464"/>
      <c r="AE167" s="465"/>
      <c r="AF167" s="466">
        <f t="shared" si="107"/>
        <v>0</v>
      </c>
      <c r="AG167" s="488"/>
      <c r="AH167" s="469"/>
      <c r="AI167" s="469"/>
      <c r="AJ167" s="469"/>
      <c r="AK167" s="469"/>
      <c r="AL167" s="469"/>
      <c r="AM167" s="469"/>
      <c r="AN167" s="469"/>
      <c r="AO167" s="471">
        <f t="shared" si="108"/>
        <v>0</v>
      </c>
      <c r="AP167" s="497"/>
      <c r="AQ167" s="496"/>
      <c r="AR167" s="496"/>
      <c r="AS167" s="496"/>
      <c r="AT167" s="514"/>
      <c r="AU167" s="469"/>
      <c r="AV167" s="469"/>
      <c r="AW167" s="475"/>
      <c r="AX167" s="471">
        <f t="shared" si="109"/>
        <v>0</v>
      </c>
      <c r="AY167" s="497"/>
      <c r="AZ167" s="469"/>
      <c r="BA167" s="469"/>
      <c r="BB167" s="478"/>
      <c r="BC167" s="469"/>
      <c r="BD167" s="469"/>
      <c r="BE167" s="469"/>
      <c r="BF167" s="475"/>
      <c r="BG167" s="479">
        <f t="shared" si="147"/>
        <v>0</v>
      </c>
      <c r="BH167" s="480"/>
      <c r="BI167" s="481"/>
      <c r="BJ167" s="481"/>
      <c r="BK167" s="481"/>
      <c r="BL167" s="482"/>
      <c r="BM167" s="481"/>
      <c r="BN167" s="481"/>
      <c r="BO167" s="483"/>
      <c r="BP167" s="482">
        <f t="shared" si="133"/>
        <v>0</v>
      </c>
      <c r="BQ167" s="479">
        <f t="shared" si="102"/>
        <v>0</v>
      </c>
      <c r="BR167" s="480"/>
      <c r="BS167" s="481"/>
      <c r="BT167" s="481"/>
      <c r="BU167" s="481"/>
      <c r="BV167" s="482" t="str">
        <f t="shared" si="148"/>
        <v/>
      </c>
      <c r="BW167" s="481"/>
      <c r="BX167" s="481"/>
      <c r="BY167" s="483"/>
      <c r="BZ167" s="482">
        <f t="shared" si="91"/>
        <v>0</v>
      </c>
      <c r="CA167" s="479">
        <f t="shared" si="110"/>
        <v>0</v>
      </c>
      <c r="CB167" s="649"/>
      <c r="CC167" s="469"/>
      <c r="CD167" s="469"/>
      <c r="CE167" s="469"/>
      <c r="CF167" s="481"/>
      <c r="CG167" s="481"/>
      <c r="CH167" s="481"/>
      <c r="CI167" s="483"/>
      <c r="CJ167" s="485">
        <f t="shared" si="111"/>
        <v>0</v>
      </c>
      <c r="CK167" s="486">
        <f t="shared" si="103"/>
        <v>0</v>
      </c>
      <c r="CL167" s="479">
        <f t="shared" si="112"/>
        <v>0</v>
      </c>
      <c r="CM167" s="638"/>
      <c r="CN167" s="574"/>
      <c r="CO167" s="574"/>
      <c r="CP167" s="574"/>
      <c r="CQ167" s="574"/>
      <c r="CR167" s="619"/>
      <c r="CS167" s="471">
        <f t="shared" si="113"/>
        <v>0</v>
      </c>
      <c r="CT167" s="488"/>
      <c r="CU167" s="469"/>
      <c r="CV167" s="469"/>
      <c r="CW167" s="469"/>
      <c r="CX167" s="489"/>
      <c r="CY167" s="490"/>
      <c r="CZ167" s="491">
        <f t="shared" si="114"/>
        <v>0</v>
      </c>
      <c r="DA167" s="491">
        <f t="shared" si="92"/>
        <v>0</v>
      </c>
      <c r="DB167" s="491">
        <f t="shared" si="104"/>
        <v>0</v>
      </c>
      <c r="DC167" s="493">
        <f t="shared" si="93"/>
        <v>0</v>
      </c>
      <c r="DD167" s="494">
        <f t="shared" si="117"/>
        <v>0</v>
      </c>
      <c r="DE167" s="494">
        <f t="shared" si="116"/>
        <v>0</v>
      </c>
      <c r="DF167" s="494">
        <f t="shared" ref="DF167:DF223" si="149">SUM(DC167:DE167)</f>
        <v>0</v>
      </c>
      <c r="DG167" s="494">
        <f t="shared" si="94"/>
        <v>0</v>
      </c>
      <c r="DH167" s="494">
        <f t="shared" si="95"/>
        <v>0</v>
      </c>
      <c r="DI167" s="494">
        <f t="shared" si="121"/>
        <v>0</v>
      </c>
      <c r="DJ167" s="494">
        <f t="shared" si="96"/>
        <v>0</v>
      </c>
      <c r="DK167" s="494">
        <f t="shared" si="105"/>
        <v>0</v>
      </c>
      <c r="DL167" s="479">
        <f t="shared" si="122"/>
        <v>0</v>
      </c>
      <c r="DQ167" s="169">
        <f t="shared" si="141"/>
        <v>0</v>
      </c>
      <c r="DR167" s="169">
        <f t="shared" si="141"/>
        <v>0</v>
      </c>
      <c r="DS167" s="169">
        <f t="shared" si="141"/>
        <v>0</v>
      </c>
      <c r="DT167" s="169">
        <f t="shared" si="141"/>
        <v>0</v>
      </c>
      <c r="DU167" s="169">
        <f t="shared" si="141"/>
        <v>0</v>
      </c>
      <c r="DV167" s="169">
        <f t="shared" si="141"/>
        <v>0</v>
      </c>
      <c r="DW167" s="169">
        <f t="shared" si="141"/>
        <v>0</v>
      </c>
      <c r="DX167" s="169">
        <f t="shared" si="141"/>
        <v>0</v>
      </c>
      <c r="DY167" s="169">
        <f t="shared" si="141"/>
        <v>0</v>
      </c>
      <c r="DZ167" s="169">
        <f t="shared" si="141"/>
        <v>0</v>
      </c>
      <c r="EA167" s="169">
        <f t="shared" si="141"/>
        <v>0</v>
      </c>
      <c r="EB167" s="169">
        <f t="shared" si="141"/>
        <v>0</v>
      </c>
      <c r="EC167" s="169">
        <f t="shared" si="141"/>
        <v>0</v>
      </c>
      <c r="ED167" s="169">
        <f t="shared" si="141"/>
        <v>0</v>
      </c>
      <c r="EE167" s="169">
        <f t="shared" si="141"/>
        <v>0</v>
      </c>
      <c r="EF167" s="169">
        <f t="shared" si="141"/>
        <v>0</v>
      </c>
      <c r="EG167" s="169">
        <f t="shared" si="142"/>
        <v>0</v>
      </c>
      <c r="EH167" s="169">
        <f t="shared" si="142"/>
        <v>0</v>
      </c>
      <c r="EI167" s="169">
        <f t="shared" si="142"/>
        <v>0</v>
      </c>
      <c r="EJ167" s="169">
        <f t="shared" si="142"/>
        <v>0</v>
      </c>
      <c r="EK167" s="169">
        <f t="shared" si="142"/>
        <v>0</v>
      </c>
      <c r="EL167" s="169">
        <f t="shared" si="142"/>
        <v>0</v>
      </c>
      <c r="EM167" s="169">
        <f t="shared" si="142"/>
        <v>0</v>
      </c>
      <c r="EN167" s="169">
        <f t="shared" si="142"/>
        <v>0</v>
      </c>
      <c r="EP167" s="169">
        <f t="shared" si="143"/>
        <v>0</v>
      </c>
      <c r="EQ167" s="169">
        <f t="shared" si="143"/>
        <v>0</v>
      </c>
      <c r="ER167" s="169">
        <f t="shared" si="143"/>
        <v>0</v>
      </c>
      <c r="ES167" s="169">
        <f t="shared" si="143"/>
        <v>0</v>
      </c>
      <c r="ET167" s="169">
        <f t="shared" si="143"/>
        <v>0</v>
      </c>
      <c r="EU167" s="169">
        <f t="shared" si="143"/>
        <v>0</v>
      </c>
      <c r="EV167" s="169">
        <f t="shared" si="143"/>
        <v>0</v>
      </c>
      <c r="EW167" s="169">
        <f t="shared" si="143"/>
        <v>0</v>
      </c>
      <c r="EX167" s="169">
        <f t="shared" si="143"/>
        <v>0</v>
      </c>
      <c r="EY167" s="169">
        <f t="shared" si="143"/>
        <v>0</v>
      </c>
      <c r="EZ167" s="169">
        <f t="shared" si="143"/>
        <v>0</v>
      </c>
      <c r="FA167" s="169">
        <f t="shared" si="143"/>
        <v>0</v>
      </c>
      <c r="FB167" s="169">
        <f t="shared" si="143"/>
        <v>0</v>
      </c>
      <c r="FC167" s="169">
        <f t="shared" si="143"/>
        <v>0</v>
      </c>
      <c r="FD167" s="169">
        <f t="shared" si="143"/>
        <v>0</v>
      </c>
      <c r="FE167" s="169">
        <f t="shared" si="143"/>
        <v>0</v>
      </c>
      <c r="FF167" s="169">
        <f t="shared" si="145"/>
        <v>0</v>
      </c>
      <c r="FG167" s="169">
        <f t="shared" si="145"/>
        <v>0</v>
      </c>
      <c r="FH167" s="169">
        <f t="shared" si="145"/>
        <v>0</v>
      </c>
      <c r="FI167" s="169">
        <f t="shared" si="145"/>
        <v>0</v>
      </c>
      <c r="FJ167" s="169">
        <f t="shared" si="145"/>
        <v>0</v>
      </c>
      <c r="FK167" s="169">
        <f t="shared" si="145"/>
        <v>0</v>
      </c>
      <c r="FL167" s="169">
        <f t="shared" si="145"/>
        <v>0</v>
      </c>
      <c r="FM167" s="169">
        <f t="shared" si="145"/>
        <v>0</v>
      </c>
      <c r="FO167" s="169">
        <f t="shared" si="144"/>
        <v>0</v>
      </c>
      <c r="FP167" s="169">
        <f t="shared" si="144"/>
        <v>0</v>
      </c>
      <c r="FQ167" s="169">
        <f t="shared" si="144"/>
        <v>0</v>
      </c>
      <c r="FR167" s="169">
        <f t="shared" si="144"/>
        <v>0</v>
      </c>
      <c r="FS167" s="169">
        <f t="shared" si="144"/>
        <v>0</v>
      </c>
      <c r="FT167" s="169">
        <f t="shared" si="144"/>
        <v>0</v>
      </c>
      <c r="FU167" s="169">
        <f t="shared" si="144"/>
        <v>0</v>
      </c>
      <c r="FV167" s="169">
        <f t="shared" si="144"/>
        <v>0</v>
      </c>
      <c r="FW167" s="169">
        <f t="shared" si="144"/>
        <v>0</v>
      </c>
      <c r="FX167" s="169">
        <f t="shared" si="144"/>
        <v>0</v>
      </c>
      <c r="FY167" s="169">
        <f t="shared" si="144"/>
        <v>0</v>
      </c>
      <c r="FZ167" s="169">
        <f t="shared" si="144"/>
        <v>0</v>
      </c>
      <c r="GA167" s="169">
        <f t="shared" si="144"/>
        <v>0</v>
      </c>
      <c r="GB167" s="169">
        <f t="shared" si="144"/>
        <v>0</v>
      </c>
      <c r="GC167" s="169">
        <f t="shared" si="144"/>
        <v>0</v>
      </c>
      <c r="GD167" s="169">
        <f t="shared" si="144"/>
        <v>0</v>
      </c>
      <c r="GE167" s="169">
        <f t="shared" si="146"/>
        <v>0</v>
      </c>
      <c r="GF167" s="169">
        <f t="shared" si="146"/>
        <v>0</v>
      </c>
      <c r="GG167" s="169">
        <f t="shared" si="146"/>
        <v>0</v>
      </c>
      <c r="GH167" s="169">
        <f t="shared" si="146"/>
        <v>0</v>
      </c>
      <c r="GI167" s="169">
        <f t="shared" si="146"/>
        <v>0</v>
      </c>
      <c r="GJ167" s="169">
        <f t="shared" si="146"/>
        <v>0</v>
      </c>
      <c r="GK167" s="169">
        <f t="shared" si="146"/>
        <v>0</v>
      </c>
      <c r="GL167" s="169">
        <f t="shared" si="146"/>
        <v>0</v>
      </c>
    </row>
    <row r="168" spans="1:194" s="169" customFormat="1" ht="15" hidden="1">
      <c r="A168" s="499"/>
      <c r="B168" s="499"/>
      <c r="D168" s="646"/>
      <c r="E168" s="450"/>
      <c r="F168" s="450"/>
      <c r="G168" s="450"/>
      <c r="H168" s="500"/>
      <c r="I168" s="452"/>
      <c r="J168" s="453"/>
      <c r="K168" s="453"/>
      <c r="L168" s="450"/>
      <c r="M168" s="450"/>
      <c r="N168" s="454"/>
      <c r="O168" s="455">
        <f t="shared" si="97"/>
        <v>0</v>
      </c>
      <c r="P168" s="456"/>
      <c r="Q168" s="457">
        <f t="shared" si="98"/>
        <v>0</v>
      </c>
      <c r="R168" s="457">
        <f t="shared" si="99"/>
        <v>0</v>
      </c>
      <c r="S168" s="458" t="e">
        <f>#REF!</f>
        <v>#REF!</v>
      </c>
      <c r="T168" s="458">
        <v>68</v>
      </c>
      <c r="U168" s="458" t="e">
        <f t="shared" si="100"/>
        <v>#REF!</v>
      </c>
      <c r="V168" s="459"/>
      <c r="W168" s="459"/>
      <c r="X168" s="460">
        <f t="shared" si="101"/>
        <v>0</v>
      </c>
      <c r="Y168" s="461">
        <f t="shared" si="106"/>
        <v>0</v>
      </c>
      <c r="Z168" s="510"/>
      <c r="AA168" s="463"/>
      <c r="AB168" s="464"/>
      <c r="AC168" s="464"/>
      <c r="AD168" s="464"/>
      <c r="AE168" s="465"/>
      <c r="AF168" s="466">
        <f t="shared" si="107"/>
        <v>0</v>
      </c>
      <c r="AG168" s="488"/>
      <c r="AH168" s="469"/>
      <c r="AI168" s="469"/>
      <c r="AJ168" s="469"/>
      <c r="AK168" s="469"/>
      <c r="AL168" s="469"/>
      <c r="AM168" s="469"/>
      <c r="AN168" s="469"/>
      <c r="AO168" s="471">
        <f t="shared" si="108"/>
        <v>0</v>
      </c>
      <c r="AP168" s="497"/>
      <c r="AQ168" s="496"/>
      <c r="AR168" s="496"/>
      <c r="AS168" s="496"/>
      <c r="AT168" s="514"/>
      <c r="AU168" s="469"/>
      <c r="AV168" s="469"/>
      <c r="AW168" s="475"/>
      <c r="AX168" s="471">
        <f t="shared" si="109"/>
        <v>0</v>
      </c>
      <c r="AY168" s="497"/>
      <c r="AZ168" s="469"/>
      <c r="BA168" s="469"/>
      <c r="BB168" s="478"/>
      <c r="BC168" s="469"/>
      <c r="BD168" s="469"/>
      <c r="BE168" s="469"/>
      <c r="BF168" s="475"/>
      <c r="BG168" s="479">
        <f t="shared" si="147"/>
        <v>0</v>
      </c>
      <c r="BH168" s="480"/>
      <c r="BI168" s="481"/>
      <c r="BJ168" s="481"/>
      <c r="BK168" s="481"/>
      <c r="BL168" s="482"/>
      <c r="BM168" s="481"/>
      <c r="BN168" s="481"/>
      <c r="BO168" s="483"/>
      <c r="BP168" s="482">
        <f t="shared" si="133"/>
        <v>0</v>
      </c>
      <c r="BQ168" s="479">
        <f t="shared" si="102"/>
        <v>0</v>
      </c>
      <c r="BR168" s="480"/>
      <c r="BS168" s="481"/>
      <c r="BT168" s="481"/>
      <c r="BU168" s="481"/>
      <c r="BV168" s="482" t="str">
        <f t="shared" si="148"/>
        <v/>
      </c>
      <c r="BW168" s="481"/>
      <c r="BX168" s="481"/>
      <c r="BY168" s="483"/>
      <c r="BZ168" s="482">
        <f t="shared" si="91"/>
        <v>0</v>
      </c>
      <c r="CA168" s="479">
        <f t="shared" si="110"/>
        <v>0</v>
      </c>
      <c r="CB168" s="649"/>
      <c r="CC168" s="469"/>
      <c r="CD168" s="469"/>
      <c r="CE168" s="469"/>
      <c r="CF168" s="481"/>
      <c r="CG168" s="481"/>
      <c r="CH168" s="481"/>
      <c r="CI168" s="483"/>
      <c r="CJ168" s="485">
        <f t="shared" si="111"/>
        <v>0</v>
      </c>
      <c r="CK168" s="486">
        <f t="shared" si="103"/>
        <v>0</v>
      </c>
      <c r="CL168" s="479">
        <f t="shared" si="112"/>
        <v>0</v>
      </c>
      <c r="CM168" s="638"/>
      <c r="CN168" s="1040"/>
      <c r="CO168" s="1039"/>
      <c r="CP168" s="1039"/>
      <c r="CQ168" s="1041"/>
      <c r="CR168" s="748"/>
      <c r="CS168" s="471">
        <f t="shared" si="113"/>
        <v>0</v>
      </c>
      <c r="CT168" s="488"/>
      <c r="CU168" s="469"/>
      <c r="CV168" s="469"/>
      <c r="CW168" s="469"/>
      <c r="CX168" s="489"/>
      <c r="CY168" s="490"/>
      <c r="CZ168" s="491">
        <f t="shared" si="114"/>
        <v>0</v>
      </c>
      <c r="DA168" s="491">
        <f t="shared" si="92"/>
        <v>0</v>
      </c>
      <c r="DB168" s="491">
        <f t="shared" si="104"/>
        <v>0</v>
      </c>
      <c r="DC168" s="493">
        <f t="shared" si="93"/>
        <v>0</v>
      </c>
      <c r="DD168" s="494">
        <f t="shared" si="117"/>
        <v>0</v>
      </c>
      <c r="DE168" s="494">
        <f t="shared" si="116"/>
        <v>0</v>
      </c>
      <c r="DF168" s="494">
        <f t="shared" si="149"/>
        <v>0</v>
      </c>
      <c r="DG168" s="494">
        <f t="shared" si="94"/>
        <v>0</v>
      </c>
      <c r="DH168" s="494">
        <f t="shared" si="95"/>
        <v>0</v>
      </c>
      <c r="DI168" s="494">
        <f t="shared" si="121"/>
        <v>0</v>
      </c>
      <c r="DJ168" s="494">
        <f t="shared" si="96"/>
        <v>0</v>
      </c>
      <c r="DK168" s="494">
        <f t="shared" si="105"/>
        <v>0</v>
      </c>
      <c r="DL168" s="479">
        <f t="shared" si="122"/>
        <v>0</v>
      </c>
      <c r="DQ168" s="169">
        <f t="shared" si="141"/>
        <v>0</v>
      </c>
      <c r="DR168" s="169">
        <f t="shared" si="141"/>
        <v>0</v>
      </c>
      <c r="DS168" s="169">
        <f t="shared" si="141"/>
        <v>0</v>
      </c>
      <c r="DT168" s="169">
        <f t="shared" si="141"/>
        <v>0</v>
      </c>
      <c r="DU168" s="169">
        <f t="shared" si="141"/>
        <v>0</v>
      </c>
      <c r="DV168" s="169">
        <f t="shared" si="141"/>
        <v>0</v>
      </c>
      <c r="DW168" s="169">
        <f t="shared" si="141"/>
        <v>0</v>
      </c>
      <c r="DX168" s="169">
        <f t="shared" si="141"/>
        <v>0</v>
      </c>
      <c r="DY168" s="169">
        <f t="shared" si="141"/>
        <v>0</v>
      </c>
      <c r="DZ168" s="169">
        <f t="shared" si="141"/>
        <v>0</v>
      </c>
      <c r="EA168" s="169">
        <f t="shared" si="141"/>
        <v>0</v>
      </c>
      <c r="EB168" s="169">
        <f t="shared" si="141"/>
        <v>0</v>
      </c>
      <c r="EC168" s="169">
        <f t="shared" si="141"/>
        <v>0</v>
      </c>
      <c r="ED168" s="169">
        <f t="shared" si="141"/>
        <v>0</v>
      </c>
      <c r="EE168" s="169">
        <f t="shared" si="141"/>
        <v>0</v>
      </c>
      <c r="EF168" s="169">
        <f t="shared" si="141"/>
        <v>0</v>
      </c>
      <c r="EG168" s="169">
        <f t="shared" si="142"/>
        <v>0</v>
      </c>
      <c r="EH168" s="169">
        <f t="shared" si="142"/>
        <v>0</v>
      </c>
      <c r="EI168" s="169">
        <f t="shared" si="142"/>
        <v>0</v>
      </c>
      <c r="EJ168" s="169">
        <f t="shared" si="142"/>
        <v>0</v>
      </c>
      <c r="EK168" s="169">
        <f t="shared" si="142"/>
        <v>0</v>
      </c>
      <c r="EL168" s="169">
        <f t="shared" si="142"/>
        <v>0</v>
      </c>
      <c r="EM168" s="169">
        <f t="shared" si="142"/>
        <v>0</v>
      </c>
      <c r="EN168" s="169">
        <f t="shared" si="142"/>
        <v>0</v>
      </c>
      <c r="EP168" s="169">
        <f t="shared" si="143"/>
        <v>0</v>
      </c>
      <c r="EQ168" s="169">
        <f t="shared" si="143"/>
        <v>0</v>
      </c>
      <c r="ER168" s="169">
        <f t="shared" si="143"/>
        <v>0</v>
      </c>
      <c r="ES168" s="169">
        <f t="shared" si="143"/>
        <v>0</v>
      </c>
      <c r="ET168" s="169">
        <f t="shared" si="143"/>
        <v>0</v>
      </c>
      <c r="EU168" s="169">
        <f t="shared" si="143"/>
        <v>0</v>
      </c>
      <c r="EV168" s="169">
        <f t="shared" si="143"/>
        <v>0</v>
      </c>
      <c r="EW168" s="169">
        <f t="shared" si="143"/>
        <v>0</v>
      </c>
      <c r="EX168" s="169">
        <f t="shared" si="143"/>
        <v>0</v>
      </c>
      <c r="EY168" s="169">
        <f t="shared" si="143"/>
        <v>0</v>
      </c>
      <c r="EZ168" s="169">
        <f t="shared" si="143"/>
        <v>0</v>
      </c>
      <c r="FA168" s="169">
        <f t="shared" si="143"/>
        <v>0</v>
      </c>
      <c r="FB168" s="169">
        <f t="shared" si="143"/>
        <v>0</v>
      </c>
      <c r="FC168" s="169">
        <f t="shared" si="143"/>
        <v>0</v>
      </c>
      <c r="FD168" s="169">
        <f t="shared" si="143"/>
        <v>0</v>
      </c>
      <c r="FE168" s="169">
        <f t="shared" si="143"/>
        <v>0</v>
      </c>
      <c r="FF168" s="169">
        <f t="shared" si="145"/>
        <v>0</v>
      </c>
      <c r="FG168" s="169">
        <f t="shared" si="145"/>
        <v>0</v>
      </c>
      <c r="FH168" s="169">
        <f t="shared" si="145"/>
        <v>0</v>
      </c>
      <c r="FI168" s="169">
        <f t="shared" si="145"/>
        <v>0</v>
      </c>
      <c r="FJ168" s="169">
        <f t="shared" si="145"/>
        <v>0</v>
      </c>
      <c r="FK168" s="169">
        <f t="shared" si="145"/>
        <v>0</v>
      </c>
      <c r="FL168" s="169">
        <f t="shared" si="145"/>
        <v>0</v>
      </c>
      <c r="FM168" s="169">
        <f t="shared" si="145"/>
        <v>0</v>
      </c>
      <c r="FO168" s="169">
        <f t="shared" si="144"/>
        <v>0</v>
      </c>
      <c r="FP168" s="169">
        <f t="shared" si="144"/>
        <v>0</v>
      </c>
      <c r="FQ168" s="169">
        <f t="shared" si="144"/>
        <v>0</v>
      </c>
      <c r="FR168" s="169">
        <f t="shared" si="144"/>
        <v>0</v>
      </c>
      <c r="FS168" s="169">
        <f t="shared" si="144"/>
        <v>0</v>
      </c>
      <c r="FT168" s="169">
        <f t="shared" si="144"/>
        <v>0</v>
      </c>
      <c r="FU168" s="169">
        <f t="shared" si="144"/>
        <v>0</v>
      </c>
      <c r="FV168" s="169">
        <f t="shared" si="144"/>
        <v>0</v>
      </c>
      <c r="FW168" s="169">
        <f t="shared" si="144"/>
        <v>0</v>
      </c>
      <c r="FX168" s="169">
        <f t="shared" si="144"/>
        <v>0</v>
      </c>
      <c r="FY168" s="169">
        <f t="shared" si="144"/>
        <v>0</v>
      </c>
      <c r="FZ168" s="169">
        <f t="shared" si="144"/>
        <v>0</v>
      </c>
      <c r="GA168" s="169">
        <f t="shared" si="144"/>
        <v>0</v>
      </c>
      <c r="GB168" s="169">
        <f t="shared" si="144"/>
        <v>0</v>
      </c>
      <c r="GC168" s="169">
        <f t="shared" si="144"/>
        <v>0</v>
      </c>
      <c r="GD168" s="169">
        <f t="shared" si="144"/>
        <v>0</v>
      </c>
      <c r="GE168" s="169">
        <f t="shared" si="146"/>
        <v>0</v>
      </c>
      <c r="GF168" s="169">
        <f t="shared" si="146"/>
        <v>0</v>
      </c>
      <c r="GG168" s="169">
        <f t="shared" si="146"/>
        <v>0</v>
      </c>
      <c r="GH168" s="169">
        <f t="shared" si="146"/>
        <v>0</v>
      </c>
      <c r="GI168" s="169">
        <f t="shared" si="146"/>
        <v>0</v>
      </c>
      <c r="GJ168" s="169">
        <f t="shared" si="146"/>
        <v>0</v>
      </c>
      <c r="GK168" s="169">
        <f t="shared" si="146"/>
        <v>0</v>
      </c>
      <c r="GL168" s="169">
        <f t="shared" si="146"/>
        <v>0</v>
      </c>
    </row>
    <row r="169" spans="1:194" s="169" customFormat="1" ht="15" hidden="1">
      <c r="A169" s="499"/>
      <c r="B169" s="499"/>
      <c r="D169" s="646"/>
      <c r="E169" s="450"/>
      <c r="F169" s="450"/>
      <c r="G169" s="450"/>
      <c r="H169" s="500"/>
      <c r="I169" s="452"/>
      <c r="J169" s="453"/>
      <c r="K169" s="453"/>
      <c r="L169" s="450"/>
      <c r="M169" s="450"/>
      <c r="N169" s="454"/>
      <c r="O169" s="455">
        <f t="shared" si="97"/>
        <v>0</v>
      </c>
      <c r="P169" s="456"/>
      <c r="Q169" s="457">
        <f t="shared" si="98"/>
        <v>0</v>
      </c>
      <c r="R169" s="457">
        <f t="shared" si="99"/>
        <v>0</v>
      </c>
      <c r="S169" s="458" t="e">
        <f>#REF!</f>
        <v>#REF!</v>
      </c>
      <c r="T169" s="458">
        <v>68</v>
      </c>
      <c r="U169" s="458" t="e">
        <f t="shared" si="100"/>
        <v>#REF!</v>
      </c>
      <c r="V169" s="459"/>
      <c r="W169" s="459"/>
      <c r="X169" s="460">
        <f t="shared" si="101"/>
        <v>0</v>
      </c>
      <c r="Y169" s="461">
        <f t="shared" si="106"/>
        <v>0</v>
      </c>
      <c r="Z169" s="510"/>
      <c r="AA169" s="463"/>
      <c r="AB169" s="464"/>
      <c r="AC169" s="464"/>
      <c r="AD169" s="464"/>
      <c r="AE169" s="465"/>
      <c r="AF169" s="466">
        <f t="shared" si="107"/>
        <v>0</v>
      </c>
      <c r="AG169" s="488"/>
      <c r="AH169" s="469"/>
      <c r="AI169" s="469"/>
      <c r="AJ169" s="469"/>
      <c r="AK169" s="469"/>
      <c r="AL169" s="469"/>
      <c r="AM169" s="469"/>
      <c r="AN169" s="469"/>
      <c r="AO169" s="471">
        <f t="shared" si="108"/>
        <v>0</v>
      </c>
      <c r="AP169" s="497"/>
      <c r="AQ169" s="496"/>
      <c r="AR169" s="496"/>
      <c r="AS169" s="496"/>
      <c r="AT169" s="514"/>
      <c r="AU169" s="469"/>
      <c r="AV169" s="469"/>
      <c r="AW169" s="475"/>
      <c r="AX169" s="471">
        <f t="shared" si="109"/>
        <v>0</v>
      </c>
      <c r="AY169" s="497"/>
      <c r="AZ169" s="469"/>
      <c r="BA169" s="469"/>
      <c r="BB169" s="478"/>
      <c r="BC169" s="469"/>
      <c r="BD169" s="469"/>
      <c r="BE169" s="469"/>
      <c r="BF169" s="475"/>
      <c r="BG169" s="479">
        <f t="shared" si="147"/>
        <v>0</v>
      </c>
      <c r="BH169" s="480"/>
      <c r="BI169" s="481"/>
      <c r="BJ169" s="481"/>
      <c r="BK169" s="481"/>
      <c r="BL169" s="482"/>
      <c r="BM169" s="481"/>
      <c r="BN169" s="481"/>
      <c r="BO169" s="483"/>
      <c r="BP169" s="482">
        <f t="shared" si="133"/>
        <v>0</v>
      </c>
      <c r="BQ169" s="479">
        <f t="shared" si="102"/>
        <v>0</v>
      </c>
      <c r="BR169" s="480"/>
      <c r="BS169" s="481"/>
      <c r="BT169" s="481"/>
      <c r="BU169" s="481"/>
      <c r="BV169" s="482" t="str">
        <f t="shared" si="148"/>
        <v/>
      </c>
      <c r="BW169" s="481"/>
      <c r="BX169" s="481"/>
      <c r="BY169" s="483"/>
      <c r="BZ169" s="482">
        <f t="shared" si="91"/>
        <v>0</v>
      </c>
      <c r="CA169" s="479">
        <f t="shared" si="110"/>
        <v>0</v>
      </c>
      <c r="CB169" s="649"/>
      <c r="CC169" s="469"/>
      <c r="CD169" s="469"/>
      <c r="CE169" s="469"/>
      <c r="CF169" s="481"/>
      <c r="CG169" s="481"/>
      <c r="CH169" s="481"/>
      <c r="CI169" s="483"/>
      <c r="CJ169" s="485">
        <f t="shared" si="111"/>
        <v>0</v>
      </c>
      <c r="CK169" s="486">
        <f t="shared" si="103"/>
        <v>0</v>
      </c>
      <c r="CL169" s="479">
        <f t="shared" si="112"/>
        <v>0</v>
      </c>
      <c r="CM169" s="1181"/>
      <c r="CN169" s="469"/>
      <c r="CO169" s="469"/>
      <c r="CP169" s="1039"/>
      <c r="CQ169" s="1041"/>
      <c r="CR169" s="748"/>
      <c r="CS169" s="471">
        <f t="shared" si="113"/>
        <v>0</v>
      </c>
      <c r="CT169" s="488"/>
      <c r="CU169" s="469"/>
      <c r="CV169" s="469"/>
      <c r="CW169" s="469"/>
      <c r="CX169" s="489"/>
      <c r="CY169" s="490"/>
      <c r="CZ169" s="491">
        <f t="shared" si="114"/>
        <v>0</v>
      </c>
      <c r="DA169" s="491">
        <f t="shared" si="92"/>
        <v>0</v>
      </c>
      <c r="DB169" s="491">
        <f t="shared" si="104"/>
        <v>0</v>
      </c>
      <c r="DC169" s="493">
        <f t="shared" si="93"/>
        <v>0</v>
      </c>
      <c r="DD169" s="494">
        <f t="shared" si="117"/>
        <v>0</v>
      </c>
      <c r="DE169" s="494">
        <f t="shared" si="116"/>
        <v>0</v>
      </c>
      <c r="DF169" s="494">
        <f t="shared" si="149"/>
        <v>0</v>
      </c>
      <c r="DG169" s="494">
        <f t="shared" si="94"/>
        <v>0</v>
      </c>
      <c r="DH169" s="494">
        <f t="shared" si="95"/>
        <v>0</v>
      </c>
      <c r="DI169" s="494">
        <f>SUM(DG169:DH169)</f>
        <v>0</v>
      </c>
      <c r="DJ169" s="494">
        <f t="shared" si="96"/>
        <v>0</v>
      </c>
      <c r="DK169" s="494">
        <f t="shared" si="105"/>
        <v>0</v>
      </c>
      <c r="DL169" s="479">
        <f>SUM(DJ169:DK169)</f>
        <v>0</v>
      </c>
      <c r="DQ169" s="169">
        <f t="shared" si="141"/>
        <v>0</v>
      </c>
      <c r="DR169" s="169">
        <f t="shared" si="141"/>
        <v>0</v>
      </c>
      <c r="DS169" s="169">
        <f t="shared" si="141"/>
        <v>0</v>
      </c>
      <c r="DT169" s="169">
        <f t="shared" si="141"/>
        <v>0</v>
      </c>
      <c r="DU169" s="169">
        <f t="shared" si="141"/>
        <v>0</v>
      </c>
      <c r="DV169" s="169">
        <f t="shared" si="141"/>
        <v>0</v>
      </c>
      <c r="DW169" s="169">
        <f t="shared" si="141"/>
        <v>0</v>
      </c>
      <c r="DX169" s="169">
        <f t="shared" si="141"/>
        <v>0</v>
      </c>
      <c r="DY169" s="169">
        <f t="shared" si="141"/>
        <v>0</v>
      </c>
      <c r="DZ169" s="169">
        <f t="shared" si="141"/>
        <v>0</v>
      </c>
      <c r="EA169" s="169">
        <f t="shared" si="141"/>
        <v>0</v>
      </c>
      <c r="EB169" s="169">
        <f t="shared" si="141"/>
        <v>0</v>
      </c>
      <c r="EC169" s="169">
        <f t="shared" si="141"/>
        <v>0</v>
      </c>
      <c r="ED169" s="169">
        <f t="shared" si="141"/>
        <v>0</v>
      </c>
      <c r="EE169" s="169">
        <f t="shared" si="141"/>
        <v>0</v>
      </c>
      <c r="EF169" s="169">
        <f>IF($I169=EF$3,$X169,0)</f>
        <v>0</v>
      </c>
      <c r="EG169" s="169">
        <f t="shared" si="142"/>
        <v>0</v>
      </c>
      <c r="EH169" s="169">
        <f t="shared" si="142"/>
        <v>0</v>
      </c>
      <c r="EI169" s="169">
        <f t="shared" si="142"/>
        <v>0</v>
      </c>
      <c r="EJ169" s="169">
        <f t="shared" si="142"/>
        <v>0</v>
      </c>
      <c r="EK169" s="169">
        <f t="shared" si="142"/>
        <v>0</v>
      </c>
      <c r="EL169" s="169">
        <f t="shared" si="142"/>
        <v>0</v>
      </c>
      <c r="EM169" s="169">
        <f t="shared" si="142"/>
        <v>0</v>
      </c>
      <c r="EN169" s="169">
        <f t="shared" si="142"/>
        <v>0</v>
      </c>
      <c r="EP169" s="169">
        <f t="shared" si="143"/>
        <v>0</v>
      </c>
      <c r="EQ169" s="169">
        <f t="shared" si="143"/>
        <v>0</v>
      </c>
      <c r="ER169" s="169">
        <f t="shared" si="143"/>
        <v>0</v>
      </c>
      <c r="ES169" s="169">
        <f t="shared" si="143"/>
        <v>0</v>
      </c>
      <c r="ET169" s="169">
        <f t="shared" si="143"/>
        <v>0</v>
      </c>
      <c r="EU169" s="169">
        <f t="shared" si="143"/>
        <v>0</v>
      </c>
      <c r="EV169" s="169">
        <f t="shared" si="143"/>
        <v>0</v>
      </c>
      <c r="EW169" s="169">
        <f t="shared" si="143"/>
        <v>0</v>
      </c>
      <c r="EX169" s="169">
        <f t="shared" si="143"/>
        <v>0</v>
      </c>
      <c r="EY169" s="169">
        <f t="shared" si="143"/>
        <v>0</v>
      </c>
      <c r="EZ169" s="169">
        <f t="shared" si="143"/>
        <v>0</v>
      </c>
      <c r="FA169" s="169">
        <f t="shared" si="143"/>
        <v>0</v>
      </c>
      <c r="FB169" s="169">
        <f t="shared" si="143"/>
        <v>0</v>
      </c>
      <c r="FC169" s="169">
        <f t="shared" si="143"/>
        <v>0</v>
      </c>
      <c r="FD169" s="169">
        <f t="shared" si="143"/>
        <v>0</v>
      </c>
      <c r="FE169" s="169">
        <f t="shared" si="143"/>
        <v>0</v>
      </c>
      <c r="FF169" s="169">
        <f t="shared" si="145"/>
        <v>0</v>
      </c>
      <c r="FG169" s="169">
        <f t="shared" si="145"/>
        <v>0</v>
      </c>
      <c r="FH169" s="169">
        <f t="shared" si="145"/>
        <v>0</v>
      </c>
      <c r="FI169" s="169">
        <f t="shared" si="145"/>
        <v>0</v>
      </c>
      <c r="FJ169" s="169">
        <f t="shared" si="145"/>
        <v>0</v>
      </c>
      <c r="FK169" s="169">
        <f t="shared" si="145"/>
        <v>0</v>
      </c>
      <c r="FL169" s="169">
        <f t="shared" si="145"/>
        <v>0</v>
      </c>
      <c r="FM169" s="169">
        <f t="shared" si="145"/>
        <v>0</v>
      </c>
      <c r="FO169" s="169">
        <f t="shared" si="144"/>
        <v>0</v>
      </c>
      <c r="FP169" s="169">
        <f t="shared" si="144"/>
        <v>0</v>
      </c>
      <c r="FQ169" s="169">
        <f t="shared" si="144"/>
        <v>0</v>
      </c>
      <c r="FR169" s="169">
        <f t="shared" si="144"/>
        <v>0</v>
      </c>
      <c r="FS169" s="169">
        <f t="shared" si="144"/>
        <v>0</v>
      </c>
      <c r="FT169" s="169">
        <f t="shared" si="144"/>
        <v>0</v>
      </c>
      <c r="FU169" s="169">
        <f t="shared" si="144"/>
        <v>0</v>
      </c>
      <c r="FV169" s="169">
        <f t="shared" si="144"/>
        <v>0</v>
      </c>
      <c r="FW169" s="169">
        <f t="shared" si="144"/>
        <v>0</v>
      </c>
      <c r="FX169" s="169">
        <f t="shared" si="144"/>
        <v>0</v>
      </c>
      <c r="FY169" s="169">
        <f t="shared" si="144"/>
        <v>0</v>
      </c>
      <c r="FZ169" s="169">
        <f t="shared" si="144"/>
        <v>0</v>
      </c>
      <c r="GA169" s="169">
        <f t="shared" si="144"/>
        <v>0</v>
      </c>
      <c r="GB169" s="169">
        <f t="shared" si="144"/>
        <v>0</v>
      </c>
      <c r="GC169" s="169">
        <f t="shared" si="144"/>
        <v>0</v>
      </c>
      <c r="GD169" s="169">
        <f t="shared" si="144"/>
        <v>0</v>
      </c>
      <c r="GE169" s="169">
        <f t="shared" si="146"/>
        <v>0</v>
      </c>
      <c r="GF169" s="169">
        <f t="shared" si="146"/>
        <v>0</v>
      </c>
      <c r="GG169" s="169">
        <f t="shared" si="146"/>
        <v>0</v>
      </c>
      <c r="GH169" s="169">
        <f t="shared" si="146"/>
        <v>0</v>
      </c>
      <c r="GI169" s="169">
        <f t="shared" si="146"/>
        <v>0</v>
      </c>
      <c r="GJ169" s="169">
        <f t="shared" si="146"/>
        <v>0</v>
      </c>
      <c r="GK169" s="169">
        <f t="shared" si="146"/>
        <v>0</v>
      </c>
      <c r="GL169" s="169">
        <f t="shared" si="146"/>
        <v>0</v>
      </c>
    </row>
    <row r="170" spans="1:194" s="169" customFormat="1" ht="15" hidden="1">
      <c r="A170" s="499"/>
      <c r="B170" s="499"/>
      <c r="D170" s="646"/>
      <c r="E170" s="450"/>
      <c r="F170" s="450"/>
      <c r="G170" s="450"/>
      <c r="H170" s="500"/>
      <c r="I170" s="452"/>
      <c r="J170" s="453"/>
      <c r="K170" s="453"/>
      <c r="L170" s="450"/>
      <c r="M170" s="450"/>
      <c r="N170" s="454"/>
      <c r="O170" s="455">
        <f t="shared" si="97"/>
        <v>0</v>
      </c>
      <c r="P170" s="456"/>
      <c r="Q170" s="457">
        <f t="shared" si="98"/>
        <v>0</v>
      </c>
      <c r="R170" s="457">
        <f t="shared" si="99"/>
        <v>0</v>
      </c>
      <c r="S170" s="458" t="e">
        <f>#REF!</f>
        <v>#REF!</v>
      </c>
      <c r="T170" s="458">
        <v>68</v>
      </c>
      <c r="U170" s="458" t="e">
        <f t="shared" si="100"/>
        <v>#REF!</v>
      </c>
      <c r="V170" s="459"/>
      <c r="W170" s="459"/>
      <c r="X170" s="460">
        <f t="shared" si="101"/>
        <v>0</v>
      </c>
      <c r="Y170" s="461">
        <f t="shared" si="106"/>
        <v>0</v>
      </c>
      <c r="Z170" s="510"/>
      <c r="AA170" s="463"/>
      <c r="AB170" s="464"/>
      <c r="AC170" s="464"/>
      <c r="AD170" s="464"/>
      <c r="AE170" s="465"/>
      <c r="AF170" s="466">
        <f t="shared" si="107"/>
        <v>0</v>
      </c>
      <c r="AG170" s="488"/>
      <c r="AH170" s="469"/>
      <c r="AI170" s="469"/>
      <c r="AJ170" s="469"/>
      <c r="AK170" s="469"/>
      <c r="AL170" s="469"/>
      <c r="AM170" s="469"/>
      <c r="AN170" s="469"/>
      <c r="AO170" s="471">
        <f t="shared" si="108"/>
        <v>0</v>
      </c>
      <c r="AP170" s="497"/>
      <c r="AQ170" s="496"/>
      <c r="AR170" s="496"/>
      <c r="AS170" s="496"/>
      <c r="AT170" s="514"/>
      <c r="AU170" s="469"/>
      <c r="AV170" s="469"/>
      <c r="AW170" s="475"/>
      <c r="AX170" s="471">
        <f t="shared" si="109"/>
        <v>0</v>
      </c>
      <c r="AY170" s="497"/>
      <c r="AZ170" s="469"/>
      <c r="BA170" s="469"/>
      <c r="BB170" s="478"/>
      <c r="BC170" s="469"/>
      <c r="BD170" s="469"/>
      <c r="BE170" s="469"/>
      <c r="BF170" s="475"/>
      <c r="BG170" s="479">
        <f t="shared" si="147"/>
        <v>0</v>
      </c>
      <c r="BH170" s="480"/>
      <c r="BI170" s="481"/>
      <c r="BJ170" s="481"/>
      <c r="BK170" s="481"/>
      <c r="BL170" s="482"/>
      <c r="BM170" s="481"/>
      <c r="BN170" s="481"/>
      <c r="BO170" s="483"/>
      <c r="BP170" s="482">
        <f t="shared" si="133"/>
        <v>0</v>
      </c>
      <c r="BQ170" s="479">
        <f t="shared" si="102"/>
        <v>0</v>
      </c>
      <c r="BR170" s="480"/>
      <c r="BS170" s="481"/>
      <c r="BT170" s="481"/>
      <c r="BU170" s="481"/>
      <c r="BV170" s="482" t="str">
        <f t="shared" si="148"/>
        <v/>
      </c>
      <c r="BW170" s="481"/>
      <c r="BX170" s="481"/>
      <c r="BY170" s="483"/>
      <c r="BZ170" s="482">
        <f t="shared" si="91"/>
        <v>0</v>
      </c>
      <c r="CA170" s="479">
        <f t="shared" si="110"/>
        <v>0</v>
      </c>
      <c r="CB170" s="649"/>
      <c r="CC170" s="469"/>
      <c r="CD170" s="469"/>
      <c r="CE170" s="469"/>
      <c r="CF170" s="481"/>
      <c r="CG170" s="481"/>
      <c r="CH170" s="481"/>
      <c r="CI170" s="483"/>
      <c r="CJ170" s="485">
        <f t="shared" si="111"/>
        <v>0</v>
      </c>
      <c r="CK170" s="486">
        <f t="shared" si="103"/>
        <v>0</v>
      </c>
      <c r="CL170" s="479">
        <f t="shared" si="112"/>
        <v>0</v>
      </c>
      <c r="CM170" s="638"/>
      <c r="CN170" s="469"/>
      <c r="CO170" s="469"/>
      <c r="CP170" s="469"/>
      <c r="CQ170" s="469"/>
      <c r="CR170" s="483"/>
      <c r="CS170" s="471">
        <f t="shared" si="113"/>
        <v>0</v>
      </c>
      <c r="CT170" s="488"/>
      <c r="CU170" s="469"/>
      <c r="CV170" s="469"/>
      <c r="CW170" s="469"/>
      <c r="CX170" s="489"/>
      <c r="CY170" s="490"/>
      <c r="CZ170" s="491">
        <f t="shared" si="114"/>
        <v>0</v>
      </c>
      <c r="DA170" s="491">
        <f t="shared" si="92"/>
        <v>0</v>
      </c>
      <c r="DB170" s="491">
        <f t="shared" si="104"/>
        <v>0</v>
      </c>
      <c r="DC170" s="493">
        <f t="shared" si="93"/>
        <v>0</v>
      </c>
      <c r="DD170" s="494">
        <f t="shared" si="117"/>
        <v>0</v>
      </c>
      <c r="DE170" s="494">
        <f t="shared" si="116"/>
        <v>0</v>
      </c>
      <c r="DF170" s="494">
        <f t="shared" si="149"/>
        <v>0</v>
      </c>
      <c r="DG170" s="494">
        <f t="shared" si="94"/>
        <v>0</v>
      </c>
      <c r="DH170" s="494">
        <f t="shared" si="95"/>
        <v>0</v>
      </c>
      <c r="DI170" s="494">
        <f t="shared" si="121"/>
        <v>0</v>
      </c>
      <c r="DJ170" s="494">
        <f t="shared" si="96"/>
        <v>0</v>
      </c>
      <c r="DK170" s="494">
        <f t="shared" si="105"/>
        <v>0</v>
      </c>
      <c r="DL170" s="479">
        <f t="shared" si="122"/>
        <v>0</v>
      </c>
      <c r="DQ170" s="169">
        <f t="shared" ref="DQ170:EF185" si="150">IF($I170=DQ$3,$X170,0)</f>
        <v>0</v>
      </c>
      <c r="DR170" s="169">
        <f t="shared" si="150"/>
        <v>0</v>
      </c>
      <c r="DS170" s="169">
        <f t="shared" si="150"/>
        <v>0</v>
      </c>
      <c r="DT170" s="169">
        <f t="shared" si="150"/>
        <v>0</v>
      </c>
      <c r="DU170" s="169">
        <f t="shared" si="150"/>
        <v>0</v>
      </c>
      <c r="DV170" s="169">
        <f t="shared" si="150"/>
        <v>0</v>
      </c>
      <c r="DW170" s="169">
        <f t="shared" si="150"/>
        <v>0</v>
      </c>
      <c r="DX170" s="169">
        <f t="shared" si="150"/>
        <v>0</v>
      </c>
      <c r="DY170" s="169">
        <f t="shared" si="150"/>
        <v>0</v>
      </c>
      <c r="DZ170" s="169">
        <f t="shared" si="150"/>
        <v>0</v>
      </c>
      <c r="EA170" s="169">
        <f t="shared" si="150"/>
        <v>0</v>
      </c>
      <c r="EB170" s="169">
        <f t="shared" si="150"/>
        <v>0</v>
      </c>
      <c r="EC170" s="169">
        <f t="shared" si="150"/>
        <v>0</v>
      </c>
      <c r="ED170" s="169">
        <f t="shared" si="150"/>
        <v>0</v>
      </c>
      <c r="EE170" s="169">
        <f t="shared" si="150"/>
        <v>0</v>
      </c>
      <c r="EF170" s="169">
        <f t="shared" si="150"/>
        <v>0</v>
      </c>
      <c r="EG170" s="169">
        <f t="shared" si="142"/>
        <v>0</v>
      </c>
      <c r="EH170" s="169">
        <f t="shared" si="142"/>
        <v>0</v>
      </c>
      <c r="EI170" s="169">
        <f t="shared" si="142"/>
        <v>0</v>
      </c>
      <c r="EJ170" s="169">
        <f t="shared" si="142"/>
        <v>0</v>
      </c>
      <c r="EK170" s="169">
        <f t="shared" si="142"/>
        <v>0</v>
      </c>
      <c r="EL170" s="169">
        <f t="shared" si="142"/>
        <v>0</v>
      </c>
      <c r="EM170" s="169">
        <f t="shared" si="142"/>
        <v>0</v>
      </c>
      <c r="EN170" s="169">
        <f t="shared" si="142"/>
        <v>0</v>
      </c>
      <c r="EP170" s="169">
        <f t="shared" si="143"/>
        <v>0</v>
      </c>
      <c r="EQ170" s="169">
        <f t="shared" si="143"/>
        <v>0</v>
      </c>
      <c r="ER170" s="169">
        <f t="shared" si="143"/>
        <v>0</v>
      </c>
      <c r="ES170" s="169">
        <f t="shared" si="143"/>
        <v>0</v>
      </c>
      <c r="ET170" s="169">
        <f t="shared" si="143"/>
        <v>0</v>
      </c>
      <c r="EU170" s="169">
        <f t="shared" si="143"/>
        <v>0</v>
      </c>
      <c r="EV170" s="169">
        <f t="shared" si="143"/>
        <v>0</v>
      </c>
      <c r="EW170" s="169">
        <f t="shared" si="143"/>
        <v>0</v>
      </c>
      <c r="EX170" s="169">
        <f t="shared" si="143"/>
        <v>0</v>
      </c>
      <c r="EY170" s="169">
        <f t="shared" si="143"/>
        <v>0</v>
      </c>
      <c r="EZ170" s="169">
        <f t="shared" si="143"/>
        <v>0</v>
      </c>
      <c r="FA170" s="169">
        <f t="shared" si="143"/>
        <v>0</v>
      </c>
      <c r="FB170" s="169">
        <f t="shared" si="143"/>
        <v>0</v>
      </c>
      <c r="FC170" s="169">
        <f t="shared" si="143"/>
        <v>0</v>
      </c>
      <c r="FD170" s="169">
        <f t="shared" si="143"/>
        <v>0</v>
      </c>
      <c r="FE170" s="169">
        <f t="shared" si="143"/>
        <v>0</v>
      </c>
      <c r="FF170" s="169">
        <f t="shared" si="145"/>
        <v>0</v>
      </c>
      <c r="FG170" s="169">
        <f t="shared" si="145"/>
        <v>0</v>
      </c>
      <c r="FH170" s="169">
        <f t="shared" si="145"/>
        <v>0</v>
      </c>
      <c r="FI170" s="169">
        <f t="shared" si="145"/>
        <v>0</v>
      </c>
      <c r="FJ170" s="169">
        <f t="shared" si="145"/>
        <v>0</v>
      </c>
      <c r="FK170" s="169">
        <f t="shared" si="145"/>
        <v>0</v>
      </c>
      <c r="FL170" s="169">
        <f t="shared" si="145"/>
        <v>0</v>
      </c>
      <c r="FM170" s="169">
        <f t="shared" si="145"/>
        <v>0</v>
      </c>
      <c r="FO170" s="169">
        <f t="shared" si="144"/>
        <v>0</v>
      </c>
      <c r="FP170" s="169">
        <f t="shared" si="144"/>
        <v>0</v>
      </c>
      <c r="FQ170" s="169">
        <f t="shared" si="144"/>
        <v>0</v>
      </c>
      <c r="FR170" s="169">
        <f t="shared" si="144"/>
        <v>0</v>
      </c>
      <c r="FS170" s="169">
        <f t="shared" si="144"/>
        <v>0</v>
      </c>
      <c r="FT170" s="169">
        <f t="shared" si="144"/>
        <v>0</v>
      </c>
      <c r="FU170" s="169">
        <f t="shared" si="144"/>
        <v>0</v>
      </c>
      <c r="FV170" s="169">
        <f t="shared" si="144"/>
        <v>0</v>
      </c>
      <c r="FW170" s="169">
        <f t="shared" si="144"/>
        <v>0</v>
      </c>
      <c r="FX170" s="169">
        <f t="shared" si="144"/>
        <v>0</v>
      </c>
      <c r="FY170" s="169">
        <f t="shared" si="144"/>
        <v>0</v>
      </c>
      <c r="FZ170" s="169">
        <f t="shared" si="144"/>
        <v>0</v>
      </c>
      <c r="GA170" s="169">
        <f t="shared" si="144"/>
        <v>0</v>
      </c>
      <c r="GB170" s="169">
        <f t="shared" si="144"/>
        <v>0</v>
      </c>
      <c r="GC170" s="169">
        <f t="shared" si="144"/>
        <v>0</v>
      </c>
      <c r="GD170" s="169">
        <f t="shared" si="144"/>
        <v>0</v>
      </c>
      <c r="GE170" s="169">
        <f t="shared" si="146"/>
        <v>0</v>
      </c>
      <c r="GF170" s="169">
        <f t="shared" si="146"/>
        <v>0</v>
      </c>
      <c r="GG170" s="169">
        <f t="shared" si="146"/>
        <v>0</v>
      </c>
      <c r="GH170" s="169">
        <f t="shared" si="146"/>
        <v>0</v>
      </c>
      <c r="GI170" s="169">
        <f t="shared" si="146"/>
        <v>0</v>
      </c>
      <c r="GJ170" s="169">
        <f t="shared" si="146"/>
        <v>0</v>
      </c>
      <c r="GK170" s="169">
        <f t="shared" si="146"/>
        <v>0</v>
      </c>
      <c r="GL170" s="169">
        <f t="shared" si="146"/>
        <v>0</v>
      </c>
    </row>
    <row r="171" spans="1:194" s="169" customFormat="1" ht="15" hidden="1">
      <c r="A171" s="499"/>
      <c r="B171" s="499"/>
      <c r="D171" s="646"/>
      <c r="E171" s="450"/>
      <c r="F171" s="450"/>
      <c r="G171" s="450"/>
      <c r="H171" s="500"/>
      <c r="I171" s="452"/>
      <c r="J171" s="453"/>
      <c r="K171" s="453"/>
      <c r="L171" s="450"/>
      <c r="M171" s="450"/>
      <c r="N171" s="454"/>
      <c r="O171" s="455">
        <f t="shared" si="97"/>
        <v>0</v>
      </c>
      <c r="P171" s="456"/>
      <c r="Q171" s="457">
        <f t="shared" si="98"/>
        <v>0</v>
      </c>
      <c r="R171" s="457">
        <f t="shared" si="99"/>
        <v>0</v>
      </c>
      <c r="S171" s="458" t="e">
        <f>#REF!</f>
        <v>#REF!</v>
      </c>
      <c r="T171" s="458">
        <v>68</v>
      </c>
      <c r="U171" s="458" t="e">
        <f t="shared" si="100"/>
        <v>#REF!</v>
      </c>
      <c r="V171" s="459"/>
      <c r="W171" s="459"/>
      <c r="X171" s="460">
        <f t="shared" si="101"/>
        <v>0</v>
      </c>
      <c r="Y171" s="461">
        <f t="shared" si="106"/>
        <v>0</v>
      </c>
      <c r="Z171" s="510"/>
      <c r="AA171" s="463"/>
      <c r="AB171" s="464"/>
      <c r="AC171" s="464"/>
      <c r="AD171" s="464"/>
      <c r="AE171" s="465"/>
      <c r="AF171" s="466">
        <f t="shared" si="107"/>
        <v>0</v>
      </c>
      <c r="AG171" s="488"/>
      <c r="AH171" s="469"/>
      <c r="AI171" s="469"/>
      <c r="AJ171" s="469"/>
      <c r="AK171" s="469"/>
      <c r="AL171" s="469"/>
      <c r="AM171" s="469"/>
      <c r="AN171" s="469"/>
      <c r="AO171" s="471">
        <f t="shared" si="108"/>
        <v>0</v>
      </c>
      <c r="AP171" s="497"/>
      <c r="AQ171" s="496"/>
      <c r="AR171" s="496"/>
      <c r="AS171" s="496"/>
      <c r="AT171" s="514"/>
      <c r="AU171" s="469"/>
      <c r="AV171" s="469"/>
      <c r="AW171" s="475"/>
      <c r="AX171" s="471">
        <f t="shared" si="109"/>
        <v>0</v>
      </c>
      <c r="AY171" s="497"/>
      <c r="AZ171" s="469"/>
      <c r="BA171" s="469"/>
      <c r="BB171" s="478"/>
      <c r="BC171" s="469"/>
      <c r="BD171" s="469"/>
      <c r="BE171" s="469"/>
      <c r="BF171" s="475"/>
      <c r="BG171" s="479">
        <f t="shared" si="147"/>
        <v>0</v>
      </c>
      <c r="BH171" s="480"/>
      <c r="BI171" s="481"/>
      <c r="BJ171" s="481"/>
      <c r="BK171" s="481"/>
      <c r="BL171" s="482"/>
      <c r="BM171" s="481"/>
      <c r="BN171" s="481"/>
      <c r="BO171" s="483"/>
      <c r="BP171" s="482">
        <f t="shared" si="133"/>
        <v>0</v>
      </c>
      <c r="BQ171" s="479">
        <f t="shared" si="102"/>
        <v>0</v>
      </c>
      <c r="BR171" s="480"/>
      <c r="BS171" s="481"/>
      <c r="BT171" s="481"/>
      <c r="BU171" s="481"/>
      <c r="BV171" s="482" t="str">
        <f t="shared" si="148"/>
        <v/>
      </c>
      <c r="BW171" s="481"/>
      <c r="BX171" s="481"/>
      <c r="BY171" s="483"/>
      <c r="BZ171" s="482">
        <f t="shared" si="91"/>
        <v>0</v>
      </c>
      <c r="CA171" s="479">
        <f t="shared" si="110"/>
        <v>0</v>
      </c>
      <c r="CB171" s="649"/>
      <c r="CC171" s="469"/>
      <c r="CD171" s="469"/>
      <c r="CE171" s="469"/>
      <c r="CF171" s="481"/>
      <c r="CG171" s="481"/>
      <c r="CH171" s="481"/>
      <c r="CI171" s="483"/>
      <c r="CJ171" s="485">
        <f t="shared" si="111"/>
        <v>0</v>
      </c>
      <c r="CK171" s="486">
        <f t="shared" si="103"/>
        <v>0</v>
      </c>
      <c r="CL171" s="479">
        <f t="shared" si="112"/>
        <v>0</v>
      </c>
      <c r="CM171" s="638"/>
      <c r="CN171" s="469"/>
      <c r="CO171" s="469"/>
      <c r="CP171" s="469"/>
      <c r="CQ171" s="469"/>
      <c r="CR171" s="483"/>
      <c r="CS171" s="471">
        <f t="shared" si="113"/>
        <v>0</v>
      </c>
      <c r="CT171" s="488"/>
      <c r="CU171" s="469"/>
      <c r="CV171" s="469"/>
      <c r="CW171" s="469"/>
      <c r="CX171" s="489"/>
      <c r="CY171" s="490"/>
      <c r="CZ171" s="491">
        <f t="shared" si="114"/>
        <v>0</v>
      </c>
      <c r="DA171" s="491">
        <f t="shared" si="92"/>
        <v>0</v>
      </c>
      <c r="DB171" s="491">
        <f t="shared" si="104"/>
        <v>0</v>
      </c>
      <c r="DC171" s="493">
        <f t="shared" si="93"/>
        <v>0</v>
      </c>
      <c r="DD171" s="494">
        <f t="shared" si="117"/>
        <v>0</v>
      </c>
      <c r="DE171" s="494">
        <f t="shared" ref="DE171:DE234" si="151">+AW171*AX171*AV171*AU171/1000</f>
        <v>0</v>
      </c>
      <c r="DF171" s="494">
        <f t="shared" si="149"/>
        <v>0</v>
      </c>
      <c r="DG171" s="494">
        <f t="shared" si="94"/>
        <v>0</v>
      </c>
      <c r="DH171" s="494">
        <f t="shared" si="95"/>
        <v>0</v>
      </c>
      <c r="DI171" s="494">
        <f>SUM(DG171:DH171)</f>
        <v>0</v>
      </c>
      <c r="DJ171" s="494">
        <f t="shared" si="96"/>
        <v>0</v>
      </c>
      <c r="DK171" s="494">
        <f t="shared" si="105"/>
        <v>0</v>
      </c>
      <c r="DL171" s="479">
        <f>SUM(DJ171:DK171)</f>
        <v>0</v>
      </c>
      <c r="DQ171" s="169">
        <f t="shared" si="150"/>
        <v>0</v>
      </c>
      <c r="DR171" s="169">
        <f t="shared" si="150"/>
        <v>0</v>
      </c>
      <c r="DS171" s="169">
        <f t="shared" si="150"/>
        <v>0</v>
      </c>
      <c r="DT171" s="169">
        <f t="shared" si="150"/>
        <v>0</v>
      </c>
      <c r="DU171" s="169">
        <f t="shared" si="150"/>
        <v>0</v>
      </c>
      <c r="DV171" s="169">
        <f t="shared" si="150"/>
        <v>0</v>
      </c>
      <c r="DW171" s="169">
        <f t="shared" si="150"/>
        <v>0</v>
      </c>
      <c r="DX171" s="169">
        <f t="shared" si="150"/>
        <v>0</v>
      </c>
      <c r="DY171" s="169">
        <f t="shared" si="150"/>
        <v>0</v>
      </c>
      <c r="DZ171" s="169">
        <f t="shared" si="150"/>
        <v>0</v>
      </c>
      <c r="EA171" s="169">
        <f t="shared" si="150"/>
        <v>0</v>
      </c>
      <c r="EB171" s="169">
        <f t="shared" si="150"/>
        <v>0</v>
      </c>
      <c r="EC171" s="169">
        <f t="shared" si="150"/>
        <v>0</v>
      </c>
      <c r="ED171" s="169">
        <f t="shared" si="150"/>
        <v>0</v>
      </c>
      <c r="EE171" s="169">
        <f t="shared" si="150"/>
        <v>0</v>
      </c>
      <c r="EF171" s="169">
        <f t="shared" si="150"/>
        <v>0</v>
      </c>
      <c r="EG171" s="169">
        <f t="shared" si="142"/>
        <v>0</v>
      </c>
      <c r="EH171" s="169">
        <f t="shared" si="142"/>
        <v>0</v>
      </c>
      <c r="EI171" s="169">
        <f t="shared" si="142"/>
        <v>0</v>
      </c>
      <c r="EJ171" s="169">
        <f t="shared" si="142"/>
        <v>0</v>
      </c>
      <c r="EK171" s="169">
        <f t="shared" si="142"/>
        <v>0</v>
      </c>
      <c r="EL171" s="169">
        <f t="shared" si="142"/>
        <v>0</v>
      </c>
      <c r="EM171" s="169">
        <f t="shared" si="142"/>
        <v>0</v>
      </c>
      <c r="EN171" s="169">
        <f t="shared" si="142"/>
        <v>0</v>
      </c>
      <c r="EP171" s="169">
        <f t="shared" si="143"/>
        <v>0</v>
      </c>
      <c r="EQ171" s="169">
        <f t="shared" si="143"/>
        <v>0</v>
      </c>
      <c r="ER171" s="169">
        <f t="shared" si="143"/>
        <v>0</v>
      </c>
      <c r="ES171" s="169">
        <f t="shared" si="143"/>
        <v>0</v>
      </c>
      <c r="ET171" s="169">
        <f t="shared" si="143"/>
        <v>0</v>
      </c>
      <c r="EU171" s="169">
        <f t="shared" si="143"/>
        <v>0</v>
      </c>
      <c r="EV171" s="169">
        <f t="shared" si="143"/>
        <v>0</v>
      </c>
      <c r="EW171" s="169">
        <f t="shared" si="143"/>
        <v>0</v>
      </c>
      <c r="EX171" s="169">
        <f t="shared" si="143"/>
        <v>0</v>
      </c>
      <c r="EY171" s="169">
        <f t="shared" si="143"/>
        <v>0</v>
      </c>
      <c r="EZ171" s="169">
        <f t="shared" si="143"/>
        <v>0</v>
      </c>
      <c r="FA171" s="169">
        <f t="shared" si="143"/>
        <v>0</v>
      </c>
      <c r="FB171" s="169">
        <f t="shared" si="143"/>
        <v>0</v>
      </c>
      <c r="FC171" s="169">
        <f t="shared" si="143"/>
        <v>0</v>
      </c>
      <c r="FD171" s="169">
        <f t="shared" si="143"/>
        <v>0</v>
      </c>
      <c r="FE171" s="169">
        <f>IF($I171=FE$3,$Y171,0)</f>
        <v>0</v>
      </c>
      <c r="FF171" s="169">
        <f t="shared" si="145"/>
        <v>0</v>
      </c>
      <c r="FG171" s="169">
        <f t="shared" si="145"/>
        <v>0</v>
      </c>
      <c r="FH171" s="169">
        <f t="shared" si="145"/>
        <v>0</v>
      </c>
      <c r="FI171" s="169">
        <f t="shared" si="145"/>
        <v>0</v>
      </c>
      <c r="FJ171" s="169">
        <f t="shared" si="145"/>
        <v>0</v>
      </c>
      <c r="FK171" s="169">
        <f t="shared" si="145"/>
        <v>0</v>
      </c>
      <c r="FL171" s="169">
        <f t="shared" si="145"/>
        <v>0</v>
      </c>
      <c r="FM171" s="169">
        <f t="shared" si="145"/>
        <v>0</v>
      </c>
      <c r="FO171" s="169">
        <f t="shared" si="144"/>
        <v>0</v>
      </c>
      <c r="FP171" s="169">
        <f t="shared" si="144"/>
        <v>0</v>
      </c>
      <c r="FQ171" s="169">
        <f t="shared" si="144"/>
        <v>0</v>
      </c>
      <c r="FR171" s="169">
        <f t="shared" si="144"/>
        <v>0</v>
      </c>
      <c r="FS171" s="169">
        <f t="shared" si="144"/>
        <v>0</v>
      </c>
      <c r="FT171" s="169">
        <f t="shared" si="144"/>
        <v>0</v>
      </c>
      <c r="FU171" s="169">
        <f t="shared" si="144"/>
        <v>0</v>
      </c>
      <c r="FV171" s="169">
        <f t="shared" si="144"/>
        <v>0</v>
      </c>
      <c r="FW171" s="169">
        <f t="shared" si="144"/>
        <v>0</v>
      </c>
      <c r="FX171" s="169">
        <f t="shared" si="144"/>
        <v>0</v>
      </c>
      <c r="FY171" s="169">
        <f t="shared" si="144"/>
        <v>0</v>
      </c>
      <c r="FZ171" s="169">
        <f t="shared" si="144"/>
        <v>0</v>
      </c>
      <c r="GA171" s="169">
        <f t="shared" si="144"/>
        <v>0</v>
      </c>
      <c r="GB171" s="169">
        <f t="shared" si="144"/>
        <v>0</v>
      </c>
      <c r="GC171" s="169">
        <f t="shared" si="144"/>
        <v>0</v>
      </c>
      <c r="GD171" s="169">
        <f>IF($I171=GD$3,$L171,0)</f>
        <v>0</v>
      </c>
      <c r="GE171" s="169">
        <f t="shared" si="146"/>
        <v>0</v>
      </c>
      <c r="GF171" s="169">
        <f t="shared" si="146"/>
        <v>0</v>
      </c>
      <c r="GG171" s="169">
        <f t="shared" si="146"/>
        <v>0</v>
      </c>
      <c r="GH171" s="169">
        <f t="shared" si="146"/>
        <v>0</v>
      </c>
      <c r="GI171" s="169">
        <f t="shared" si="146"/>
        <v>0</v>
      </c>
      <c r="GJ171" s="169">
        <f t="shared" si="146"/>
        <v>0</v>
      </c>
      <c r="GK171" s="169">
        <f t="shared" si="146"/>
        <v>0</v>
      </c>
      <c r="GL171" s="169">
        <f t="shared" si="146"/>
        <v>0</v>
      </c>
    </row>
    <row r="172" spans="1:194" s="169" customFormat="1" ht="15" hidden="1">
      <c r="A172" s="499"/>
      <c r="B172" s="499"/>
      <c r="D172" s="646"/>
      <c r="E172" s="450"/>
      <c r="F172" s="450"/>
      <c r="G172" s="450"/>
      <c r="H172" s="500"/>
      <c r="I172" s="452"/>
      <c r="J172" s="453"/>
      <c r="K172" s="453"/>
      <c r="L172" s="450"/>
      <c r="M172" s="450"/>
      <c r="N172" s="454"/>
      <c r="O172" s="455">
        <f t="shared" si="97"/>
        <v>0</v>
      </c>
      <c r="P172" s="456"/>
      <c r="Q172" s="457">
        <f t="shared" si="98"/>
        <v>0</v>
      </c>
      <c r="R172" s="457">
        <f t="shared" si="99"/>
        <v>0</v>
      </c>
      <c r="S172" s="458" t="e">
        <f>#REF!</f>
        <v>#REF!</v>
      </c>
      <c r="T172" s="458">
        <v>68</v>
      </c>
      <c r="U172" s="458" t="e">
        <f t="shared" si="100"/>
        <v>#REF!</v>
      </c>
      <c r="V172" s="459"/>
      <c r="W172" s="459"/>
      <c r="X172" s="460">
        <f t="shared" si="101"/>
        <v>0</v>
      </c>
      <c r="Y172" s="461">
        <f t="shared" si="106"/>
        <v>0</v>
      </c>
      <c r="Z172" s="510"/>
      <c r="AA172" s="463"/>
      <c r="AB172" s="464"/>
      <c r="AC172" s="464"/>
      <c r="AD172" s="464"/>
      <c r="AE172" s="465"/>
      <c r="AF172" s="466">
        <f t="shared" si="107"/>
        <v>0</v>
      </c>
      <c r="AG172" s="488"/>
      <c r="AH172" s="469"/>
      <c r="AI172" s="469"/>
      <c r="AJ172" s="469"/>
      <c r="AK172" s="469"/>
      <c r="AL172" s="469"/>
      <c r="AM172" s="469"/>
      <c r="AN172" s="469"/>
      <c r="AO172" s="471">
        <f t="shared" si="108"/>
        <v>0</v>
      </c>
      <c r="AP172" s="497"/>
      <c r="AQ172" s="496"/>
      <c r="AR172" s="496"/>
      <c r="AS172" s="496"/>
      <c r="AT172" s="514"/>
      <c r="AU172" s="469"/>
      <c r="AV172" s="469"/>
      <c r="AW172" s="475"/>
      <c r="AX172" s="471">
        <f t="shared" si="109"/>
        <v>0</v>
      </c>
      <c r="AY172" s="497"/>
      <c r="AZ172" s="469"/>
      <c r="BA172" s="469"/>
      <c r="BB172" s="478"/>
      <c r="BC172" s="469"/>
      <c r="BD172" s="469"/>
      <c r="BE172" s="469"/>
      <c r="BF172" s="475"/>
      <c r="BG172" s="479">
        <f t="shared" si="147"/>
        <v>0</v>
      </c>
      <c r="BH172" s="480"/>
      <c r="BI172" s="481"/>
      <c r="BJ172" s="481"/>
      <c r="BK172" s="481"/>
      <c r="BL172" s="482"/>
      <c r="BM172" s="481"/>
      <c r="BN172" s="481"/>
      <c r="BO172" s="483"/>
      <c r="BP172" s="482">
        <f t="shared" si="133"/>
        <v>0</v>
      </c>
      <c r="BQ172" s="479">
        <f t="shared" si="102"/>
        <v>0</v>
      </c>
      <c r="BR172" s="480"/>
      <c r="BS172" s="481"/>
      <c r="BT172" s="481"/>
      <c r="BU172" s="481"/>
      <c r="BV172" s="482" t="str">
        <f t="shared" si="148"/>
        <v/>
      </c>
      <c r="BW172" s="481"/>
      <c r="BX172" s="481"/>
      <c r="BY172" s="483"/>
      <c r="BZ172" s="482">
        <f t="shared" si="91"/>
        <v>0</v>
      </c>
      <c r="CA172" s="479">
        <f t="shared" si="110"/>
        <v>0</v>
      </c>
      <c r="CB172" s="649"/>
      <c r="CC172" s="469"/>
      <c r="CD172" s="469"/>
      <c r="CE172" s="469"/>
      <c r="CF172" s="481"/>
      <c r="CG172" s="481"/>
      <c r="CH172" s="481"/>
      <c r="CI172" s="483"/>
      <c r="CJ172" s="485">
        <f t="shared" si="111"/>
        <v>0</v>
      </c>
      <c r="CK172" s="486">
        <f t="shared" si="103"/>
        <v>0</v>
      </c>
      <c r="CL172" s="479">
        <f t="shared" si="112"/>
        <v>0</v>
      </c>
      <c r="CM172" s="638"/>
      <c r="CN172" s="469"/>
      <c r="CO172" s="469"/>
      <c r="CP172" s="469"/>
      <c r="CQ172" s="469"/>
      <c r="CR172" s="483"/>
      <c r="CS172" s="471">
        <f t="shared" si="113"/>
        <v>0</v>
      </c>
      <c r="CT172" s="488"/>
      <c r="CU172" s="469"/>
      <c r="CV172" s="469"/>
      <c r="CW172" s="469"/>
      <c r="CX172" s="489"/>
      <c r="CY172" s="490"/>
      <c r="CZ172" s="491">
        <f t="shared" si="114"/>
        <v>0</v>
      </c>
      <c r="DA172" s="491">
        <f t="shared" si="92"/>
        <v>0</v>
      </c>
      <c r="DB172" s="491">
        <f t="shared" si="104"/>
        <v>0</v>
      </c>
      <c r="DC172" s="493">
        <f t="shared" si="93"/>
        <v>0</v>
      </c>
      <c r="DD172" s="494">
        <f t="shared" ref="DD172:DD235" si="152">AU172*AV172*AW172*AX172/1000</f>
        <v>0</v>
      </c>
      <c r="DE172" s="494">
        <f t="shared" si="151"/>
        <v>0</v>
      </c>
      <c r="DF172" s="494">
        <f t="shared" si="149"/>
        <v>0</v>
      </c>
      <c r="DG172" s="494">
        <f t="shared" si="94"/>
        <v>0</v>
      </c>
      <c r="DH172" s="494">
        <f t="shared" si="95"/>
        <v>0</v>
      </c>
      <c r="DI172" s="494">
        <f>SUM(DG172:DH172)</f>
        <v>0</v>
      </c>
      <c r="DJ172" s="494">
        <f t="shared" si="96"/>
        <v>0</v>
      </c>
      <c r="DK172" s="494">
        <f t="shared" si="105"/>
        <v>0</v>
      </c>
      <c r="DL172" s="479">
        <f>SUM(DJ172:DK172)</f>
        <v>0</v>
      </c>
      <c r="DQ172" s="169">
        <f t="shared" si="150"/>
        <v>0</v>
      </c>
      <c r="DR172" s="169">
        <f t="shared" si="150"/>
        <v>0</v>
      </c>
      <c r="DS172" s="169">
        <f t="shared" si="150"/>
        <v>0</v>
      </c>
      <c r="DT172" s="169">
        <f t="shared" si="150"/>
        <v>0</v>
      </c>
      <c r="DU172" s="169">
        <f t="shared" si="150"/>
        <v>0</v>
      </c>
      <c r="DV172" s="169">
        <f t="shared" si="150"/>
        <v>0</v>
      </c>
      <c r="DW172" s="169">
        <f t="shared" si="150"/>
        <v>0</v>
      </c>
      <c r="DX172" s="169">
        <f t="shared" si="150"/>
        <v>0</v>
      </c>
      <c r="DY172" s="169">
        <f t="shared" si="150"/>
        <v>0</v>
      </c>
      <c r="DZ172" s="169">
        <f t="shared" si="150"/>
        <v>0</v>
      </c>
      <c r="EA172" s="169">
        <f t="shared" si="150"/>
        <v>0</v>
      </c>
      <c r="EB172" s="169">
        <f t="shared" si="150"/>
        <v>0</v>
      </c>
      <c r="EC172" s="169">
        <f t="shared" si="150"/>
        <v>0</v>
      </c>
      <c r="ED172" s="169">
        <f t="shared" si="150"/>
        <v>0</v>
      </c>
      <c r="EE172" s="169">
        <f t="shared" si="150"/>
        <v>0</v>
      </c>
      <c r="EF172" s="169">
        <f t="shared" si="150"/>
        <v>0</v>
      </c>
      <c r="EG172" s="169">
        <f t="shared" si="142"/>
        <v>0</v>
      </c>
      <c r="EH172" s="169">
        <f t="shared" si="142"/>
        <v>0</v>
      </c>
      <c r="EI172" s="169">
        <f t="shared" si="142"/>
        <v>0</v>
      </c>
      <c r="EJ172" s="169">
        <f t="shared" si="142"/>
        <v>0</v>
      </c>
      <c r="EK172" s="169">
        <f t="shared" si="142"/>
        <v>0</v>
      </c>
      <c r="EL172" s="169">
        <f t="shared" si="142"/>
        <v>0</v>
      </c>
      <c r="EM172" s="169">
        <f t="shared" si="142"/>
        <v>0</v>
      </c>
      <c r="EN172" s="169">
        <f t="shared" si="142"/>
        <v>0</v>
      </c>
      <c r="EP172" s="169">
        <f t="shared" ref="EP172:FE187" si="153">IF($I172=EP$3,$Y172,0)</f>
        <v>0</v>
      </c>
      <c r="EQ172" s="169">
        <f t="shared" si="153"/>
        <v>0</v>
      </c>
      <c r="ER172" s="169">
        <f t="shared" si="153"/>
        <v>0</v>
      </c>
      <c r="ES172" s="169">
        <f t="shared" si="153"/>
        <v>0</v>
      </c>
      <c r="ET172" s="169">
        <f t="shared" si="153"/>
        <v>0</v>
      </c>
      <c r="EU172" s="169">
        <f t="shared" si="153"/>
        <v>0</v>
      </c>
      <c r="EV172" s="169">
        <f t="shared" si="153"/>
        <v>0</v>
      </c>
      <c r="EW172" s="169">
        <f t="shared" si="153"/>
        <v>0</v>
      </c>
      <c r="EX172" s="169">
        <f t="shared" si="153"/>
        <v>0</v>
      </c>
      <c r="EY172" s="169">
        <f t="shared" si="153"/>
        <v>0</v>
      </c>
      <c r="EZ172" s="169">
        <f t="shared" si="153"/>
        <v>0</v>
      </c>
      <c r="FA172" s="169">
        <f t="shared" si="153"/>
        <v>0</v>
      </c>
      <c r="FB172" s="169">
        <f t="shared" si="153"/>
        <v>0</v>
      </c>
      <c r="FC172" s="169">
        <f t="shared" si="153"/>
        <v>0</v>
      </c>
      <c r="FD172" s="169">
        <f t="shared" si="153"/>
        <v>0</v>
      </c>
      <c r="FE172" s="169">
        <f t="shared" si="153"/>
        <v>0</v>
      </c>
      <c r="FF172" s="169">
        <f t="shared" si="145"/>
        <v>0</v>
      </c>
      <c r="FG172" s="169">
        <f t="shared" si="145"/>
        <v>0</v>
      </c>
      <c r="FH172" s="169">
        <f t="shared" si="145"/>
        <v>0</v>
      </c>
      <c r="FI172" s="169">
        <f t="shared" si="145"/>
        <v>0</v>
      </c>
      <c r="FJ172" s="169">
        <f t="shared" si="145"/>
        <v>0</v>
      </c>
      <c r="FK172" s="169">
        <f t="shared" si="145"/>
        <v>0</v>
      </c>
      <c r="FL172" s="169">
        <f t="shared" si="145"/>
        <v>0</v>
      </c>
      <c r="FM172" s="169">
        <f t="shared" si="145"/>
        <v>0</v>
      </c>
      <c r="FO172" s="169">
        <f t="shared" ref="FO172:GD187" si="154">IF($I172=FO$3,$L172,0)</f>
        <v>0</v>
      </c>
      <c r="FP172" s="169">
        <f t="shared" si="154"/>
        <v>0</v>
      </c>
      <c r="FQ172" s="169">
        <f t="shared" si="154"/>
        <v>0</v>
      </c>
      <c r="FR172" s="169">
        <f t="shared" si="154"/>
        <v>0</v>
      </c>
      <c r="FS172" s="169">
        <f t="shared" si="154"/>
        <v>0</v>
      </c>
      <c r="FT172" s="169">
        <f t="shared" si="154"/>
        <v>0</v>
      </c>
      <c r="FU172" s="169">
        <f t="shared" si="154"/>
        <v>0</v>
      </c>
      <c r="FV172" s="169">
        <f t="shared" si="154"/>
        <v>0</v>
      </c>
      <c r="FW172" s="169">
        <f t="shared" si="154"/>
        <v>0</v>
      </c>
      <c r="FX172" s="169">
        <f t="shared" si="154"/>
        <v>0</v>
      </c>
      <c r="FY172" s="169">
        <f t="shared" si="154"/>
        <v>0</v>
      </c>
      <c r="FZ172" s="169">
        <f t="shared" si="154"/>
        <v>0</v>
      </c>
      <c r="GA172" s="169">
        <f t="shared" si="154"/>
        <v>0</v>
      </c>
      <c r="GB172" s="169">
        <f t="shared" si="154"/>
        <v>0</v>
      </c>
      <c r="GC172" s="169">
        <f t="shared" si="154"/>
        <v>0</v>
      </c>
      <c r="GD172" s="169">
        <f t="shared" si="154"/>
        <v>0</v>
      </c>
      <c r="GE172" s="169">
        <f t="shared" si="146"/>
        <v>0</v>
      </c>
      <c r="GF172" s="169">
        <f t="shared" si="146"/>
        <v>0</v>
      </c>
      <c r="GG172" s="169">
        <f t="shared" si="146"/>
        <v>0</v>
      </c>
      <c r="GH172" s="169">
        <f t="shared" si="146"/>
        <v>0</v>
      </c>
      <c r="GI172" s="169">
        <f t="shared" si="146"/>
        <v>0</v>
      </c>
      <c r="GJ172" s="169">
        <f t="shared" si="146"/>
        <v>0</v>
      </c>
      <c r="GK172" s="169">
        <f t="shared" si="146"/>
        <v>0</v>
      </c>
      <c r="GL172" s="169">
        <f t="shared" si="146"/>
        <v>0</v>
      </c>
    </row>
    <row r="173" spans="1:194" s="169" customFormat="1" ht="15" hidden="1">
      <c r="A173" s="499"/>
      <c r="B173" s="499"/>
      <c r="D173" s="646"/>
      <c r="E173" s="450"/>
      <c r="F173" s="450"/>
      <c r="G173" s="450"/>
      <c r="H173" s="500"/>
      <c r="I173" s="452"/>
      <c r="J173" s="453"/>
      <c r="K173" s="453"/>
      <c r="L173" s="450"/>
      <c r="M173" s="450"/>
      <c r="N173" s="454"/>
      <c r="O173" s="455">
        <f t="shared" si="97"/>
        <v>0</v>
      </c>
      <c r="P173" s="456"/>
      <c r="Q173" s="457">
        <f t="shared" si="98"/>
        <v>0</v>
      </c>
      <c r="R173" s="457">
        <f t="shared" si="99"/>
        <v>0</v>
      </c>
      <c r="S173" s="458" t="e">
        <f>#REF!</f>
        <v>#REF!</v>
      </c>
      <c r="T173" s="458">
        <v>68</v>
      </c>
      <c r="U173" s="458" t="e">
        <f t="shared" si="100"/>
        <v>#REF!</v>
      </c>
      <c r="V173" s="459"/>
      <c r="W173" s="459"/>
      <c r="X173" s="460">
        <f t="shared" si="101"/>
        <v>0</v>
      </c>
      <c r="Y173" s="461">
        <f t="shared" si="106"/>
        <v>0</v>
      </c>
      <c r="Z173" s="510"/>
      <c r="AA173" s="463"/>
      <c r="AB173" s="464"/>
      <c r="AC173" s="464"/>
      <c r="AD173" s="464"/>
      <c r="AE173" s="465"/>
      <c r="AF173" s="466">
        <f t="shared" si="107"/>
        <v>0</v>
      </c>
      <c r="AG173" s="488"/>
      <c r="AH173" s="469"/>
      <c r="AI173" s="469"/>
      <c r="AJ173" s="469"/>
      <c r="AK173" s="469"/>
      <c r="AL173" s="469"/>
      <c r="AM173" s="469"/>
      <c r="AN173" s="469"/>
      <c r="AO173" s="471">
        <f t="shared" si="108"/>
        <v>0</v>
      </c>
      <c r="AP173" s="497"/>
      <c r="AQ173" s="496"/>
      <c r="AR173" s="496"/>
      <c r="AS173" s="496"/>
      <c r="AT173" s="514"/>
      <c r="AU173" s="469"/>
      <c r="AV173" s="469"/>
      <c r="AW173" s="475"/>
      <c r="AX173" s="471">
        <f t="shared" si="109"/>
        <v>0</v>
      </c>
      <c r="AY173" s="497"/>
      <c r="AZ173" s="469"/>
      <c r="BA173" s="469"/>
      <c r="BB173" s="478"/>
      <c r="BC173" s="469"/>
      <c r="BD173" s="469"/>
      <c r="BE173" s="469"/>
      <c r="BF173" s="475"/>
      <c r="BG173" s="479">
        <f t="shared" si="147"/>
        <v>0</v>
      </c>
      <c r="BH173" s="480"/>
      <c r="BI173" s="481"/>
      <c r="BJ173" s="481"/>
      <c r="BK173" s="481"/>
      <c r="BL173" s="482"/>
      <c r="BM173" s="481"/>
      <c r="BN173" s="481"/>
      <c r="BO173" s="483"/>
      <c r="BP173" s="482">
        <f t="shared" si="133"/>
        <v>0</v>
      </c>
      <c r="BQ173" s="479">
        <f t="shared" si="102"/>
        <v>0</v>
      </c>
      <c r="BR173" s="480"/>
      <c r="BS173" s="481"/>
      <c r="BT173" s="481"/>
      <c r="BU173" s="481"/>
      <c r="BV173" s="482" t="str">
        <f t="shared" si="148"/>
        <v/>
      </c>
      <c r="BW173" s="481"/>
      <c r="BX173" s="481"/>
      <c r="BY173" s="483"/>
      <c r="BZ173" s="482">
        <f t="shared" si="91"/>
        <v>0</v>
      </c>
      <c r="CA173" s="479">
        <f t="shared" si="110"/>
        <v>0</v>
      </c>
      <c r="CB173" s="649"/>
      <c r="CC173" s="469"/>
      <c r="CD173" s="469"/>
      <c r="CE173" s="469"/>
      <c r="CF173" s="481"/>
      <c r="CG173" s="481"/>
      <c r="CH173" s="481"/>
      <c r="CI173" s="483"/>
      <c r="CJ173" s="485">
        <f t="shared" si="111"/>
        <v>0</v>
      </c>
      <c r="CK173" s="486">
        <f t="shared" si="103"/>
        <v>0</v>
      </c>
      <c r="CL173" s="479">
        <f t="shared" si="112"/>
        <v>0</v>
      </c>
      <c r="CM173" s="638"/>
      <c r="CN173" s="469"/>
      <c r="CO173" s="469"/>
      <c r="CP173" s="469"/>
      <c r="CQ173" s="469"/>
      <c r="CR173" s="483"/>
      <c r="CS173" s="471">
        <f t="shared" si="113"/>
        <v>0</v>
      </c>
      <c r="CT173" s="488"/>
      <c r="CU173" s="469"/>
      <c r="CV173" s="469"/>
      <c r="CW173" s="469"/>
      <c r="CX173" s="489"/>
      <c r="CY173" s="490"/>
      <c r="CZ173" s="491">
        <f t="shared" si="114"/>
        <v>0</v>
      </c>
      <c r="DA173" s="491">
        <f t="shared" si="92"/>
        <v>0</v>
      </c>
      <c r="DB173" s="491">
        <f t="shared" si="104"/>
        <v>0</v>
      </c>
      <c r="DC173" s="493">
        <f t="shared" si="93"/>
        <v>0</v>
      </c>
      <c r="DD173" s="494">
        <f t="shared" si="152"/>
        <v>0</v>
      </c>
      <c r="DE173" s="494">
        <f t="shared" si="151"/>
        <v>0</v>
      </c>
      <c r="DF173" s="494">
        <f t="shared" si="149"/>
        <v>0</v>
      </c>
      <c r="DG173" s="494">
        <f t="shared" si="94"/>
        <v>0</v>
      </c>
      <c r="DH173" s="494">
        <f t="shared" si="95"/>
        <v>0</v>
      </c>
      <c r="DI173" s="494">
        <f t="shared" si="121"/>
        <v>0</v>
      </c>
      <c r="DJ173" s="494">
        <f t="shared" si="96"/>
        <v>0</v>
      </c>
      <c r="DK173" s="494">
        <f t="shared" si="105"/>
        <v>0</v>
      </c>
      <c r="DL173" s="479">
        <f t="shared" si="122"/>
        <v>0</v>
      </c>
      <c r="DQ173" s="169">
        <f t="shared" si="150"/>
        <v>0</v>
      </c>
      <c r="DR173" s="169">
        <f t="shared" si="150"/>
        <v>0</v>
      </c>
      <c r="DS173" s="169">
        <f t="shared" si="150"/>
        <v>0</v>
      </c>
      <c r="DT173" s="169">
        <f t="shared" si="150"/>
        <v>0</v>
      </c>
      <c r="DU173" s="169">
        <f t="shared" si="150"/>
        <v>0</v>
      </c>
      <c r="DV173" s="169">
        <f t="shared" si="150"/>
        <v>0</v>
      </c>
      <c r="DW173" s="169">
        <f t="shared" si="150"/>
        <v>0</v>
      </c>
      <c r="DX173" s="169">
        <f t="shared" si="150"/>
        <v>0</v>
      </c>
      <c r="DY173" s="169">
        <f t="shared" si="150"/>
        <v>0</v>
      </c>
      <c r="DZ173" s="169">
        <f t="shared" si="150"/>
        <v>0</v>
      </c>
      <c r="EA173" s="169">
        <f t="shared" si="150"/>
        <v>0</v>
      </c>
      <c r="EB173" s="169">
        <f t="shared" si="150"/>
        <v>0</v>
      </c>
      <c r="EC173" s="169">
        <f t="shared" si="150"/>
        <v>0</v>
      </c>
      <c r="ED173" s="169">
        <f t="shared" si="150"/>
        <v>0</v>
      </c>
      <c r="EE173" s="169">
        <f t="shared" si="150"/>
        <v>0</v>
      </c>
      <c r="EF173" s="169">
        <f t="shared" si="150"/>
        <v>0</v>
      </c>
      <c r="EG173" s="169">
        <f t="shared" si="142"/>
        <v>0</v>
      </c>
      <c r="EH173" s="169">
        <f t="shared" si="142"/>
        <v>0</v>
      </c>
      <c r="EI173" s="169">
        <f t="shared" si="142"/>
        <v>0</v>
      </c>
      <c r="EJ173" s="169">
        <f t="shared" si="142"/>
        <v>0</v>
      </c>
      <c r="EK173" s="169">
        <f t="shared" si="142"/>
        <v>0</v>
      </c>
      <c r="EL173" s="169">
        <f t="shared" si="142"/>
        <v>0</v>
      </c>
      <c r="EM173" s="169">
        <f t="shared" si="142"/>
        <v>0</v>
      </c>
      <c r="EN173" s="169">
        <f t="shared" si="142"/>
        <v>0</v>
      </c>
      <c r="EP173" s="169">
        <f t="shared" si="153"/>
        <v>0</v>
      </c>
      <c r="EQ173" s="169">
        <f t="shared" si="153"/>
        <v>0</v>
      </c>
      <c r="ER173" s="169">
        <f t="shared" si="153"/>
        <v>0</v>
      </c>
      <c r="ES173" s="169">
        <f t="shared" si="153"/>
        <v>0</v>
      </c>
      <c r="ET173" s="169">
        <f t="shared" si="153"/>
        <v>0</v>
      </c>
      <c r="EU173" s="169">
        <f t="shared" si="153"/>
        <v>0</v>
      </c>
      <c r="EV173" s="169">
        <f t="shared" si="153"/>
        <v>0</v>
      </c>
      <c r="EW173" s="169">
        <f t="shared" si="153"/>
        <v>0</v>
      </c>
      <c r="EX173" s="169">
        <f t="shared" si="153"/>
        <v>0</v>
      </c>
      <c r="EY173" s="169">
        <f t="shared" si="153"/>
        <v>0</v>
      </c>
      <c r="EZ173" s="169">
        <f t="shared" si="153"/>
        <v>0</v>
      </c>
      <c r="FA173" s="169">
        <f t="shared" si="153"/>
        <v>0</v>
      </c>
      <c r="FB173" s="169">
        <f t="shared" si="153"/>
        <v>0</v>
      </c>
      <c r="FC173" s="169">
        <f t="shared" si="153"/>
        <v>0</v>
      </c>
      <c r="FD173" s="169">
        <f t="shared" si="153"/>
        <v>0</v>
      </c>
      <c r="FE173" s="169">
        <f t="shared" si="153"/>
        <v>0</v>
      </c>
      <c r="FF173" s="169">
        <f t="shared" si="145"/>
        <v>0</v>
      </c>
      <c r="FG173" s="169">
        <f t="shared" si="145"/>
        <v>0</v>
      </c>
      <c r="FH173" s="169">
        <f t="shared" si="145"/>
        <v>0</v>
      </c>
      <c r="FI173" s="169">
        <f t="shared" si="145"/>
        <v>0</v>
      </c>
      <c r="FJ173" s="169">
        <f t="shared" si="145"/>
        <v>0</v>
      </c>
      <c r="FK173" s="169">
        <f t="shared" si="145"/>
        <v>0</v>
      </c>
      <c r="FL173" s="169">
        <f t="shared" si="145"/>
        <v>0</v>
      </c>
      <c r="FM173" s="169">
        <f t="shared" si="145"/>
        <v>0</v>
      </c>
      <c r="FO173" s="169">
        <f t="shared" si="154"/>
        <v>0</v>
      </c>
      <c r="FP173" s="169">
        <f t="shared" si="154"/>
        <v>0</v>
      </c>
      <c r="FQ173" s="169">
        <f t="shared" si="154"/>
        <v>0</v>
      </c>
      <c r="FR173" s="169">
        <f t="shared" si="154"/>
        <v>0</v>
      </c>
      <c r="FS173" s="169">
        <f t="shared" si="154"/>
        <v>0</v>
      </c>
      <c r="FT173" s="169">
        <f t="shared" si="154"/>
        <v>0</v>
      </c>
      <c r="FU173" s="169">
        <f t="shared" si="154"/>
        <v>0</v>
      </c>
      <c r="FV173" s="169">
        <f t="shared" si="154"/>
        <v>0</v>
      </c>
      <c r="FW173" s="169">
        <f t="shared" si="154"/>
        <v>0</v>
      </c>
      <c r="FX173" s="169">
        <f t="shared" si="154"/>
        <v>0</v>
      </c>
      <c r="FY173" s="169">
        <f t="shared" si="154"/>
        <v>0</v>
      </c>
      <c r="FZ173" s="169">
        <f t="shared" si="154"/>
        <v>0</v>
      </c>
      <c r="GA173" s="169">
        <f t="shared" si="154"/>
        <v>0</v>
      </c>
      <c r="GB173" s="169">
        <f t="shared" si="154"/>
        <v>0</v>
      </c>
      <c r="GC173" s="169">
        <f t="shared" si="154"/>
        <v>0</v>
      </c>
      <c r="GD173" s="169">
        <f t="shared" si="154"/>
        <v>0</v>
      </c>
      <c r="GE173" s="169">
        <f t="shared" si="146"/>
        <v>0</v>
      </c>
      <c r="GF173" s="169">
        <f t="shared" si="146"/>
        <v>0</v>
      </c>
      <c r="GG173" s="169">
        <f t="shared" si="146"/>
        <v>0</v>
      </c>
      <c r="GH173" s="169">
        <f t="shared" si="146"/>
        <v>0</v>
      </c>
      <c r="GI173" s="169">
        <f t="shared" si="146"/>
        <v>0</v>
      </c>
      <c r="GJ173" s="169">
        <f t="shared" si="146"/>
        <v>0</v>
      </c>
      <c r="GK173" s="169">
        <f t="shared" si="146"/>
        <v>0</v>
      </c>
      <c r="GL173" s="169">
        <f t="shared" si="146"/>
        <v>0</v>
      </c>
    </row>
    <row r="174" spans="1:194" s="169" customFormat="1" ht="15" hidden="1">
      <c r="A174" s="499"/>
      <c r="B174" s="499"/>
      <c r="D174" s="646"/>
      <c r="E174" s="450"/>
      <c r="F174" s="450"/>
      <c r="G174" s="450"/>
      <c r="H174" s="500"/>
      <c r="I174" s="452"/>
      <c r="J174" s="453"/>
      <c r="K174" s="453"/>
      <c r="L174" s="450"/>
      <c r="M174" s="450"/>
      <c r="N174" s="454"/>
      <c r="O174" s="455">
        <f t="shared" si="97"/>
        <v>0</v>
      </c>
      <c r="P174" s="456"/>
      <c r="Q174" s="457">
        <f t="shared" si="98"/>
        <v>0</v>
      </c>
      <c r="R174" s="457">
        <f t="shared" si="99"/>
        <v>0</v>
      </c>
      <c r="S174" s="458" t="e">
        <f>#REF!</f>
        <v>#REF!</v>
      </c>
      <c r="T174" s="458">
        <v>68</v>
      </c>
      <c r="U174" s="458" t="e">
        <f t="shared" si="100"/>
        <v>#REF!</v>
      </c>
      <c r="V174" s="459"/>
      <c r="W174" s="459"/>
      <c r="X174" s="460">
        <f t="shared" si="101"/>
        <v>0</v>
      </c>
      <c r="Y174" s="461">
        <f t="shared" si="106"/>
        <v>0</v>
      </c>
      <c r="Z174" s="510"/>
      <c r="AA174" s="463"/>
      <c r="AB174" s="464"/>
      <c r="AC174" s="464"/>
      <c r="AD174" s="464"/>
      <c r="AE174" s="465"/>
      <c r="AF174" s="466">
        <f t="shared" si="107"/>
        <v>0</v>
      </c>
      <c r="AG174" s="488"/>
      <c r="AH174" s="469"/>
      <c r="AI174" s="469"/>
      <c r="AJ174" s="469"/>
      <c r="AK174" s="469"/>
      <c r="AL174" s="469"/>
      <c r="AM174" s="469"/>
      <c r="AN174" s="469"/>
      <c r="AO174" s="471">
        <f t="shared" si="108"/>
        <v>0</v>
      </c>
      <c r="AP174" s="497"/>
      <c r="AQ174" s="496"/>
      <c r="AR174" s="496"/>
      <c r="AS174" s="496"/>
      <c r="AT174" s="514"/>
      <c r="AU174" s="469"/>
      <c r="AV174" s="469"/>
      <c r="AW174" s="475"/>
      <c r="AX174" s="471">
        <f t="shared" si="109"/>
        <v>0</v>
      </c>
      <c r="AY174" s="497"/>
      <c r="AZ174" s="469"/>
      <c r="BA174" s="469"/>
      <c r="BB174" s="478"/>
      <c r="BC174" s="469"/>
      <c r="BD174" s="469"/>
      <c r="BE174" s="469"/>
      <c r="BF174" s="475"/>
      <c r="BG174" s="479">
        <f t="shared" si="147"/>
        <v>0</v>
      </c>
      <c r="BH174" s="480"/>
      <c r="BI174" s="481"/>
      <c r="BJ174" s="481"/>
      <c r="BK174" s="481"/>
      <c r="BL174" s="482"/>
      <c r="BM174" s="481"/>
      <c r="BN174" s="481"/>
      <c r="BO174" s="483"/>
      <c r="BP174" s="482">
        <f t="shared" si="133"/>
        <v>0</v>
      </c>
      <c r="BQ174" s="479">
        <f t="shared" si="102"/>
        <v>0</v>
      </c>
      <c r="BR174" s="480"/>
      <c r="BS174" s="481"/>
      <c r="BT174" s="481"/>
      <c r="BU174" s="481"/>
      <c r="BV174" s="482" t="str">
        <f t="shared" si="148"/>
        <v/>
      </c>
      <c r="BW174" s="481"/>
      <c r="BX174" s="481"/>
      <c r="BY174" s="483"/>
      <c r="BZ174" s="482">
        <f t="shared" si="91"/>
        <v>0</v>
      </c>
      <c r="CA174" s="479">
        <f t="shared" si="110"/>
        <v>0</v>
      </c>
      <c r="CB174" s="649"/>
      <c r="CC174" s="469"/>
      <c r="CD174" s="469"/>
      <c r="CE174" s="469"/>
      <c r="CF174" s="481"/>
      <c r="CG174" s="481"/>
      <c r="CH174" s="481"/>
      <c r="CI174" s="483"/>
      <c r="CJ174" s="485">
        <f t="shared" si="111"/>
        <v>0</v>
      </c>
      <c r="CK174" s="486">
        <f t="shared" si="103"/>
        <v>0</v>
      </c>
      <c r="CL174" s="479">
        <f t="shared" si="112"/>
        <v>0</v>
      </c>
      <c r="CM174" s="638"/>
      <c r="CN174" s="469"/>
      <c r="CO174" s="469"/>
      <c r="CP174" s="469"/>
      <c r="CQ174" s="469"/>
      <c r="CR174" s="483"/>
      <c r="CS174" s="471">
        <f t="shared" si="113"/>
        <v>0</v>
      </c>
      <c r="CT174" s="488"/>
      <c r="CU174" s="469"/>
      <c r="CV174" s="469"/>
      <c r="CW174" s="469"/>
      <c r="CX174" s="489"/>
      <c r="CY174" s="490"/>
      <c r="CZ174" s="491">
        <f t="shared" si="114"/>
        <v>0</v>
      </c>
      <c r="DA174" s="491">
        <f t="shared" si="92"/>
        <v>0</v>
      </c>
      <c r="DB174" s="491">
        <f t="shared" si="104"/>
        <v>0</v>
      </c>
      <c r="DC174" s="493">
        <f t="shared" si="93"/>
        <v>0</v>
      </c>
      <c r="DD174" s="494">
        <f t="shared" si="152"/>
        <v>0</v>
      </c>
      <c r="DE174" s="494">
        <f t="shared" si="151"/>
        <v>0</v>
      </c>
      <c r="DF174" s="494">
        <f t="shared" si="149"/>
        <v>0</v>
      </c>
      <c r="DG174" s="494">
        <f t="shared" si="94"/>
        <v>0</v>
      </c>
      <c r="DH174" s="494">
        <f t="shared" si="95"/>
        <v>0</v>
      </c>
      <c r="DI174" s="494">
        <f t="shared" si="121"/>
        <v>0</v>
      </c>
      <c r="DJ174" s="494">
        <f t="shared" si="96"/>
        <v>0</v>
      </c>
      <c r="DK174" s="494">
        <f t="shared" si="105"/>
        <v>0</v>
      </c>
      <c r="DL174" s="479">
        <f t="shared" si="122"/>
        <v>0</v>
      </c>
      <c r="DQ174" s="169">
        <f t="shared" si="150"/>
        <v>0</v>
      </c>
      <c r="DR174" s="169">
        <f t="shared" si="150"/>
        <v>0</v>
      </c>
      <c r="DS174" s="169">
        <f t="shared" si="150"/>
        <v>0</v>
      </c>
      <c r="DT174" s="169">
        <f t="shared" si="150"/>
        <v>0</v>
      </c>
      <c r="DU174" s="169">
        <f t="shared" si="150"/>
        <v>0</v>
      </c>
      <c r="DV174" s="169">
        <f t="shared" si="150"/>
        <v>0</v>
      </c>
      <c r="DW174" s="169">
        <f t="shared" si="150"/>
        <v>0</v>
      </c>
      <c r="DX174" s="169">
        <f t="shared" si="150"/>
        <v>0</v>
      </c>
      <c r="DY174" s="169">
        <f t="shared" si="150"/>
        <v>0</v>
      </c>
      <c r="DZ174" s="169">
        <f t="shared" si="150"/>
        <v>0</v>
      </c>
      <c r="EA174" s="169">
        <f t="shared" si="150"/>
        <v>0</v>
      </c>
      <c r="EB174" s="169">
        <f t="shared" si="150"/>
        <v>0</v>
      </c>
      <c r="EC174" s="169">
        <f t="shared" si="150"/>
        <v>0</v>
      </c>
      <c r="ED174" s="169">
        <f t="shared" si="150"/>
        <v>0</v>
      </c>
      <c r="EE174" s="169">
        <f t="shared" si="150"/>
        <v>0</v>
      </c>
      <c r="EF174" s="169">
        <f t="shared" si="150"/>
        <v>0</v>
      </c>
      <c r="EG174" s="169">
        <f t="shared" si="142"/>
        <v>0</v>
      </c>
      <c r="EH174" s="169">
        <f t="shared" si="142"/>
        <v>0</v>
      </c>
      <c r="EI174" s="169">
        <f t="shared" si="142"/>
        <v>0</v>
      </c>
      <c r="EJ174" s="169">
        <f t="shared" si="142"/>
        <v>0</v>
      </c>
      <c r="EK174" s="169">
        <f t="shared" si="142"/>
        <v>0</v>
      </c>
      <c r="EL174" s="169">
        <f t="shared" si="142"/>
        <v>0</v>
      </c>
      <c r="EM174" s="169">
        <f t="shared" si="142"/>
        <v>0</v>
      </c>
      <c r="EN174" s="169">
        <f t="shared" si="142"/>
        <v>0</v>
      </c>
      <c r="EP174" s="169">
        <f t="shared" si="153"/>
        <v>0</v>
      </c>
      <c r="EQ174" s="169">
        <f t="shared" si="153"/>
        <v>0</v>
      </c>
      <c r="ER174" s="169">
        <f t="shared" si="153"/>
        <v>0</v>
      </c>
      <c r="ES174" s="169">
        <f t="shared" si="153"/>
        <v>0</v>
      </c>
      <c r="ET174" s="169">
        <f t="shared" si="153"/>
        <v>0</v>
      </c>
      <c r="EU174" s="169">
        <f t="shared" si="153"/>
        <v>0</v>
      </c>
      <c r="EV174" s="169">
        <f t="shared" si="153"/>
        <v>0</v>
      </c>
      <c r="EW174" s="169">
        <f t="shared" si="153"/>
        <v>0</v>
      </c>
      <c r="EX174" s="169">
        <f t="shared" si="153"/>
        <v>0</v>
      </c>
      <c r="EY174" s="169">
        <f t="shared" si="153"/>
        <v>0</v>
      </c>
      <c r="EZ174" s="169">
        <f t="shared" si="153"/>
        <v>0</v>
      </c>
      <c r="FA174" s="169">
        <f t="shared" si="153"/>
        <v>0</v>
      </c>
      <c r="FB174" s="169">
        <f t="shared" si="153"/>
        <v>0</v>
      </c>
      <c r="FC174" s="169">
        <f t="shared" si="153"/>
        <v>0</v>
      </c>
      <c r="FD174" s="169">
        <f t="shared" si="153"/>
        <v>0</v>
      </c>
      <c r="FE174" s="169">
        <f t="shared" si="153"/>
        <v>0</v>
      </c>
      <c r="FF174" s="169">
        <f t="shared" si="145"/>
        <v>0</v>
      </c>
      <c r="FG174" s="169">
        <f t="shared" si="145"/>
        <v>0</v>
      </c>
      <c r="FH174" s="169">
        <f t="shared" si="145"/>
        <v>0</v>
      </c>
      <c r="FI174" s="169">
        <f t="shared" si="145"/>
        <v>0</v>
      </c>
      <c r="FJ174" s="169">
        <f t="shared" si="145"/>
        <v>0</v>
      </c>
      <c r="FK174" s="169">
        <f t="shared" si="145"/>
        <v>0</v>
      </c>
      <c r="FL174" s="169">
        <f t="shared" si="145"/>
        <v>0</v>
      </c>
      <c r="FM174" s="169">
        <f t="shared" si="145"/>
        <v>0</v>
      </c>
      <c r="FO174" s="169">
        <f t="shared" si="154"/>
        <v>0</v>
      </c>
      <c r="FP174" s="169">
        <f t="shared" si="154"/>
        <v>0</v>
      </c>
      <c r="FQ174" s="169">
        <f t="shared" si="154"/>
        <v>0</v>
      </c>
      <c r="FR174" s="169">
        <f t="shared" si="154"/>
        <v>0</v>
      </c>
      <c r="FS174" s="169">
        <f t="shared" si="154"/>
        <v>0</v>
      </c>
      <c r="FT174" s="169">
        <f t="shared" si="154"/>
        <v>0</v>
      </c>
      <c r="FU174" s="169">
        <f t="shared" si="154"/>
        <v>0</v>
      </c>
      <c r="FV174" s="169">
        <f t="shared" si="154"/>
        <v>0</v>
      </c>
      <c r="FW174" s="169">
        <f t="shared" si="154"/>
        <v>0</v>
      </c>
      <c r="FX174" s="169">
        <f t="shared" si="154"/>
        <v>0</v>
      </c>
      <c r="FY174" s="169">
        <f t="shared" si="154"/>
        <v>0</v>
      </c>
      <c r="FZ174" s="169">
        <f t="shared" si="154"/>
        <v>0</v>
      </c>
      <c r="GA174" s="169">
        <f t="shared" si="154"/>
        <v>0</v>
      </c>
      <c r="GB174" s="169">
        <f t="shared" si="154"/>
        <v>0</v>
      </c>
      <c r="GC174" s="169">
        <f t="shared" si="154"/>
        <v>0</v>
      </c>
      <c r="GD174" s="169">
        <f t="shared" si="154"/>
        <v>0</v>
      </c>
      <c r="GE174" s="169">
        <f t="shared" si="146"/>
        <v>0</v>
      </c>
      <c r="GF174" s="169">
        <f t="shared" si="146"/>
        <v>0</v>
      </c>
      <c r="GG174" s="169">
        <f t="shared" si="146"/>
        <v>0</v>
      </c>
      <c r="GH174" s="169">
        <f t="shared" si="146"/>
        <v>0</v>
      </c>
      <c r="GI174" s="169">
        <f t="shared" si="146"/>
        <v>0</v>
      </c>
      <c r="GJ174" s="169">
        <f t="shared" si="146"/>
        <v>0</v>
      </c>
      <c r="GK174" s="169">
        <f t="shared" si="146"/>
        <v>0</v>
      </c>
      <c r="GL174" s="169">
        <f t="shared" si="146"/>
        <v>0</v>
      </c>
    </row>
    <row r="175" spans="1:194" s="169" customFormat="1" ht="15" hidden="1">
      <c r="A175" s="499"/>
      <c r="B175" s="499"/>
      <c r="D175" s="650"/>
      <c r="E175" s="450"/>
      <c r="F175" s="450"/>
      <c r="G175" s="450"/>
      <c r="H175" s="500"/>
      <c r="I175" s="452"/>
      <c r="J175" s="453"/>
      <c r="K175" s="453"/>
      <c r="L175" s="450"/>
      <c r="M175" s="450"/>
      <c r="N175" s="454"/>
      <c r="O175" s="455">
        <f t="shared" si="97"/>
        <v>0</v>
      </c>
      <c r="P175" s="456"/>
      <c r="Q175" s="457">
        <f t="shared" si="98"/>
        <v>0</v>
      </c>
      <c r="R175" s="457">
        <f t="shared" si="99"/>
        <v>0</v>
      </c>
      <c r="S175" s="458" t="e">
        <f>#REF!</f>
        <v>#REF!</v>
      </c>
      <c r="T175" s="458">
        <v>69</v>
      </c>
      <c r="U175" s="458" t="e">
        <f t="shared" si="100"/>
        <v>#REF!</v>
      </c>
      <c r="V175" s="459"/>
      <c r="W175" s="459"/>
      <c r="X175" s="460">
        <f t="shared" si="101"/>
        <v>0</v>
      </c>
      <c r="Y175" s="461">
        <f t="shared" si="106"/>
        <v>0</v>
      </c>
      <c r="Z175" s="510"/>
      <c r="AA175" s="463"/>
      <c r="AB175" s="464"/>
      <c r="AC175" s="464"/>
      <c r="AD175" s="464"/>
      <c r="AE175" s="465"/>
      <c r="AF175" s="466">
        <f t="shared" si="107"/>
        <v>0</v>
      </c>
      <c r="AG175" s="488"/>
      <c r="AH175" s="469"/>
      <c r="AI175" s="469"/>
      <c r="AJ175" s="469"/>
      <c r="AK175" s="469"/>
      <c r="AL175" s="469"/>
      <c r="AM175" s="469"/>
      <c r="AN175" s="469"/>
      <c r="AO175" s="471">
        <f t="shared" si="108"/>
        <v>0</v>
      </c>
      <c r="AP175" s="497"/>
      <c r="AQ175" s="496"/>
      <c r="AR175" s="496"/>
      <c r="AS175" s="496"/>
      <c r="AT175" s="514"/>
      <c r="AU175" s="469"/>
      <c r="AV175" s="469"/>
      <c r="AW175" s="475"/>
      <c r="AX175" s="471">
        <f t="shared" si="109"/>
        <v>0</v>
      </c>
      <c r="AY175" s="497"/>
      <c r="AZ175" s="469"/>
      <c r="BA175" s="469"/>
      <c r="BB175" s="478"/>
      <c r="BC175" s="469"/>
      <c r="BD175" s="469"/>
      <c r="BE175" s="469"/>
      <c r="BF175" s="475"/>
      <c r="BG175" s="479">
        <f t="shared" si="147"/>
        <v>0</v>
      </c>
      <c r="BH175" s="480"/>
      <c r="BI175" s="481"/>
      <c r="BJ175" s="481"/>
      <c r="BK175" s="481"/>
      <c r="BL175" s="482"/>
      <c r="BM175" s="481"/>
      <c r="BN175" s="481"/>
      <c r="BO175" s="483"/>
      <c r="BP175" s="482">
        <f t="shared" si="133"/>
        <v>0</v>
      </c>
      <c r="BQ175" s="479">
        <f t="shared" ref="BQ175:BQ238" si="155">BJ175*BI175</f>
        <v>0</v>
      </c>
      <c r="BR175" s="480"/>
      <c r="BS175" s="481"/>
      <c r="BT175" s="481"/>
      <c r="BU175" s="481"/>
      <c r="BV175" s="482" t="str">
        <f t="shared" si="148"/>
        <v/>
      </c>
      <c r="BW175" s="481"/>
      <c r="BX175" s="481"/>
      <c r="BY175" s="483"/>
      <c r="BZ175" s="482">
        <f t="shared" si="91"/>
        <v>0</v>
      </c>
      <c r="CA175" s="479">
        <f t="shared" si="110"/>
        <v>0</v>
      </c>
      <c r="CB175" s="649"/>
      <c r="CC175" s="469"/>
      <c r="CD175" s="469"/>
      <c r="CE175" s="469"/>
      <c r="CF175" s="481"/>
      <c r="CG175" s="481"/>
      <c r="CH175" s="481"/>
      <c r="CI175" s="483"/>
      <c r="CJ175" s="485">
        <f t="shared" si="111"/>
        <v>0</v>
      </c>
      <c r="CK175" s="486">
        <f t="shared" si="103"/>
        <v>0</v>
      </c>
      <c r="CL175" s="479">
        <f t="shared" si="112"/>
        <v>0</v>
      </c>
      <c r="CM175" s="638"/>
      <c r="CN175" s="469"/>
      <c r="CO175" s="469"/>
      <c r="CP175" s="469"/>
      <c r="CQ175" s="469"/>
      <c r="CR175" s="483"/>
      <c r="CS175" s="471">
        <f t="shared" si="113"/>
        <v>0</v>
      </c>
      <c r="CT175" s="488"/>
      <c r="CU175" s="469"/>
      <c r="CV175" s="469"/>
      <c r="CW175" s="469"/>
      <c r="CX175" s="489"/>
      <c r="CY175" s="490"/>
      <c r="CZ175" s="491">
        <f t="shared" si="114"/>
        <v>0</v>
      </c>
      <c r="DA175" s="491">
        <f t="shared" si="92"/>
        <v>0</v>
      </c>
      <c r="DB175" s="491">
        <f t="shared" si="104"/>
        <v>0</v>
      </c>
      <c r="DC175" s="493">
        <f t="shared" si="93"/>
        <v>0</v>
      </c>
      <c r="DD175" s="494">
        <f t="shared" si="152"/>
        <v>0</v>
      </c>
      <c r="DE175" s="494">
        <f t="shared" si="151"/>
        <v>0</v>
      </c>
      <c r="DF175" s="494">
        <f t="shared" si="149"/>
        <v>0</v>
      </c>
      <c r="DG175" s="494">
        <f t="shared" si="94"/>
        <v>0</v>
      </c>
      <c r="DH175" s="494">
        <f t="shared" si="95"/>
        <v>0</v>
      </c>
      <c r="DI175" s="494">
        <f t="shared" si="121"/>
        <v>0</v>
      </c>
      <c r="DJ175" s="494">
        <f t="shared" si="96"/>
        <v>0</v>
      </c>
      <c r="DK175" s="494">
        <f t="shared" si="105"/>
        <v>0</v>
      </c>
      <c r="DL175" s="479">
        <f t="shared" si="122"/>
        <v>0</v>
      </c>
      <c r="DQ175" s="169">
        <f t="shared" si="150"/>
        <v>0</v>
      </c>
      <c r="DR175" s="169">
        <f t="shared" si="150"/>
        <v>0</v>
      </c>
      <c r="DS175" s="169">
        <f t="shared" si="150"/>
        <v>0</v>
      </c>
      <c r="DT175" s="169">
        <f t="shared" si="150"/>
        <v>0</v>
      </c>
      <c r="DU175" s="169">
        <f t="shared" si="150"/>
        <v>0</v>
      </c>
      <c r="DV175" s="169">
        <f t="shared" si="150"/>
        <v>0</v>
      </c>
      <c r="DW175" s="169">
        <f t="shared" si="150"/>
        <v>0</v>
      </c>
      <c r="DX175" s="169">
        <f t="shared" si="150"/>
        <v>0</v>
      </c>
      <c r="DY175" s="169">
        <f t="shared" si="150"/>
        <v>0</v>
      </c>
      <c r="DZ175" s="169">
        <f t="shared" si="150"/>
        <v>0</v>
      </c>
      <c r="EA175" s="169">
        <f t="shared" si="150"/>
        <v>0</v>
      </c>
      <c r="EB175" s="169">
        <f t="shared" si="150"/>
        <v>0</v>
      </c>
      <c r="EC175" s="169">
        <f t="shared" si="150"/>
        <v>0</v>
      </c>
      <c r="ED175" s="169">
        <f t="shared" si="150"/>
        <v>0</v>
      </c>
      <c r="EE175" s="169">
        <f t="shared" si="150"/>
        <v>0</v>
      </c>
      <c r="EF175" s="169">
        <f t="shared" si="150"/>
        <v>0</v>
      </c>
      <c r="EG175" s="169">
        <f t="shared" si="142"/>
        <v>0</v>
      </c>
      <c r="EH175" s="169">
        <f t="shared" si="142"/>
        <v>0</v>
      </c>
      <c r="EI175" s="169">
        <f t="shared" si="142"/>
        <v>0</v>
      </c>
      <c r="EJ175" s="169">
        <f t="shared" si="142"/>
        <v>0</v>
      </c>
      <c r="EK175" s="169">
        <f t="shared" si="142"/>
        <v>0</v>
      </c>
      <c r="EL175" s="169">
        <f t="shared" si="142"/>
        <v>0</v>
      </c>
      <c r="EM175" s="169">
        <f t="shared" si="142"/>
        <v>0</v>
      </c>
      <c r="EN175" s="169">
        <f t="shared" si="142"/>
        <v>0</v>
      </c>
      <c r="EP175" s="169">
        <f t="shared" si="153"/>
        <v>0</v>
      </c>
      <c r="EQ175" s="169">
        <f t="shared" si="153"/>
        <v>0</v>
      </c>
      <c r="ER175" s="169">
        <f t="shared" si="153"/>
        <v>0</v>
      </c>
      <c r="ES175" s="169">
        <f t="shared" si="153"/>
        <v>0</v>
      </c>
      <c r="ET175" s="169">
        <f t="shared" si="153"/>
        <v>0</v>
      </c>
      <c r="EU175" s="169">
        <f t="shared" si="153"/>
        <v>0</v>
      </c>
      <c r="EV175" s="169">
        <f t="shared" si="153"/>
        <v>0</v>
      </c>
      <c r="EW175" s="169">
        <f t="shared" si="153"/>
        <v>0</v>
      </c>
      <c r="EX175" s="169">
        <f t="shared" si="153"/>
        <v>0</v>
      </c>
      <c r="EY175" s="169">
        <f t="shared" si="153"/>
        <v>0</v>
      </c>
      <c r="EZ175" s="169">
        <f t="shared" si="153"/>
        <v>0</v>
      </c>
      <c r="FA175" s="169">
        <f t="shared" si="153"/>
        <v>0</v>
      </c>
      <c r="FB175" s="169">
        <f t="shared" si="153"/>
        <v>0</v>
      </c>
      <c r="FC175" s="169">
        <f t="shared" si="153"/>
        <v>0</v>
      </c>
      <c r="FD175" s="169">
        <f t="shared" si="153"/>
        <v>0</v>
      </c>
      <c r="FE175" s="169">
        <f t="shared" si="153"/>
        <v>0</v>
      </c>
      <c r="FF175" s="169">
        <f t="shared" si="145"/>
        <v>0</v>
      </c>
      <c r="FG175" s="169">
        <f t="shared" si="145"/>
        <v>0</v>
      </c>
      <c r="FH175" s="169">
        <f t="shared" si="145"/>
        <v>0</v>
      </c>
      <c r="FI175" s="169">
        <f t="shared" si="145"/>
        <v>0</v>
      </c>
      <c r="FJ175" s="169">
        <f t="shared" si="145"/>
        <v>0</v>
      </c>
      <c r="FK175" s="169">
        <f t="shared" si="145"/>
        <v>0</v>
      </c>
      <c r="FL175" s="169">
        <f t="shared" si="145"/>
        <v>0</v>
      </c>
      <c r="FM175" s="169">
        <f t="shared" si="145"/>
        <v>0</v>
      </c>
      <c r="FO175" s="169">
        <f t="shared" si="154"/>
        <v>0</v>
      </c>
      <c r="FP175" s="169">
        <f t="shared" si="154"/>
        <v>0</v>
      </c>
      <c r="FQ175" s="169">
        <f t="shared" si="154"/>
        <v>0</v>
      </c>
      <c r="FR175" s="169">
        <f t="shared" si="154"/>
        <v>0</v>
      </c>
      <c r="FS175" s="169">
        <f t="shared" si="154"/>
        <v>0</v>
      </c>
      <c r="FT175" s="169">
        <f t="shared" si="154"/>
        <v>0</v>
      </c>
      <c r="FU175" s="169">
        <f t="shared" si="154"/>
        <v>0</v>
      </c>
      <c r="FV175" s="169">
        <f t="shared" si="154"/>
        <v>0</v>
      </c>
      <c r="FW175" s="169">
        <f t="shared" si="154"/>
        <v>0</v>
      </c>
      <c r="FX175" s="169">
        <f t="shared" si="154"/>
        <v>0</v>
      </c>
      <c r="FY175" s="169">
        <f t="shared" si="154"/>
        <v>0</v>
      </c>
      <c r="FZ175" s="169">
        <f t="shared" si="154"/>
        <v>0</v>
      </c>
      <c r="GA175" s="169">
        <f t="shared" si="154"/>
        <v>0</v>
      </c>
      <c r="GB175" s="169">
        <f t="shared" si="154"/>
        <v>0</v>
      </c>
      <c r="GC175" s="169">
        <f t="shared" si="154"/>
        <v>0</v>
      </c>
      <c r="GD175" s="169">
        <f t="shared" si="154"/>
        <v>0</v>
      </c>
      <c r="GE175" s="169">
        <f t="shared" si="146"/>
        <v>0</v>
      </c>
      <c r="GF175" s="169">
        <f t="shared" si="146"/>
        <v>0</v>
      </c>
      <c r="GG175" s="169">
        <f t="shared" si="146"/>
        <v>0</v>
      </c>
      <c r="GH175" s="169">
        <f t="shared" si="146"/>
        <v>0</v>
      </c>
      <c r="GI175" s="169">
        <f t="shared" si="146"/>
        <v>0</v>
      </c>
      <c r="GJ175" s="169">
        <f t="shared" si="146"/>
        <v>0</v>
      </c>
      <c r="GK175" s="169">
        <f t="shared" si="146"/>
        <v>0</v>
      </c>
      <c r="GL175" s="169">
        <f t="shared" si="146"/>
        <v>0</v>
      </c>
    </row>
    <row r="176" spans="1:194" s="169" customFormat="1" ht="15" hidden="1">
      <c r="A176" s="499"/>
      <c r="B176" s="499"/>
      <c r="D176" s="650"/>
      <c r="E176" s="450"/>
      <c r="F176" s="450"/>
      <c r="G176" s="450"/>
      <c r="H176" s="500"/>
      <c r="I176" s="452"/>
      <c r="J176" s="453"/>
      <c r="K176" s="453"/>
      <c r="L176" s="450"/>
      <c r="M176" s="450"/>
      <c r="N176" s="454"/>
      <c r="O176" s="455">
        <f t="shared" si="97"/>
        <v>0</v>
      </c>
      <c r="P176" s="456"/>
      <c r="Q176" s="457">
        <f t="shared" si="98"/>
        <v>0</v>
      </c>
      <c r="R176" s="457">
        <f t="shared" si="99"/>
        <v>0</v>
      </c>
      <c r="S176" s="458" t="e">
        <f>#REF!</f>
        <v>#REF!</v>
      </c>
      <c r="T176" s="458">
        <v>70</v>
      </c>
      <c r="U176" s="458" t="e">
        <f t="shared" si="100"/>
        <v>#REF!</v>
      </c>
      <c r="V176" s="459"/>
      <c r="W176" s="459"/>
      <c r="X176" s="460">
        <f t="shared" si="101"/>
        <v>0</v>
      </c>
      <c r="Y176" s="461">
        <f t="shared" si="106"/>
        <v>0</v>
      </c>
      <c r="Z176" s="510"/>
      <c r="AA176" s="463"/>
      <c r="AB176" s="464"/>
      <c r="AC176" s="464"/>
      <c r="AD176" s="464"/>
      <c r="AE176" s="465"/>
      <c r="AF176" s="466">
        <f t="shared" si="107"/>
        <v>0</v>
      </c>
      <c r="AG176" s="488"/>
      <c r="AH176" s="469"/>
      <c r="AI176" s="469"/>
      <c r="AJ176" s="469"/>
      <c r="AK176" s="469"/>
      <c r="AL176" s="469"/>
      <c r="AM176" s="469"/>
      <c r="AN176" s="469"/>
      <c r="AO176" s="471">
        <f t="shared" si="108"/>
        <v>0</v>
      </c>
      <c r="AP176" s="497"/>
      <c r="AQ176" s="496"/>
      <c r="AR176" s="496"/>
      <c r="AS176" s="496"/>
      <c r="AT176" s="514"/>
      <c r="AU176" s="469"/>
      <c r="AV176" s="469"/>
      <c r="AW176" s="475"/>
      <c r="AX176" s="471">
        <f t="shared" si="109"/>
        <v>0</v>
      </c>
      <c r="AY176" s="497"/>
      <c r="AZ176" s="469"/>
      <c r="BA176" s="469"/>
      <c r="BB176" s="478"/>
      <c r="BC176" s="469"/>
      <c r="BD176" s="469"/>
      <c r="BE176" s="469"/>
      <c r="BF176" s="475"/>
      <c r="BG176" s="479">
        <f t="shared" si="147"/>
        <v>0</v>
      </c>
      <c r="BH176" s="480"/>
      <c r="BI176" s="481"/>
      <c r="BJ176" s="481"/>
      <c r="BK176" s="481"/>
      <c r="BL176" s="482"/>
      <c r="BM176" s="481"/>
      <c r="BN176" s="481"/>
      <c r="BO176" s="483"/>
      <c r="BP176" s="482">
        <f t="shared" si="133"/>
        <v>0</v>
      </c>
      <c r="BQ176" s="479">
        <f t="shared" si="155"/>
        <v>0</v>
      </c>
      <c r="BR176" s="480"/>
      <c r="BS176" s="481"/>
      <c r="BT176" s="481"/>
      <c r="BU176" s="481"/>
      <c r="BV176" s="482" t="str">
        <f t="shared" si="148"/>
        <v/>
      </c>
      <c r="BW176" s="481"/>
      <c r="BX176" s="481"/>
      <c r="BY176" s="483"/>
      <c r="BZ176" s="482">
        <f t="shared" si="91"/>
        <v>0</v>
      </c>
      <c r="CA176" s="479">
        <f t="shared" si="110"/>
        <v>0</v>
      </c>
      <c r="CB176" s="649"/>
      <c r="CC176" s="469"/>
      <c r="CD176" s="469"/>
      <c r="CE176" s="469"/>
      <c r="CF176" s="481"/>
      <c r="CG176" s="481"/>
      <c r="CH176" s="481"/>
      <c r="CI176" s="483"/>
      <c r="CJ176" s="485">
        <f t="shared" si="111"/>
        <v>0</v>
      </c>
      <c r="CK176" s="486">
        <f t="shared" si="103"/>
        <v>0</v>
      </c>
      <c r="CL176" s="479">
        <f t="shared" si="112"/>
        <v>0</v>
      </c>
      <c r="CM176" s="638"/>
      <c r="CN176" s="469"/>
      <c r="CO176" s="469"/>
      <c r="CP176" s="469"/>
      <c r="CQ176" s="469"/>
      <c r="CR176" s="483"/>
      <c r="CS176" s="471">
        <f t="shared" si="113"/>
        <v>0</v>
      </c>
      <c r="CT176" s="488"/>
      <c r="CU176" s="469"/>
      <c r="CV176" s="469"/>
      <c r="CW176" s="469"/>
      <c r="CX176" s="489"/>
      <c r="CY176" s="490"/>
      <c r="CZ176" s="491">
        <f t="shared" si="114"/>
        <v>0</v>
      </c>
      <c r="DA176" s="491">
        <f t="shared" si="92"/>
        <v>0</v>
      </c>
      <c r="DB176" s="491">
        <f t="shared" si="104"/>
        <v>0</v>
      </c>
      <c r="DC176" s="493">
        <f t="shared" si="93"/>
        <v>0</v>
      </c>
      <c r="DD176" s="494">
        <f t="shared" si="152"/>
        <v>0</v>
      </c>
      <c r="DE176" s="494">
        <f t="shared" si="151"/>
        <v>0</v>
      </c>
      <c r="DF176" s="494">
        <f t="shared" si="149"/>
        <v>0</v>
      </c>
      <c r="DG176" s="494">
        <f t="shared" si="94"/>
        <v>0</v>
      </c>
      <c r="DH176" s="494">
        <f t="shared" si="95"/>
        <v>0</v>
      </c>
      <c r="DI176" s="494">
        <f t="shared" ref="DI176:DI223" si="156">SUM(DG176:DH176)</f>
        <v>0</v>
      </c>
      <c r="DJ176" s="494">
        <f t="shared" si="96"/>
        <v>0</v>
      </c>
      <c r="DK176" s="494">
        <f t="shared" si="105"/>
        <v>0</v>
      </c>
      <c r="DL176" s="479">
        <f t="shared" ref="DL176:DL239" si="157">SUM(DJ176:DK176)</f>
        <v>0</v>
      </c>
      <c r="DQ176" s="169">
        <f t="shared" si="150"/>
        <v>0</v>
      </c>
      <c r="DR176" s="169">
        <f t="shared" si="150"/>
        <v>0</v>
      </c>
      <c r="DS176" s="169">
        <f t="shared" si="150"/>
        <v>0</v>
      </c>
      <c r="DT176" s="169">
        <f t="shared" si="150"/>
        <v>0</v>
      </c>
      <c r="DU176" s="169">
        <f t="shared" si="150"/>
        <v>0</v>
      </c>
      <c r="DV176" s="169">
        <f t="shared" si="150"/>
        <v>0</v>
      </c>
      <c r="DW176" s="169">
        <f t="shared" si="150"/>
        <v>0</v>
      </c>
      <c r="DX176" s="169">
        <f t="shared" si="150"/>
        <v>0</v>
      </c>
      <c r="DY176" s="169">
        <f t="shared" si="150"/>
        <v>0</v>
      </c>
      <c r="DZ176" s="169">
        <f t="shared" si="150"/>
        <v>0</v>
      </c>
      <c r="EA176" s="169">
        <f t="shared" si="150"/>
        <v>0</v>
      </c>
      <c r="EB176" s="169">
        <f t="shared" si="150"/>
        <v>0</v>
      </c>
      <c r="EC176" s="169">
        <f t="shared" si="150"/>
        <v>0</v>
      </c>
      <c r="ED176" s="169">
        <f t="shared" si="150"/>
        <v>0</v>
      </c>
      <c r="EE176" s="169">
        <f t="shared" si="150"/>
        <v>0</v>
      </c>
      <c r="EF176" s="169">
        <f t="shared" si="150"/>
        <v>0</v>
      </c>
      <c r="EG176" s="169">
        <f t="shared" si="142"/>
        <v>0</v>
      </c>
      <c r="EH176" s="169">
        <f t="shared" si="142"/>
        <v>0</v>
      </c>
      <c r="EI176" s="169">
        <f t="shared" si="142"/>
        <v>0</v>
      </c>
      <c r="EJ176" s="169">
        <f t="shared" si="142"/>
        <v>0</v>
      </c>
      <c r="EK176" s="169">
        <f t="shared" si="142"/>
        <v>0</v>
      </c>
      <c r="EL176" s="169">
        <f t="shared" si="142"/>
        <v>0</v>
      </c>
      <c r="EM176" s="169">
        <f t="shared" si="142"/>
        <v>0</v>
      </c>
      <c r="EN176" s="169">
        <f t="shared" si="142"/>
        <v>0</v>
      </c>
      <c r="EP176" s="169">
        <f t="shared" si="153"/>
        <v>0</v>
      </c>
      <c r="EQ176" s="169">
        <f t="shared" si="153"/>
        <v>0</v>
      </c>
      <c r="ER176" s="169">
        <f t="shared" si="153"/>
        <v>0</v>
      </c>
      <c r="ES176" s="169">
        <f t="shared" si="153"/>
        <v>0</v>
      </c>
      <c r="ET176" s="169">
        <f t="shared" si="153"/>
        <v>0</v>
      </c>
      <c r="EU176" s="169">
        <f t="shared" si="153"/>
        <v>0</v>
      </c>
      <c r="EV176" s="169">
        <f t="shared" si="153"/>
        <v>0</v>
      </c>
      <c r="EW176" s="169">
        <f t="shared" si="153"/>
        <v>0</v>
      </c>
      <c r="EX176" s="169">
        <f t="shared" si="153"/>
        <v>0</v>
      </c>
      <c r="EY176" s="169">
        <f t="shared" si="153"/>
        <v>0</v>
      </c>
      <c r="EZ176" s="169">
        <f t="shared" si="153"/>
        <v>0</v>
      </c>
      <c r="FA176" s="169">
        <f t="shared" si="153"/>
        <v>0</v>
      </c>
      <c r="FB176" s="169">
        <f t="shared" si="153"/>
        <v>0</v>
      </c>
      <c r="FC176" s="169">
        <f t="shared" si="153"/>
        <v>0</v>
      </c>
      <c r="FD176" s="169">
        <f t="shared" si="153"/>
        <v>0</v>
      </c>
      <c r="FE176" s="169">
        <f t="shared" si="153"/>
        <v>0</v>
      </c>
      <c r="FF176" s="169">
        <f t="shared" si="145"/>
        <v>0</v>
      </c>
      <c r="FG176" s="169">
        <f t="shared" si="145"/>
        <v>0</v>
      </c>
      <c r="FH176" s="169">
        <f t="shared" si="145"/>
        <v>0</v>
      </c>
      <c r="FI176" s="169">
        <f t="shared" si="145"/>
        <v>0</v>
      </c>
      <c r="FJ176" s="169">
        <f t="shared" si="145"/>
        <v>0</v>
      </c>
      <c r="FK176" s="169">
        <f t="shared" si="145"/>
        <v>0</v>
      </c>
      <c r="FL176" s="169">
        <f t="shared" si="145"/>
        <v>0</v>
      </c>
      <c r="FM176" s="169">
        <f t="shared" si="145"/>
        <v>0</v>
      </c>
      <c r="FO176" s="169">
        <f t="shared" si="154"/>
        <v>0</v>
      </c>
      <c r="FP176" s="169">
        <f t="shared" si="154"/>
        <v>0</v>
      </c>
      <c r="FQ176" s="169">
        <f t="shared" si="154"/>
        <v>0</v>
      </c>
      <c r="FR176" s="169">
        <f t="shared" si="154"/>
        <v>0</v>
      </c>
      <c r="FS176" s="169">
        <f t="shared" si="154"/>
        <v>0</v>
      </c>
      <c r="FT176" s="169">
        <f t="shared" si="154"/>
        <v>0</v>
      </c>
      <c r="FU176" s="169">
        <f t="shared" si="154"/>
        <v>0</v>
      </c>
      <c r="FV176" s="169">
        <f t="shared" si="154"/>
        <v>0</v>
      </c>
      <c r="FW176" s="169">
        <f t="shared" si="154"/>
        <v>0</v>
      </c>
      <c r="FX176" s="169">
        <f t="shared" si="154"/>
        <v>0</v>
      </c>
      <c r="FY176" s="169">
        <f t="shared" si="154"/>
        <v>0</v>
      </c>
      <c r="FZ176" s="169">
        <f t="shared" si="154"/>
        <v>0</v>
      </c>
      <c r="GA176" s="169">
        <f t="shared" si="154"/>
        <v>0</v>
      </c>
      <c r="GB176" s="169">
        <f t="shared" si="154"/>
        <v>0</v>
      </c>
      <c r="GC176" s="169">
        <f t="shared" si="154"/>
        <v>0</v>
      </c>
      <c r="GD176" s="169">
        <f t="shared" si="154"/>
        <v>0</v>
      </c>
      <c r="GE176" s="169">
        <f t="shared" si="146"/>
        <v>0</v>
      </c>
      <c r="GF176" s="169">
        <f t="shared" si="146"/>
        <v>0</v>
      </c>
      <c r="GG176" s="169">
        <f t="shared" si="146"/>
        <v>0</v>
      </c>
      <c r="GH176" s="169">
        <f t="shared" si="146"/>
        <v>0</v>
      </c>
      <c r="GI176" s="169">
        <f t="shared" si="146"/>
        <v>0</v>
      </c>
      <c r="GJ176" s="169">
        <f t="shared" si="146"/>
        <v>0</v>
      </c>
      <c r="GK176" s="169">
        <f t="shared" si="146"/>
        <v>0</v>
      </c>
      <c r="GL176" s="169">
        <f t="shared" si="146"/>
        <v>0</v>
      </c>
    </row>
    <row r="177" spans="1:194" s="169" customFormat="1" ht="15" hidden="1">
      <c r="A177" s="499"/>
      <c r="B177" s="499"/>
      <c r="D177" s="650"/>
      <c r="E177" s="450"/>
      <c r="F177" s="450"/>
      <c r="G177" s="450"/>
      <c r="H177" s="500"/>
      <c r="I177" s="452"/>
      <c r="J177" s="453"/>
      <c r="K177" s="453"/>
      <c r="L177" s="450"/>
      <c r="M177" s="450"/>
      <c r="N177" s="454"/>
      <c r="O177" s="455">
        <f t="shared" si="97"/>
        <v>0</v>
      </c>
      <c r="P177" s="456"/>
      <c r="Q177" s="457">
        <f t="shared" si="98"/>
        <v>0</v>
      </c>
      <c r="R177" s="457">
        <f t="shared" si="99"/>
        <v>0</v>
      </c>
      <c r="S177" s="458" t="e">
        <f>#REF!</f>
        <v>#REF!</v>
      </c>
      <c r="T177" s="458">
        <v>71</v>
      </c>
      <c r="U177" s="458" t="e">
        <f t="shared" si="100"/>
        <v>#REF!</v>
      </c>
      <c r="V177" s="459"/>
      <c r="W177" s="459"/>
      <c r="X177" s="460">
        <f t="shared" si="101"/>
        <v>0</v>
      </c>
      <c r="Y177" s="461">
        <f t="shared" si="106"/>
        <v>0</v>
      </c>
      <c r="Z177" s="510"/>
      <c r="AA177" s="463"/>
      <c r="AB177" s="464"/>
      <c r="AC177" s="464"/>
      <c r="AD177" s="464"/>
      <c r="AE177" s="465"/>
      <c r="AF177" s="466">
        <f t="shared" si="107"/>
        <v>0</v>
      </c>
      <c r="AG177" s="488"/>
      <c r="AH177" s="469"/>
      <c r="AI177" s="469"/>
      <c r="AJ177" s="469"/>
      <c r="AK177" s="469"/>
      <c r="AL177" s="469"/>
      <c r="AM177" s="469"/>
      <c r="AN177" s="469"/>
      <c r="AO177" s="471">
        <f t="shared" si="108"/>
        <v>0</v>
      </c>
      <c r="AP177" s="497"/>
      <c r="AQ177" s="496"/>
      <c r="AR177" s="496"/>
      <c r="AS177" s="496"/>
      <c r="AT177" s="514"/>
      <c r="AU177" s="469"/>
      <c r="AV177" s="469"/>
      <c r="AW177" s="475"/>
      <c r="AX177" s="471">
        <f t="shared" si="109"/>
        <v>0</v>
      </c>
      <c r="AY177" s="497"/>
      <c r="AZ177" s="469"/>
      <c r="BA177" s="469"/>
      <c r="BB177" s="478"/>
      <c r="BC177" s="469"/>
      <c r="BD177" s="469"/>
      <c r="BE177" s="469"/>
      <c r="BF177" s="475"/>
      <c r="BG177" s="479">
        <f t="shared" si="147"/>
        <v>0</v>
      </c>
      <c r="BH177" s="480"/>
      <c r="BI177" s="481"/>
      <c r="BJ177" s="481"/>
      <c r="BK177" s="481"/>
      <c r="BL177" s="482"/>
      <c r="BM177" s="481"/>
      <c r="BN177" s="481"/>
      <c r="BO177" s="483"/>
      <c r="BP177" s="482">
        <f t="shared" si="133"/>
        <v>0</v>
      </c>
      <c r="BQ177" s="479">
        <f t="shared" si="155"/>
        <v>0</v>
      </c>
      <c r="BR177" s="480"/>
      <c r="BS177" s="481"/>
      <c r="BT177" s="481"/>
      <c r="BU177" s="481"/>
      <c r="BV177" s="482" t="str">
        <f t="shared" si="148"/>
        <v/>
      </c>
      <c r="BW177" s="481"/>
      <c r="BX177" s="481"/>
      <c r="BY177" s="483"/>
      <c r="BZ177" s="482">
        <f t="shared" si="91"/>
        <v>0</v>
      </c>
      <c r="CA177" s="479">
        <f t="shared" si="110"/>
        <v>0</v>
      </c>
      <c r="CB177" s="649"/>
      <c r="CC177" s="469"/>
      <c r="CD177" s="469"/>
      <c r="CE177" s="469"/>
      <c r="CF177" s="481"/>
      <c r="CG177" s="481"/>
      <c r="CH177" s="481"/>
      <c r="CI177" s="483"/>
      <c r="CJ177" s="485">
        <f t="shared" si="111"/>
        <v>0</v>
      </c>
      <c r="CK177" s="486">
        <f t="shared" si="103"/>
        <v>0</v>
      </c>
      <c r="CL177" s="479">
        <f t="shared" si="112"/>
        <v>0</v>
      </c>
      <c r="CM177" s="638"/>
      <c r="CN177" s="469"/>
      <c r="CO177" s="469"/>
      <c r="CP177" s="469"/>
      <c r="CQ177" s="469"/>
      <c r="CR177" s="483"/>
      <c r="CS177" s="471">
        <f t="shared" si="113"/>
        <v>0</v>
      </c>
      <c r="CT177" s="488"/>
      <c r="CU177" s="469"/>
      <c r="CV177" s="469"/>
      <c r="CW177" s="469"/>
      <c r="CX177" s="489"/>
      <c r="CY177" s="490"/>
      <c r="CZ177" s="491">
        <f t="shared" si="114"/>
        <v>0</v>
      </c>
      <c r="DA177" s="491">
        <f t="shared" si="92"/>
        <v>0</v>
      </c>
      <c r="DB177" s="491">
        <f t="shared" si="104"/>
        <v>0</v>
      </c>
      <c r="DC177" s="493">
        <f t="shared" si="93"/>
        <v>0</v>
      </c>
      <c r="DD177" s="494">
        <f t="shared" si="152"/>
        <v>0</v>
      </c>
      <c r="DE177" s="494">
        <f t="shared" si="151"/>
        <v>0</v>
      </c>
      <c r="DF177" s="494">
        <f t="shared" si="149"/>
        <v>0</v>
      </c>
      <c r="DG177" s="494">
        <f t="shared" si="94"/>
        <v>0</v>
      </c>
      <c r="DH177" s="494">
        <f t="shared" si="95"/>
        <v>0</v>
      </c>
      <c r="DI177" s="494">
        <f t="shared" si="156"/>
        <v>0</v>
      </c>
      <c r="DJ177" s="494">
        <f t="shared" si="96"/>
        <v>0</v>
      </c>
      <c r="DK177" s="494">
        <f t="shared" si="105"/>
        <v>0</v>
      </c>
      <c r="DL177" s="479">
        <f t="shared" si="157"/>
        <v>0</v>
      </c>
      <c r="DQ177" s="169">
        <f t="shared" si="150"/>
        <v>0</v>
      </c>
      <c r="DR177" s="169">
        <f t="shared" si="150"/>
        <v>0</v>
      </c>
      <c r="DS177" s="169">
        <f t="shared" si="150"/>
        <v>0</v>
      </c>
      <c r="DT177" s="169">
        <f t="shared" si="150"/>
        <v>0</v>
      </c>
      <c r="DU177" s="169">
        <f t="shared" si="150"/>
        <v>0</v>
      </c>
      <c r="DV177" s="169">
        <f t="shared" si="150"/>
        <v>0</v>
      </c>
      <c r="DW177" s="169">
        <f t="shared" si="150"/>
        <v>0</v>
      </c>
      <c r="DX177" s="169">
        <f t="shared" si="150"/>
        <v>0</v>
      </c>
      <c r="DY177" s="169">
        <f t="shared" si="150"/>
        <v>0</v>
      </c>
      <c r="DZ177" s="169">
        <f t="shared" si="150"/>
        <v>0</v>
      </c>
      <c r="EA177" s="169">
        <f t="shared" si="150"/>
        <v>0</v>
      </c>
      <c r="EB177" s="169">
        <f t="shared" si="150"/>
        <v>0</v>
      </c>
      <c r="EC177" s="169">
        <f t="shared" si="150"/>
        <v>0</v>
      </c>
      <c r="ED177" s="169">
        <f t="shared" si="150"/>
        <v>0</v>
      </c>
      <c r="EE177" s="169">
        <f t="shared" si="150"/>
        <v>0</v>
      </c>
      <c r="EF177" s="169">
        <f t="shared" si="150"/>
        <v>0</v>
      </c>
      <c r="EG177" s="169">
        <f t="shared" si="142"/>
        <v>0</v>
      </c>
      <c r="EH177" s="169">
        <f t="shared" si="142"/>
        <v>0</v>
      </c>
      <c r="EI177" s="169">
        <f t="shared" si="142"/>
        <v>0</v>
      </c>
      <c r="EJ177" s="169">
        <f t="shared" si="142"/>
        <v>0</v>
      </c>
      <c r="EK177" s="169">
        <f t="shared" si="142"/>
        <v>0</v>
      </c>
      <c r="EL177" s="169">
        <f t="shared" si="142"/>
        <v>0</v>
      </c>
      <c r="EM177" s="169">
        <f t="shared" si="142"/>
        <v>0</v>
      </c>
      <c r="EN177" s="169">
        <f t="shared" si="142"/>
        <v>0</v>
      </c>
      <c r="EP177" s="169">
        <f t="shared" si="153"/>
        <v>0</v>
      </c>
      <c r="EQ177" s="169">
        <f t="shared" si="153"/>
        <v>0</v>
      </c>
      <c r="ER177" s="169">
        <f t="shared" si="153"/>
        <v>0</v>
      </c>
      <c r="ES177" s="169">
        <f t="shared" si="153"/>
        <v>0</v>
      </c>
      <c r="ET177" s="169">
        <f t="shared" si="153"/>
        <v>0</v>
      </c>
      <c r="EU177" s="169">
        <f t="shared" si="153"/>
        <v>0</v>
      </c>
      <c r="EV177" s="169">
        <f t="shared" si="153"/>
        <v>0</v>
      </c>
      <c r="EW177" s="169">
        <f t="shared" si="153"/>
        <v>0</v>
      </c>
      <c r="EX177" s="169">
        <f t="shared" si="153"/>
        <v>0</v>
      </c>
      <c r="EY177" s="169">
        <f t="shared" si="153"/>
        <v>0</v>
      </c>
      <c r="EZ177" s="169">
        <f t="shared" si="153"/>
        <v>0</v>
      </c>
      <c r="FA177" s="169">
        <f t="shared" si="153"/>
        <v>0</v>
      </c>
      <c r="FB177" s="169">
        <f t="shared" si="153"/>
        <v>0</v>
      </c>
      <c r="FC177" s="169">
        <f t="shared" si="153"/>
        <v>0</v>
      </c>
      <c r="FD177" s="169">
        <f t="shared" si="153"/>
        <v>0</v>
      </c>
      <c r="FE177" s="169">
        <f t="shared" si="153"/>
        <v>0</v>
      </c>
      <c r="FF177" s="169">
        <f t="shared" si="145"/>
        <v>0</v>
      </c>
      <c r="FG177" s="169">
        <f t="shared" si="145"/>
        <v>0</v>
      </c>
      <c r="FH177" s="169">
        <f t="shared" si="145"/>
        <v>0</v>
      </c>
      <c r="FI177" s="169">
        <f t="shared" si="145"/>
        <v>0</v>
      </c>
      <c r="FJ177" s="169">
        <f t="shared" si="145"/>
        <v>0</v>
      </c>
      <c r="FK177" s="169">
        <f t="shared" si="145"/>
        <v>0</v>
      </c>
      <c r="FL177" s="169">
        <f t="shared" si="145"/>
        <v>0</v>
      </c>
      <c r="FM177" s="169">
        <f t="shared" si="145"/>
        <v>0</v>
      </c>
      <c r="FO177" s="169">
        <f t="shared" si="154"/>
        <v>0</v>
      </c>
      <c r="FP177" s="169">
        <f t="shared" si="154"/>
        <v>0</v>
      </c>
      <c r="FQ177" s="169">
        <f t="shared" si="154"/>
        <v>0</v>
      </c>
      <c r="FR177" s="169">
        <f t="shared" si="154"/>
        <v>0</v>
      </c>
      <c r="FS177" s="169">
        <f t="shared" si="154"/>
        <v>0</v>
      </c>
      <c r="FT177" s="169">
        <f t="shared" si="154"/>
        <v>0</v>
      </c>
      <c r="FU177" s="169">
        <f t="shared" si="154"/>
        <v>0</v>
      </c>
      <c r="FV177" s="169">
        <f t="shared" si="154"/>
        <v>0</v>
      </c>
      <c r="FW177" s="169">
        <f t="shared" si="154"/>
        <v>0</v>
      </c>
      <c r="FX177" s="169">
        <f t="shared" si="154"/>
        <v>0</v>
      </c>
      <c r="FY177" s="169">
        <f t="shared" si="154"/>
        <v>0</v>
      </c>
      <c r="FZ177" s="169">
        <f t="shared" si="154"/>
        <v>0</v>
      </c>
      <c r="GA177" s="169">
        <f t="shared" si="154"/>
        <v>0</v>
      </c>
      <c r="GB177" s="169">
        <f t="shared" si="154"/>
        <v>0</v>
      </c>
      <c r="GC177" s="169">
        <f t="shared" si="154"/>
        <v>0</v>
      </c>
      <c r="GD177" s="169">
        <f t="shared" si="154"/>
        <v>0</v>
      </c>
      <c r="GE177" s="169">
        <f t="shared" si="146"/>
        <v>0</v>
      </c>
      <c r="GF177" s="169">
        <f t="shared" si="146"/>
        <v>0</v>
      </c>
      <c r="GG177" s="169">
        <f t="shared" si="146"/>
        <v>0</v>
      </c>
      <c r="GH177" s="169">
        <f t="shared" si="146"/>
        <v>0</v>
      </c>
      <c r="GI177" s="169">
        <f t="shared" si="146"/>
        <v>0</v>
      </c>
      <c r="GJ177" s="169">
        <f t="shared" si="146"/>
        <v>0</v>
      </c>
      <c r="GK177" s="169">
        <f t="shared" si="146"/>
        <v>0</v>
      </c>
      <c r="GL177" s="169">
        <f t="shared" si="146"/>
        <v>0</v>
      </c>
    </row>
    <row r="178" spans="1:194" s="169" customFormat="1" ht="15" hidden="1">
      <c r="A178" s="499"/>
      <c r="B178" s="499"/>
      <c r="D178" s="650"/>
      <c r="E178" s="450"/>
      <c r="F178" s="450"/>
      <c r="G178" s="450"/>
      <c r="H178" s="500"/>
      <c r="I178" s="452"/>
      <c r="J178" s="453"/>
      <c r="K178" s="453"/>
      <c r="L178" s="450"/>
      <c r="M178" s="450"/>
      <c r="N178" s="454"/>
      <c r="O178" s="455">
        <f t="shared" si="97"/>
        <v>0</v>
      </c>
      <c r="P178" s="456"/>
      <c r="Q178" s="457">
        <f t="shared" si="98"/>
        <v>0</v>
      </c>
      <c r="R178" s="457">
        <f t="shared" si="99"/>
        <v>0</v>
      </c>
      <c r="S178" s="458" t="e">
        <f>#REF!</f>
        <v>#REF!</v>
      </c>
      <c r="T178" s="458">
        <v>72</v>
      </c>
      <c r="U178" s="458" t="e">
        <f t="shared" si="100"/>
        <v>#REF!</v>
      </c>
      <c r="V178" s="459"/>
      <c r="W178" s="459"/>
      <c r="X178" s="460">
        <f t="shared" si="101"/>
        <v>0</v>
      </c>
      <c r="Y178" s="461">
        <f t="shared" si="106"/>
        <v>0</v>
      </c>
      <c r="Z178" s="510"/>
      <c r="AA178" s="463"/>
      <c r="AB178" s="464"/>
      <c r="AC178" s="464"/>
      <c r="AD178" s="464"/>
      <c r="AE178" s="465"/>
      <c r="AF178" s="466">
        <f t="shared" si="107"/>
        <v>0</v>
      </c>
      <c r="AG178" s="488"/>
      <c r="AH178" s="469"/>
      <c r="AI178" s="469"/>
      <c r="AJ178" s="469"/>
      <c r="AK178" s="469"/>
      <c r="AL178" s="469"/>
      <c r="AM178" s="469"/>
      <c r="AN178" s="469"/>
      <c r="AO178" s="471">
        <f t="shared" si="108"/>
        <v>0</v>
      </c>
      <c r="AP178" s="497"/>
      <c r="AQ178" s="496"/>
      <c r="AR178" s="496"/>
      <c r="AS178" s="496"/>
      <c r="AT178" s="514"/>
      <c r="AU178" s="469"/>
      <c r="AV178" s="469"/>
      <c r="AW178" s="475"/>
      <c r="AX178" s="471">
        <f t="shared" si="109"/>
        <v>0</v>
      </c>
      <c r="AY178" s="497"/>
      <c r="AZ178" s="469"/>
      <c r="BA178" s="469"/>
      <c r="BB178" s="478"/>
      <c r="BC178" s="469"/>
      <c r="BD178" s="469"/>
      <c r="BE178" s="469"/>
      <c r="BF178" s="475"/>
      <c r="BG178" s="479">
        <f t="shared" si="147"/>
        <v>0</v>
      </c>
      <c r="BH178" s="480"/>
      <c r="BI178" s="481"/>
      <c r="BJ178" s="481"/>
      <c r="BK178" s="481"/>
      <c r="BL178" s="482"/>
      <c r="BM178" s="481"/>
      <c r="BN178" s="481"/>
      <c r="BO178" s="483"/>
      <c r="BP178" s="482">
        <f t="shared" si="133"/>
        <v>0</v>
      </c>
      <c r="BQ178" s="479">
        <f t="shared" si="155"/>
        <v>0</v>
      </c>
      <c r="BR178" s="480"/>
      <c r="BS178" s="481"/>
      <c r="BT178" s="481"/>
      <c r="BU178" s="481"/>
      <c r="BV178" s="482" t="str">
        <f t="shared" si="148"/>
        <v/>
      </c>
      <c r="BW178" s="481"/>
      <c r="BX178" s="481"/>
      <c r="BY178" s="483"/>
      <c r="BZ178" s="482">
        <f t="shared" si="91"/>
        <v>0</v>
      </c>
      <c r="CA178" s="479">
        <f t="shared" si="110"/>
        <v>0</v>
      </c>
      <c r="CB178" s="649"/>
      <c r="CC178" s="469"/>
      <c r="CD178" s="469"/>
      <c r="CE178" s="469"/>
      <c r="CF178" s="481"/>
      <c r="CG178" s="481"/>
      <c r="CH178" s="481"/>
      <c r="CI178" s="483"/>
      <c r="CJ178" s="485">
        <f t="shared" si="111"/>
        <v>0</v>
      </c>
      <c r="CK178" s="486">
        <f t="shared" si="103"/>
        <v>0</v>
      </c>
      <c r="CL178" s="479">
        <f t="shared" si="112"/>
        <v>0</v>
      </c>
      <c r="CM178" s="497"/>
      <c r="CN178" s="469"/>
      <c r="CO178" s="469"/>
      <c r="CP178" s="469"/>
      <c r="CQ178" s="469"/>
      <c r="CR178" s="483"/>
      <c r="CS178" s="471">
        <f t="shared" si="113"/>
        <v>0</v>
      </c>
      <c r="CT178" s="488"/>
      <c r="CU178" s="469"/>
      <c r="CV178" s="469"/>
      <c r="CW178" s="469"/>
      <c r="CX178" s="489"/>
      <c r="CY178" s="490"/>
      <c r="CZ178" s="491">
        <f t="shared" si="114"/>
        <v>0</v>
      </c>
      <c r="DA178" s="491">
        <f t="shared" si="92"/>
        <v>0</v>
      </c>
      <c r="DB178" s="491">
        <f t="shared" si="104"/>
        <v>0</v>
      </c>
      <c r="DC178" s="493">
        <f t="shared" si="93"/>
        <v>0</v>
      </c>
      <c r="DD178" s="494">
        <f t="shared" si="152"/>
        <v>0</v>
      </c>
      <c r="DE178" s="494">
        <f t="shared" si="151"/>
        <v>0</v>
      </c>
      <c r="DF178" s="494">
        <f t="shared" si="149"/>
        <v>0</v>
      </c>
      <c r="DG178" s="494">
        <f t="shared" si="94"/>
        <v>0</v>
      </c>
      <c r="DH178" s="494">
        <f t="shared" si="95"/>
        <v>0</v>
      </c>
      <c r="DI178" s="494">
        <f t="shared" si="156"/>
        <v>0</v>
      </c>
      <c r="DJ178" s="494">
        <f t="shared" si="96"/>
        <v>0</v>
      </c>
      <c r="DK178" s="494">
        <f t="shared" si="105"/>
        <v>0</v>
      </c>
      <c r="DL178" s="479">
        <f t="shared" si="157"/>
        <v>0</v>
      </c>
      <c r="DQ178" s="169">
        <f t="shared" si="150"/>
        <v>0</v>
      </c>
      <c r="DR178" s="169">
        <f t="shared" si="150"/>
        <v>0</v>
      </c>
      <c r="DS178" s="169">
        <f t="shared" si="150"/>
        <v>0</v>
      </c>
      <c r="DT178" s="169">
        <f t="shared" si="150"/>
        <v>0</v>
      </c>
      <c r="DU178" s="169">
        <f t="shared" si="150"/>
        <v>0</v>
      </c>
      <c r="DV178" s="169">
        <f t="shared" si="150"/>
        <v>0</v>
      </c>
      <c r="DW178" s="169">
        <f t="shared" si="150"/>
        <v>0</v>
      </c>
      <c r="DX178" s="169">
        <f t="shared" si="150"/>
        <v>0</v>
      </c>
      <c r="DY178" s="169">
        <f t="shared" si="150"/>
        <v>0</v>
      </c>
      <c r="DZ178" s="169">
        <f t="shared" si="150"/>
        <v>0</v>
      </c>
      <c r="EA178" s="169">
        <f t="shared" si="150"/>
        <v>0</v>
      </c>
      <c r="EB178" s="169">
        <f t="shared" si="150"/>
        <v>0</v>
      </c>
      <c r="EC178" s="169">
        <f t="shared" si="150"/>
        <v>0</v>
      </c>
      <c r="ED178" s="169">
        <f t="shared" si="150"/>
        <v>0</v>
      </c>
      <c r="EE178" s="169">
        <f t="shared" si="150"/>
        <v>0</v>
      </c>
      <c r="EF178" s="169">
        <f t="shared" si="150"/>
        <v>0</v>
      </c>
      <c r="EG178" s="169">
        <f t="shared" ref="EG178:EN193" si="158">IF($I178=EG$3,$X178,0)</f>
        <v>0</v>
      </c>
      <c r="EH178" s="169">
        <f t="shared" si="158"/>
        <v>0</v>
      </c>
      <c r="EI178" s="169">
        <f t="shared" si="158"/>
        <v>0</v>
      </c>
      <c r="EJ178" s="169">
        <f t="shared" si="158"/>
        <v>0</v>
      </c>
      <c r="EK178" s="169">
        <f t="shared" si="158"/>
        <v>0</v>
      </c>
      <c r="EL178" s="169">
        <f t="shared" si="158"/>
        <v>0</v>
      </c>
      <c r="EM178" s="169">
        <f t="shared" si="158"/>
        <v>0</v>
      </c>
      <c r="EN178" s="169">
        <f t="shared" si="158"/>
        <v>0</v>
      </c>
      <c r="EP178" s="169">
        <f t="shared" si="153"/>
        <v>0</v>
      </c>
      <c r="EQ178" s="169">
        <f t="shared" si="153"/>
        <v>0</v>
      </c>
      <c r="ER178" s="169">
        <f t="shared" si="153"/>
        <v>0</v>
      </c>
      <c r="ES178" s="169">
        <f t="shared" si="153"/>
        <v>0</v>
      </c>
      <c r="ET178" s="169">
        <f t="shared" si="153"/>
        <v>0</v>
      </c>
      <c r="EU178" s="169">
        <f t="shared" si="153"/>
        <v>0</v>
      </c>
      <c r="EV178" s="169">
        <f t="shared" si="153"/>
        <v>0</v>
      </c>
      <c r="EW178" s="169">
        <f t="shared" si="153"/>
        <v>0</v>
      </c>
      <c r="EX178" s="169">
        <f t="shared" si="153"/>
        <v>0</v>
      </c>
      <c r="EY178" s="169">
        <f t="shared" si="153"/>
        <v>0</v>
      </c>
      <c r="EZ178" s="169">
        <f t="shared" si="153"/>
        <v>0</v>
      </c>
      <c r="FA178" s="169">
        <f t="shared" si="153"/>
        <v>0</v>
      </c>
      <c r="FB178" s="169">
        <f t="shared" si="153"/>
        <v>0</v>
      </c>
      <c r="FC178" s="169">
        <f t="shared" si="153"/>
        <v>0</v>
      </c>
      <c r="FD178" s="169">
        <f t="shared" si="153"/>
        <v>0</v>
      </c>
      <c r="FE178" s="169">
        <f t="shared" si="153"/>
        <v>0</v>
      </c>
      <c r="FF178" s="169">
        <f t="shared" si="145"/>
        <v>0</v>
      </c>
      <c r="FG178" s="169">
        <f t="shared" si="145"/>
        <v>0</v>
      </c>
      <c r="FH178" s="169">
        <f t="shared" si="145"/>
        <v>0</v>
      </c>
      <c r="FI178" s="169">
        <f t="shared" si="145"/>
        <v>0</v>
      </c>
      <c r="FJ178" s="169">
        <f t="shared" si="145"/>
        <v>0</v>
      </c>
      <c r="FK178" s="169">
        <f t="shared" si="145"/>
        <v>0</v>
      </c>
      <c r="FL178" s="169">
        <f t="shared" si="145"/>
        <v>0</v>
      </c>
      <c r="FM178" s="169">
        <f t="shared" si="145"/>
        <v>0</v>
      </c>
      <c r="FO178" s="169">
        <f t="shared" si="154"/>
        <v>0</v>
      </c>
      <c r="FP178" s="169">
        <f t="shared" si="154"/>
        <v>0</v>
      </c>
      <c r="FQ178" s="169">
        <f t="shared" si="154"/>
        <v>0</v>
      </c>
      <c r="FR178" s="169">
        <f t="shared" si="154"/>
        <v>0</v>
      </c>
      <c r="FS178" s="169">
        <f t="shared" si="154"/>
        <v>0</v>
      </c>
      <c r="FT178" s="169">
        <f t="shared" si="154"/>
        <v>0</v>
      </c>
      <c r="FU178" s="169">
        <f t="shared" si="154"/>
        <v>0</v>
      </c>
      <c r="FV178" s="169">
        <f t="shared" si="154"/>
        <v>0</v>
      </c>
      <c r="FW178" s="169">
        <f t="shared" si="154"/>
        <v>0</v>
      </c>
      <c r="FX178" s="169">
        <f t="shared" si="154"/>
        <v>0</v>
      </c>
      <c r="FY178" s="169">
        <f t="shared" si="154"/>
        <v>0</v>
      </c>
      <c r="FZ178" s="169">
        <f t="shared" si="154"/>
        <v>0</v>
      </c>
      <c r="GA178" s="169">
        <f t="shared" si="154"/>
        <v>0</v>
      </c>
      <c r="GB178" s="169">
        <f t="shared" si="154"/>
        <v>0</v>
      </c>
      <c r="GC178" s="169">
        <f t="shared" si="154"/>
        <v>0</v>
      </c>
      <c r="GD178" s="169">
        <f t="shared" si="154"/>
        <v>0</v>
      </c>
      <c r="GE178" s="169">
        <f t="shared" si="146"/>
        <v>0</v>
      </c>
      <c r="GF178" s="169">
        <f t="shared" si="146"/>
        <v>0</v>
      </c>
      <c r="GG178" s="169">
        <f t="shared" si="146"/>
        <v>0</v>
      </c>
      <c r="GH178" s="169">
        <f t="shared" si="146"/>
        <v>0</v>
      </c>
      <c r="GI178" s="169">
        <f t="shared" si="146"/>
        <v>0</v>
      </c>
      <c r="GJ178" s="169">
        <f t="shared" si="146"/>
        <v>0</v>
      </c>
      <c r="GK178" s="169">
        <f t="shared" si="146"/>
        <v>0</v>
      </c>
      <c r="GL178" s="169">
        <f t="shared" si="146"/>
        <v>0</v>
      </c>
    </row>
    <row r="179" spans="1:194" s="169" customFormat="1" ht="15" hidden="1">
      <c r="A179" s="499"/>
      <c r="B179" s="499"/>
      <c r="D179" s="650"/>
      <c r="E179" s="450"/>
      <c r="F179" s="450"/>
      <c r="G179" s="450"/>
      <c r="H179" s="500"/>
      <c r="I179" s="452"/>
      <c r="J179" s="453"/>
      <c r="K179" s="453"/>
      <c r="L179" s="450"/>
      <c r="M179" s="450"/>
      <c r="N179" s="454"/>
      <c r="O179" s="455">
        <f t="shared" si="97"/>
        <v>0</v>
      </c>
      <c r="P179" s="456"/>
      <c r="Q179" s="457">
        <f t="shared" si="98"/>
        <v>0</v>
      </c>
      <c r="R179" s="457">
        <f t="shared" si="99"/>
        <v>0</v>
      </c>
      <c r="S179" s="458" t="e">
        <f>#REF!</f>
        <v>#REF!</v>
      </c>
      <c r="T179" s="458">
        <v>73</v>
      </c>
      <c r="U179" s="458" t="e">
        <f t="shared" si="100"/>
        <v>#REF!</v>
      </c>
      <c r="V179" s="459"/>
      <c r="W179" s="459"/>
      <c r="X179" s="460">
        <f t="shared" si="101"/>
        <v>0</v>
      </c>
      <c r="Y179" s="461">
        <f t="shared" si="106"/>
        <v>0</v>
      </c>
      <c r="Z179" s="510"/>
      <c r="AA179" s="463"/>
      <c r="AB179" s="464"/>
      <c r="AC179" s="464"/>
      <c r="AD179" s="464"/>
      <c r="AE179" s="465"/>
      <c r="AF179" s="466">
        <f t="shared" si="107"/>
        <v>0</v>
      </c>
      <c r="AG179" s="488"/>
      <c r="AH179" s="469"/>
      <c r="AI179" s="469"/>
      <c r="AJ179" s="469"/>
      <c r="AK179" s="469"/>
      <c r="AL179" s="469"/>
      <c r="AM179" s="469"/>
      <c r="AN179" s="469"/>
      <c r="AO179" s="471">
        <f t="shared" si="108"/>
        <v>0</v>
      </c>
      <c r="AP179" s="497"/>
      <c r="AQ179" s="496"/>
      <c r="AR179" s="496"/>
      <c r="AS179" s="496"/>
      <c r="AT179" s="514"/>
      <c r="AU179" s="469"/>
      <c r="AV179" s="469"/>
      <c r="AW179" s="475"/>
      <c r="AX179" s="471">
        <f t="shared" si="109"/>
        <v>0</v>
      </c>
      <c r="AY179" s="497"/>
      <c r="AZ179" s="469"/>
      <c r="BA179" s="469"/>
      <c r="BB179" s="478"/>
      <c r="BC179" s="469"/>
      <c r="BD179" s="469"/>
      <c r="BE179" s="469"/>
      <c r="BF179" s="475"/>
      <c r="BG179" s="479">
        <f t="shared" si="147"/>
        <v>0</v>
      </c>
      <c r="BH179" s="480"/>
      <c r="BI179" s="481"/>
      <c r="BJ179" s="481"/>
      <c r="BK179" s="481"/>
      <c r="BL179" s="482"/>
      <c r="BM179" s="481"/>
      <c r="BN179" s="481"/>
      <c r="BO179" s="483"/>
      <c r="BP179" s="482">
        <f t="shared" si="133"/>
        <v>0</v>
      </c>
      <c r="BQ179" s="479">
        <f t="shared" si="155"/>
        <v>0</v>
      </c>
      <c r="BR179" s="480"/>
      <c r="BS179" s="481"/>
      <c r="BT179" s="481"/>
      <c r="BU179" s="481"/>
      <c r="BV179" s="482" t="str">
        <f t="shared" si="148"/>
        <v/>
      </c>
      <c r="BW179" s="481"/>
      <c r="BX179" s="481"/>
      <c r="BY179" s="483"/>
      <c r="BZ179" s="482">
        <f t="shared" si="91"/>
        <v>0</v>
      </c>
      <c r="CA179" s="479">
        <f t="shared" si="110"/>
        <v>0</v>
      </c>
      <c r="CB179" s="649"/>
      <c r="CC179" s="469"/>
      <c r="CD179" s="469"/>
      <c r="CE179" s="469"/>
      <c r="CF179" s="481"/>
      <c r="CG179" s="481"/>
      <c r="CH179" s="481"/>
      <c r="CI179" s="483"/>
      <c r="CJ179" s="485">
        <f t="shared" si="111"/>
        <v>0</v>
      </c>
      <c r="CK179" s="486">
        <f t="shared" si="103"/>
        <v>0</v>
      </c>
      <c r="CL179" s="479">
        <f t="shared" si="112"/>
        <v>0</v>
      </c>
      <c r="CM179" s="497"/>
      <c r="CN179" s="469"/>
      <c r="CO179" s="469"/>
      <c r="CP179" s="469"/>
      <c r="CQ179" s="469"/>
      <c r="CR179" s="469"/>
      <c r="CS179" s="471">
        <f t="shared" si="113"/>
        <v>0</v>
      </c>
      <c r="CT179" s="488"/>
      <c r="CU179" s="469"/>
      <c r="CV179" s="469"/>
      <c r="CW179" s="469"/>
      <c r="CX179" s="489"/>
      <c r="CY179" s="490"/>
      <c r="CZ179" s="491">
        <f t="shared" si="114"/>
        <v>0</v>
      </c>
      <c r="DA179" s="491">
        <f t="shared" si="92"/>
        <v>0</v>
      </c>
      <c r="DB179" s="491">
        <f t="shared" si="104"/>
        <v>0</v>
      </c>
      <c r="DC179" s="493">
        <f t="shared" si="93"/>
        <v>0</v>
      </c>
      <c r="DD179" s="494">
        <f t="shared" si="152"/>
        <v>0</v>
      </c>
      <c r="DE179" s="494">
        <f t="shared" si="151"/>
        <v>0</v>
      </c>
      <c r="DF179" s="494">
        <f t="shared" si="149"/>
        <v>0</v>
      </c>
      <c r="DG179" s="494">
        <f t="shared" si="94"/>
        <v>0</v>
      </c>
      <c r="DH179" s="494">
        <f t="shared" si="95"/>
        <v>0</v>
      </c>
      <c r="DI179" s="494">
        <f t="shared" si="156"/>
        <v>0</v>
      </c>
      <c r="DJ179" s="494">
        <f t="shared" si="96"/>
        <v>0</v>
      </c>
      <c r="DK179" s="494">
        <f t="shared" si="105"/>
        <v>0</v>
      </c>
      <c r="DL179" s="479">
        <f t="shared" si="157"/>
        <v>0</v>
      </c>
      <c r="DQ179" s="169">
        <f t="shared" si="150"/>
        <v>0</v>
      </c>
      <c r="DR179" s="169">
        <f t="shared" si="150"/>
        <v>0</v>
      </c>
      <c r="DS179" s="169">
        <f t="shared" si="150"/>
        <v>0</v>
      </c>
      <c r="DT179" s="169">
        <f t="shared" si="150"/>
        <v>0</v>
      </c>
      <c r="DU179" s="169">
        <f t="shared" si="150"/>
        <v>0</v>
      </c>
      <c r="DV179" s="169">
        <f t="shared" si="150"/>
        <v>0</v>
      </c>
      <c r="DW179" s="169">
        <f t="shared" si="150"/>
        <v>0</v>
      </c>
      <c r="DX179" s="169">
        <f t="shared" si="150"/>
        <v>0</v>
      </c>
      <c r="DY179" s="169">
        <f t="shared" si="150"/>
        <v>0</v>
      </c>
      <c r="DZ179" s="169">
        <f t="shared" si="150"/>
        <v>0</v>
      </c>
      <c r="EA179" s="169">
        <f t="shared" si="150"/>
        <v>0</v>
      </c>
      <c r="EB179" s="169">
        <f t="shared" si="150"/>
        <v>0</v>
      </c>
      <c r="EC179" s="169">
        <f t="shared" si="150"/>
        <v>0</v>
      </c>
      <c r="ED179" s="169">
        <f t="shared" si="150"/>
        <v>0</v>
      </c>
      <c r="EE179" s="169">
        <f t="shared" si="150"/>
        <v>0</v>
      </c>
      <c r="EF179" s="169">
        <f t="shared" si="150"/>
        <v>0</v>
      </c>
      <c r="EG179" s="169">
        <f t="shared" si="158"/>
        <v>0</v>
      </c>
      <c r="EH179" s="169">
        <f t="shared" si="158"/>
        <v>0</v>
      </c>
      <c r="EI179" s="169">
        <f t="shared" si="158"/>
        <v>0</v>
      </c>
      <c r="EJ179" s="169">
        <f t="shared" si="158"/>
        <v>0</v>
      </c>
      <c r="EK179" s="169">
        <f t="shared" si="158"/>
        <v>0</v>
      </c>
      <c r="EL179" s="169">
        <f t="shared" si="158"/>
        <v>0</v>
      </c>
      <c r="EM179" s="169">
        <f t="shared" si="158"/>
        <v>0</v>
      </c>
      <c r="EN179" s="169">
        <f t="shared" si="158"/>
        <v>0</v>
      </c>
      <c r="EP179" s="169">
        <f t="shared" si="153"/>
        <v>0</v>
      </c>
      <c r="EQ179" s="169">
        <f t="shared" si="153"/>
        <v>0</v>
      </c>
      <c r="ER179" s="169">
        <f t="shared" si="153"/>
        <v>0</v>
      </c>
      <c r="ES179" s="169">
        <f t="shared" si="153"/>
        <v>0</v>
      </c>
      <c r="ET179" s="169">
        <f t="shared" si="153"/>
        <v>0</v>
      </c>
      <c r="EU179" s="169">
        <f t="shared" si="153"/>
        <v>0</v>
      </c>
      <c r="EV179" s="169">
        <f t="shared" si="153"/>
        <v>0</v>
      </c>
      <c r="EW179" s="169">
        <f t="shared" si="153"/>
        <v>0</v>
      </c>
      <c r="EX179" s="169">
        <f t="shared" si="153"/>
        <v>0</v>
      </c>
      <c r="EY179" s="169">
        <f t="shared" si="153"/>
        <v>0</v>
      </c>
      <c r="EZ179" s="169">
        <f t="shared" si="153"/>
        <v>0</v>
      </c>
      <c r="FA179" s="169">
        <f t="shared" si="153"/>
        <v>0</v>
      </c>
      <c r="FB179" s="169">
        <f t="shared" si="153"/>
        <v>0</v>
      </c>
      <c r="FC179" s="169">
        <f t="shared" si="153"/>
        <v>0</v>
      </c>
      <c r="FD179" s="169">
        <f t="shared" si="153"/>
        <v>0</v>
      </c>
      <c r="FE179" s="169">
        <f t="shared" si="153"/>
        <v>0</v>
      </c>
      <c r="FF179" s="169">
        <f t="shared" si="145"/>
        <v>0</v>
      </c>
      <c r="FG179" s="169">
        <f t="shared" si="145"/>
        <v>0</v>
      </c>
      <c r="FH179" s="169">
        <f t="shared" si="145"/>
        <v>0</v>
      </c>
      <c r="FI179" s="169">
        <f t="shared" si="145"/>
        <v>0</v>
      </c>
      <c r="FJ179" s="169">
        <f t="shared" si="145"/>
        <v>0</v>
      </c>
      <c r="FK179" s="169">
        <f t="shared" si="145"/>
        <v>0</v>
      </c>
      <c r="FL179" s="169">
        <f t="shared" si="145"/>
        <v>0</v>
      </c>
      <c r="FM179" s="169">
        <f t="shared" si="145"/>
        <v>0</v>
      </c>
      <c r="FO179" s="169">
        <f t="shared" si="154"/>
        <v>0</v>
      </c>
      <c r="FP179" s="169">
        <f t="shared" si="154"/>
        <v>0</v>
      </c>
      <c r="FQ179" s="169">
        <f t="shared" si="154"/>
        <v>0</v>
      </c>
      <c r="FR179" s="169">
        <f t="shared" si="154"/>
        <v>0</v>
      </c>
      <c r="FS179" s="169">
        <f t="shared" si="154"/>
        <v>0</v>
      </c>
      <c r="FT179" s="169">
        <f t="shared" si="154"/>
        <v>0</v>
      </c>
      <c r="FU179" s="169">
        <f t="shared" si="154"/>
        <v>0</v>
      </c>
      <c r="FV179" s="169">
        <f t="shared" si="154"/>
        <v>0</v>
      </c>
      <c r="FW179" s="169">
        <f t="shared" si="154"/>
        <v>0</v>
      </c>
      <c r="FX179" s="169">
        <f t="shared" si="154"/>
        <v>0</v>
      </c>
      <c r="FY179" s="169">
        <f t="shared" si="154"/>
        <v>0</v>
      </c>
      <c r="FZ179" s="169">
        <f t="shared" si="154"/>
        <v>0</v>
      </c>
      <c r="GA179" s="169">
        <f t="shared" si="154"/>
        <v>0</v>
      </c>
      <c r="GB179" s="169">
        <f t="shared" si="154"/>
        <v>0</v>
      </c>
      <c r="GC179" s="169">
        <f t="shared" si="154"/>
        <v>0</v>
      </c>
      <c r="GD179" s="169">
        <f t="shared" si="154"/>
        <v>0</v>
      </c>
      <c r="GE179" s="169">
        <f t="shared" si="146"/>
        <v>0</v>
      </c>
      <c r="GF179" s="169">
        <f t="shared" si="146"/>
        <v>0</v>
      </c>
      <c r="GG179" s="169">
        <f t="shared" si="146"/>
        <v>0</v>
      </c>
      <c r="GH179" s="169">
        <f t="shared" si="146"/>
        <v>0</v>
      </c>
      <c r="GI179" s="169">
        <f t="shared" si="146"/>
        <v>0</v>
      </c>
      <c r="GJ179" s="169">
        <f t="shared" si="146"/>
        <v>0</v>
      </c>
      <c r="GK179" s="169">
        <f t="shared" si="146"/>
        <v>0</v>
      </c>
      <c r="GL179" s="169">
        <f t="shared" si="146"/>
        <v>0</v>
      </c>
    </row>
    <row r="180" spans="1:194" s="169" customFormat="1" ht="15" hidden="1">
      <c r="A180" s="499"/>
      <c r="B180" s="499"/>
      <c r="D180" s="650"/>
      <c r="E180" s="450"/>
      <c r="F180" s="450"/>
      <c r="G180" s="450"/>
      <c r="H180" s="500"/>
      <c r="I180" s="452"/>
      <c r="J180" s="453"/>
      <c r="K180" s="453"/>
      <c r="L180" s="450"/>
      <c r="M180" s="450"/>
      <c r="N180" s="454"/>
      <c r="O180" s="455">
        <f t="shared" si="97"/>
        <v>0</v>
      </c>
      <c r="P180" s="456"/>
      <c r="Q180" s="457">
        <f t="shared" si="98"/>
        <v>0</v>
      </c>
      <c r="R180" s="457">
        <f t="shared" si="99"/>
        <v>0</v>
      </c>
      <c r="S180" s="458" t="e">
        <f>#REF!</f>
        <v>#REF!</v>
      </c>
      <c r="T180" s="458">
        <v>74</v>
      </c>
      <c r="U180" s="458" t="e">
        <f t="shared" si="100"/>
        <v>#REF!</v>
      </c>
      <c r="V180" s="459"/>
      <c r="W180" s="459"/>
      <c r="X180" s="460">
        <f t="shared" si="101"/>
        <v>0</v>
      </c>
      <c r="Y180" s="461">
        <f t="shared" si="106"/>
        <v>0</v>
      </c>
      <c r="Z180" s="510"/>
      <c r="AA180" s="463"/>
      <c r="AB180" s="464"/>
      <c r="AC180" s="464"/>
      <c r="AD180" s="464"/>
      <c r="AE180" s="465"/>
      <c r="AF180" s="466">
        <f t="shared" si="107"/>
        <v>0</v>
      </c>
      <c r="AG180" s="488"/>
      <c r="AH180" s="469"/>
      <c r="AI180" s="469"/>
      <c r="AJ180" s="469"/>
      <c r="AK180" s="469"/>
      <c r="AL180" s="469"/>
      <c r="AM180" s="469"/>
      <c r="AN180" s="469"/>
      <c r="AO180" s="471">
        <f t="shared" si="108"/>
        <v>0</v>
      </c>
      <c r="AP180" s="497"/>
      <c r="AQ180" s="496"/>
      <c r="AR180" s="496"/>
      <c r="AS180" s="496"/>
      <c r="AT180" s="514"/>
      <c r="AU180" s="469"/>
      <c r="AV180" s="469"/>
      <c r="AW180" s="475"/>
      <c r="AX180" s="471">
        <f t="shared" si="109"/>
        <v>0</v>
      </c>
      <c r="AY180" s="497"/>
      <c r="AZ180" s="469"/>
      <c r="BA180" s="469"/>
      <c r="BB180" s="478"/>
      <c r="BC180" s="469"/>
      <c r="BD180" s="469"/>
      <c r="BE180" s="469"/>
      <c r="BF180" s="475"/>
      <c r="BG180" s="479">
        <f t="shared" si="147"/>
        <v>0</v>
      </c>
      <c r="BH180" s="480"/>
      <c r="BI180" s="481"/>
      <c r="BJ180" s="481"/>
      <c r="BK180" s="481"/>
      <c r="BL180" s="482"/>
      <c r="BM180" s="481"/>
      <c r="BN180" s="481"/>
      <c r="BO180" s="483"/>
      <c r="BP180" s="482">
        <f t="shared" si="133"/>
        <v>0</v>
      </c>
      <c r="BQ180" s="479">
        <f t="shared" si="155"/>
        <v>0</v>
      </c>
      <c r="BR180" s="480"/>
      <c r="BS180" s="481"/>
      <c r="BT180" s="481"/>
      <c r="BU180" s="481"/>
      <c r="BV180" s="482" t="str">
        <f t="shared" si="148"/>
        <v/>
      </c>
      <c r="BW180" s="481"/>
      <c r="BX180" s="481"/>
      <c r="BY180" s="483"/>
      <c r="BZ180" s="482">
        <f t="shared" si="91"/>
        <v>0</v>
      </c>
      <c r="CA180" s="479">
        <f t="shared" si="110"/>
        <v>0</v>
      </c>
      <c r="CB180" s="649"/>
      <c r="CC180" s="469"/>
      <c r="CD180" s="469"/>
      <c r="CE180" s="469"/>
      <c r="CF180" s="481"/>
      <c r="CG180" s="481"/>
      <c r="CH180" s="481"/>
      <c r="CI180" s="483"/>
      <c r="CJ180" s="485">
        <f t="shared" si="111"/>
        <v>0</v>
      </c>
      <c r="CK180" s="486">
        <f t="shared" si="103"/>
        <v>0</v>
      </c>
      <c r="CL180" s="479">
        <f t="shared" si="112"/>
        <v>0</v>
      </c>
      <c r="CM180" s="497"/>
      <c r="CN180" s="469"/>
      <c r="CO180" s="469"/>
      <c r="CP180" s="469"/>
      <c r="CQ180" s="469"/>
      <c r="CR180" s="469"/>
      <c r="CS180" s="471">
        <f t="shared" si="113"/>
        <v>0</v>
      </c>
      <c r="CT180" s="488"/>
      <c r="CU180" s="469"/>
      <c r="CV180" s="469"/>
      <c r="CW180" s="469"/>
      <c r="CX180" s="489"/>
      <c r="CY180" s="490"/>
      <c r="CZ180" s="491">
        <f t="shared" si="114"/>
        <v>0</v>
      </c>
      <c r="DA180" s="491">
        <f t="shared" si="92"/>
        <v>0</v>
      </c>
      <c r="DB180" s="491">
        <f t="shared" si="104"/>
        <v>0</v>
      </c>
      <c r="DC180" s="493">
        <f t="shared" si="93"/>
        <v>0</v>
      </c>
      <c r="DD180" s="494">
        <f t="shared" si="152"/>
        <v>0</v>
      </c>
      <c r="DE180" s="494">
        <f t="shared" si="151"/>
        <v>0</v>
      </c>
      <c r="DF180" s="494">
        <f t="shared" si="149"/>
        <v>0</v>
      </c>
      <c r="DG180" s="494">
        <f t="shared" si="94"/>
        <v>0</v>
      </c>
      <c r="DH180" s="494">
        <f t="shared" si="95"/>
        <v>0</v>
      </c>
      <c r="DI180" s="494">
        <f t="shared" si="156"/>
        <v>0</v>
      </c>
      <c r="DJ180" s="494">
        <f t="shared" si="96"/>
        <v>0</v>
      </c>
      <c r="DK180" s="494">
        <f t="shared" si="105"/>
        <v>0</v>
      </c>
      <c r="DL180" s="479">
        <f t="shared" si="157"/>
        <v>0</v>
      </c>
      <c r="DQ180" s="169">
        <f t="shared" si="150"/>
        <v>0</v>
      </c>
      <c r="DR180" s="169">
        <f t="shared" si="150"/>
        <v>0</v>
      </c>
      <c r="DS180" s="169">
        <f t="shared" si="150"/>
        <v>0</v>
      </c>
      <c r="DT180" s="169">
        <f t="shared" si="150"/>
        <v>0</v>
      </c>
      <c r="DU180" s="169">
        <f t="shared" si="150"/>
        <v>0</v>
      </c>
      <c r="DV180" s="169">
        <f t="shared" si="150"/>
        <v>0</v>
      </c>
      <c r="DW180" s="169">
        <f t="shared" si="150"/>
        <v>0</v>
      </c>
      <c r="DX180" s="169">
        <f t="shared" si="150"/>
        <v>0</v>
      </c>
      <c r="DY180" s="169">
        <f t="shared" si="150"/>
        <v>0</v>
      </c>
      <c r="DZ180" s="169">
        <f t="shared" si="150"/>
        <v>0</v>
      </c>
      <c r="EA180" s="169">
        <f t="shared" si="150"/>
        <v>0</v>
      </c>
      <c r="EB180" s="169">
        <f t="shared" si="150"/>
        <v>0</v>
      </c>
      <c r="EC180" s="169">
        <f t="shared" si="150"/>
        <v>0</v>
      </c>
      <c r="ED180" s="169">
        <f t="shared" si="150"/>
        <v>0</v>
      </c>
      <c r="EE180" s="169">
        <f t="shared" si="150"/>
        <v>0</v>
      </c>
      <c r="EF180" s="169">
        <f t="shared" si="150"/>
        <v>0</v>
      </c>
      <c r="EG180" s="169">
        <f t="shared" si="158"/>
        <v>0</v>
      </c>
      <c r="EH180" s="169">
        <f t="shared" si="158"/>
        <v>0</v>
      </c>
      <c r="EI180" s="169">
        <f t="shared" si="158"/>
        <v>0</v>
      </c>
      <c r="EJ180" s="169">
        <f t="shared" si="158"/>
        <v>0</v>
      </c>
      <c r="EK180" s="169">
        <f t="shared" si="158"/>
        <v>0</v>
      </c>
      <c r="EL180" s="169">
        <f t="shared" si="158"/>
        <v>0</v>
      </c>
      <c r="EM180" s="169">
        <f t="shared" si="158"/>
        <v>0</v>
      </c>
      <c r="EN180" s="169">
        <f t="shared" si="158"/>
        <v>0</v>
      </c>
      <c r="EP180" s="169">
        <f t="shared" si="153"/>
        <v>0</v>
      </c>
      <c r="EQ180" s="169">
        <f t="shared" si="153"/>
        <v>0</v>
      </c>
      <c r="ER180" s="169">
        <f t="shared" si="153"/>
        <v>0</v>
      </c>
      <c r="ES180" s="169">
        <f t="shared" si="153"/>
        <v>0</v>
      </c>
      <c r="ET180" s="169">
        <f t="shared" si="153"/>
        <v>0</v>
      </c>
      <c r="EU180" s="169">
        <f t="shared" si="153"/>
        <v>0</v>
      </c>
      <c r="EV180" s="169">
        <f t="shared" si="153"/>
        <v>0</v>
      </c>
      <c r="EW180" s="169">
        <f t="shared" si="153"/>
        <v>0</v>
      </c>
      <c r="EX180" s="169">
        <f t="shared" si="153"/>
        <v>0</v>
      </c>
      <c r="EY180" s="169">
        <f t="shared" si="153"/>
        <v>0</v>
      </c>
      <c r="EZ180" s="169">
        <f t="shared" si="153"/>
        <v>0</v>
      </c>
      <c r="FA180" s="169">
        <f t="shared" si="153"/>
        <v>0</v>
      </c>
      <c r="FB180" s="169">
        <f t="shared" si="153"/>
        <v>0</v>
      </c>
      <c r="FC180" s="169">
        <f t="shared" si="153"/>
        <v>0</v>
      </c>
      <c r="FD180" s="169">
        <f t="shared" si="153"/>
        <v>0</v>
      </c>
      <c r="FE180" s="169">
        <f t="shared" si="153"/>
        <v>0</v>
      </c>
      <c r="FF180" s="169">
        <f t="shared" ref="FF180:FM195" si="159">IF($I180=FF$3,$Y180,0)</f>
        <v>0</v>
      </c>
      <c r="FG180" s="169">
        <f t="shared" si="159"/>
        <v>0</v>
      </c>
      <c r="FH180" s="169">
        <f t="shared" si="159"/>
        <v>0</v>
      </c>
      <c r="FI180" s="169">
        <f t="shared" si="159"/>
        <v>0</v>
      </c>
      <c r="FJ180" s="169">
        <f t="shared" si="159"/>
        <v>0</v>
      </c>
      <c r="FK180" s="169">
        <f t="shared" si="159"/>
        <v>0</v>
      </c>
      <c r="FL180" s="169">
        <f t="shared" si="159"/>
        <v>0</v>
      </c>
      <c r="FM180" s="169">
        <f t="shared" si="159"/>
        <v>0</v>
      </c>
      <c r="FO180" s="169">
        <f t="shared" si="154"/>
        <v>0</v>
      </c>
      <c r="FP180" s="169">
        <f t="shared" si="154"/>
        <v>0</v>
      </c>
      <c r="FQ180" s="169">
        <f t="shared" si="154"/>
        <v>0</v>
      </c>
      <c r="FR180" s="169">
        <f t="shared" si="154"/>
        <v>0</v>
      </c>
      <c r="FS180" s="169">
        <f t="shared" si="154"/>
        <v>0</v>
      </c>
      <c r="FT180" s="169">
        <f t="shared" si="154"/>
        <v>0</v>
      </c>
      <c r="FU180" s="169">
        <f t="shared" si="154"/>
        <v>0</v>
      </c>
      <c r="FV180" s="169">
        <f t="shared" si="154"/>
        <v>0</v>
      </c>
      <c r="FW180" s="169">
        <f t="shared" si="154"/>
        <v>0</v>
      </c>
      <c r="FX180" s="169">
        <f t="shared" si="154"/>
        <v>0</v>
      </c>
      <c r="FY180" s="169">
        <f t="shared" si="154"/>
        <v>0</v>
      </c>
      <c r="FZ180" s="169">
        <f t="shared" si="154"/>
        <v>0</v>
      </c>
      <c r="GA180" s="169">
        <f t="shared" si="154"/>
        <v>0</v>
      </c>
      <c r="GB180" s="169">
        <f t="shared" si="154"/>
        <v>0</v>
      </c>
      <c r="GC180" s="169">
        <f t="shared" si="154"/>
        <v>0</v>
      </c>
      <c r="GD180" s="169">
        <f t="shared" si="154"/>
        <v>0</v>
      </c>
      <c r="GE180" s="169">
        <f t="shared" ref="GE180:GL195" si="160">IF($I180=GE$3,$L180,0)</f>
        <v>0</v>
      </c>
      <c r="GF180" s="169">
        <f t="shared" si="160"/>
        <v>0</v>
      </c>
      <c r="GG180" s="169">
        <f t="shared" si="160"/>
        <v>0</v>
      </c>
      <c r="GH180" s="169">
        <f t="shared" si="160"/>
        <v>0</v>
      </c>
      <c r="GI180" s="169">
        <f t="shared" si="160"/>
        <v>0</v>
      </c>
      <c r="GJ180" s="169">
        <f t="shared" si="160"/>
        <v>0</v>
      </c>
      <c r="GK180" s="169">
        <f t="shared" si="160"/>
        <v>0</v>
      </c>
      <c r="GL180" s="169">
        <f t="shared" si="160"/>
        <v>0</v>
      </c>
    </row>
    <row r="181" spans="1:194" s="169" customFormat="1" ht="15" hidden="1">
      <c r="A181" s="499"/>
      <c r="B181" s="499"/>
      <c r="D181" s="650"/>
      <c r="E181" s="450"/>
      <c r="F181" s="450"/>
      <c r="G181" s="450"/>
      <c r="H181" s="500"/>
      <c r="I181" s="452"/>
      <c r="J181" s="453"/>
      <c r="K181" s="453"/>
      <c r="L181" s="450"/>
      <c r="M181" s="450"/>
      <c r="N181" s="454"/>
      <c r="O181" s="455">
        <f t="shared" si="97"/>
        <v>0</v>
      </c>
      <c r="P181" s="456"/>
      <c r="Q181" s="457">
        <f t="shared" si="98"/>
        <v>0</v>
      </c>
      <c r="R181" s="457">
        <f t="shared" si="99"/>
        <v>0</v>
      </c>
      <c r="S181" s="458" t="e">
        <f>#REF!</f>
        <v>#REF!</v>
      </c>
      <c r="T181" s="458">
        <v>75</v>
      </c>
      <c r="U181" s="458" t="e">
        <f t="shared" si="100"/>
        <v>#REF!</v>
      </c>
      <c r="V181" s="459"/>
      <c r="W181" s="459"/>
      <c r="X181" s="460">
        <f t="shared" si="101"/>
        <v>0</v>
      </c>
      <c r="Y181" s="461">
        <f t="shared" si="106"/>
        <v>0</v>
      </c>
      <c r="Z181" s="510"/>
      <c r="AA181" s="463"/>
      <c r="AB181" s="464"/>
      <c r="AC181" s="464"/>
      <c r="AD181" s="464"/>
      <c r="AE181" s="465"/>
      <c r="AF181" s="466">
        <f t="shared" si="107"/>
        <v>0</v>
      </c>
      <c r="AG181" s="488"/>
      <c r="AH181" s="469"/>
      <c r="AI181" s="469"/>
      <c r="AJ181" s="469"/>
      <c r="AK181" s="469"/>
      <c r="AL181" s="469"/>
      <c r="AM181" s="469"/>
      <c r="AN181" s="469"/>
      <c r="AO181" s="471">
        <f t="shared" si="108"/>
        <v>0</v>
      </c>
      <c r="AP181" s="497"/>
      <c r="AQ181" s="496"/>
      <c r="AR181" s="496"/>
      <c r="AS181" s="496"/>
      <c r="AT181" s="514"/>
      <c r="AU181" s="469"/>
      <c r="AV181" s="469"/>
      <c r="AW181" s="475"/>
      <c r="AX181" s="471">
        <f t="shared" si="109"/>
        <v>0</v>
      </c>
      <c r="AY181" s="497"/>
      <c r="AZ181" s="469"/>
      <c r="BA181" s="469"/>
      <c r="BB181" s="478"/>
      <c r="BC181" s="469"/>
      <c r="BD181" s="469"/>
      <c r="BE181" s="469"/>
      <c r="BF181" s="475"/>
      <c r="BG181" s="479">
        <f t="shared" si="147"/>
        <v>0</v>
      </c>
      <c r="BH181" s="480"/>
      <c r="BI181" s="481"/>
      <c r="BJ181" s="481"/>
      <c r="BK181" s="481"/>
      <c r="BL181" s="482"/>
      <c r="BM181" s="481"/>
      <c r="BN181" s="481"/>
      <c r="BO181" s="483"/>
      <c r="BP181" s="482">
        <f t="shared" si="133"/>
        <v>0</v>
      </c>
      <c r="BQ181" s="479">
        <f t="shared" si="155"/>
        <v>0</v>
      </c>
      <c r="BR181" s="480"/>
      <c r="BS181" s="481"/>
      <c r="BT181" s="481"/>
      <c r="BU181" s="481"/>
      <c r="BV181" s="482" t="str">
        <f t="shared" si="148"/>
        <v/>
      </c>
      <c r="BW181" s="481"/>
      <c r="BX181" s="481"/>
      <c r="BY181" s="483"/>
      <c r="BZ181" s="482">
        <f t="shared" ref="BZ181:BZ244" si="161">BU181</f>
        <v>0</v>
      </c>
      <c r="CA181" s="479">
        <f t="shared" si="110"/>
        <v>0</v>
      </c>
      <c r="CB181" s="649"/>
      <c r="CC181" s="469"/>
      <c r="CD181" s="469"/>
      <c r="CE181" s="469"/>
      <c r="CF181" s="481"/>
      <c r="CG181" s="481"/>
      <c r="CH181" s="481"/>
      <c r="CI181" s="483"/>
      <c r="CJ181" s="485">
        <f t="shared" si="111"/>
        <v>0</v>
      </c>
      <c r="CK181" s="486">
        <f t="shared" si="103"/>
        <v>0</v>
      </c>
      <c r="CL181" s="479">
        <f t="shared" si="112"/>
        <v>0</v>
      </c>
      <c r="CM181" s="497"/>
      <c r="CN181" s="469"/>
      <c r="CO181" s="469"/>
      <c r="CP181" s="469"/>
      <c r="CQ181" s="469"/>
      <c r="CR181" s="469"/>
      <c r="CS181" s="471">
        <f t="shared" si="113"/>
        <v>0</v>
      </c>
      <c r="CT181" s="488"/>
      <c r="CU181" s="469"/>
      <c r="CV181" s="469"/>
      <c r="CW181" s="469"/>
      <c r="CX181" s="489"/>
      <c r="CY181" s="490"/>
      <c r="CZ181" s="491">
        <f t="shared" si="114"/>
        <v>0</v>
      </c>
      <c r="DA181" s="491">
        <f t="shared" ref="DA181:DA244" si="162">+AD181*AE181*AF181*AC181/1000</f>
        <v>0</v>
      </c>
      <c r="DB181" s="491">
        <f t="shared" si="104"/>
        <v>0</v>
      </c>
      <c r="DC181" s="493">
        <f t="shared" ref="DC181:DC244" si="163">+AN181*AO181*AM181*AL181/1000</f>
        <v>0</v>
      </c>
      <c r="DD181" s="494">
        <f t="shared" si="152"/>
        <v>0</v>
      </c>
      <c r="DE181" s="494">
        <f t="shared" si="151"/>
        <v>0</v>
      </c>
      <c r="DF181" s="494">
        <f t="shared" si="149"/>
        <v>0</v>
      </c>
      <c r="DG181" s="494">
        <f t="shared" ref="DG181:DG244" si="164">BE181*BF181*BG181*BD181/1000</f>
        <v>0</v>
      </c>
      <c r="DH181" s="494">
        <f t="shared" ref="DH181:DH244" si="165">+CH181*CI181*CJ181*CG181/1000</f>
        <v>0</v>
      </c>
      <c r="DI181" s="494">
        <f t="shared" si="156"/>
        <v>0</v>
      </c>
      <c r="DJ181" s="494">
        <f t="shared" ref="DJ181:DJ244" si="166">BW181*BX181*BY181*CA181/1000</f>
        <v>0</v>
      </c>
      <c r="DK181" s="494">
        <f t="shared" si="105"/>
        <v>0</v>
      </c>
      <c r="DL181" s="479">
        <f t="shared" si="157"/>
        <v>0</v>
      </c>
      <c r="DQ181" s="169">
        <f t="shared" si="150"/>
        <v>0</v>
      </c>
      <c r="DR181" s="169">
        <f t="shared" si="150"/>
        <v>0</v>
      </c>
      <c r="DS181" s="169">
        <f t="shared" si="150"/>
        <v>0</v>
      </c>
      <c r="DT181" s="169">
        <f t="shared" si="150"/>
        <v>0</v>
      </c>
      <c r="DU181" s="169">
        <f t="shared" si="150"/>
        <v>0</v>
      </c>
      <c r="DV181" s="169">
        <f t="shared" si="150"/>
        <v>0</v>
      </c>
      <c r="DW181" s="169">
        <f t="shared" si="150"/>
        <v>0</v>
      </c>
      <c r="DX181" s="169">
        <f t="shared" si="150"/>
        <v>0</v>
      </c>
      <c r="DY181" s="169">
        <f t="shared" si="150"/>
        <v>0</v>
      </c>
      <c r="DZ181" s="169">
        <f t="shared" si="150"/>
        <v>0</v>
      </c>
      <c r="EA181" s="169">
        <f t="shared" si="150"/>
        <v>0</v>
      </c>
      <c r="EB181" s="169">
        <f t="shared" si="150"/>
        <v>0</v>
      </c>
      <c r="EC181" s="169">
        <f t="shared" si="150"/>
        <v>0</v>
      </c>
      <c r="ED181" s="169">
        <f t="shared" si="150"/>
        <v>0</v>
      </c>
      <c r="EE181" s="169">
        <f t="shared" si="150"/>
        <v>0</v>
      </c>
      <c r="EF181" s="169">
        <f t="shared" si="150"/>
        <v>0</v>
      </c>
      <c r="EG181" s="169">
        <f t="shared" si="158"/>
        <v>0</v>
      </c>
      <c r="EH181" s="169">
        <f t="shared" si="158"/>
        <v>0</v>
      </c>
      <c r="EI181" s="169">
        <f t="shared" si="158"/>
        <v>0</v>
      </c>
      <c r="EJ181" s="169">
        <f t="shared" si="158"/>
        <v>0</v>
      </c>
      <c r="EK181" s="169">
        <f t="shared" si="158"/>
        <v>0</v>
      </c>
      <c r="EL181" s="169">
        <f t="shared" si="158"/>
        <v>0</v>
      </c>
      <c r="EM181" s="169">
        <f t="shared" si="158"/>
        <v>0</v>
      </c>
      <c r="EN181" s="169">
        <f t="shared" si="158"/>
        <v>0</v>
      </c>
      <c r="EP181" s="169">
        <f t="shared" si="153"/>
        <v>0</v>
      </c>
      <c r="EQ181" s="169">
        <f t="shared" si="153"/>
        <v>0</v>
      </c>
      <c r="ER181" s="169">
        <f t="shared" si="153"/>
        <v>0</v>
      </c>
      <c r="ES181" s="169">
        <f t="shared" si="153"/>
        <v>0</v>
      </c>
      <c r="ET181" s="169">
        <f t="shared" si="153"/>
        <v>0</v>
      </c>
      <c r="EU181" s="169">
        <f t="shared" si="153"/>
        <v>0</v>
      </c>
      <c r="EV181" s="169">
        <f t="shared" si="153"/>
        <v>0</v>
      </c>
      <c r="EW181" s="169">
        <f t="shared" si="153"/>
        <v>0</v>
      </c>
      <c r="EX181" s="169">
        <f t="shared" si="153"/>
        <v>0</v>
      </c>
      <c r="EY181" s="169">
        <f t="shared" si="153"/>
        <v>0</v>
      </c>
      <c r="EZ181" s="169">
        <f t="shared" si="153"/>
        <v>0</v>
      </c>
      <c r="FA181" s="169">
        <f t="shared" si="153"/>
        <v>0</v>
      </c>
      <c r="FB181" s="169">
        <f t="shared" si="153"/>
        <v>0</v>
      </c>
      <c r="FC181" s="169">
        <f t="shared" si="153"/>
        <v>0</v>
      </c>
      <c r="FD181" s="169">
        <f t="shared" si="153"/>
        <v>0</v>
      </c>
      <c r="FE181" s="169">
        <f t="shared" si="153"/>
        <v>0</v>
      </c>
      <c r="FF181" s="169">
        <f t="shared" si="159"/>
        <v>0</v>
      </c>
      <c r="FG181" s="169">
        <f t="shared" si="159"/>
        <v>0</v>
      </c>
      <c r="FH181" s="169">
        <f t="shared" si="159"/>
        <v>0</v>
      </c>
      <c r="FI181" s="169">
        <f t="shared" si="159"/>
        <v>0</v>
      </c>
      <c r="FJ181" s="169">
        <f t="shared" si="159"/>
        <v>0</v>
      </c>
      <c r="FK181" s="169">
        <f t="shared" si="159"/>
        <v>0</v>
      </c>
      <c r="FL181" s="169">
        <f t="shared" si="159"/>
        <v>0</v>
      </c>
      <c r="FM181" s="169">
        <f t="shared" si="159"/>
        <v>0</v>
      </c>
      <c r="FO181" s="169">
        <f t="shared" si="154"/>
        <v>0</v>
      </c>
      <c r="FP181" s="169">
        <f t="shared" si="154"/>
        <v>0</v>
      </c>
      <c r="FQ181" s="169">
        <f t="shared" si="154"/>
        <v>0</v>
      </c>
      <c r="FR181" s="169">
        <f t="shared" si="154"/>
        <v>0</v>
      </c>
      <c r="FS181" s="169">
        <f t="shared" si="154"/>
        <v>0</v>
      </c>
      <c r="FT181" s="169">
        <f t="shared" si="154"/>
        <v>0</v>
      </c>
      <c r="FU181" s="169">
        <f t="shared" si="154"/>
        <v>0</v>
      </c>
      <c r="FV181" s="169">
        <f t="shared" si="154"/>
        <v>0</v>
      </c>
      <c r="FW181" s="169">
        <f t="shared" si="154"/>
        <v>0</v>
      </c>
      <c r="FX181" s="169">
        <f t="shared" si="154"/>
        <v>0</v>
      </c>
      <c r="FY181" s="169">
        <f t="shared" si="154"/>
        <v>0</v>
      </c>
      <c r="FZ181" s="169">
        <f t="shared" si="154"/>
        <v>0</v>
      </c>
      <c r="GA181" s="169">
        <f t="shared" si="154"/>
        <v>0</v>
      </c>
      <c r="GB181" s="169">
        <f t="shared" si="154"/>
        <v>0</v>
      </c>
      <c r="GC181" s="169">
        <f t="shared" si="154"/>
        <v>0</v>
      </c>
      <c r="GD181" s="169">
        <f t="shared" si="154"/>
        <v>0</v>
      </c>
      <c r="GE181" s="169">
        <f t="shared" si="160"/>
        <v>0</v>
      </c>
      <c r="GF181" s="169">
        <f t="shared" si="160"/>
        <v>0</v>
      </c>
      <c r="GG181" s="169">
        <f t="shared" si="160"/>
        <v>0</v>
      </c>
      <c r="GH181" s="169">
        <f t="shared" si="160"/>
        <v>0</v>
      </c>
      <c r="GI181" s="169">
        <f t="shared" si="160"/>
        <v>0</v>
      </c>
      <c r="GJ181" s="169">
        <f t="shared" si="160"/>
        <v>0</v>
      </c>
      <c r="GK181" s="169">
        <f t="shared" si="160"/>
        <v>0</v>
      </c>
      <c r="GL181" s="169">
        <f t="shared" si="160"/>
        <v>0</v>
      </c>
    </row>
    <row r="182" spans="1:194" s="169" customFormat="1" ht="15" hidden="1">
      <c r="A182" s="499"/>
      <c r="B182" s="499"/>
      <c r="D182" s="650"/>
      <c r="E182" s="450"/>
      <c r="F182" s="450"/>
      <c r="G182" s="450"/>
      <c r="H182" s="500"/>
      <c r="I182" s="452"/>
      <c r="J182" s="453"/>
      <c r="K182" s="453"/>
      <c r="L182" s="450"/>
      <c r="M182" s="450"/>
      <c r="N182" s="454"/>
      <c r="O182" s="455">
        <f t="shared" ref="O182:O245" si="167">L182*M182</f>
        <v>0</v>
      </c>
      <c r="P182" s="456"/>
      <c r="Q182" s="457">
        <f t="shared" ref="Q182:Q245" si="168">P182*IF(K182="ELECTRÓNICO",1.05,IF(K182="ELECTROMAGNÉTICO",1.25,1))</f>
        <v>0</v>
      </c>
      <c r="R182" s="457">
        <f t="shared" ref="R182:R245" si="169">O182*Q182</f>
        <v>0</v>
      </c>
      <c r="S182" s="458" t="e">
        <f>#REF!</f>
        <v>#REF!</v>
      </c>
      <c r="T182" s="458">
        <v>76</v>
      </c>
      <c r="U182" s="458" t="e">
        <f t="shared" ref="U182:U245" si="170">T182*S182</f>
        <v>#REF!</v>
      </c>
      <c r="V182" s="459"/>
      <c r="W182" s="459"/>
      <c r="X182" s="460">
        <f t="shared" ref="X182:X245" si="171" xml:space="preserve"> Q182*O182</f>
        <v>0</v>
      </c>
      <c r="Y182" s="461">
        <f t="shared" si="106"/>
        <v>0</v>
      </c>
      <c r="Z182" s="510"/>
      <c r="AA182" s="463"/>
      <c r="AB182" s="464"/>
      <c r="AC182" s="464"/>
      <c r="AD182" s="464"/>
      <c r="AE182" s="465"/>
      <c r="AF182" s="466">
        <f t="shared" si="107"/>
        <v>0</v>
      </c>
      <c r="AG182" s="488"/>
      <c r="AH182" s="469"/>
      <c r="AI182" s="469"/>
      <c r="AJ182" s="469"/>
      <c r="AK182" s="469"/>
      <c r="AL182" s="469"/>
      <c r="AM182" s="469"/>
      <c r="AN182" s="469"/>
      <c r="AO182" s="471">
        <f t="shared" si="108"/>
        <v>0</v>
      </c>
      <c r="AP182" s="497"/>
      <c r="AQ182" s="496"/>
      <c r="AR182" s="496"/>
      <c r="AS182" s="496"/>
      <c r="AT182" s="514"/>
      <c r="AU182" s="469"/>
      <c r="AV182" s="469"/>
      <c r="AW182" s="475"/>
      <c r="AX182" s="471">
        <f t="shared" si="109"/>
        <v>0</v>
      </c>
      <c r="AY182" s="497"/>
      <c r="AZ182" s="469"/>
      <c r="BA182" s="469"/>
      <c r="BB182" s="478"/>
      <c r="BC182" s="469"/>
      <c r="BD182" s="469"/>
      <c r="BE182" s="469"/>
      <c r="BF182" s="475"/>
      <c r="BG182" s="479">
        <f t="shared" si="147"/>
        <v>0</v>
      </c>
      <c r="BH182" s="480"/>
      <c r="BI182" s="481"/>
      <c r="BJ182" s="481"/>
      <c r="BK182" s="481"/>
      <c r="BL182" s="482"/>
      <c r="BM182" s="481"/>
      <c r="BN182" s="481"/>
      <c r="BO182" s="483"/>
      <c r="BP182" s="482">
        <f t="shared" si="133"/>
        <v>0</v>
      </c>
      <c r="BQ182" s="479">
        <f t="shared" si="155"/>
        <v>0</v>
      </c>
      <c r="BR182" s="480"/>
      <c r="BS182" s="481"/>
      <c r="BT182" s="481"/>
      <c r="BU182" s="481"/>
      <c r="BV182" s="482" t="str">
        <f t="shared" si="148"/>
        <v/>
      </c>
      <c r="BW182" s="481"/>
      <c r="BX182" s="481"/>
      <c r="BY182" s="483"/>
      <c r="BZ182" s="482">
        <f t="shared" si="161"/>
        <v>0</v>
      </c>
      <c r="CA182" s="479">
        <f t="shared" si="110"/>
        <v>0</v>
      </c>
      <c r="CB182" s="649"/>
      <c r="CC182" s="469"/>
      <c r="CD182" s="469"/>
      <c r="CE182" s="469"/>
      <c r="CF182" s="481"/>
      <c r="CG182" s="481"/>
      <c r="CH182" s="481"/>
      <c r="CI182" s="483"/>
      <c r="CJ182" s="485">
        <f t="shared" si="111"/>
        <v>0</v>
      </c>
      <c r="CK182" s="486">
        <f t="shared" ref="CK182:CK245" si="172">CA182+BQ182</f>
        <v>0</v>
      </c>
      <c r="CL182" s="479">
        <f t="shared" si="112"/>
        <v>0</v>
      </c>
      <c r="CM182" s="497"/>
      <c r="CN182" s="469"/>
      <c r="CO182" s="469"/>
      <c r="CP182" s="469"/>
      <c r="CQ182" s="469"/>
      <c r="CR182" s="469"/>
      <c r="CS182" s="471">
        <f t="shared" si="113"/>
        <v>0</v>
      </c>
      <c r="CT182" s="488"/>
      <c r="CU182" s="469"/>
      <c r="CV182" s="469"/>
      <c r="CW182" s="469"/>
      <c r="CX182" s="489"/>
      <c r="CY182" s="490"/>
      <c r="CZ182" s="491">
        <f t="shared" si="114"/>
        <v>0</v>
      </c>
      <c r="DA182" s="491">
        <f t="shared" si="162"/>
        <v>0</v>
      </c>
      <c r="DB182" s="491">
        <f t="shared" ref="DB182:DB203" si="173">+CP182*CS182*CQ182*CR182/1000</f>
        <v>0</v>
      </c>
      <c r="DC182" s="493">
        <f t="shared" si="163"/>
        <v>0</v>
      </c>
      <c r="DD182" s="494">
        <f t="shared" si="152"/>
        <v>0</v>
      </c>
      <c r="DE182" s="494">
        <f t="shared" si="151"/>
        <v>0</v>
      </c>
      <c r="DF182" s="494">
        <f t="shared" si="149"/>
        <v>0</v>
      </c>
      <c r="DG182" s="494">
        <f t="shared" si="164"/>
        <v>0</v>
      </c>
      <c r="DH182" s="494">
        <f t="shared" si="165"/>
        <v>0</v>
      </c>
      <c r="DI182" s="494">
        <f t="shared" si="156"/>
        <v>0</v>
      </c>
      <c r="DJ182" s="494">
        <f t="shared" si="166"/>
        <v>0</v>
      </c>
      <c r="DK182" s="494">
        <f t="shared" ref="DK182:DK245" si="174">+BO182*BQ182*BM182*BN182/1000</f>
        <v>0</v>
      </c>
      <c r="DL182" s="479">
        <f t="shared" si="157"/>
        <v>0</v>
      </c>
      <c r="DQ182" s="169">
        <f t="shared" si="150"/>
        <v>0</v>
      </c>
      <c r="DR182" s="169">
        <f t="shared" si="150"/>
        <v>0</v>
      </c>
      <c r="DS182" s="169">
        <f t="shared" si="150"/>
        <v>0</v>
      </c>
      <c r="DT182" s="169">
        <f t="shared" si="150"/>
        <v>0</v>
      </c>
      <c r="DU182" s="169">
        <f t="shared" si="150"/>
        <v>0</v>
      </c>
      <c r="DV182" s="169">
        <f t="shared" si="150"/>
        <v>0</v>
      </c>
      <c r="DW182" s="169">
        <f t="shared" si="150"/>
        <v>0</v>
      </c>
      <c r="DX182" s="169">
        <f t="shared" si="150"/>
        <v>0</v>
      </c>
      <c r="DY182" s="169">
        <f t="shared" si="150"/>
        <v>0</v>
      </c>
      <c r="DZ182" s="169">
        <f t="shared" si="150"/>
        <v>0</v>
      </c>
      <c r="EA182" s="169">
        <f t="shared" si="150"/>
        <v>0</v>
      </c>
      <c r="EB182" s="169">
        <f t="shared" si="150"/>
        <v>0</v>
      </c>
      <c r="EC182" s="169">
        <f t="shared" si="150"/>
        <v>0</v>
      </c>
      <c r="ED182" s="169">
        <f t="shared" si="150"/>
        <v>0</v>
      </c>
      <c r="EE182" s="169">
        <f t="shared" si="150"/>
        <v>0</v>
      </c>
      <c r="EF182" s="169">
        <f t="shared" si="150"/>
        <v>0</v>
      </c>
      <c r="EG182" s="169">
        <f t="shared" si="158"/>
        <v>0</v>
      </c>
      <c r="EH182" s="169">
        <f t="shared" si="158"/>
        <v>0</v>
      </c>
      <c r="EI182" s="169">
        <f t="shared" si="158"/>
        <v>0</v>
      </c>
      <c r="EJ182" s="169">
        <f t="shared" si="158"/>
        <v>0</v>
      </c>
      <c r="EK182" s="169">
        <f t="shared" si="158"/>
        <v>0</v>
      </c>
      <c r="EL182" s="169">
        <f t="shared" si="158"/>
        <v>0</v>
      </c>
      <c r="EM182" s="169">
        <f t="shared" si="158"/>
        <v>0</v>
      </c>
      <c r="EN182" s="169">
        <f t="shared" si="158"/>
        <v>0</v>
      </c>
      <c r="EP182" s="169">
        <f t="shared" si="153"/>
        <v>0</v>
      </c>
      <c r="EQ182" s="169">
        <f t="shared" si="153"/>
        <v>0</v>
      </c>
      <c r="ER182" s="169">
        <f t="shared" si="153"/>
        <v>0</v>
      </c>
      <c r="ES182" s="169">
        <f t="shared" si="153"/>
        <v>0</v>
      </c>
      <c r="ET182" s="169">
        <f t="shared" si="153"/>
        <v>0</v>
      </c>
      <c r="EU182" s="169">
        <f t="shared" si="153"/>
        <v>0</v>
      </c>
      <c r="EV182" s="169">
        <f t="shared" si="153"/>
        <v>0</v>
      </c>
      <c r="EW182" s="169">
        <f t="shared" si="153"/>
        <v>0</v>
      </c>
      <c r="EX182" s="169">
        <f t="shared" si="153"/>
        <v>0</v>
      </c>
      <c r="EY182" s="169">
        <f t="shared" si="153"/>
        <v>0</v>
      </c>
      <c r="EZ182" s="169">
        <f t="shared" si="153"/>
        <v>0</v>
      </c>
      <c r="FA182" s="169">
        <f t="shared" si="153"/>
        <v>0</v>
      </c>
      <c r="FB182" s="169">
        <f t="shared" si="153"/>
        <v>0</v>
      </c>
      <c r="FC182" s="169">
        <f t="shared" si="153"/>
        <v>0</v>
      </c>
      <c r="FD182" s="169">
        <f t="shared" si="153"/>
        <v>0</v>
      </c>
      <c r="FE182" s="169">
        <f t="shared" si="153"/>
        <v>0</v>
      </c>
      <c r="FF182" s="169">
        <f t="shared" si="159"/>
        <v>0</v>
      </c>
      <c r="FG182" s="169">
        <f t="shared" si="159"/>
        <v>0</v>
      </c>
      <c r="FH182" s="169">
        <f t="shared" si="159"/>
        <v>0</v>
      </c>
      <c r="FI182" s="169">
        <f t="shared" si="159"/>
        <v>0</v>
      </c>
      <c r="FJ182" s="169">
        <f t="shared" si="159"/>
        <v>0</v>
      </c>
      <c r="FK182" s="169">
        <f t="shared" si="159"/>
        <v>0</v>
      </c>
      <c r="FL182" s="169">
        <f t="shared" si="159"/>
        <v>0</v>
      </c>
      <c r="FM182" s="169">
        <f t="shared" si="159"/>
        <v>0</v>
      </c>
      <c r="FO182" s="169">
        <f t="shared" si="154"/>
        <v>0</v>
      </c>
      <c r="FP182" s="169">
        <f t="shared" si="154"/>
        <v>0</v>
      </c>
      <c r="FQ182" s="169">
        <f t="shared" si="154"/>
        <v>0</v>
      </c>
      <c r="FR182" s="169">
        <f t="shared" si="154"/>
        <v>0</v>
      </c>
      <c r="FS182" s="169">
        <f t="shared" si="154"/>
        <v>0</v>
      </c>
      <c r="FT182" s="169">
        <f t="shared" si="154"/>
        <v>0</v>
      </c>
      <c r="FU182" s="169">
        <f t="shared" si="154"/>
        <v>0</v>
      </c>
      <c r="FV182" s="169">
        <f t="shared" si="154"/>
        <v>0</v>
      </c>
      <c r="FW182" s="169">
        <f t="shared" si="154"/>
        <v>0</v>
      </c>
      <c r="FX182" s="169">
        <f t="shared" si="154"/>
        <v>0</v>
      </c>
      <c r="FY182" s="169">
        <f t="shared" si="154"/>
        <v>0</v>
      </c>
      <c r="FZ182" s="169">
        <f t="shared" si="154"/>
        <v>0</v>
      </c>
      <c r="GA182" s="169">
        <f t="shared" si="154"/>
        <v>0</v>
      </c>
      <c r="GB182" s="169">
        <f t="shared" si="154"/>
        <v>0</v>
      </c>
      <c r="GC182" s="169">
        <f t="shared" si="154"/>
        <v>0</v>
      </c>
      <c r="GD182" s="169">
        <f t="shared" si="154"/>
        <v>0</v>
      </c>
      <c r="GE182" s="169">
        <f t="shared" si="160"/>
        <v>0</v>
      </c>
      <c r="GF182" s="169">
        <f t="shared" si="160"/>
        <v>0</v>
      </c>
      <c r="GG182" s="169">
        <f t="shared" si="160"/>
        <v>0</v>
      </c>
      <c r="GH182" s="169">
        <f t="shared" si="160"/>
        <v>0</v>
      </c>
      <c r="GI182" s="169">
        <f t="shared" si="160"/>
        <v>0</v>
      </c>
      <c r="GJ182" s="169">
        <f t="shared" si="160"/>
        <v>0</v>
      </c>
      <c r="GK182" s="169">
        <f t="shared" si="160"/>
        <v>0</v>
      </c>
      <c r="GL182" s="169">
        <f t="shared" si="160"/>
        <v>0</v>
      </c>
    </row>
    <row r="183" spans="1:194" s="169" customFormat="1" ht="15" hidden="1">
      <c r="A183" s="499"/>
      <c r="B183" s="499"/>
      <c r="D183" s="650"/>
      <c r="E183" s="450"/>
      <c r="F183" s="450"/>
      <c r="G183" s="450"/>
      <c r="H183" s="500"/>
      <c r="I183" s="452"/>
      <c r="J183" s="453"/>
      <c r="K183" s="453"/>
      <c r="L183" s="450"/>
      <c r="M183" s="450"/>
      <c r="N183" s="454"/>
      <c r="O183" s="455">
        <f t="shared" si="167"/>
        <v>0</v>
      </c>
      <c r="P183" s="456"/>
      <c r="Q183" s="457">
        <f t="shared" si="168"/>
        <v>0</v>
      </c>
      <c r="R183" s="457">
        <f t="shared" si="169"/>
        <v>0</v>
      </c>
      <c r="S183" s="458" t="e">
        <f>#REF!</f>
        <v>#REF!</v>
      </c>
      <c r="T183" s="458">
        <v>77</v>
      </c>
      <c r="U183" s="458" t="e">
        <f t="shared" si="170"/>
        <v>#REF!</v>
      </c>
      <c r="V183" s="459"/>
      <c r="W183" s="459"/>
      <c r="X183" s="460">
        <f t="shared" si="171"/>
        <v>0</v>
      </c>
      <c r="Y183" s="461">
        <f t="shared" ref="Y183:Y246" si="175">(R183*V183*W183*N183)/1000</f>
        <v>0</v>
      </c>
      <c r="Z183" s="510"/>
      <c r="AA183" s="463"/>
      <c r="AB183" s="464"/>
      <c r="AC183" s="464"/>
      <c r="AD183" s="464"/>
      <c r="AE183" s="465"/>
      <c r="AF183" s="466">
        <f t="shared" ref="AF183:AF246" si="176">AA183*AB183</f>
        <v>0</v>
      </c>
      <c r="AG183" s="488"/>
      <c r="AH183" s="469"/>
      <c r="AI183" s="469"/>
      <c r="AJ183" s="469"/>
      <c r="AK183" s="469"/>
      <c r="AL183" s="469"/>
      <c r="AM183" s="469"/>
      <c r="AN183" s="469"/>
      <c r="AO183" s="471">
        <f t="shared" ref="AO183:AO246" si="177">AI183*AK183</f>
        <v>0</v>
      </c>
      <c r="AP183" s="497"/>
      <c r="AQ183" s="496"/>
      <c r="AR183" s="496"/>
      <c r="AS183" s="496"/>
      <c r="AT183" s="514"/>
      <c r="AU183" s="469"/>
      <c r="AV183" s="469"/>
      <c r="AW183" s="475"/>
      <c r="AX183" s="471">
        <f t="shared" ref="AX183:AX246" si="178">AR183*AT183</f>
        <v>0</v>
      </c>
      <c r="AY183" s="497"/>
      <c r="AZ183" s="469"/>
      <c r="BA183" s="469"/>
      <c r="BB183" s="478"/>
      <c r="BC183" s="469"/>
      <c r="BD183" s="469"/>
      <c r="BE183" s="469"/>
      <c r="BF183" s="475"/>
      <c r="BG183" s="479">
        <f t="shared" si="147"/>
        <v>0</v>
      </c>
      <c r="BH183" s="480"/>
      <c r="BI183" s="481"/>
      <c r="BJ183" s="481"/>
      <c r="BK183" s="481"/>
      <c r="BL183" s="482"/>
      <c r="BM183" s="481"/>
      <c r="BN183" s="481"/>
      <c r="BO183" s="483"/>
      <c r="BP183" s="482">
        <f t="shared" si="133"/>
        <v>0</v>
      </c>
      <c r="BQ183" s="479">
        <f t="shared" si="155"/>
        <v>0</v>
      </c>
      <c r="BR183" s="480"/>
      <c r="BS183" s="481"/>
      <c r="BT183" s="481"/>
      <c r="BU183" s="481"/>
      <c r="BV183" s="482" t="str">
        <f t="shared" si="148"/>
        <v/>
      </c>
      <c r="BW183" s="481"/>
      <c r="BX183" s="481"/>
      <c r="BY183" s="483"/>
      <c r="BZ183" s="482">
        <f t="shared" si="161"/>
        <v>0</v>
      </c>
      <c r="CA183" s="479">
        <f t="shared" ref="CA183:CA246" si="179">BT183*BS183</f>
        <v>0</v>
      </c>
      <c r="CB183" s="649"/>
      <c r="CC183" s="469"/>
      <c r="CD183" s="469"/>
      <c r="CE183" s="469"/>
      <c r="CF183" s="481"/>
      <c r="CG183" s="481"/>
      <c r="CH183" s="481"/>
      <c r="CI183" s="483"/>
      <c r="CJ183" s="485">
        <f t="shared" ref="CJ183:CJ246" si="180">CE183*CF183</f>
        <v>0</v>
      </c>
      <c r="CK183" s="486">
        <f t="shared" si="172"/>
        <v>0</v>
      </c>
      <c r="CL183" s="479">
        <f t="shared" ref="CL183:CL246" si="181">+CK183+AX183</f>
        <v>0</v>
      </c>
      <c r="CM183" s="497"/>
      <c r="CN183" s="469"/>
      <c r="CO183" s="469"/>
      <c r="CP183" s="469"/>
      <c r="CQ183" s="469"/>
      <c r="CR183" s="469"/>
      <c r="CS183" s="471">
        <f t="shared" ref="CS183:CS233" si="182">CN183*CO183</f>
        <v>0</v>
      </c>
      <c r="CT183" s="488"/>
      <c r="CU183" s="469"/>
      <c r="CV183" s="469"/>
      <c r="CW183" s="469"/>
      <c r="CX183" s="489"/>
      <c r="CY183" s="490"/>
      <c r="CZ183" s="491">
        <f t="shared" ref="CZ183:CZ246" si="183">(V183*W183*X183*N183)/1000</f>
        <v>0</v>
      </c>
      <c r="DA183" s="491">
        <f t="shared" si="162"/>
        <v>0</v>
      </c>
      <c r="DB183" s="491">
        <f t="shared" si="173"/>
        <v>0</v>
      </c>
      <c r="DC183" s="493">
        <f t="shared" si="163"/>
        <v>0</v>
      </c>
      <c r="DD183" s="494">
        <f t="shared" si="152"/>
        <v>0</v>
      </c>
      <c r="DE183" s="494">
        <f t="shared" si="151"/>
        <v>0</v>
      </c>
      <c r="DF183" s="494">
        <f t="shared" si="149"/>
        <v>0</v>
      </c>
      <c r="DG183" s="494">
        <f t="shared" si="164"/>
        <v>0</v>
      </c>
      <c r="DH183" s="494">
        <f t="shared" si="165"/>
        <v>0</v>
      </c>
      <c r="DI183" s="494">
        <f t="shared" si="156"/>
        <v>0</v>
      </c>
      <c r="DJ183" s="494">
        <f t="shared" si="166"/>
        <v>0</v>
      </c>
      <c r="DK183" s="494">
        <f t="shared" si="174"/>
        <v>0</v>
      </c>
      <c r="DL183" s="479">
        <f t="shared" si="157"/>
        <v>0</v>
      </c>
      <c r="DQ183" s="169">
        <f t="shared" si="150"/>
        <v>0</v>
      </c>
      <c r="DR183" s="169">
        <f t="shared" si="150"/>
        <v>0</v>
      </c>
      <c r="DS183" s="169">
        <f t="shared" si="150"/>
        <v>0</v>
      </c>
      <c r="DT183" s="169">
        <f t="shared" si="150"/>
        <v>0</v>
      </c>
      <c r="DU183" s="169">
        <f t="shared" si="150"/>
        <v>0</v>
      </c>
      <c r="DV183" s="169">
        <f t="shared" si="150"/>
        <v>0</v>
      </c>
      <c r="DW183" s="169">
        <f t="shared" si="150"/>
        <v>0</v>
      </c>
      <c r="DX183" s="169">
        <f t="shared" si="150"/>
        <v>0</v>
      </c>
      <c r="DY183" s="169">
        <f t="shared" si="150"/>
        <v>0</v>
      </c>
      <c r="DZ183" s="169">
        <f t="shared" si="150"/>
        <v>0</v>
      </c>
      <c r="EA183" s="169">
        <f t="shared" si="150"/>
        <v>0</v>
      </c>
      <c r="EB183" s="169">
        <f t="shared" si="150"/>
        <v>0</v>
      </c>
      <c r="EC183" s="169">
        <f t="shared" si="150"/>
        <v>0</v>
      </c>
      <c r="ED183" s="169">
        <f t="shared" si="150"/>
        <v>0</v>
      </c>
      <c r="EE183" s="169">
        <f t="shared" si="150"/>
        <v>0</v>
      </c>
      <c r="EF183" s="169">
        <f t="shared" si="150"/>
        <v>0</v>
      </c>
      <c r="EG183" s="169">
        <f t="shared" si="158"/>
        <v>0</v>
      </c>
      <c r="EH183" s="169">
        <f t="shared" si="158"/>
        <v>0</v>
      </c>
      <c r="EI183" s="169">
        <f t="shared" si="158"/>
        <v>0</v>
      </c>
      <c r="EJ183" s="169">
        <f t="shared" si="158"/>
        <v>0</v>
      </c>
      <c r="EK183" s="169">
        <f t="shared" si="158"/>
        <v>0</v>
      </c>
      <c r="EL183" s="169">
        <f t="shared" si="158"/>
        <v>0</v>
      </c>
      <c r="EM183" s="169">
        <f t="shared" si="158"/>
        <v>0</v>
      </c>
      <c r="EN183" s="169">
        <f t="shared" si="158"/>
        <v>0</v>
      </c>
      <c r="EP183" s="169">
        <f t="shared" si="153"/>
        <v>0</v>
      </c>
      <c r="EQ183" s="169">
        <f t="shared" si="153"/>
        <v>0</v>
      </c>
      <c r="ER183" s="169">
        <f t="shared" si="153"/>
        <v>0</v>
      </c>
      <c r="ES183" s="169">
        <f t="shared" si="153"/>
        <v>0</v>
      </c>
      <c r="ET183" s="169">
        <f t="shared" si="153"/>
        <v>0</v>
      </c>
      <c r="EU183" s="169">
        <f t="shared" si="153"/>
        <v>0</v>
      </c>
      <c r="EV183" s="169">
        <f t="shared" si="153"/>
        <v>0</v>
      </c>
      <c r="EW183" s="169">
        <f t="shared" si="153"/>
        <v>0</v>
      </c>
      <c r="EX183" s="169">
        <f t="shared" si="153"/>
        <v>0</v>
      </c>
      <c r="EY183" s="169">
        <f t="shared" si="153"/>
        <v>0</v>
      </c>
      <c r="EZ183" s="169">
        <f t="shared" si="153"/>
        <v>0</v>
      </c>
      <c r="FA183" s="169">
        <f t="shared" si="153"/>
        <v>0</v>
      </c>
      <c r="FB183" s="169">
        <f t="shared" si="153"/>
        <v>0</v>
      </c>
      <c r="FC183" s="169">
        <f t="shared" si="153"/>
        <v>0</v>
      </c>
      <c r="FD183" s="169">
        <f t="shared" si="153"/>
        <v>0</v>
      </c>
      <c r="FE183" s="169">
        <f t="shared" si="153"/>
        <v>0</v>
      </c>
      <c r="FF183" s="169">
        <f t="shared" si="159"/>
        <v>0</v>
      </c>
      <c r="FG183" s="169">
        <f t="shared" si="159"/>
        <v>0</v>
      </c>
      <c r="FH183" s="169">
        <f t="shared" si="159"/>
        <v>0</v>
      </c>
      <c r="FI183" s="169">
        <f t="shared" si="159"/>
        <v>0</v>
      </c>
      <c r="FJ183" s="169">
        <f t="shared" si="159"/>
        <v>0</v>
      </c>
      <c r="FK183" s="169">
        <f t="shared" si="159"/>
        <v>0</v>
      </c>
      <c r="FL183" s="169">
        <f t="shared" si="159"/>
        <v>0</v>
      </c>
      <c r="FM183" s="169">
        <f t="shared" si="159"/>
        <v>0</v>
      </c>
      <c r="FO183" s="169">
        <f t="shared" si="154"/>
        <v>0</v>
      </c>
      <c r="FP183" s="169">
        <f t="shared" si="154"/>
        <v>0</v>
      </c>
      <c r="FQ183" s="169">
        <f t="shared" si="154"/>
        <v>0</v>
      </c>
      <c r="FR183" s="169">
        <f t="shared" si="154"/>
        <v>0</v>
      </c>
      <c r="FS183" s="169">
        <f t="shared" si="154"/>
        <v>0</v>
      </c>
      <c r="FT183" s="169">
        <f t="shared" si="154"/>
        <v>0</v>
      </c>
      <c r="FU183" s="169">
        <f t="shared" si="154"/>
        <v>0</v>
      </c>
      <c r="FV183" s="169">
        <f t="shared" si="154"/>
        <v>0</v>
      </c>
      <c r="FW183" s="169">
        <f t="shared" si="154"/>
        <v>0</v>
      </c>
      <c r="FX183" s="169">
        <f t="shared" si="154"/>
        <v>0</v>
      </c>
      <c r="FY183" s="169">
        <f t="shared" si="154"/>
        <v>0</v>
      </c>
      <c r="FZ183" s="169">
        <f t="shared" si="154"/>
        <v>0</v>
      </c>
      <c r="GA183" s="169">
        <f t="shared" si="154"/>
        <v>0</v>
      </c>
      <c r="GB183" s="169">
        <f t="shared" si="154"/>
        <v>0</v>
      </c>
      <c r="GC183" s="169">
        <f t="shared" si="154"/>
        <v>0</v>
      </c>
      <c r="GD183" s="169">
        <f t="shared" si="154"/>
        <v>0</v>
      </c>
      <c r="GE183" s="169">
        <f t="shared" si="160"/>
        <v>0</v>
      </c>
      <c r="GF183" s="169">
        <f t="shared" si="160"/>
        <v>0</v>
      </c>
      <c r="GG183" s="169">
        <f t="shared" si="160"/>
        <v>0</v>
      </c>
      <c r="GH183" s="169">
        <f t="shared" si="160"/>
        <v>0</v>
      </c>
      <c r="GI183" s="169">
        <f t="shared" si="160"/>
        <v>0</v>
      </c>
      <c r="GJ183" s="169">
        <f t="shared" si="160"/>
        <v>0</v>
      </c>
      <c r="GK183" s="169">
        <f t="shared" si="160"/>
        <v>0</v>
      </c>
      <c r="GL183" s="169">
        <f t="shared" si="160"/>
        <v>0</v>
      </c>
    </row>
    <row r="184" spans="1:194" s="169" customFormat="1" ht="15" hidden="1">
      <c r="A184" s="499"/>
      <c r="B184" s="499"/>
      <c r="D184" s="650"/>
      <c r="E184" s="450"/>
      <c r="F184" s="450"/>
      <c r="G184" s="450"/>
      <c r="H184" s="500"/>
      <c r="I184" s="452"/>
      <c r="J184" s="453"/>
      <c r="K184" s="453"/>
      <c r="L184" s="450"/>
      <c r="M184" s="450"/>
      <c r="N184" s="454"/>
      <c r="O184" s="455">
        <f t="shared" si="167"/>
        <v>0</v>
      </c>
      <c r="P184" s="456"/>
      <c r="Q184" s="457">
        <f t="shared" si="168"/>
        <v>0</v>
      </c>
      <c r="R184" s="457">
        <f t="shared" si="169"/>
        <v>0</v>
      </c>
      <c r="S184" s="458" t="e">
        <f>#REF!</f>
        <v>#REF!</v>
      </c>
      <c r="T184" s="458">
        <v>78</v>
      </c>
      <c r="U184" s="458" t="e">
        <f t="shared" si="170"/>
        <v>#REF!</v>
      </c>
      <c r="V184" s="459"/>
      <c r="W184" s="459"/>
      <c r="X184" s="460">
        <f t="shared" si="171"/>
        <v>0</v>
      </c>
      <c r="Y184" s="461">
        <f t="shared" si="175"/>
        <v>0</v>
      </c>
      <c r="Z184" s="510"/>
      <c r="AA184" s="463"/>
      <c r="AB184" s="464"/>
      <c r="AC184" s="464"/>
      <c r="AD184" s="464"/>
      <c r="AE184" s="465"/>
      <c r="AF184" s="466">
        <f t="shared" si="176"/>
        <v>0</v>
      </c>
      <c r="AG184" s="488"/>
      <c r="AH184" s="469"/>
      <c r="AI184" s="469"/>
      <c r="AJ184" s="469"/>
      <c r="AK184" s="469"/>
      <c r="AL184" s="469"/>
      <c r="AM184" s="469"/>
      <c r="AN184" s="469"/>
      <c r="AO184" s="471">
        <f t="shared" si="177"/>
        <v>0</v>
      </c>
      <c r="AP184" s="497"/>
      <c r="AQ184" s="496"/>
      <c r="AR184" s="496"/>
      <c r="AS184" s="496"/>
      <c r="AT184" s="514"/>
      <c r="AU184" s="469"/>
      <c r="AV184" s="469"/>
      <c r="AW184" s="475"/>
      <c r="AX184" s="471">
        <f t="shared" si="178"/>
        <v>0</v>
      </c>
      <c r="AY184" s="497"/>
      <c r="AZ184" s="469"/>
      <c r="BA184" s="469"/>
      <c r="BB184" s="478"/>
      <c r="BC184" s="469"/>
      <c r="BD184" s="469"/>
      <c r="BE184" s="469"/>
      <c r="BF184" s="475"/>
      <c r="BG184" s="479">
        <f t="shared" si="147"/>
        <v>0</v>
      </c>
      <c r="BH184" s="480"/>
      <c r="BI184" s="481"/>
      <c r="BJ184" s="481"/>
      <c r="BK184" s="481"/>
      <c r="BL184" s="482"/>
      <c r="BM184" s="481"/>
      <c r="BN184" s="481"/>
      <c r="BO184" s="483"/>
      <c r="BP184" s="482">
        <f t="shared" si="133"/>
        <v>0</v>
      </c>
      <c r="BQ184" s="479">
        <f t="shared" si="155"/>
        <v>0</v>
      </c>
      <c r="BR184" s="480"/>
      <c r="BS184" s="481"/>
      <c r="BT184" s="481"/>
      <c r="BU184" s="481"/>
      <c r="BV184" s="482" t="str">
        <f t="shared" si="148"/>
        <v/>
      </c>
      <c r="BW184" s="481"/>
      <c r="BX184" s="481"/>
      <c r="BY184" s="483"/>
      <c r="BZ184" s="482">
        <f t="shared" si="161"/>
        <v>0</v>
      </c>
      <c r="CA184" s="479">
        <f t="shared" si="179"/>
        <v>0</v>
      </c>
      <c r="CB184" s="649"/>
      <c r="CC184" s="469"/>
      <c r="CD184" s="469"/>
      <c r="CE184" s="469"/>
      <c r="CF184" s="481"/>
      <c r="CG184" s="481"/>
      <c r="CH184" s="481"/>
      <c r="CI184" s="483"/>
      <c r="CJ184" s="485">
        <f t="shared" si="180"/>
        <v>0</v>
      </c>
      <c r="CK184" s="486">
        <f t="shared" si="172"/>
        <v>0</v>
      </c>
      <c r="CL184" s="479">
        <f t="shared" si="181"/>
        <v>0</v>
      </c>
      <c r="CM184" s="497"/>
      <c r="CN184" s="469"/>
      <c r="CO184" s="469"/>
      <c r="CP184" s="469"/>
      <c r="CQ184" s="469"/>
      <c r="CR184" s="469"/>
      <c r="CS184" s="471">
        <f t="shared" si="182"/>
        <v>0</v>
      </c>
      <c r="CT184" s="488"/>
      <c r="CU184" s="469"/>
      <c r="CV184" s="469"/>
      <c r="CW184" s="469"/>
      <c r="CX184" s="489"/>
      <c r="CY184" s="490"/>
      <c r="CZ184" s="491">
        <f t="shared" si="183"/>
        <v>0</v>
      </c>
      <c r="DA184" s="491">
        <f t="shared" si="162"/>
        <v>0</v>
      </c>
      <c r="DB184" s="491">
        <f t="shared" si="173"/>
        <v>0</v>
      </c>
      <c r="DC184" s="493">
        <f t="shared" si="163"/>
        <v>0</v>
      </c>
      <c r="DD184" s="494">
        <f t="shared" si="152"/>
        <v>0</v>
      </c>
      <c r="DE184" s="494">
        <f t="shared" si="151"/>
        <v>0</v>
      </c>
      <c r="DF184" s="494">
        <f t="shared" si="149"/>
        <v>0</v>
      </c>
      <c r="DG184" s="494">
        <f t="shared" si="164"/>
        <v>0</v>
      </c>
      <c r="DH184" s="494">
        <f t="shared" si="165"/>
        <v>0</v>
      </c>
      <c r="DI184" s="494">
        <f t="shared" si="156"/>
        <v>0</v>
      </c>
      <c r="DJ184" s="494">
        <f t="shared" si="166"/>
        <v>0</v>
      </c>
      <c r="DK184" s="494">
        <f t="shared" si="174"/>
        <v>0</v>
      </c>
      <c r="DL184" s="479">
        <f t="shared" si="157"/>
        <v>0</v>
      </c>
      <c r="DQ184" s="169">
        <f t="shared" si="150"/>
        <v>0</v>
      </c>
      <c r="DR184" s="169">
        <f t="shared" si="150"/>
        <v>0</v>
      </c>
      <c r="DS184" s="169">
        <f t="shared" si="150"/>
        <v>0</v>
      </c>
      <c r="DT184" s="169">
        <f t="shared" si="150"/>
        <v>0</v>
      </c>
      <c r="DU184" s="169">
        <f t="shared" si="150"/>
        <v>0</v>
      </c>
      <c r="DV184" s="169">
        <f t="shared" si="150"/>
        <v>0</v>
      </c>
      <c r="DW184" s="169">
        <f t="shared" si="150"/>
        <v>0</v>
      </c>
      <c r="DX184" s="169">
        <f t="shared" si="150"/>
        <v>0</v>
      </c>
      <c r="DY184" s="169">
        <f t="shared" si="150"/>
        <v>0</v>
      </c>
      <c r="DZ184" s="169">
        <f t="shared" si="150"/>
        <v>0</v>
      </c>
      <c r="EA184" s="169">
        <f t="shared" si="150"/>
        <v>0</v>
      </c>
      <c r="EB184" s="169">
        <f t="shared" si="150"/>
        <v>0</v>
      </c>
      <c r="EC184" s="169">
        <f t="shared" si="150"/>
        <v>0</v>
      </c>
      <c r="ED184" s="169">
        <f t="shared" si="150"/>
        <v>0</v>
      </c>
      <c r="EE184" s="169">
        <f t="shared" si="150"/>
        <v>0</v>
      </c>
      <c r="EF184" s="169">
        <f t="shared" si="150"/>
        <v>0</v>
      </c>
      <c r="EG184" s="169">
        <f t="shared" si="158"/>
        <v>0</v>
      </c>
      <c r="EH184" s="169">
        <f t="shared" si="158"/>
        <v>0</v>
      </c>
      <c r="EI184" s="169">
        <f t="shared" si="158"/>
        <v>0</v>
      </c>
      <c r="EJ184" s="169">
        <f t="shared" si="158"/>
        <v>0</v>
      </c>
      <c r="EK184" s="169">
        <f t="shared" si="158"/>
        <v>0</v>
      </c>
      <c r="EL184" s="169">
        <f t="shared" si="158"/>
        <v>0</v>
      </c>
      <c r="EM184" s="169">
        <f t="shared" si="158"/>
        <v>0</v>
      </c>
      <c r="EN184" s="169">
        <f t="shared" si="158"/>
        <v>0</v>
      </c>
      <c r="EP184" s="169">
        <f t="shared" si="153"/>
        <v>0</v>
      </c>
      <c r="EQ184" s="169">
        <f t="shared" si="153"/>
        <v>0</v>
      </c>
      <c r="ER184" s="169">
        <f t="shared" si="153"/>
        <v>0</v>
      </c>
      <c r="ES184" s="169">
        <f t="shared" si="153"/>
        <v>0</v>
      </c>
      <c r="ET184" s="169">
        <f t="shared" si="153"/>
        <v>0</v>
      </c>
      <c r="EU184" s="169">
        <f t="shared" si="153"/>
        <v>0</v>
      </c>
      <c r="EV184" s="169">
        <f t="shared" si="153"/>
        <v>0</v>
      </c>
      <c r="EW184" s="169">
        <f t="shared" si="153"/>
        <v>0</v>
      </c>
      <c r="EX184" s="169">
        <f t="shared" si="153"/>
        <v>0</v>
      </c>
      <c r="EY184" s="169">
        <f t="shared" si="153"/>
        <v>0</v>
      </c>
      <c r="EZ184" s="169">
        <f t="shared" si="153"/>
        <v>0</v>
      </c>
      <c r="FA184" s="169">
        <f t="shared" si="153"/>
        <v>0</v>
      </c>
      <c r="FB184" s="169">
        <f t="shared" si="153"/>
        <v>0</v>
      </c>
      <c r="FC184" s="169">
        <f t="shared" si="153"/>
        <v>0</v>
      </c>
      <c r="FD184" s="169">
        <f t="shared" si="153"/>
        <v>0</v>
      </c>
      <c r="FE184" s="169">
        <f t="shared" si="153"/>
        <v>0</v>
      </c>
      <c r="FF184" s="169">
        <f t="shared" si="159"/>
        <v>0</v>
      </c>
      <c r="FG184" s="169">
        <f t="shared" si="159"/>
        <v>0</v>
      </c>
      <c r="FH184" s="169">
        <f t="shared" si="159"/>
        <v>0</v>
      </c>
      <c r="FI184" s="169">
        <f t="shared" si="159"/>
        <v>0</v>
      </c>
      <c r="FJ184" s="169">
        <f t="shared" si="159"/>
        <v>0</v>
      </c>
      <c r="FK184" s="169">
        <f t="shared" si="159"/>
        <v>0</v>
      </c>
      <c r="FL184" s="169">
        <f t="shared" si="159"/>
        <v>0</v>
      </c>
      <c r="FM184" s="169">
        <f t="shared" si="159"/>
        <v>0</v>
      </c>
      <c r="FO184" s="169">
        <f t="shared" si="154"/>
        <v>0</v>
      </c>
      <c r="FP184" s="169">
        <f t="shared" si="154"/>
        <v>0</v>
      </c>
      <c r="FQ184" s="169">
        <f t="shared" si="154"/>
        <v>0</v>
      </c>
      <c r="FR184" s="169">
        <f t="shared" si="154"/>
        <v>0</v>
      </c>
      <c r="FS184" s="169">
        <f t="shared" si="154"/>
        <v>0</v>
      </c>
      <c r="FT184" s="169">
        <f t="shared" si="154"/>
        <v>0</v>
      </c>
      <c r="FU184" s="169">
        <f t="shared" si="154"/>
        <v>0</v>
      </c>
      <c r="FV184" s="169">
        <f t="shared" si="154"/>
        <v>0</v>
      </c>
      <c r="FW184" s="169">
        <f t="shared" si="154"/>
        <v>0</v>
      </c>
      <c r="FX184" s="169">
        <f t="shared" si="154"/>
        <v>0</v>
      </c>
      <c r="FY184" s="169">
        <f t="shared" si="154"/>
        <v>0</v>
      </c>
      <c r="FZ184" s="169">
        <f t="shared" si="154"/>
        <v>0</v>
      </c>
      <c r="GA184" s="169">
        <f t="shared" si="154"/>
        <v>0</v>
      </c>
      <c r="GB184" s="169">
        <f t="shared" si="154"/>
        <v>0</v>
      </c>
      <c r="GC184" s="169">
        <f t="shared" si="154"/>
        <v>0</v>
      </c>
      <c r="GD184" s="169">
        <f t="shared" si="154"/>
        <v>0</v>
      </c>
      <c r="GE184" s="169">
        <f t="shared" si="160"/>
        <v>0</v>
      </c>
      <c r="GF184" s="169">
        <f t="shared" si="160"/>
        <v>0</v>
      </c>
      <c r="GG184" s="169">
        <f t="shared" si="160"/>
        <v>0</v>
      </c>
      <c r="GH184" s="169">
        <f t="shared" si="160"/>
        <v>0</v>
      </c>
      <c r="GI184" s="169">
        <f t="shared" si="160"/>
        <v>0</v>
      </c>
      <c r="GJ184" s="169">
        <f t="shared" si="160"/>
        <v>0</v>
      </c>
      <c r="GK184" s="169">
        <f t="shared" si="160"/>
        <v>0</v>
      </c>
      <c r="GL184" s="169">
        <f t="shared" si="160"/>
        <v>0</v>
      </c>
    </row>
    <row r="185" spans="1:194" s="169" customFormat="1" ht="15" hidden="1">
      <c r="A185" s="499"/>
      <c r="B185" s="499"/>
      <c r="D185" s="650"/>
      <c r="E185" s="450"/>
      <c r="F185" s="450"/>
      <c r="G185" s="450"/>
      <c r="H185" s="500"/>
      <c r="I185" s="452"/>
      <c r="J185" s="453"/>
      <c r="K185" s="453"/>
      <c r="L185" s="450"/>
      <c r="M185" s="450"/>
      <c r="N185" s="454"/>
      <c r="O185" s="455">
        <f t="shared" si="167"/>
        <v>0</v>
      </c>
      <c r="P185" s="456"/>
      <c r="Q185" s="457">
        <f t="shared" si="168"/>
        <v>0</v>
      </c>
      <c r="R185" s="457">
        <f t="shared" si="169"/>
        <v>0</v>
      </c>
      <c r="S185" s="458" t="e">
        <f>#REF!</f>
        <v>#REF!</v>
      </c>
      <c r="T185" s="458">
        <v>79</v>
      </c>
      <c r="U185" s="458" t="e">
        <f t="shared" si="170"/>
        <v>#REF!</v>
      </c>
      <c r="V185" s="459"/>
      <c r="W185" s="459"/>
      <c r="X185" s="460">
        <f t="shared" si="171"/>
        <v>0</v>
      </c>
      <c r="Y185" s="461">
        <f t="shared" si="175"/>
        <v>0</v>
      </c>
      <c r="Z185" s="510"/>
      <c r="AA185" s="463"/>
      <c r="AB185" s="464"/>
      <c r="AC185" s="464"/>
      <c r="AD185" s="464"/>
      <c r="AE185" s="465"/>
      <c r="AF185" s="466">
        <f t="shared" si="176"/>
        <v>0</v>
      </c>
      <c r="AG185" s="488"/>
      <c r="AH185" s="469"/>
      <c r="AI185" s="469"/>
      <c r="AJ185" s="469"/>
      <c r="AK185" s="469"/>
      <c r="AL185" s="469"/>
      <c r="AM185" s="469"/>
      <c r="AN185" s="469"/>
      <c r="AO185" s="471">
        <f t="shared" si="177"/>
        <v>0</v>
      </c>
      <c r="AP185" s="497"/>
      <c r="AQ185" s="496"/>
      <c r="AR185" s="496"/>
      <c r="AS185" s="496"/>
      <c r="AT185" s="514"/>
      <c r="AU185" s="469"/>
      <c r="AV185" s="469"/>
      <c r="AW185" s="475"/>
      <c r="AX185" s="471">
        <f t="shared" si="178"/>
        <v>0</v>
      </c>
      <c r="AY185" s="497"/>
      <c r="AZ185" s="469"/>
      <c r="BA185" s="469"/>
      <c r="BB185" s="478"/>
      <c r="BC185" s="469"/>
      <c r="BD185" s="469"/>
      <c r="BE185" s="469"/>
      <c r="BF185" s="475"/>
      <c r="BG185" s="479">
        <f t="shared" si="147"/>
        <v>0</v>
      </c>
      <c r="BH185" s="480"/>
      <c r="BI185" s="481"/>
      <c r="BJ185" s="481"/>
      <c r="BK185" s="481"/>
      <c r="BL185" s="482"/>
      <c r="BM185" s="481"/>
      <c r="BN185" s="481"/>
      <c r="BO185" s="483"/>
      <c r="BP185" s="482">
        <f t="shared" si="133"/>
        <v>0</v>
      </c>
      <c r="BQ185" s="479">
        <f t="shared" si="155"/>
        <v>0</v>
      </c>
      <c r="BR185" s="480"/>
      <c r="BS185" s="481"/>
      <c r="BT185" s="481"/>
      <c r="BU185" s="481"/>
      <c r="BV185" s="482" t="str">
        <f t="shared" si="148"/>
        <v/>
      </c>
      <c r="BW185" s="481"/>
      <c r="BX185" s="481"/>
      <c r="BY185" s="483"/>
      <c r="BZ185" s="482">
        <f t="shared" si="161"/>
        <v>0</v>
      </c>
      <c r="CA185" s="479">
        <f t="shared" si="179"/>
        <v>0</v>
      </c>
      <c r="CB185" s="649"/>
      <c r="CC185" s="469"/>
      <c r="CD185" s="469"/>
      <c r="CE185" s="469"/>
      <c r="CF185" s="481"/>
      <c r="CG185" s="481"/>
      <c r="CH185" s="481"/>
      <c r="CI185" s="483"/>
      <c r="CJ185" s="485">
        <f t="shared" si="180"/>
        <v>0</v>
      </c>
      <c r="CK185" s="486">
        <f t="shared" si="172"/>
        <v>0</v>
      </c>
      <c r="CL185" s="479">
        <f t="shared" si="181"/>
        <v>0</v>
      </c>
      <c r="CM185" s="497"/>
      <c r="CN185" s="469"/>
      <c r="CO185" s="469"/>
      <c r="CP185" s="469"/>
      <c r="CQ185" s="469"/>
      <c r="CR185" s="469"/>
      <c r="CS185" s="471">
        <f t="shared" si="182"/>
        <v>0</v>
      </c>
      <c r="CT185" s="488"/>
      <c r="CU185" s="469"/>
      <c r="CV185" s="469"/>
      <c r="CW185" s="469"/>
      <c r="CX185" s="489"/>
      <c r="CY185" s="490"/>
      <c r="CZ185" s="491">
        <f t="shared" si="183"/>
        <v>0</v>
      </c>
      <c r="DA185" s="491">
        <f t="shared" si="162"/>
        <v>0</v>
      </c>
      <c r="DB185" s="491">
        <f t="shared" si="173"/>
        <v>0</v>
      </c>
      <c r="DC185" s="493">
        <f t="shared" si="163"/>
        <v>0</v>
      </c>
      <c r="DD185" s="494">
        <f t="shared" si="152"/>
        <v>0</v>
      </c>
      <c r="DE185" s="494">
        <f t="shared" si="151"/>
        <v>0</v>
      </c>
      <c r="DF185" s="494">
        <f t="shared" si="149"/>
        <v>0</v>
      </c>
      <c r="DG185" s="494">
        <f t="shared" si="164"/>
        <v>0</v>
      </c>
      <c r="DH185" s="494">
        <f t="shared" si="165"/>
        <v>0</v>
      </c>
      <c r="DI185" s="494">
        <f t="shared" si="156"/>
        <v>0</v>
      </c>
      <c r="DJ185" s="494">
        <f t="shared" si="166"/>
        <v>0</v>
      </c>
      <c r="DK185" s="494">
        <f t="shared" si="174"/>
        <v>0</v>
      </c>
      <c r="DL185" s="479">
        <f t="shared" si="157"/>
        <v>0</v>
      </c>
      <c r="DQ185" s="169">
        <f t="shared" si="150"/>
        <v>0</v>
      </c>
      <c r="DR185" s="169">
        <f t="shared" si="150"/>
        <v>0</v>
      </c>
      <c r="DS185" s="169">
        <f t="shared" si="150"/>
        <v>0</v>
      </c>
      <c r="DT185" s="169">
        <f t="shared" si="150"/>
        <v>0</v>
      </c>
      <c r="DU185" s="169">
        <f t="shared" si="150"/>
        <v>0</v>
      </c>
      <c r="DV185" s="169">
        <f t="shared" si="150"/>
        <v>0</v>
      </c>
      <c r="DW185" s="169">
        <f t="shared" si="150"/>
        <v>0</v>
      </c>
      <c r="DX185" s="169">
        <f t="shared" si="150"/>
        <v>0</v>
      </c>
      <c r="DY185" s="169">
        <f t="shared" si="150"/>
        <v>0</v>
      </c>
      <c r="DZ185" s="169">
        <f t="shared" si="150"/>
        <v>0</v>
      </c>
      <c r="EA185" s="169">
        <f t="shared" si="150"/>
        <v>0</v>
      </c>
      <c r="EB185" s="169">
        <f t="shared" si="150"/>
        <v>0</v>
      </c>
      <c r="EC185" s="169">
        <f t="shared" si="150"/>
        <v>0</v>
      </c>
      <c r="ED185" s="169">
        <f t="shared" si="150"/>
        <v>0</v>
      </c>
      <c r="EE185" s="169">
        <f t="shared" si="150"/>
        <v>0</v>
      </c>
      <c r="EF185" s="169">
        <f>IF($I185=EF$3,$X185,0)</f>
        <v>0</v>
      </c>
      <c r="EG185" s="169">
        <f t="shared" si="158"/>
        <v>0</v>
      </c>
      <c r="EH185" s="169">
        <f t="shared" si="158"/>
        <v>0</v>
      </c>
      <c r="EI185" s="169">
        <f t="shared" si="158"/>
        <v>0</v>
      </c>
      <c r="EJ185" s="169">
        <f t="shared" si="158"/>
        <v>0</v>
      </c>
      <c r="EK185" s="169">
        <f t="shared" si="158"/>
        <v>0</v>
      </c>
      <c r="EL185" s="169">
        <f t="shared" si="158"/>
        <v>0</v>
      </c>
      <c r="EM185" s="169">
        <f t="shared" si="158"/>
        <v>0</v>
      </c>
      <c r="EN185" s="169">
        <f t="shared" si="158"/>
        <v>0</v>
      </c>
      <c r="EP185" s="169">
        <f t="shared" si="153"/>
        <v>0</v>
      </c>
      <c r="EQ185" s="169">
        <f t="shared" si="153"/>
        <v>0</v>
      </c>
      <c r="ER185" s="169">
        <f t="shared" si="153"/>
        <v>0</v>
      </c>
      <c r="ES185" s="169">
        <f t="shared" si="153"/>
        <v>0</v>
      </c>
      <c r="ET185" s="169">
        <f t="shared" si="153"/>
        <v>0</v>
      </c>
      <c r="EU185" s="169">
        <f t="shared" si="153"/>
        <v>0</v>
      </c>
      <c r="EV185" s="169">
        <f t="shared" si="153"/>
        <v>0</v>
      </c>
      <c r="EW185" s="169">
        <f t="shared" si="153"/>
        <v>0</v>
      </c>
      <c r="EX185" s="169">
        <f t="shared" si="153"/>
        <v>0</v>
      </c>
      <c r="EY185" s="169">
        <f t="shared" si="153"/>
        <v>0</v>
      </c>
      <c r="EZ185" s="169">
        <f t="shared" si="153"/>
        <v>0</v>
      </c>
      <c r="FA185" s="169">
        <f t="shared" si="153"/>
        <v>0</v>
      </c>
      <c r="FB185" s="169">
        <f t="shared" si="153"/>
        <v>0</v>
      </c>
      <c r="FC185" s="169">
        <f t="shared" si="153"/>
        <v>0</v>
      </c>
      <c r="FD185" s="169">
        <f t="shared" si="153"/>
        <v>0</v>
      </c>
      <c r="FE185" s="169">
        <f t="shared" si="153"/>
        <v>0</v>
      </c>
      <c r="FF185" s="169">
        <f t="shared" si="159"/>
        <v>0</v>
      </c>
      <c r="FG185" s="169">
        <f t="shared" si="159"/>
        <v>0</v>
      </c>
      <c r="FH185" s="169">
        <f t="shared" si="159"/>
        <v>0</v>
      </c>
      <c r="FI185" s="169">
        <f t="shared" si="159"/>
        <v>0</v>
      </c>
      <c r="FJ185" s="169">
        <f t="shared" si="159"/>
        <v>0</v>
      </c>
      <c r="FK185" s="169">
        <f t="shared" si="159"/>
        <v>0</v>
      </c>
      <c r="FL185" s="169">
        <f t="shared" si="159"/>
        <v>0</v>
      </c>
      <c r="FM185" s="169">
        <f t="shared" si="159"/>
        <v>0</v>
      </c>
      <c r="FO185" s="169">
        <f t="shared" si="154"/>
        <v>0</v>
      </c>
      <c r="FP185" s="169">
        <f t="shared" si="154"/>
        <v>0</v>
      </c>
      <c r="FQ185" s="169">
        <f t="shared" si="154"/>
        <v>0</v>
      </c>
      <c r="FR185" s="169">
        <f t="shared" si="154"/>
        <v>0</v>
      </c>
      <c r="FS185" s="169">
        <f t="shared" si="154"/>
        <v>0</v>
      </c>
      <c r="FT185" s="169">
        <f t="shared" si="154"/>
        <v>0</v>
      </c>
      <c r="FU185" s="169">
        <f t="shared" si="154"/>
        <v>0</v>
      </c>
      <c r="FV185" s="169">
        <f t="shared" si="154"/>
        <v>0</v>
      </c>
      <c r="FW185" s="169">
        <f t="shared" si="154"/>
        <v>0</v>
      </c>
      <c r="FX185" s="169">
        <f t="shared" si="154"/>
        <v>0</v>
      </c>
      <c r="FY185" s="169">
        <f t="shared" si="154"/>
        <v>0</v>
      </c>
      <c r="FZ185" s="169">
        <f t="shared" si="154"/>
        <v>0</v>
      </c>
      <c r="GA185" s="169">
        <f t="shared" si="154"/>
        <v>0</v>
      </c>
      <c r="GB185" s="169">
        <f t="shared" si="154"/>
        <v>0</v>
      </c>
      <c r="GC185" s="169">
        <f t="shared" si="154"/>
        <v>0</v>
      </c>
      <c r="GD185" s="169">
        <f t="shared" si="154"/>
        <v>0</v>
      </c>
      <c r="GE185" s="169">
        <f t="shared" si="160"/>
        <v>0</v>
      </c>
      <c r="GF185" s="169">
        <f t="shared" si="160"/>
        <v>0</v>
      </c>
      <c r="GG185" s="169">
        <f t="shared" si="160"/>
        <v>0</v>
      </c>
      <c r="GH185" s="169">
        <f t="shared" si="160"/>
        <v>0</v>
      </c>
      <c r="GI185" s="169">
        <f t="shared" si="160"/>
        <v>0</v>
      </c>
      <c r="GJ185" s="169">
        <f t="shared" si="160"/>
        <v>0</v>
      </c>
      <c r="GK185" s="169">
        <f t="shared" si="160"/>
        <v>0</v>
      </c>
      <c r="GL185" s="169">
        <f t="shared" si="160"/>
        <v>0</v>
      </c>
    </row>
    <row r="186" spans="1:194" s="169" customFormat="1" ht="15" hidden="1">
      <c r="A186" s="499"/>
      <c r="B186" s="499"/>
      <c r="D186" s="650"/>
      <c r="E186" s="450"/>
      <c r="F186" s="450"/>
      <c r="G186" s="450"/>
      <c r="H186" s="500"/>
      <c r="I186" s="452"/>
      <c r="J186" s="453"/>
      <c r="K186" s="453"/>
      <c r="L186" s="450"/>
      <c r="M186" s="450"/>
      <c r="N186" s="454"/>
      <c r="O186" s="455">
        <f t="shared" si="167"/>
        <v>0</v>
      </c>
      <c r="P186" s="456"/>
      <c r="Q186" s="457">
        <f t="shared" si="168"/>
        <v>0</v>
      </c>
      <c r="R186" s="457">
        <f t="shared" si="169"/>
        <v>0</v>
      </c>
      <c r="S186" s="458" t="e">
        <f>#REF!</f>
        <v>#REF!</v>
      </c>
      <c r="T186" s="458">
        <v>80</v>
      </c>
      <c r="U186" s="458" t="e">
        <f t="shared" si="170"/>
        <v>#REF!</v>
      </c>
      <c r="V186" s="459"/>
      <c r="W186" s="459"/>
      <c r="X186" s="460">
        <f t="shared" si="171"/>
        <v>0</v>
      </c>
      <c r="Y186" s="461">
        <f t="shared" si="175"/>
        <v>0</v>
      </c>
      <c r="Z186" s="510"/>
      <c r="AA186" s="463"/>
      <c r="AB186" s="464"/>
      <c r="AC186" s="464"/>
      <c r="AD186" s="464"/>
      <c r="AE186" s="465"/>
      <c r="AF186" s="466">
        <f t="shared" si="176"/>
        <v>0</v>
      </c>
      <c r="AG186" s="488"/>
      <c r="AH186" s="469"/>
      <c r="AI186" s="469"/>
      <c r="AJ186" s="469"/>
      <c r="AK186" s="469"/>
      <c r="AL186" s="469"/>
      <c r="AM186" s="469"/>
      <c r="AN186" s="469"/>
      <c r="AO186" s="471">
        <f t="shared" si="177"/>
        <v>0</v>
      </c>
      <c r="AP186" s="497"/>
      <c r="AQ186" s="496"/>
      <c r="AR186" s="496"/>
      <c r="AS186" s="496"/>
      <c r="AT186" s="514"/>
      <c r="AU186" s="469"/>
      <c r="AV186" s="469"/>
      <c r="AW186" s="475"/>
      <c r="AX186" s="471">
        <f t="shared" si="178"/>
        <v>0</v>
      </c>
      <c r="AY186" s="497"/>
      <c r="AZ186" s="469"/>
      <c r="BA186" s="469"/>
      <c r="BB186" s="478"/>
      <c r="BC186" s="469"/>
      <c r="BD186" s="469"/>
      <c r="BE186" s="469"/>
      <c r="BF186" s="475"/>
      <c r="BG186" s="479">
        <f t="shared" si="147"/>
        <v>0</v>
      </c>
      <c r="BH186" s="480"/>
      <c r="BI186" s="481"/>
      <c r="BJ186" s="481"/>
      <c r="BK186" s="481"/>
      <c r="BL186" s="482"/>
      <c r="BM186" s="481"/>
      <c r="BN186" s="481"/>
      <c r="BO186" s="483"/>
      <c r="BP186" s="482">
        <f t="shared" si="133"/>
        <v>0</v>
      </c>
      <c r="BQ186" s="479">
        <f t="shared" si="155"/>
        <v>0</v>
      </c>
      <c r="BR186" s="480"/>
      <c r="BS186" s="481"/>
      <c r="BT186" s="481"/>
      <c r="BU186" s="481"/>
      <c r="BV186" s="482" t="str">
        <f t="shared" si="148"/>
        <v/>
      </c>
      <c r="BW186" s="481"/>
      <c r="BX186" s="481"/>
      <c r="BY186" s="483"/>
      <c r="BZ186" s="482">
        <f t="shared" si="161"/>
        <v>0</v>
      </c>
      <c r="CA186" s="479">
        <f t="shared" si="179"/>
        <v>0</v>
      </c>
      <c r="CB186" s="649"/>
      <c r="CC186" s="469"/>
      <c r="CD186" s="469"/>
      <c r="CE186" s="469"/>
      <c r="CF186" s="481"/>
      <c r="CG186" s="481"/>
      <c r="CH186" s="481"/>
      <c r="CI186" s="483"/>
      <c r="CJ186" s="485">
        <f t="shared" si="180"/>
        <v>0</v>
      </c>
      <c r="CK186" s="486">
        <f t="shared" si="172"/>
        <v>0</v>
      </c>
      <c r="CL186" s="479">
        <f t="shared" si="181"/>
        <v>0</v>
      </c>
      <c r="CM186" s="497"/>
      <c r="CN186" s="469"/>
      <c r="CO186" s="469"/>
      <c r="CP186" s="469"/>
      <c r="CQ186" s="469"/>
      <c r="CR186" s="469"/>
      <c r="CS186" s="471">
        <f t="shared" si="182"/>
        <v>0</v>
      </c>
      <c r="CT186" s="488"/>
      <c r="CU186" s="469"/>
      <c r="CV186" s="469"/>
      <c r="CW186" s="469"/>
      <c r="CX186" s="489"/>
      <c r="CY186" s="490"/>
      <c r="CZ186" s="491">
        <f t="shared" si="183"/>
        <v>0</v>
      </c>
      <c r="DA186" s="491">
        <f t="shared" si="162"/>
        <v>0</v>
      </c>
      <c r="DB186" s="491">
        <f t="shared" si="173"/>
        <v>0</v>
      </c>
      <c r="DC186" s="493">
        <f t="shared" si="163"/>
        <v>0</v>
      </c>
      <c r="DD186" s="494">
        <f t="shared" si="152"/>
        <v>0</v>
      </c>
      <c r="DE186" s="494">
        <f t="shared" si="151"/>
        <v>0</v>
      </c>
      <c r="DF186" s="494">
        <f t="shared" si="149"/>
        <v>0</v>
      </c>
      <c r="DG186" s="494">
        <f t="shared" si="164"/>
        <v>0</v>
      </c>
      <c r="DH186" s="494">
        <f t="shared" si="165"/>
        <v>0</v>
      </c>
      <c r="DI186" s="494">
        <f t="shared" si="156"/>
        <v>0</v>
      </c>
      <c r="DJ186" s="494">
        <f t="shared" si="166"/>
        <v>0</v>
      </c>
      <c r="DK186" s="494">
        <f t="shared" si="174"/>
        <v>0</v>
      </c>
      <c r="DL186" s="479">
        <f t="shared" si="157"/>
        <v>0</v>
      </c>
      <c r="DQ186" s="169">
        <f t="shared" ref="DQ186:EF201" si="184">IF($I186=DQ$3,$X186,0)</f>
        <v>0</v>
      </c>
      <c r="DR186" s="169">
        <f t="shared" si="184"/>
        <v>0</v>
      </c>
      <c r="DS186" s="169">
        <f t="shared" si="184"/>
        <v>0</v>
      </c>
      <c r="DT186" s="169">
        <f t="shared" si="184"/>
        <v>0</v>
      </c>
      <c r="DU186" s="169">
        <f t="shared" si="184"/>
        <v>0</v>
      </c>
      <c r="DV186" s="169">
        <f t="shared" si="184"/>
        <v>0</v>
      </c>
      <c r="DW186" s="169">
        <f t="shared" si="184"/>
        <v>0</v>
      </c>
      <c r="DX186" s="169">
        <f t="shared" si="184"/>
        <v>0</v>
      </c>
      <c r="DY186" s="169">
        <f t="shared" si="184"/>
        <v>0</v>
      </c>
      <c r="DZ186" s="169">
        <f t="shared" si="184"/>
        <v>0</v>
      </c>
      <c r="EA186" s="169">
        <f t="shared" si="184"/>
        <v>0</v>
      </c>
      <c r="EB186" s="169">
        <f t="shared" si="184"/>
        <v>0</v>
      </c>
      <c r="EC186" s="169">
        <f t="shared" si="184"/>
        <v>0</v>
      </c>
      <c r="ED186" s="169">
        <f t="shared" si="184"/>
        <v>0</v>
      </c>
      <c r="EE186" s="169">
        <f t="shared" si="184"/>
        <v>0</v>
      </c>
      <c r="EF186" s="169">
        <f t="shared" si="184"/>
        <v>0</v>
      </c>
      <c r="EG186" s="169">
        <f t="shared" si="158"/>
        <v>0</v>
      </c>
      <c r="EH186" s="169">
        <f t="shared" si="158"/>
        <v>0</v>
      </c>
      <c r="EI186" s="169">
        <f t="shared" si="158"/>
        <v>0</v>
      </c>
      <c r="EJ186" s="169">
        <f t="shared" si="158"/>
        <v>0</v>
      </c>
      <c r="EK186" s="169">
        <f t="shared" si="158"/>
        <v>0</v>
      </c>
      <c r="EL186" s="169">
        <f t="shared" si="158"/>
        <v>0</v>
      </c>
      <c r="EM186" s="169">
        <f t="shared" si="158"/>
        <v>0</v>
      </c>
      <c r="EN186" s="169">
        <f t="shared" si="158"/>
        <v>0</v>
      </c>
      <c r="EP186" s="169">
        <f t="shared" si="153"/>
        <v>0</v>
      </c>
      <c r="EQ186" s="169">
        <f t="shared" si="153"/>
        <v>0</v>
      </c>
      <c r="ER186" s="169">
        <f t="shared" si="153"/>
        <v>0</v>
      </c>
      <c r="ES186" s="169">
        <f t="shared" si="153"/>
        <v>0</v>
      </c>
      <c r="ET186" s="169">
        <f t="shared" si="153"/>
        <v>0</v>
      </c>
      <c r="EU186" s="169">
        <f t="shared" si="153"/>
        <v>0</v>
      </c>
      <c r="EV186" s="169">
        <f t="shared" si="153"/>
        <v>0</v>
      </c>
      <c r="EW186" s="169">
        <f t="shared" si="153"/>
        <v>0</v>
      </c>
      <c r="EX186" s="169">
        <f t="shared" si="153"/>
        <v>0</v>
      </c>
      <c r="EY186" s="169">
        <f t="shared" si="153"/>
        <v>0</v>
      </c>
      <c r="EZ186" s="169">
        <f t="shared" si="153"/>
        <v>0</v>
      </c>
      <c r="FA186" s="169">
        <f t="shared" si="153"/>
        <v>0</v>
      </c>
      <c r="FB186" s="169">
        <f t="shared" si="153"/>
        <v>0</v>
      </c>
      <c r="FC186" s="169">
        <f t="shared" si="153"/>
        <v>0</v>
      </c>
      <c r="FD186" s="169">
        <f t="shared" si="153"/>
        <v>0</v>
      </c>
      <c r="FE186" s="169">
        <f t="shared" si="153"/>
        <v>0</v>
      </c>
      <c r="FF186" s="169">
        <f t="shared" si="159"/>
        <v>0</v>
      </c>
      <c r="FG186" s="169">
        <f t="shared" si="159"/>
        <v>0</v>
      </c>
      <c r="FH186" s="169">
        <f t="shared" si="159"/>
        <v>0</v>
      </c>
      <c r="FI186" s="169">
        <f t="shared" si="159"/>
        <v>0</v>
      </c>
      <c r="FJ186" s="169">
        <f t="shared" si="159"/>
        <v>0</v>
      </c>
      <c r="FK186" s="169">
        <f t="shared" si="159"/>
        <v>0</v>
      </c>
      <c r="FL186" s="169">
        <f t="shared" si="159"/>
        <v>0</v>
      </c>
      <c r="FM186" s="169">
        <f t="shared" si="159"/>
        <v>0</v>
      </c>
      <c r="FO186" s="169">
        <f t="shared" si="154"/>
        <v>0</v>
      </c>
      <c r="FP186" s="169">
        <f t="shared" si="154"/>
        <v>0</v>
      </c>
      <c r="FQ186" s="169">
        <f t="shared" si="154"/>
        <v>0</v>
      </c>
      <c r="FR186" s="169">
        <f t="shared" si="154"/>
        <v>0</v>
      </c>
      <c r="FS186" s="169">
        <f t="shared" si="154"/>
        <v>0</v>
      </c>
      <c r="FT186" s="169">
        <f t="shared" si="154"/>
        <v>0</v>
      </c>
      <c r="FU186" s="169">
        <f t="shared" si="154"/>
        <v>0</v>
      </c>
      <c r="FV186" s="169">
        <f t="shared" si="154"/>
        <v>0</v>
      </c>
      <c r="FW186" s="169">
        <f t="shared" si="154"/>
        <v>0</v>
      </c>
      <c r="FX186" s="169">
        <f t="shared" si="154"/>
        <v>0</v>
      </c>
      <c r="FY186" s="169">
        <f t="shared" si="154"/>
        <v>0</v>
      </c>
      <c r="FZ186" s="169">
        <f t="shared" si="154"/>
        <v>0</v>
      </c>
      <c r="GA186" s="169">
        <f t="shared" si="154"/>
        <v>0</v>
      </c>
      <c r="GB186" s="169">
        <f t="shared" si="154"/>
        <v>0</v>
      </c>
      <c r="GC186" s="169">
        <f t="shared" si="154"/>
        <v>0</v>
      </c>
      <c r="GD186" s="169">
        <f t="shared" si="154"/>
        <v>0</v>
      </c>
      <c r="GE186" s="169">
        <f t="shared" si="160"/>
        <v>0</v>
      </c>
      <c r="GF186" s="169">
        <f t="shared" si="160"/>
        <v>0</v>
      </c>
      <c r="GG186" s="169">
        <f t="shared" si="160"/>
        <v>0</v>
      </c>
      <c r="GH186" s="169">
        <f t="shared" si="160"/>
        <v>0</v>
      </c>
      <c r="GI186" s="169">
        <f t="shared" si="160"/>
        <v>0</v>
      </c>
      <c r="GJ186" s="169">
        <f t="shared" si="160"/>
        <v>0</v>
      </c>
      <c r="GK186" s="169">
        <f t="shared" si="160"/>
        <v>0</v>
      </c>
      <c r="GL186" s="169">
        <f t="shared" si="160"/>
        <v>0</v>
      </c>
    </row>
    <row r="187" spans="1:194" s="169" customFormat="1" ht="15" hidden="1">
      <c r="A187" s="499"/>
      <c r="B187" s="499"/>
      <c r="D187" s="650"/>
      <c r="E187" s="450"/>
      <c r="F187" s="450"/>
      <c r="G187" s="450"/>
      <c r="H187" s="500"/>
      <c r="I187" s="452"/>
      <c r="J187" s="453"/>
      <c r="K187" s="453"/>
      <c r="L187" s="450"/>
      <c r="M187" s="450"/>
      <c r="N187" s="454"/>
      <c r="O187" s="455">
        <f t="shared" si="167"/>
        <v>0</v>
      </c>
      <c r="P187" s="456"/>
      <c r="Q187" s="457">
        <f t="shared" si="168"/>
        <v>0</v>
      </c>
      <c r="R187" s="457">
        <f t="shared" si="169"/>
        <v>0</v>
      </c>
      <c r="S187" s="458" t="e">
        <f>#REF!</f>
        <v>#REF!</v>
      </c>
      <c r="T187" s="458">
        <v>81</v>
      </c>
      <c r="U187" s="458" t="e">
        <f t="shared" si="170"/>
        <v>#REF!</v>
      </c>
      <c r="V187" s="459"/>
      <c r="W187" s="459"/>
      <c r="X187" s="460">
        <f t="shared" si="171"/>
        <v>0</v>
      </c>
      <c r="Y187" s="461">
        <f t="shared" si="175"/>
        <v>0</v>
      </c>
      <c r="Z187" s="510"/>
      <c r="AA187" s="463"/>
      <c r="AB187" s="464"/>
      <c r="AC187" s="464"/>
      <c r="AD187" s="464"/>
      <c r="AE187" s="465"/>
      <c r="AF187" s="466">
        <f t="shared" si="176"/>
        <v>0</v>
      </c>
      <c r="AG187" s="488"/>
      <c r="AH187" s="469"/>
      <c r="AI187" s="469"/>
      <c r="AJ187" s="469"/>
      <c r="AK187" s="469"/>
      <c r="AL187" s="469"/>
      <c r="AM187" s="469"/>
      <c r="AN187" s="469"/>
      <c r="AO187" s="471">
        <f t="shared" si="177"/>
        <v>0</v>
      </c>
      <c r="AP187" s="497"/>
      <c r="AQ187" s="496"/>
      <c r="AR187" s="496"/>
      <c r="AS187" s="496"/>
      <c r="AT187" s="514"/>
      <c r="AU187" s="469"/>
      <c r="AV187" s="469"/>
      <c r="AW187" s="475"/>
      <c r="AX187" s="471">
        <f t="shared" si="178"/>
        <v>0</v>
      </c>
      <c r="AY187" s="497"/>
      <c r="AZ187" s="469"/>
      <c r="BA187" s="469"/>
      <c r="BB187" s="478"/>
      <c r="BC187" s="469"/>
      <c r="BD187" s="469"/>
      <c r="BE187" s="469"/>
      <c r="BF187" s="475"/>
      <c r="BG187" s="479">
        <f t="shared" si="147"/>
        <v>0</v>
      </c>
      <c r="BH187" s="480"/>
      <c r="BI187" s="481"/>
      <c r="BJ187" s="481"/>
      <c r="BK187" s="481"/>
      <c r="BL187" s="482"/>
      <c r="BM187" s="481"/>
      <c r="BN187" s="481"/>
      <c r="BO187" s="483"/>
      <c r="BP187" s="482">
        <f t="shared" si="133"/>
        <v>0</v>
      </c>
      <c r="BQ187" s="479">
        <f t="shared" si="155"/>
        <v>0</v>
      </c>
      <c r="BR187" s="480"/>
      <c r="BS187" s="481"/>
      <c r="BT187" s="481"/>
      <c r="BU187" s="481"/>
      <c r="BV187" s="482" t="str">
        <f t="shared" si="148"/>
        <v/>
      </c>
      <c r="BW187" s="481"/>
      <c r="BX187" s="481"/>
      <c r="BY187" s="483"/>
      <c r="BZ187" s="482">
        <f t="shared" si="161"/>
        <v>0</v>
      </c>
      <c r="CA187" s="479">
        <f t="shared" si="179"/>
        <v>0</v>
      </c>
      <c r="CB187" s="649"/>
      <c r="CC187" s="469"/>
      <c r="CD187" s="469"/>
      <c r="CE187" s="469"/>
      <c r="CF187" s="481"/>
      <c r="CG187" s="481"/>
      <c r="CH187" s="481"/>
      <c r="CI187" s="483"/>
      <c r="CJ187" s="485">
        <f t="shared" si="180"/>
        <v>0</v>
      </c>
      <c r="CK187" s="486">
        <f t="shared" si="172"/>
        <v>0</v>
      </c>
      <c r="CL187" s="479">
        <f t="shared" si="181"/>
        <v>0</v>
      </c>
      <c r="CM187" s="497"/>
      <c r="CN187" s="469"/>
      <c r="CO187" s="469"/>
      <c r="CP187" s="469"/>
      <c r="CQ187" s="469"/>
      <c r="CR187" s="469"/>
      <c r="CS187" s="471">
        <f t="shared" si="182"/>
        <v>0</v>
      </c>
      <c r="CT187" s="488"/>
      <c r="CU187" s="469"/>
      <c r="CV187" s="469"/>
      <c r="CW187" s="469"/>
      <c r="CX187" s="489"/>
      <c r="CY187" s="490"/>
      <c r="CZ187" s="491">
        <f t="shared" si="183"/>
        <v>0</v>
      </c>
      <c r="DA187" s="491">
        <f t="shared" si="162"/>
        <v>0</v>
      </c>
      <c r="DB187" s="491">
        <f t="shared" si="173"/>
        <v>0</v>
      </c>
      <c r="DC187" s="493">
        <f t="shared" si="163"/>
        <v>0</v>
      </c>
      <c r="DD187" s="494">
        <f t="shared" si="152"/>
        <v>0</v>
      </c>
      <c r="DE187" s="494">
        <f t="shared" si="151"/>
        <v>0</v>
      </c>
      <c r="DF187" s="494">
        <f t="shared" si="149"/>
        <v>0</v>
      </c>
      <c r="DG187" s="494">
        <f t="shared" si="164"/>
        <v>0</v>
      </c>
      <c r="DH187" s="494">
        <f t="shared" si="165"/>
        <v>0</v>
      </c>
      <c r="DI187" s="494">
        <f t="shared" si="156"/>
        <v>0</v>
      </c>
      <c r="DJ187" s="494">
        <f t="shared" si="166"/>
        <v>0</v>
      </c>
      <c r="DK187" s="494">
        <f t="shared" si="174"/>
        <v>0</v>
      </c>
      <c r="DL187" s="479">
        <f t="shared" si="157"/>
        <v>0</v>
      </c>
      <c r="DQ187" s="169">
        <f t="shared" si="184"/>
        <v>0</v>
      </c>
      <c r="DR187" s="169">
        <f t="shared" si="184"/>
        <v>0</v>
      </c>
      <c r="DS187" s="169">
        <f t="shared" si="184"/>
        <v>0</v>
      </c>
      <c r="DT187" s="169">
        <f t="shared" si="184"/>
        <v>0</v>
      </c>
      <c r="DU187" s="169">
        <f t="shared" si="184"/>
        <v>0</v>
      </c>
      <c r="DV187" s="169">
        <f t="shared" si="184"/>
        <v>0</v>
      </c>
      <c r="DW187" s="169">
        <f t="shared" si="184"/>
        <v>0</v>
      </c>
      <c r="DX187" s="169">
        <f t="shared" si="184"/>
        <v>0</v>
      </c>
      <c r="DY187" s="169">
        <f t="shared" si="184"/>
        <v>0</v>
      </c>
      <c r="DZ187" s="169">
        <f t="shared" si="184"/>
        <v>0</v>
      </c>
      <c r="EA187" s="169">
        <f t="shared" si="184"/>
        <v>0</v>
      </c>
      <c r="EB187" s="169">
        <f t="shared" si="184"/>
        <v>0</v>
      </c>
      <c r="EC187" s="169">
        <f t="shared" si="184"/>
        <v>0</v>
      </c>
      <c r="ED187" s="169">
        <f t="shared" si="184"/>
        <v>0</v>
      </c>
      <c r="EE187" s="169">
        <f t="shared" si="184"/>
        <v>0</v>
      </c>
      <c r="EF187" s="169">
        <f t="shared" si="184"/>
        <v>0</v>
      </c>
      <c r="EG187" s="169">
        <f t="shared" si="158"/>
        <v>0</v>
      </c>
      <c r="EH187" s="169">
        <f t="shared" si="158"/>
        <v>0</v>
      </c>
      <c r="EI187" s="169">
        <f t="shared" si="158"/>
        <v>0</v>
      </c>
      <c r="EJ187" s="169">
        <f t="shared" si="158"/>
        <v>0</v>
      </c>
      <c r="EK187" s="169">
        <f t="shared" si="158"/>
        <v>0</v>
      </c>
      <c r="EL187" s="169">
        <f t="shared" si="158"/>
        <v>0</v>
      </c>
      <c r="EM187" s="169">
        <f t="shared" si="158"/>
        <v>0</v>
      </c>
      <c r="EN187" s="169">
        <f t="shared" si="158"/>
        <v>0</v>
      </c>
      <c r="EP187" s="169">
        <f t="shared" si="153"/>
        <v>0</v>
      </c>
      <c r="EQ187" s="169">
        <f t="shared" si="153"/>
        <v>0</v>
      </c>
      <c r="ER187" s="169">
        <f t="shared" si="153"/>
        <v>0</v>
      </c>
      <c r="ES187" s="169">
        <f t="shared" si="153"/>
        <v>0</v>
      </c>
      <c r="ET187" s="169">
        <f t="shared" si="153"/>
        <v>0</v>
      </c>
      <c r="EU187" s="169">
        <f t="shared" si="153"/>
        <v>0</v>
      </c>
      <c r="EV187" s="169">
        <f t="shared" si="153"/>
        <v>0</v>
      </c>
      <c r="EW187" s="169">
        <f t="shared" si="153"/>
        <v>0</v>
      </c>
      <c r="EX187" s="169">
        <f t="shared" si="153"/>
        <v>0</v>
      </c>
      <c r="EY187" s="169">
        <f t="shared" si="153"/>
        <v>0</v>
      </c>
      <c r="EZ187" s="169">
        <f t="shared" si="153"/>
        <v>0</v>
      </c>
      <c r="FA187" s="169">
        <f t="shared" si="153"/>
        <v>0</v>
      </c>
      <c r="FB187" s="169">
        <f t="shared" si="153"/>
        <v>0</v>
      </c>
      <c r="FC187" s="169">
        <f t="shared" si="153"/>
        <v>0</v>
      </c>
      <c r="FD187" s="169">
        <f t="shared" si="153"/>
        <v>0</v>
      </c>
      <c r="FE187" s="169">
        <f>IF($I187=FE$3,$Y187,0)</f>
        <v>0</v>
      </c>
      <c r="FF187" s="169">
        <f t="shared" si="159"/>
        <v>0</v>
      </c>
      <c r="FG187" s="169">
        <f t="shared" si="159"/>
        <v>0</v>
      </c>
      <c r="FH187" s="169">
        <f t="shared" si="159"/>
        <v>0</v>
      </c>
      <c r="FI187" s="169">
        <f t="shared" si="159"/>
        <v>0</v>
      </c>
      <c r="FJ187" s="169">
        <f t="shared" si="159"/>
        <v>0</v>
      </c>
      <c r="FK187" s="169">
        <f t="shared" si="159"/>
        <v>0</v>
      </c>
      <c r="FL187" s="169">
        <f t="shared" si="159"/>
        <v>0</v>
      </c>
      <c r="FM187" s="169">
        <f t="shared" si="159"/>
        <v>0</v>
      </c>
      <c r="FO187" s="169">
        <f t="shared" si="154"/>
        <v>0</v>
      </c>
      <c r="FP187" s="169">
        <f t="shared" si="154"/>
        <v>0</v>
      </c>
      <c r="FQ187" s="169">
        <f t="shared" si="154"/>
        <v>0</v>
      </c>
      <c r="FR187" s="169">
        <f t="shared" si="154"/>
        <v>0</v>
      </c>
      <c r="FS187" s="169">
        <f t="shared" si="154"/>
        <v>0</v>
      </c>
      <c r="FT187" s="169">
        <f t="shared" si="154"/>
        <v>0</v>
      </c>
      <c r="FU187" s="169">
        <f t="shared" si="154"/>
        <v>0</v>
      </c>
      <c r="FV187" s="169">
        <f t="shared" si="154"/>
        <v>0</v>
      </c>
      <c r="FW187" s="169">
        <f t="shared" si="154"/>
        <v>0</v>
      </c>
      <c r="FX187" s="169">
        <f t="shared" si="154"/>
        <v>0</v>
      </c>
      <c r="FY187" s="169">
        <f t="shared" si="154"/>
        <v>0</v>
      </c>
      <c r="FZ187" s="169">
        <f t="shared" si="154"/>
        <v>0</v>
      </c>
      <c r="GA187" s="169">
        <f t="shared" si="154"/>
        <v>0</v>
      </c>
      <c r="GB187" s="169">
        <f t="shared" si="154"/>
        <v>0</v>
      </c>
      <c r="GC187" s="169">
        <f t="shared" si="154"/>
        <v>0</v>
      </c>
      <c r="GD187" s="169">
        <f>IF($I187=GD$3,$L187,0)</f>
        <v>0</v>
      </c>
      <c r="GE187" s="169">
        <f t="shared" si="160"/>
        <v>0</v>
      </c>
      <c r="GF187" s="169">
        <f t="shared" si="160"/>
        <v>0</v>
      </c>
      <c r="GG187" s="169">
        <f t="shared" si="160"/>
        <v>0</v>
      </c>
      <c r="GH187" s="169">
        <f t="shared" si="160"/>
        <v>0</v>
      </c>
      <c r="GI187" s="169">
        <f t="shared" si="160"/>
        <v>0</v>
      </c>
      <c r="GJ187" s="169">
        <f t="shared" si="160"/>
        <v>0</v>
      </c>
      <c r="GK187" s="169">
        <f t="shared" si="160"/>
        <v>0</v>
      </c>
      <c r="GL187" s="169">
        <f t="shared" si="160"/>
        <v>0</v>
      </c>
    </row>
    <row r="188" spans="1:194" s="169" customFormat="1" ht="15" hidden="1">
      <c r="A188" s="499"/>
      <c r="B188" s="499"/>
      <c r="D188" s="650"/>
      <c r="E188" s="450"/>
      <c r="F188" s="450"/>
      <c r="G188" s="450"/>
      <c r="H188" s="500"/>
      <c r="I188" s="452"/>
      <c r="J188" s="453"/>
      <c r="K188" s="453"/>
      <c r="L188" s="450"/>
      <c r="M188" s="450"/>
      <c r="N188" s="454"/>
      <c r="O188" s="455">
        <f t="shared" si="167"/>
        <v>0</v>
      </c>
      <c r="P188" s="456"/>
      <c r="Q188" s="457">
        <f t="shared" si="168"/>
        <v>0</v>
      </c>
      <c r="R188" s="457">
        <f t="shared" si="169"/>
        <v>0</v>
      </c>
      <c r="S188" s="458" t="e">
        <f>#REF!</f>
        <v>#REF!</v>
      </c>
      <c r="T188" s="458">
        <v>82</v>
      </c>
      <c r="U188" s="458" t="e">
        <f t="shared" si="170"/>
        <v>#REF!</v>
      </c>
      <c r="V188" s="459"/>
      <c r="W188" s="459"/>
      <c r="X188" s="460">
        <f t="shared" si="171"/>
        <v>0</v>
      </c>
      <c r="Y188" s="461">
        <f t="shared" si="175"/>
        <v>0</v>
      </c>
      <c r="Z188" s="510"/>
      <c r="AA188" s="463"/>
      <c r="AB188" s="464"/>
      <c r="AC188" s="464"/>
      <c r="AD188" s="464"/>
      <c r="AE188" s="465"/>
      <c r="AF188" s="466">
        <f t="shared" si="176"/>
        <v>0</v>
      </c>
      <c r="AG188" s="488"/>
      <c r="AH188" s="469"/>
      <c r="AI188" s="469"/>
      <c r="AJ188" s="469"/>
      <c r="AK188" s="469"/>
      <c r="AL188" s="469"/>
      <c r="AM188" s="469"/>
      <c r="AN188" s="469"/>
      <c r="AO188" s="471">
        <f t="shared" si="177"/>
        <v>0</v>
      </c>
      <c r="AP188" s="497"/>
      <c r="AQ188" s="496"/>
      <c r="AR188" s="496"/>
      <c r="AS188" s="496"/>
      <c r="AT188" s="514"/>
      <c r="AU188" s="469"/>
      <c r="AV188" s="469"/>
      <c r="AW188" s="475"/>
      <c r="AX188" s="471">
        <f t="shared" si="178"/>
        <v>0</v>
      </c>
      <c r="AY188" s="497"/>
      <c r="AZ188" s="469"/>
      <c r="BA188" s="469"/>
      <c r="BB188" s="478"/>
      <c r="BC188" s="469"/>
      <c r="BD188" s="469"/>
      <c r="BE188" s="469"/>
      <c r="BF188" s="475"/>
      <c r="BG188" s="479">
        <f t="shared" si="147"/>
        <v>0</v>
      </c>
      <c r="BH188" s="480"/>
      <c r="BI188" s="481"/>
      <c r="BJ188" s="481"/>
      <c r="BK188" s="481"/>
      <c r="BL188" s="482"/>
      <c r="BM188" s="481"/>
      <c r="BN188" s="481"/>
      <c r="BO188" s="483"/>
      <c r="BP188" s="482">
        <f t="shared" si="133"/>
        <v>0</v>
      </c>
      <c r="BQ188" s="479">
        <f t="shared" si="155"/>
        <v>0</v>
      </c>
      <c r="BR188" s="480"/>
      <c r="BS188" s="481"/>
      <c r="BT188" s="481"/>
      <c r="BU188" s="481"/>
      <c r="BV188" s="482" t="str">
        <f t="shared" si="148"/>
        <v/>
      </c>
      <c r="BW188" s="481"/>
      <c r="BX188" s="481"/>
      <c r="BY188" s="483"/>
      <c r="BZ188" s="482">
        <f t="shared" si="161"/>
        <v>0</v>
      </c>
      <c r="CA188" s="479">
        <f t="shared" si="179"/>
        <v>0</v>
      </c>
      <c r="CB188" s="649"/>
      <c r="CC188" s="469"/>
      <c r="CD188" s="469"/>
      <c r="CE188" s="469"/>
      <c r="CF188" s="481"/>
      <c r="CG188" s="481"/>
      <c r="CH188" s="481"/>
      <c r="CI188" s="483"/>
      <c r="CJ188" s="485">
        <f t="shared" si="180"/>
        <v>0</v>
      </c>
      <c r="CK188" s="486">
        <f t="shared" si="172"/>
        <v>0</v>
      </c>
      <c r="CL188" s="479">
        <f t="shared" si="181"/>
        <v>0</v>
      </c>
      <c r="CM188" s="497"/>
      <c r="CN188" s="469"/>
      <c r="CO188" s="469"/>
      <c r="CP188" s="469"/>
      <c r="CQ188" s="469"/>
      <c r="CR188" s="469"/>
      <c r="CS188" s="471">
        <f t="shared" si="182"/>
        <v>0</v>
      </c>
      <c r="CT188" s="488"/>
      <c r="CU188" s="469"/>
      <c r="CV188" s="469"/>
      <c r="CW188" s="469"/>
      <c r="CX188" s="489"/>
      <c r="CY188" s="490"/>
      <c r="CZ188" s="491">
        <f t="shared" si="183"/>
        <v>0</v>
      </c>
      <c r="DA188" s="491">
        <f t="shared" si="162"/>
        <v>0</v>
      </c>
      <c r="DB188" s="491">
        <f t="shared" si="173"/>
        <v>0</v>
      </c>
      <c r="DC188" s="493">
        <f t="shared" si="163"/>
        <v>0</v>
      </c>
      <c r="DD188" s="494">
        <f t="shared" si="152"/>
        <v>0</v>
      </c>
      <c r="DE188" s="494">
        <f t="shared" si="151"/>
        <v>0</v>
      </c>
      <c r="DF188" s="494">
        <f t="shared" si="149"/>
        <v>0</v>
      </c>
      <c r="DG188" s="494">
        <f t="shared" si="164"/>
        <v>0</v>
      </c>
      <c r="DH188" s="494">
        <f t="shared" si="165"/>
        <v>0</v>
      </c>
      <c r="DI188" s="494">
        <f t="shared" si="156"/>
        <v>0</v>
      </c>
      <c r="DJ188" s="494">
        <f t="shared" si="166"/>
        <v>0</v>
      </c>
      <c r="DK188" s="494">
        <f t="shared" si="174"/>
        <v>0</v>
      </c>
      <c r="DL188" s="479">
        <f t="shared" si="157"/>
        <v>0</v>
      </c>
      <c r="DQ188" s="169">
        <f t="shared" si="184"/>
        <v>0</v>
      </c>
      <c r="DR188" s="169">
        <f t="shared" si="184"/>
        <v>0</v>
      </c>
      <c r="DS188" s="169">
        <f t="shared" si="184"/>
        <v>0</v>
      </c>
      <c r="DT188" s="169">
        <f t="shared" si="184"/>
        <v>0</v>
      </c>
      <c r="DU188" s="169">
        <f t="shared" si="184"/>
        <v>0</v>
      </c>
      <c r="DV188" s="169">
        <f t="shared" si="184"/>
        <v>0</v>
      </c>
      <c r="DW188" s="169">
        <f t="shared" si="184"/>
        <v>0</v>
      </c>
      <c r="DX188" s="169">
        <f t="shared" si="184"/>
        <v>0</v>
      </c>
      <c r="DY188" s="169">
        <f t="shared" si="184"/>
        <v>0</v>
      </c>
      <c r="DZ188" s="169">
        <f t="shared" si="184"/>
        <v>0</v>
      </c>
      <c r="EA188" s="169">
        <f t="shared" si="184"/>
        <v>0</v>
      </c>
      <c r="EB188" s="169">
        <f t="shared" si="184"/>
        <v>0</v>
      </c>
      <c r="EC188" s="169">
        <f t="shared" si="184"/>
        <v>0</v>
      </c>
      <c r="ED188" s="169">
        <f t="shared" si="184"/>
        <v>0</v>
      </c>
      <c r="EE188" s="169">
        <f t="shared" si="184"/>
        <v>0</v>
      </c>
      <c r="EF188" s="169">
        <f t="shared" si="184"/>
        <v>0</v>
      </c>
      <c r="EG188" s="169">
        <f t="shared" si="158"/>
        <v>0</v>
      </c>
      <c r="EH188" s="169">
        <f t="shared" si="158"/>
        <v>0</v>
      </c>
      <c r="EI188" s="169">
        <f t="shared" si="158"/>
        <v>0</v>
      </c>
      <c r="EJ188" s="169">
        <f t="shared" si="158"/>
        <v>0</v>
      </c>
      <c r="EK188" s="169">
        <f t="shared" si="158"/>
        <v>0</v>
      </c>
      <c r="EL188" s="169">
        <f t="shared" si="158"/>
        <v>0</v>
      </c>
      <c r="EM188" s="169">
        <f t="shared" si="158"/>
        <v>0</v>
      </c>
      <c r="EN188" s="169">
        <f t="shared" si="158"/>
        <v>0</v>
      </c>
      <c r="EP188" s="169">
        <f t="shared" ref="EP188:FE203" si="185">IF($I188=EP$3,$Y188,0)</f>
        <v>0</v>
      </c>
      <c r="EQ188" s="169">
        <f t="shared" si="185"/>
        <v>0</v>
      </c>
      <c r="ER188" s="169">
        <f t="shared" si="185"/>
        <v>0</v>
      </c>
      <c r="ES188" s="169">
        <f t="shared" si="185"/>
        <v>0</v>
      </c>
      <c r="ET188" s="169">
        <f t="shared" si="185"/>
        <v>0</v>
      </c>
      <c r="EU188" s="169">
        <f t="shared" si="185"/>
        <v>0</v>
      </c>
      <c r="EV188" s="169">
        <f t="shared" si="185"/>
        <v>0</v>
      </c>
      <c r="EW188" s="169">
        <f t="shared" si="185"/>
        <v>0</v>
      </c>
      <c r="EX188" s="169">
        <f t="shared" si="185"/>
        <v>0</v>
      </c>
      <c r="EY188" s="169">
        <f t="shared" si="185"/>
        <v>0</v>
      </c>
      <c r="EZ188" s="169">
        <f t="shared" si="185"/>
        <v>0</v>
      </c>
      <c r="FA188" s="169">
        <f t="shared" si="185"/>
        <v>0</v>
      </c>
      <c r="FB188" s="169">
        <f t="shared" si="185"/>
        <v>0</v>
      </c>
      <c r="FC188" s="169">
        <f t="shared" si="185"/>
        <v>0</v>
      </c>
      <c r="FD188" s="169">
        <f t="shared" si="185"/>
        <v>0</v>
      </c>
      <c r="FE188" s="169">
        <f t="shared" si="185"/>
        <v>0</v>
      </c>
      <c r="FF188" s="169">
        <f t="shared" si="159"/>
        <v>0</v>
      </c>
      <c r="FG188" s="169">
        <f t="shared" si="159"/>
        <v>0</v>
      </c>
      <c r="FH188" s="169">
        <f t="shared" si="159"/>
        <v>0</v>
      </c>
      <c r="FI188" s="169">
        <f t="shared" si="159"/>
        <v>0</v>
      </c>
      <c r="FJ188" s="169">
        <f t="shared" si="159"/>
        <v>0</v>
      </c>
      <c r="FK188" s="169">
        <f t="shared" si="159"/>
        <v>0</v>
      </c>
      <c r="FL188" s="169">
        <f t="shared" si="159"/>
        <v>0</v>
      </c>
      <c r="FM188" s="169">
        <f t="shared" si="159"/>
        <v>0</v>
      </c>
      <c r="FO188" s="169">
        <f t="shared" ref="FO188:GD203" si="186">IF($I188=FO$3,$L188,0)</f>
        <v>0</v>
      </c>
      <c r="FP188" s="169">
        <f t="shared" si="186"/>
        <v>0</v>
      </c>
      <c r="FQ188" s="169">
        <f t="shared" si="186"/>
        <v>0</v>
      </c>
      <c r="FR188" s="169">
        <f t="shared" si="186"/>
        <v>0</v>
      </c>
      <c r="FS188" s="169">
        <f t="shared" si="186"/>
        <v>0</v>
      </c>
      <c r="FT188" s="169">
        <f t="shared" si="186"/>
        <v>0</v>
      </c>
      <c r="FU188" s="169">
        <f t="shared" si="186"/>
        <v>0</v>
      </c>
      <c r="FV188" s="169">
        <f t="shared" si="186"/>
        <v>0</v>
      </c>
      <c r="FW188" s="169">
        <f t="shared" si="186"/>
        <v>0</v>
      </c>
      <c r="FX188" s="169">
        <f t="shared" si="186"/>
        <v>0</v>
      </c>
      <c r="FY188" s="169">
        <f t="shared" si="186"/>
        <v>0</v>
      </c>
      <c r="FZ188" s="169">
        <f t="shared" si="186"/>
        <v>0</v>
      </c>
      <c r="GA188" s="169">
        <f t="shared" si="186"/>
        <v>0</v>
      </c>
      <c r="GB188" s="169">
        <f t="shared" si="186"/>
        <v>0</v>
      </c>
      <c r="GC188" s="169">
        <f t="shared" si="186"/>
        <v>0</v>
      </c>
      <c r="GD188" s="169">
        <f t="shared" si="186"/>
        <v>0</v>
      </c>
      <c r="GE188" s="169">
        <f t="shared" si="160"/>
        <v>0</v>
      </c>
      <c r="GF188" s="169">
        <f t="shared" si="160"/>
        <v>0</v>
      </c>
      <c r="GG188" s="169">
        <f t="shared" si="160"/>
        <v>0</v>
      </c>
      <c r="GH188" s="169">
        <f t="shared" si="160"/>
        <v>0</v>
      </c>
      <c r="GI188" s="169">
        <f t="shared" si="160"/>
        <v>0</v>
      </c>
      <c r="GJ188" s="169">
        <f t="shared" si="160"/>
        <v>0</v>
      </c>
      <c r="GK188" s="169">
        <f t="shared" si="160"/>
        <v>0</v>
      </c>
      <c r="GL188" s="169">
        <f t="shared" si="160"/>
        <v>0</v>
      </c>
    </row>
    <row r="189" spans="1:194" s="169" customFormat="1" ht="15" hidden="1">
      <c r="A189" s="499"/>
      <c r="B189" s="499"/>
      <c r="D189" s="650"/>
      <c r="E189" s="450"/>
      <c r="F189" s="450"/>
      <c r="G189" s="450"/>
      <c r="H189" s="500"/>
      <c r="I189" s="452"/>
      <c r="J189" s="453"/>
      <c r="K189" s="453"/>
      <c r="L189" s="450"/>
      <c r="M189" s="450"/>
      <c r="N189" s="454"/>
      <c r="O189" s="455">
        <f t="shared" si="167"/>
        <v>0</v>
      </c>
      <c r="P189" s="456"/>
      <c r="Q189" s="457">
        <f t="shared" si="168"/>
        <v>0</v>
      </c>
      <c r="R189" s="457">
        <f t="shared" si="169"/>
        <v>0</v>
      </c>
      <c r="S189" s="458" t="e">
        <f>#REF!</f>
        <v>#REF!</v>
      </c>
      <c r="T189" s="458">
        <v>83</v>
      </c>
      <c r="U189" s="458" t="e">
        <f t="shared" si="170"/>
        <v>#REF!</v>
      </c>
      <c r="V189" s="459"/>
      <c r="W189" s="459"/>
      <c r="X189" s="460">
        <f t="shared" si="171"/>
        <v>0</v>
      </c>
      <c r="Y189" s="461">
        <f t="shared" si="175"/>
        <v>0</v>
      </c>
      <c r="Z189" s="510"/>
      <c r="AA189" s="463"/>
      <c r="AB189" s="464"/>
      <c r="AC189" s="464"/>
      <c r="AD189" s="464"/>
      <c r="AE189" s="465"/>
      <c r="AF189" s="466">
        <f t="shared" si="176"/>
        <v>0</v>
      </c>
      <c r="AG189" s="488"/>
      <c r="AH189" s="469"/>
      <c r="AI189" s="469"/>
      <c r="AJ189" s="469"/>
      <c r="AK189" s="469"/>
      <c r="AL189" s="469"/>
      <c r="AM189" s="469"/>
      <c r="AN189" s="469"/>
      <c r="AO189" s="471">
        <f t="shared" si="177"/>
        <v>0</v>
      </c>
      <c r="AP189" s="497"/>
      <c r="AQ189" s="496"/>
      <c r="AR189" s="496"/>
      <c r="AS189" s="496"/>
      <c r="AT189" s="514"/>
      <c r="AU189" s="469"/>
      <c r="AV189" s="469"/>
      <c r="AW189" s="475"/>
      <c r="AX189" s="471">
        <f t="shared" si="178"/>
        <v>0</v>
      </c>
      <c r="AY189" s="497"/>
      <c r="AZ189" s="469"/>
      <c r="BA189" s="469"/>
      <c r="BB189" s="478"/>
      <c r="BC189" s="469"/>
      <c r="BD189" s="469"/>
      <c r="BE189" s="469"/>
      <c r="BF189" s="475"/>
      <c r="BG189" s="479">
        <f t="shared" si="147"/>
        <v>0</v>
      </c>
      <c r="BH189" s="480"/>
      <c r="BI189" s="481"/>
      <c r="BJ189" s="481"/>
      <c r="BK189" s="481"/>
      <c r="BL189" s="482"/>
      <c r="BM189" s="481"/>
      <c r="BN189" s="481"/>
      <c r="BO189" s="483"/>
      <c r="BP189" s="482">
        <f t="shared" si="133"/>
        <v>0</v>
      </c>
      <c r="BQ189" s="479">
        <f t="shared" si="155"/>
        <v>0</v>
      </c>
      <c r="BR189" s="480"/>
      <c r="BS189" s="481"/>
      <c r="BT189" s="481"/>
      <c r="BU189" s="481"/>
      <c r="BV189" s="482" t="str">
        <f t="shared" si="148"/>
        <v/>
      </c>
      <c r="BW189" s="481"/>
      <c r="BX189" s="481"/>
      <c r="BY189" s="483"/>
      <c r="BZ189" s="482">
        <f t="shared" si="161"/>
        <v>0</v>
      </c>
      <c r="CA189" s="479">
        <f t="shared" si="179"/>
        <v>0</v>
      </c>
      <c r="CB189" s="649"/>
      <c r="CC189" s="469"/>
      <c r="CD189" s="469"/>
      <c r="CE189" s="469"/>
      <c r="CF189" s="481"/>
      <c r="CG189" s="481"/>
      <c r="CH189" s="481"/>
      <c r="CI189" s="483"/>
      <c r="CJ189" s="485">
        <f t="shared" si="180"/>
        <v>0</v>
      </c>
      <c r="CK189" s="486">
        <f t="shared" si="172"/>
        <v>0</v>
      </c>
      <c r="CL189" s="479">
        <f t="shared" si="181"/>
        <v>0</v>
      </c>
      <c r="CM189" s="497"/>
      <c r="CN189" s="469"/>
      <c r="CO189" s="469"/>
      <c r="CP189" s="469"/>
      <c r="CQ189" s="469"/>
      <c r="CR189" s="469"/>
      <c r="CS189" s="471">
        <f t="shared" si="182"/>
        <v>0</v>
      </c>
      <c r="CT189" s="488"/>
      <c r="CU189" s="469"/>
      <c r="CV189" s="469"/>
      <c r="CW189" s="469"/>
      <c r="CX189" s="489"/>
      <c r="CY189" s="490"/>
      <c r="CZ189" s="491">
        <f t="shared" si="183"/>
        <v>0</v>
      </c>
      <c r="DA189" s="491">
        <f t="shared" si="162"/>
        <v>0</v>
      </c>
      <c r="DB189" s="491">
        <f t="shared" si="173"/>
        <v>0</v>
      </c>
      <c r="DC189" s="493">
        <f t="shared" si="163"/>
        <v>0</v>
      </c>
      <c r="DD189" s="494">
        <f t="shared" si="152"/>
        <v>0</v>
      </c>
      <c r="DE189" s="494">
        <f t="shared" si="151"/>
        <v>0</v>
      </c>
      <c r="DF189" s="494">
        <f t="shared" si="149"/>
        <v>0</v>
      </c>
      <c r="DG189" s="494">
        <f t="shared" si="164"/>
        <v>0</v>
      </c>
      <c r="DH189" s="494">
        <f t="shared" si="165"/>
        <v>0</v>
      </c>
      <c r="DI189" s="494">
        <f t="shared" si="156"/>
        <v>0</v>
      </c>
      <c r="DJ189" s="494">
        <f t="shared" si="166"/>
        <v>0</v>
      </c>
      <c r="DK189" s="494">
        <f t="shared" si="174"/>
        <v>0</v>
      </c>
      <c r="DL189" s="479">
        <f t="shared" si="157"/>
        <v>0</v>
      </c>
      <c r="DQ189" s="169">
        <f t="shared" si="184"/>
        <v>0</v>
      </c>
      <c r="DR189" s="169">
        <f t="shared" si="184"/>
        <v>0</v>
      </c>
      <c r="DS189" s="169">
        <f t="shared" si="184"/>
        <v>0</v>
      </c>
      <c r="DT189" s="169">
        <f t="shared" si="184"/>
        <v>0</v>
      </c>
      <c r="DU189" s="169">
        <f t="shared" si="184"/>
        <v>0</v>
      </c>
      <c r="DV189" s="169">
        <f t="shared" si="184"/>
        <v>0</v>
      </c>
      <c r="DW189" s="169">
        <f t="shared" si="184"/>
        <v>0</v>
      </c>
      <c r="DX189" s="169">
        <f t="shared" si="184"/>
        <v>0</v>
      </c>
      <c r="DY189" s="169">
        <f t="shared" si="184"/>
        <v>0</v>
      </c>
      <c r="DZ189" s="169">
        <f t="shared" si="184"/>
        <v>0</v>
      </c>
      <c r="EA189" s="169">
        <f t="shared" si="184"/>
        <v>0</v>
      </c>
      <c r="EB189" s="169">
        <f t="shared" si="184"/>
        <v>0</v>
      </c>
      <c r="EC189" s="169">
        <f t="shared" si="184"/>
        <v>0</v>
      </c>
      <c r="ED189" s="169">
        <f t="shared" si="184"/>
        <v>0</v>
      </c>
      <c r="EE189" s="169">
        <f t="shared" si="184"/>
        <v>0</v>
      </c>
      <c r="EF189" s="169">
        <f t="shared" si="184"/>
        <v>0</v>
      </c>
      <c r="EG189" s="169">
        <f t="shared" si="158"/>
        <v>0</v>
      </c>
      <c r="EH189" s="169">
        <f t="shared" si="158"/>
        <v>0</v>
      </c>
      <c r="EI189" s="169">
        <f t="shared" si="158"/>
        <v>0</v>
      </c>
      <c r="EJ189" s="169">
        <f t="shared" si="158"/>
        <v>0</v>
      </c>
      <c r="EK189" s="169">
        <f t="shared" si="158"/>
        <v>0</v>
      </c>
      <c r="EL189" s="169">
        <f t="shared" si="158"/>
        <v>0</v>
      </c>
      <c r="EM189" s="169">
        <f t="shared" si="158"/>
        <v>0</v>
      </c>
      <c r="EN189" s="169">
        <f t="shared" si="158"/>
        <v>0</v>
      </c>
      <c r="EP189" s="169">
        <f t="shared" si="185"/>
        <v>0</v>
      </c>
      <c r="EQ189" s="169">
        <f t="shared" si="185"/>
        <v>0</v>
      </c>
      <c r="ER189" s="169">
        <f t="shared" si="185"/>
        <v>0</v>
      </c>
      <c r="ES189" s="169">
        <f t="shared" si="185"/>
        <v>0</v>
      </c>
      <c r="ET189" s="169">
        <f t="shared" si="185"/>
        <v>0</v>
      </c>
      <c r="EU189" s="169">
        <f t="shared" si="185"/>
        <v>0</v>
      </c>
      <c r="EV189" s="169">
        <f t="shared" si="185"/>
        <v>0</v>
      </c>
      <c r="EW189" s="169">
        <f t="shared" si="185"/>
        <v>0</v>
      </c>
      <c r="EX189" s="169">
        <f t="shared" si="185"/>
        <v>0</v>
      </c>
      <c r="EY189" s="169">
        <f t="shared" si="185"/>
        <v>0</v>
      </c>
      <c r="EZ189" s="169">
        <f t="shared" si="185"/>
        <v>0</v>
      </c>
      <c r="FA189" s="169">
        <f t="shared" si="185"/>
        <v>0</v>
      </c>
      <c r="FB189" s="169">
        <f t="shared" si="185"/>
        <v>0</v>
      </c>
      <c r="FC189" s="169">
        <f t="shared" si="185"/>
        <v>0</v>
      </c>
      <c r="FD189" s="169">
        <f t="shared" si="185"/>
        <v>0</v>
      </c>
      <c r="FE189" s="169">
        <f t="shared" si="185"/>
        <v>0</v>
      </c>
      <c r="FF189" s="169">
        <f t="shared" si="159"/>
        <v>0</v>
      </c>
      <c r="FG189" s="169">
        <f t="shared" si="159"/>
        <v>0</v>
      </c>
      <c r="FH189" s="169">
        <f t="shared" si="159"/>
        <v>0</v>
      </c>
      <c r="FI189" s="169">
        <f t="shared" si="159"/>
        <v>0</v>
      </c>
      <c r="FJ189" s="169">
        <f t="shared" si="159"/>
        <v>0</v>
      </c>
      <c r="FK189" s="169">
        <f t="shared" si="159"/>
        <v>0</v>
      </c>
      <c r="FL189" s="169">
        <f t="shared" si="159"/>
        <v>0</v>
      </c>
      <c r="FM189" s="169">
        <f t="shared" si="159"/>
        <v>0</v>
      </c>
      <c r="FO189" s="169">
        <f t="shared" si="186"/>
        <v>0</v>
      </c>
      <c r="FP189" s="169">
        <f t="shared" si="186"/>
        <v>0</v>
      </c>
      <c r="FQ189" s="169">
        <f t="shared" si="186"/>
        <v>0</v>
      </c>
      <c r="FR189" s="169">
        <f t="shared" si="186"/>
        <v>0</v>
      </c>
      <c r="FS189" s="169">
        <f t="shared" si="186"/>
        <v>0</v>
      </c>
      <c r="FT189" s="169">
        <f t="shared" si="186"/>
        <v>0</v>
      </c>
      <c r="FU189" s="169">
        <f t="shared" si="186"/>
        <v>0</v>
      </c>
      <c r="FV189" s="169">
        <f t="shared" si="186"/>
        <v>0</v>
      </c>
      <c r="FW189" s="169">
        <f t="shared" si="186"/>
        <v>0</v>
      </c>
      <c r="FX189" s="169">
        <f t="shared" si="186"/>
        <v>0</v>
      </c>
      <c r="FY189" s="169">
        <f t="shared" si="186"/>
        <v>0</v>
      </c>
      <c r="FZ189" s="169">
        <f t="shared" si="186"/>
        <v>0</v>
      </c>
      <c r="GA189" s="169">
        <f t="shared" si="186"/>
        <v>0</v>
      </c>
      <c r="GB189" s="169">
        <f t="shared" si="186"/>
        <v>0</v>
      </c>
      <c r="GC189" s="169">
        <f t="shared" si="186"/>
        <v>0</v>
      </c>
      <c r="GD189" s="169">
        <f t="shared" si="186"/>
        <v>0</v>
      </c>
      <c r="GE189" s="169">
        <f t="shared" si="160"/>
        <v>0</v>
      </c>
      <c r="GF189" s="169">
        <f t="shared" si="160"/>
        <v>0</v>
      </c>
      <c r="GG189" s="169">
        <f t="shared" si="160"/>
        <v>0</v>
      </c>
      <c r="GH189" s="169">
        <f t="shared" si="160"/>
        <v>0</v>
      </c>
      <c r="GI189" s="169">
        <f t="shared" si="160"/>
        <v>0</v>
      </c>
      <c r="GJ189" s="169">
        <f t="shared" si="160"/>
        <v>0</v>
      </c>
      <c r="GK189" s="169">
        <f t="shared" si="160"/>
        <v>0</v>
      </c>
      <c r="GL189" s="169">
        <f t="shared" si="160"/>
        <v>0</v>
      </c>
    </row>
    <row r="190" spans="1:194" s="169" customFormat="1" hidden="1">
      <c r="A190" s="499"/>
      <c r="B190" s="499"/>
      <c r="D190" s="650"/>
      <c r="E190" s="450"/>
      <c r="F190" s="450"/>
      <c r="G190" s="450"/>
      <c r="H190" s="500"/>
      <c r="I190" s="452"/>
      <c r="J190" s="453"/>
      <c r="K190" s="453"/>
      <c r="L190" s="450"/>
      <c r="M190" s="450"/>
      <c r="N190" s="454"/>
      <c r="O190" s="455">
        <f t="shared" si="167"/>
        <v>0</v>
      </c>
      <c r="P190" s="456"/>
      <c r="Q190" s="457">
        <f t="shared" si="168"/>
        <v>0</v>
      </c>
      <c r="R190" s="457">
        <f t="shared" si="169"/>
        <v>0</v>
      </c>
      <c r="S190" s="458" t="e">
        <f>#REF!</f>
        <v>#REF!</v>
      </c>
      <c r="T190" s="458">
        <v>84</v>
      </c>
      <c r="U190" s="458" t="e">
        <f t="shared" si="170"/>
        <v>#REF!</v>
      </c>
      <c r="V190" s="459"/>
      <c r="W190" s="459"/>
      <c r="X190" s="460">
        <f t="shared" si="171"/>
        <v>0</v>
      </c>
      <c r="Y190" s="461">
        <f t="shared" si="175"/>
        <v>0</v>
      </c>
      <c r="Z190" s="510"/>
      <c r="AA190" s="463"/>
      <c r="AB190" s="464"/>
      <c r="AC190" s="464"/>
      <c r="AD190" s="464"/>
      <c r="AE190" s="465"/>
      <c r="AF190" s="466">
        <f t="shared" si="176"/>
        <v>0</v>
      </c>
      <c r="AG190" s="488"/>
      <c r="AH190" s="469"/>
      <c r="AI190" s="469"/>
      <c r="AJ190" s="469"/>
      <c r="AK190" s="469"/>
      <c r="AL190" s="469"/>
      <c r="AM190" s="469"/>
      <c r="AN190" s="469"/>
      <c r="AO190" s="471">
        <f t="shared" si="177"/>
        <v>0</v>
      </c>
      <c r="AP190" s="497"/>
      <c r="AQ190" s="496"/>
      <c r="AR190" s="496"/>
      <c r="AS190" s="496"/>
      <c r="AT190" s="514"/>
      <c r="AU190" s="469"/>
      <c r="AV190" s="469"/>
      <c r="AW190" s="475"/>
      <c r="AX190" s="471">
        <f t="shared" si="178"/>
        <v>0</v>
      </c>
      <c r="AY190" s="497"/>
      <c r="AZ190" s="469"/>
      <c r="BA190" s="469"/>
      <c r="BB190" s="478"/>
      <c r="BC190" s="469"/>
      <c r="BD190" s="469"/>
      <c r="BE190" s="469"/>
      <c r="BF190" s="475"/>
      <c r="BG190" s="479">
        <f t="shared" si="147"/>
        <v>0</v>
      </c>
      <c r="BH190" s="480"/>
      <c r="BI190" s="481"/>
      <c r="BJ190" s="481"/>
      <c r="BK190" s="481"/>
      <c r="BL190" s="482"/>
      <c r="BM190" s="481"/>
      <c r="BN190" s="481"/>
      <c r="BO190" s="483"/>
      <c r="BP190" s="482">
        <f t="shared" si="133"/>
        <v>0</v>
      </c>
      <c r="BQ190" s="479">
        <f t="shared" si="155"/>
        <v>0</v>
      </c>
      <c r="BR190" s="480"/>
      <c r="BS190" s="481"/>
      <c r="BT190" s="481"/>
      <c r="BU190" s="481"/>
      <c r="BV190" s="482" t="str">
        <f t="shared" si="148"/>
        <v/>
      </c>
      <c r="BW190" s="481"/>
      <c r="BX190" s="481"/>
      <c r="BY190" s="483"/>
      <c r="BZ190" s="482">
        <f t="shared" si="161"/>
        <v>0</v>
      </c>
      <c r="CA190" s="479">
        <f t="shared" si="179"/>
        <v>0</v>
      </c>
      <c r="CB190" s="640"/>
      <c r="CC190" s="469"/>
      <c r="CD190" s="469"/>
      <c r="CE190" s="469"/>
      <c r="CF190" s="481"/>
      <c r="CG190" s="481"/>
      <c r="CH190" s="481"/>
      <c r="CI190" s="483"/>
      <c r="CJ190" s="485">
        <f t="shared" si="180"/>
        <v>0</v>
      </c>
      <c r="CK190" s="486">
        <f t="shared" si="172"/>
        <v>0</v>
      </c>
      <c r="CL190" s="479">
        <f t="shared" si="181"/>
        <v>0</v>
      </c>
      <c r="CM190" s="497"/>
      <c r="CN190" s="469"/>
      <c r="CO190" s="469"/>
      <c r="CP190" s="469"/>
      <c r="CQ190" s="469"/>
      <c r="CR190" s="469"/>
      <c r="CS190" s="471">
        <f t="shared" si="182"/>
        <v>0</v>
      </c>
      <c r="CT190" s="488"/>
      <c r="CU190" s="469"/>
      <c r="CV190" s="469"/>
      <c r="CW190" s="469"/>
      <c r="CX190" s="489"/>
      <c r="CY190" s="490"/>
      <c r="CZ190" s="491">
        <f t="shared" si="183"/>
        <v>0</v>
      </c>
      <c r="DA190" s="491">
        <f t="shared" si="162"/>
        <v>0</v>
      </c>
      <c r="DB190" s="491">
        <f t="shared" si="173"/>
        <v>0</v>
      </c>
      <c r="DC190" s="493">
        <f t="shared" si="163"/>
        <v>0</v>
      </c>
      <c r="DD190" s="494">
        <f t="shared" si="152"/>
        <v>0</v>
      </c>
      <c r="DE190" s="494">
        <f t="shared" si="151"/>
        <v>0</v>
      </c>
      <c r="DF190" s="494">
        <f t="shared" si="149"/>
        <v>0</v>
      </c>
      <c r="DG190" s="494">
        <f t="shared" si="164"/>
        <v>0</v>
      </c>
      <c r="DH190" s="494">
        <f t="shared" si="165"/>
        <v>0</v>
      </c>
      <c r="DI190" s="494">
        <f t="shared" si="156"/>
        <v>0</v>
      </c>
      <c r="DJ190" s="494">
        <f t="shared" si="166"/>
        <v>0</v>
      </c>
      <c r="DK190" s="494">
        <f t="shared" si="174"/>
        <v>0</v>
      </c>
      <c r="DL190" s="479">
        <f t="shared" si="157"/>
        <v>0</v>
      </c>
      <c r="DQ190" s="169">
        <f t="shared" si="184"/>
        <v>0</v>
      </c>
      <c r="DR190" s="169">
        <f t="shared" si="184"/>
        <v>0</v>
      </c>
      <c r="DS190" s="169">
        <f t="shared" si="184"/>
        <v>0</v>
      </c>
      <c r="DT190" s="169">
        <f t="shared" si="184"/>
        <v>0</v>
      </c>
      <c r="DU190" s="169">
        <f t="shared" si="184"/>
        <v>0</v>
      </c>
      <c r="DV190" s="169">
        <f t="shared" si="184"/>
        <v>0</v>
      </c>
      <c r="DW190" s="169">
        <f t="shared" si="184"/>
        <v>0</v>
      </c>
      <c r="DX190" s="169">
        <f t="shared" si="184"/>
        <v>0</v>
      </c>
      <c r="DY190" s="169">
        <f t="shared" si="184"/>
        <v>0</v>
      </c>
      <c r="DZ190" s="169">
        <f t="shared" si="184"/>
        <v>0</v>
      </c>
      <c r="EA190" s="169">
        <f t="shared" si="184"/>
        <v>0</v>
      </c>
      <c r="EB190" s="169">
        <f t="shared" si="184"/>
        <v>0</v>
      </c>
      <c r="EC190" s="169">
        <f t="shared" si="184"/>
        <v>0</v>
      </c>
      <c r="ED190" s="169">
        <f t="shared" si="184"/>
        <v>0</v>
      </c>
      <c r="EE190" s="169">
        <f t="shared" si="184"/>
        <v>0</v>
      </c>
      <c r="EF190" s="169">
        <f t="shared" si="184"/>
        <v>0</v>
      </c>
      <c r="EG190" s="169">
        <f t="shared" si="158"/>
        <v>0</v>
      </c>
      <c r="EH190" s="169">
        <f t="shared" si="158"/>
        <v>0</v>
      </c>
      <c r="EI190" s="169">
        <f t="shared" si="158"/>
        <v>0</v>
      </c>
      <c r="EJ190" s="169">
        <f t="shared" si="158"/>
        <v>0</v>
      </c>
      <c r="EK190" s="169">
        <f t="shared" si="158"/>
        <v>0</v>
      </c>
      <c r="EL190" s="169">
        <f t="shared" si="158"/>
        <v>0</v>
      </c>
      <c r="EM190" s="169">
        <f t="shared" si="158"/>
        <v>0</v>
      </c>
      <c r="EN190" s="169">
        <f t="shared" si="158"/>
        <v>0</v>
      </c>
      <c r="EP190" s="169">
        <f t="shared" si="185"/>
        <v>0</v>
      </c>
      <c r="EQ190" s="169">
        <f t="shared" si="185"/>
        <v>0</v>
      </c>
      <c r="ER190" s="169">
        <f t="shared" si="185"/>
        <v>0</v>
      </c>
      <c r="ES190" s="169">
        <f t="shared" si="185"/>
        <v>0</v>
      </c>
      <c r="ET190" s="169">
        <f t="shared" si="185"/>
        <v>0</v>
      </c>
      <c r="EU190" s="169">
        <f t="shared" si="185"/>
        <v>0</v>
      </c>
      <c r="EV190" s="169">
        <f t="shared" si="185"/>
        <v>0</v>
      </c>
      <c r="EW190" s="169">
        <f t="shared" si="185"/>
        <v>0</v>
      </c>
      <c r="EX190" s="169">
        <f t="shared" si="185"/>
        <v>0</v>
      </c>
      <c r="EY190" s="169">
        <f t="shared" si="185"/>
        <v>0</v>
      </c>
      <c r="EZ190" s="169">
        <f t="shared" si="185"/>
        <v>0</v>
      </c>
      <c r="FA190" s="169">
        <f t="shared" si="185"/>
        <v>0</v>
      </c>
      <c r="FB190" s="169">
        <f t="shared" si="185"/>
        <v>0</v>
      </c>
      <c r="FC190" s="169">
        <f t="shared" si="185"/>
        <v>0</v>
      </c>
      <c r="FD190" s="169">
        <f t="shared" si="185"/>
        <v>0</v>
      </c>
      <c r="FE190" s="169">
        <f t="shared" si="185"/>
        <v>0</v>
      </c>
      <c r="FF190" s="169">
        <f t="shared" si="159"/>
        <v>0</v>
      </c>
      <c r="FG190" s="169">
        <f t="shared" si="159"/>
        <v>0</v>
      </c>
      <c r="FH190" s="169">
        <f t="shared" si="159"/>
        <v>0</v>
      </c>
      <c r="FI190" s="169">
        <f t="shared" si="159"/>
        <v>0</v>
      </c>
      <c r="FJ190" s="169">
        <f t="shared" si="159"/>
        <v>0</v>
      </c>
      <c r="FK190" s="169">
        <f t="shared" si="159"/>
        <v>0</v>
      </c>
      <c r="FL190" s="169">
        <f t="shared" si="159"/>
        <v>0</v>
      </c>
      <c r="FM190" s="169">
        <f t="shared" si="159"/>
        <v>0</v>
      </c>
      <c r="FO190" s="169">
        <f t="shared" si="186"/>
        <v>0</v>
      </c>
      <c r="FP190" s="169">
        <f t="shared" si="186"/>
        <v>0</v>
      </c>
      <c r="FQ190" s="169">
        <f t="shared" si="186"/>
        <v>0</v>
      </c>
      <c r="FR190" s="169">
        <f t="shared" si="186"/>
        <v>0</v>
      </c>
      <c r="FS190" s="169">
        <f t="shared" si="186"/>
        <v>0</v>
      </c>
      <c r="FT190" s="169">
        <f t="shared" si="186"/>
        <v>0</v>
      </c>
      <c r="FU190" s="169">
        <f t="shared" si="186"/>
        <v>0</v>
      </c>
      <c r="FV190" s="169">
        <f t="shared" si="186"/>
        <v>0</v>
      </c>
      <c r="FW190" s="169">
        <f t="shared" si="186"/>
        <v>0</v>
      </c>
      <c r="FX190" s="169">
        <f t="shared" si="186"/>
        <v>0</v>
      </c>
      <c r="FY190" s="169">
        <f t="shared" si="186"/>
        <v>0</v>
      </c>
      <c r="FZ190" s="169">
        <f t="shared" si="186"/>
        <v>0</v>
      </c>
      <c r="GA190" s="169">
        <f t="shared" si="186"/>
        <v>0</v>
      </c>
      <c r="GB190" s="169">
        <f t="shared" si="186"/>
        <v>0</v>
      </c>
      <c r="GC190" s="169">
        <f t="shared" si="186"/>
        <v>0</v>
      </c>
      <c r="GD190" s="169">
        <f t="shared" si="186"/>
        <v>0</v>
      </c>
      <c r="GE190" s="169">
        <f t="shared" si="160"/>
        <v>0</v>
      </c>
      <c r="GF190" s="169">
        <f t="shared" si="160"/>
        <v>0</v>
      </c>
      <c r="GG190" s="169">
        <f t="shared" si="160"/>
        <v>0</v>
      </c>
      <c r="GH190" s="169">
        <f t="shared" si="160"/>
        <v>0</v>
      </c>
      <c r="GI190" s="169">
        <f t="shared" si="160"/>
        <v>0</v>
      </c>
      <c r="GJ190" s="169">
        <f t="shared" si="160"/>
        <v>0</v>
      </c>
      <c r="GK190" s="169">
        <f t="shared" si="160"/>
        <v>0</v>
      </c>
      <c r="GL190" s="169">
        <f t="shared" si="160"/>
        <v>0</v>
      </c>
    </row>
    <row r="191" spans="1:194" s="169" customFormat="1" hidden="1">
      <c r="A191" s="499"/>
      <c r="B191" s="499"/>
      <c r="D191" s="650"/>
      <c r="E191" s="450"/>
      <c r="F191" s="450"/>
      <c r="G191" s="450"/>
      <c r="H191" s="500"/>
      <c r="I191" s="452"/>
      <c r="J191" s="453"/>
      <c r="K191" s="453"/>
      <c r="L191" s="450"/>
      <c r="M191" s="450"/>
      <c r="N191" s="454"/>
      <c r="O191" s="455">
        <f t="shared" si="167"/>
        <v>0</v>
      </c>
      <c r="P191" s="456"/>
      <c r="Q191" s="457">
        <f t="shared" si="168"/>
        <v>0</v>
      </c>
      <c r="R191" s="457">
        <f t="shared" si="169"/>
        <v>0</v>
      </c>
      <c r="S191" s="458" t="e">
        <f>#REF!</f>
        <v>#REF!</v>
      </c>
      <c r="T191" s="458">
        <v>85</v>
      </c>
      <c r="U191" s="458" t="e">
        <f t="shared" si="170"/>
        <v>#REF!</v>
      </c>
      <c r="V191" s="459"/>
      <c r="W191" s="459"/>
      <c r="X191" s="460">
        <f t="shared" si="171"/>
        <v>0</v>
      </c>
      <c r="Y191" s="461">
        <f t="shared" si="175"/>
        <v>0</v>
      </c>
      <c r="Z191" s="510"/>
      <c r="AA191" s="463"/>
      <c r="AB191" s="464"/>
      <c r="AC191" s="464"/>
      <c r="AD191" s="464"/>
      <c r="AE191" s="465"/>
      <c r="AF191" s="466">
        <f t="shared" si="176"/>
        <v>0</v>
      </c>
      <c r="AG191" s="488"/>
      <c r="AH191" s="469"/>
      <c r="AI191" s="469"/>
      <c r="AJ191" s="469"/>
      <c r="AK191" s="469"/>
      <c r="AL191" s="469"/>
      <c r="AM191" s="469"/>
      <c r="AN191" s="469"/>
      <c r="AO191" s="471">
        <f t="shared" si="177"/>
        <v>0</v>
      </c>
      <c r="AP191" s="497"/>
      <c r="AQ191" s="496"/>
      <c r="AR191" s="496"/>
      <c r="AS191" s="496"/>
      <c r="AT191" s="514"/>
      <c r="AU191" s="469"/>
      <c r="AV191" s="469"/>
      <c r="AW191" s="475"/>
      <c r="AX191" s="471">
        <f t="shared" si="178"/>
        <v>0</v>
      </c>
      <c r="AY191" s="497"/>
      <c r="AZ191" s="469"/>
      <c r="BA191" s="469"/>
      <c r="BB191" s="478"/>
      <c r="BC191" s="469"/>
      <c r="BD191" s="469"/>
      <c r="BE191" s="469"/>
      <c r="BF191" s="475"/>
      <c r="BG191" s="479">
        <f t="shared" si="147"/>
        <v>0</v>
      </c>
      <c r="BH191" s="480"/>
      <c r="BI191" s="481"/>
      <c r="BJ191" s="481"/>
      <c r="BK191" s="481"/>
      <c r="BL191" s="482"/>
      <c r="BM191" s="481"/>
      <c r="BN191" s="481"/>
      <c r="BO191" s="483"/>
      <c r="BP191" s="482">
        <f t="shared" si="133"/>
        <v>0</v>
      </c>
      <c r="BQ191" s="479">
        <f t="shared" si="155"/>
        <v>0</v>
      </c>
      <c r="BR191" s="480"/>
      <c r="BS191" s="481"/>
      <c r="BT191" s="481"/>
      <c r="BU191" s="481"/>
      <c r="BV191" s="482" t="str">
        <f t="shared" si="148"/>
        <v/>
      </c>
      <c r="BW191" s="481"/>
      <c r="BX191" s="481"/>
      <c r="BY191" s="483"/>
      <c r="BZ191" s="482">
        <f t="shared" si="161"/>
        <v>0</v>
      </c>
      <c r="CA191" s="479">
        <f t="shared" si="179"/>
        <v>0</v>
      </c>
      <c r="CB191" s="504"/>
      <c r="CC191" s="469"/>
      <c r="CD191" s="469"/>
      <c r="CE191" s="469"/>
      <c r="CF191" s="481"/>
      <c r="CG191" s="481"/>
      <c r="CH191" s="481"/>
      <c r="CI191" s="483"/>
      <c r="CJ191" s="485">
        <f t="shared" si="180"/>
        <v>0</v>
      </c>
      <c r="CK191" s="486">
        <f t="shared" si="172"/>
        <v>0</v>
      </c>
      <c r="CL191" s="479">
        <f t="shared" si="181"/>
        <v>0</v>
      </c>
      <c r="CM191" s="497"/>
      <c r="CN191" s="469"/>
      <c r="CO191" s="469"/>
      <c r="CP191" s="469"/>
      <c r="CQ191" s="469"/>
      <c r="CR191" s="469"/>
      <c r="CS191" s="471">
        <f t="shared" si="182"/>
        <v>0</v>
      </c>
      <c r="CT191" s="488"/>
      <c r="CU191" s="469"/>
      <c r="CV191" s="469"/>
      <c r="CW191" s="469"/>
      <c r="CX191" s="489"/>
      <c r="CY191" s="490"/>
      <c r="CZ191" s="491">
        <f t="shared" si="183"/>
        <v>0</v>
      </c>
      <c r="DA191" s="491">
        <f t="shared" si="162"/>
        <v>0</v>
      </c>
      <c r="DB191" s="491">
        <f t="shared" si="173"/>
        <v>0</v>
      </c>
      <c r="DC191" s="493">
        <f t="shared" si="163"/>
        <v>0</v>
      </c>
      <c r="DD191" s="494">
        <f t="shared" si="152"/>
        <v>0</v>
      </c>
      <c r="DE191" s="494">
        <f t="shared" si="151"/>
        <v>0</v>
      </c>
      <c r="DF191" s="494">
        <f t="shared" si="149"/>
        <v>0</v>
      </c>
      <c r="DG191" s="494">
        <f t="shared" si="164"/>
        <v>0</v>
      </c>
      <c r="DH191" s="494">
        <f t="shared" si="165"/>
        <v>0</v>
      </c>
      <c r="DI191" s="494">
        <f t="shared" si="156"/>
        <v>0</v>
      </c>
      <c r="DJ191" s="494">
        <f t="shared" si="166"/>
        <v>0</v>
      </c>
      <c r="DK191" s="494">
        <f t="shared" si="174"/>
        <v>0</v>
      </c>
      <c r="DL191" s="479">
        <f t="shared" si="157"/>
        <v>0</v>
      </c>
      <c r="DQ191" s="169">
        <f t="shared" si="184"/>
        <v>0</v>
      </c>
      <c r="DR191" s="169">
        <f t="shared" si="184"/>
        <v>0</v>
      </c>
      <c r="DS191" s="169">
        <f t="shared" si="184"/>
        <v>0</v>
      </c>
      <c r="DT191" s="169">
        <f t="shared" si="184"/>
        <v>0</v>
      </c>
      <c r="DU191" s="169">
        <f t="shared" si="184"/>
        <v>0</v>
      </c>
      <c r="DV191" s="169">
        <f t="shared" si="184"/>
        <v>0</v>
      </c>
      <c r="DW191" s="169">
        <f t="shared" si="184"/>
        <v>0</v>
      </c>
      <c r="DX191" s="169">
        <f t="shared" si="184"/>
        <v>0</v>
      </c>
      <c r="DY191" s="169">
        <f t="shared" si="184"/>
        <v>0</v>
      </c>
      <c r="DZ191" s="169">
        <f t="shared" si="184"/>
        <v>0</v>
      </c>
      <c r="EA191" s="169">
        <f t="shared" si="184"/>
        <v>0</v>
      </c>
      <c r="EB191" s="169">
        <f t="shared" si="184"/>
        <v>0</v>
      </c>
      <c r="EC191" s="169">
        <f t="shared" si="184"/>
        <v>0</v>
      </c>
      <c r="ED191" s="169">
        <f t="shared" si="184"/>
        <v>0</v>
      </c>
      <c r="EE191" s="169">
        <f t="shared" si="184"/>
        <v>0</v>
      </c>
      <c r="EF191" s="169">
        <f t="shared" si="184"/>
        <v>0</v>
      </c>
      <c r="EG191" s="169">
        <f t="shared" si="158"/>
        <v>0</v>
      </c>
      <c r="EH191" s="169">
        <f t="shared" si="158"/>
        <v>0</v>
      </c>
      <c r="EI191" s="169">
        <f t="shared" si="158"/>
        <v>0</v>
      </c>
      <c r="EJ191" s="169">
        <f t="shared" si="158"/>
        <v>0</v>
      </c>
      <c r="EK191" s="169">
        <f t="shared" si="158"/>
        <v>0</v>
      </c>
      <c r="EL191" s="169">
        <f t="shared" si="158"/>
        <v>0</v>
      </c>
      <c r="EM191" s="169">
        <f t="shared" si="158"/>
        <v>0</v>
      </c>
      <c r="EN191" s="169">
        <f t="shared" si="158"/>
        <v>0</v>
      </c>
      <c r="EP191" s="169">
        <f t="shared" si="185"/>
        <v>0</v>
      </c>
      <c r="EQ191" s="169">
        <f t="shared" si="185"/>
        <v>0</v>
      </c>
      <c r="ER191" s="169">
        <f t="shared" si="185"/>
        <v>0</v>
      </c>
      <c r="ES191" s="169">
        <f t="shared" si="185"/>
        <v>0</v>
      </c>
      <c r="ET191" s="169">
        <f t="shared" si="185"/>
        <v>0</v>
      </c>
      <c r="EU191" s="169">
        <f t="shared" si="185"/>
        <v>0</v>
      </c>
      <c r="EV191" s="169">
        <f t="shared" si="185"/>
        <v>0</v>
      </c>
      <c r="EW191" s="169">
        <f t="shared" si="185"/>
        <v>0</v>
      </c>
      <c r="EX191" s="169">
        <f t="shared" si="185"/>
        <v>0</v>
      </c>
      <c r="EY191" s="169">
        <f t="shared" si="185"/>
        <v>0</v>
      </c>
      <c r="EZ191" s="169">
        <f t="shared" si="185"/>
        <v>0</v>
      </c>
      <c r="FA191" s="169">
        <f t="shared" si="185"/>
        <v>0</v>
      </c>
      <c r="FB191" s="169">
        <f t="shared" si="185"/>
        <v>0</v>
      </c>
      <c r="FC191" s="169">
        <f t="shared" si="185"/>
        <v>0</v>
      </c>
      <c r="FD191" s="169">
        <f t="shared" si="185"/>
        <v>0</v>
      </c>
      <c r="FE191" s="169">
        <f t="shared" si="185"/>
        <v>0</v>
      </c>
      <c r="FF191" s="169">
        <f t="shared" si="159"/>
        <v>0</v>
      </c>
      <c r="FG191" s="169">
        <f t="shared" si="159"/>
        <v>0</v>
      </c>
      <c r="FH191" s="169">
        <f t="shared" si="159"/>
        <v>0</v>
      </c>
      <c r="FI191" s="169">
        <f t="shared" si="159"/>
        <v>0</v>
      </c>
      <c r="FJ191" s="169">
        <f t="shared" si="159"/>
        <v>0</v>
      </c>
      <c r="FK191" s="169">
        <f t="shared" si="159"/>
        <v>0</v>
      </c>
      <c r="FL191" s="169">
        <f t="shared" si="159"/>
        <v>0</v>
      </c>
      <c r="FM191" s="169">
        <f t="shared" si="159"/>
        <v>0</v>
      </c>
      <c r="FO191" s="169">
        <f t="shared" si="186"/>
        <v>0</v>
      </c>
      <c r="FP191" s="169">
        <f t="shared" si="186"/>
        <v>0</v>
      </c>
      <c r="FQ191" s="169">
        <f t="shared" si="186"/>
        <v>0</v>
      </c>
      <c r="FR191" s="169">
        <f t="shared" si="186"/>
        <v>0</v>
      </c>
      <c r="FS191" s="169">
        <f t="shared" si="186"/>
        <v>0</v>
      </c>
      <c r="FT191" s="169">
        <f t="shared" si="186"/>
        <v>0</v>
      </c>
      <c r="FU191" s="169">
        <f t="shared" si="186"/>
        <v>0</v>
      </c>
      <c r="FV191" s="169">
        <f t="shared" si="186"/>
        <v>0</v>
      </c>
      <c r="FW191" s="169">
        <f t="shared" si="186"/>
        <v>0</v>
      </c>
      <c r="FX191" s="169">
        <f t="shared" si="186"/>
        <v>0</v>
      </c>
      <c r="FY191" s="169">
        <f t="shared" si="186"/>
        <v>0</v>
      </c>
      <c r="FZ191" s="169">
        <f t="shared" si="186"/>
        <v>0</v>
      </c>
      <c r="GA191" s="169">
        <f t="shared" si="186"/>
        <v>0</v>
      </c>
      <c r="GB191" s="169">
        <f t="shared" si="186"/>
        <v>0</v>
      </c>
      <c r="GC191" s="169">
        <f t="shared" si="186"/>
        <v>0</v>
      </c>
      <c r="GD191" s="169">
        <f t="shared" si="186"/>
        <v>0</v>
      </c>
      <c r="GE191" s="169">
        <f t="shared" si="160"/>
        <v>0</v>
      </c>
      <c r="GF191" s="169">
        <f t="shared" si="160"/>
        <v>0</v>
      </c>
      <c r="GG191" s="169">
        <f t="shared" si="160"/>
        <v>0</v>
      </c>
      <c r="GH191" s="169">
        <f t="shared" si="160"/>
        <v>0</v>
      </c>
      <c r="GI191" s="169">
        <f t="shared" si="160"/>
        <v>0</v>
      </c>
      <c r="GJ191" s="169">
        <f t="shared" si="160"/>
        <v>0</v>
      </c>
      <c r="GK191" s="169">
        <f t="shared" si="160"/>
        <v>0</v>
      </c>
      <c r="GL191" s="169">
        <f t="shared" si="160"/>
        <v>0</v>
      </c>
    </row>
    <row r="192" spans="1:194" s="169" customFormat="1" hidden="1">
      <c r="A192" s="499"/>
      <c r="B192" s="499"/>
      <c r="D192" s="650"/>
      <c r="E192" s="450"/>
      <c r="F192" s="450"/>
      <c r="G192" s="450"/>
      <c r="H192" s="500"/>
      <c r="I192" s="452"/>
      <c r="J192" s="453"/>
      <c r="K192" s="453"/>
      <c r="L192" s="450"/>
      <c r="M192" s="450"/>
      <c r="N192" s="454"/>
      <c r="O192" s="455">
        <f t="shared" si="167"/>
        <v>0</v>
      </c>
      <c r="P192" s="456"/>
      <c r="Q192" s="457">
        <f t="shared" si="168"/>
        <v>0</v>
      </c>
      <c r="R192" s="457">
        <f t="shared" si="169"/>
        <v>0</v>
      </c>
      <c r="S192" s="458" t="e">
        <f>#REF!</f>
        <v>#REF!</v>
      </c>
      <c r="T192" s="458">
        <v>86</v>
      </c>
      <c r="U192" s="458" t="e">
        <f t="shared" si="170"/>
        <v>#REF!</v>
      </c>
      <c r="V192" s="459"/>
      <c r="W192" s="459"/>
      <c r="X192" s="460">
        <f t="shared" si="171"/>
        <v>0</v>
      </c>
      <c r="Y192" s="461">
        <f t="shared" si="175"/>
        <v>0</v>
      </c>
      <c r="Z192" s="510"/>
      <c r="AA192" s="463"/>
      <c r="AB192" s="464"/>
      <c r="AC192" s="464"/>
      <c r="AD192" s="464"/>
      <c r="AE192" s="465"/>
      <c r="AF192" s="466">
        <f t="shared" si="176"/>
        <v>0</v>
      </c>
      <c r="AG192" s="488"/>
      <c r="AH192" s="469"/>
      <c r="AI192" s="469"/>
      <c r="AJ192" s="469"/>
      <c r="AK192" s="469"/>
      <c r="AL192" s="469"/>
      <c r="AM192" s="469"/>
      <c r="AN192" s="469"/>
      <c r="AO192" s="471">
        <f t="shared" si="177"/>
        <v>0</v>
      </c>
      <c r="AP192" s="497"/>
      <c r="AQ192" s="496"/>
      <c r="AR192" s="496"/>
      <c r="AS192" s="496"/>
      <c r="AT192" s="514"/>
      <c r="AU192" s="469"/>
      <c r="AV192" s="469"/>
      <c r="AW192" s="475"/>
      <c r="AX192" s="471">
        <f t="shared" si="178"/>
        <v>0</v>
      </c>
      <c r="AY192" s="497"/>
      <c r="AZ192" s="469"/>
      <c r="BA192" s="469"/>
      <c r="BB192" s="478"/>
      <c r="BC192" s="469"/>
      <c r="BD192" s="469"/>
      <c r="BE192" s="469"/>
      <c r="BF192" s="475"/>
      <c r="BG192" s="479">
        <f t="shared" si="147"/>
        <v>0</v>
      </c>
      <c r="BH192" s="480"/>
      <c r="BI192" s="481"/>
      <c r="BJ192" s="481"/>
      <c r="BK192" s="481"/>
      <c r="BL192" s="482"/>
      <c r="BM192" s="481"/>
      <c r="BN192" s="481"/>
      <c r="BO192" s="483"/>
      <c r="BP192" s="482">
        <f t="shared" si="133"/>
        <v>0</v>
      </c>
      <c r="BQ192" s="479">
        <f t="shared" si="155"/>
        <v>0</v>
      </c>
      <c r="BR192" s="480"/>
      <c r="BS192" s="481"/>
      <c r="BT192" s="481"/>
      <c r="BU192" s="481"/>
      <c r="BV192" s="482" t="str">
        <f t="shared" si="148"/>
        <v/>
      </c>
      <c r="BW192" s="481"/>
      <c r="BX192" s="481"/>
      <c r="BY192" s="483"/>
      <c r="BZ192" s="482">
        <f t="shared" si="161"/>
        <v>0</v>
      </c>
      <c r="CA192" s="479">
        <f t="shared" si="179"/>
        <v>0</v>
      </c>
      <c r="CB192" s="640"/>
      <c r="CC192" s="469"/>
      <c r="CD192" s="469"/>
      <c r="CE192" s="469"/>
      <c r="CF192" s="481"/>
      <c r="CG192" s="481"/>
      <c r="CH192" s="481"/>
      <c r="CI192" s="483"/>
      <c r="CJ192" s="485">
        <f t="shared" si="180"/>
        <v>0</v>
      </c>
      <c r="CK192" s="486">
        <f t="shared" si="172"/>
        <v>0</v>
      </c>
      <c r="CL192" s="479">
        <f t="shared" si="181"/>
        <v>0</v>
      </c>
      <c r="CM192" s="497"/>
      <c r="CN192" s="469"/>
      <c r="CO192" s="469"/>
      <c r="CP192" s="469"/>
      <c r="CQ192" s="469"/>
      <c r="CR192" s="469"/>
      <c r="CS192" s="471">
        <f t="shared" si="182"/>
        <v>0</v>
      </c>
      <c r="CT192" s="488"/>
      <c r="CU192" s="469"/>
      <c r="CV192" s="469"/>
      <c r="CW192" s="469"/>
      <c r="CX192" s="489"/>
      <c r="CY192" s="490"/>
      <c r="CZ192" s="491">
        <f t="shared" si="183"/>
        <v>0</v>
      </c>
      <c r="DA192" s="491">
        <f t="shared" si="162"/>
        <v>0</v>
      </c>
      <c r="DB192" s="491">
        <f t="shared" si="173"/>
        <v>0</v>
      </c>
      <c r="DC192" s="493">
        <f t="shared" si="163"/>
        <v>0</v>
      </c>
      <c r="DD192" s="494">
        <f t="shared" si="152"/>
        <v>0</v>
      </c>
      <c r="DE192" s="494">
        <f t="shared" si="151"/>
        <v>0</v>
      </c>
      <c r="DF192" s="494">
        <f t="shared" si="149"/>
        <v>0</v>
      </c>
      <c r="DG192" s="494">
        <f t="shared" si="164"/>
        <v>0</v>
      </c>
      <c r="DH192" s="494">
        <f t="shared" si="165"/>
        <v>0</v>
      </c>
      <c r="DI192" s="494">
        <f t="shared" si="156"/>
        <v>0</v>
      </c>
      <c r="DJ192" s="494">
        <f t="shared" si="166"/>
        <v>0</v>
      </c>
      <c r="DK192" s="494">
        <f t="shared" si="174"/>
        <v>0</v>
      </c>
      <c r="DL192" s="479">
        <f t="shared" si="157"/>
        <v>0</v>
      </c>
      <c r="DQ192" s="169">
        <f t="shared" si="184"/>
        <v>0</v>
      </c>
      <c r="DR192" s="169">
        <f t="shared" si="184"/>
        <v>0</v>
      </c>
      <c r="DS192" s="169">
        <f t="shared" si="184"/>
        <v>0</v>
      </c>
      <c r="DT192" s="169">
        <f t="shared" si="184"/>
        <v>0</v>
      </c>
      <c r="DU192" s="169">
        <f t="shared" si="184"/>
        <v>0</v>
      </c>
      <c r="DV192" s="169">
        <f t="shared" si="184"/>
        <v>0</v>
      </c>
      <c r="DW192" s="169">
        <f t="shared" si="184"/>
        <v>0</v>
      </c>
      <c r="DX192" s="169">
        <f t="shared" si="184"/>
        <v>0</v>
      </c>
      <c r="DY192" s="169">
        <f t="shared" si="184"/>
        <v>0</v>
      </c>
      <c r="DZ192" s="169">
        <f t="shared" si="184"/>
        <v>0</v>
      </c>
      <c r="EA192" s="169">
        <f t="shared" si="184"/>
        <v>0</v>
      </c>
      <c r="EB192" s="169">
        <f t="shared" si="184"/>
        <v>0</v>
      </c>
      <c r="EC192" s="169">
        <f t="shared" si="184"/>
        <v>0</v>
      </c>
      <c r="ED192" s="169">
        <f t="shared" si="184"/>
        <v>0</v>
      </c>
      <c r="EE192" s="169">
        <f t="shared" si="184"/>
        <v>0</v>
      </c>
      <c r="EF192" s="169">
        <f t="shared" si="184"/>
        <v>0</v>
      </c>
      <c r="EG192" s="169">
        <f t="shared" si="158"/>
        <v>0</v>
      </c>
      <c r="EH192" s="169">
        <f t="shared" si="158"/>
        <v>0</v>
      </c>
      <c r="EI192" s="169">
        <f t="shared" si="158"/>
        <v>0</v>
      </c>
      <c r="EJ192" s="169">
        <f t="shared" si="158"/>
        <v>0</v>
      </c>
      <c r="EK192" s="169">
        <f t="shared" si="158"/>
        <v>0</v>
      </c>
      <c r="EL192" s="169">
        <f t="shared" si="158"/>
        <v>0</v>
      </c>
      <c r="EM192" s="169">
        <f t="shared" si="158"/>
        <v>0</v>
      </c>
      <c r="EN192" s="169">
        <f t="shared" si="158"/>
        <v>0</v>
      </c>
      <c r="EP192" s="169">
        <f t="shared" si="185"/>
        <v>0</v>
      </c>
      <c r="EQ192" s="169">
        <f t="shared" si="185"/>
        <v>0</v>
      </c>
      <c r="ER192" s="169">
        <f t="shared" si="185"/>
        <v>0</v>
      </c>
      <c r="ES192" s="169">
        <f t="shared" si="185"/>
        <v>0</v>
      </c>
      <c r="ET192" s="169">
        <f t="shared" si="185"/>
        <v>0</v>
      </c>
      <c r="EU192" s="169">
        <f t="shared" si="185"/>
        <v>0</v>
      </c>
      <c r="EV192" s="169">
        <f t="shared" si="185"/>
        <v>0</v>
      </c>
      <c r="EW192" s="169">
        <f t="shared" si="185"/>
        <v>0</v>
      </c>
      <c r="EX192" s="169">
        <f t="shared" si="185"/>
        <v>0</v>
      </c>
      <c r="EY192" s="169">
        <f t="shared" si="185"/>
        <v>0</v>
      </c>
      <c r="EZ192" s="169">
        <f t="shared" si="185"/>
        <v>0</v>
      </c>
      <c r="FA192" s="169">
        <f t="shared" si="185"/>
        <v>0</v>
      </c>
      <c r="FB192" s="169">
        <f t="shared" si="185"/>
        <v>0</v>
      </c>
      <c r="FC192" s="169">
        <f t="shared" si="185"/>
        <v>0</v>
      </c>
      <c r="FD192" s="169">
        <f t="shared" si="185"/>
        <v>0</v>
      </c>
      <c r="FE192" s="169">
        <f t="shared" si="185"/>
        <v>0</v>
      </c>
      <c r="FF192" s="169">
        <f t="shared" si="159"/>
        <v>0</v>
      </c>
      <c r="FG192" s="169">
        <f t="shared" si="159"/>
        <v>0</v>
      </c>
      <c r="FH192" s="169">
        <f t="shared" si="159"/>
        <v>0</v>
      </c>
      <c r="FI192" s="169">
        <f t="shared" si="159"/>
        <v>0</v>
      </c>
      <c r="FJ192" s="169">
        <f t="shared" si="159"/>
        <v>0</v>
      </c>
      <c r="FK192" s="169">
        <f t="shared" si="159"/>
        <v>0</v>
      </c>
      <c r="FL192" s="169">
        <f t="shared" si="159"/>
        <v>0</v>
      </c>
      <c r="FM192" s="169">
        <f t="shared" si="159"/>
        <v>0</v>
      </c>
      <c r="FO192" s="169">
        <f t="shared" si="186"/>
        <v>0</v>
      </c>
      <c r="FP192" s="169">
        <f t="shared" si="186"/>
        <v>0</v>
      </c>
      <c r="FQ192" s="169">
        <f t="shared" si="186"/>
        <v>0</v>
      </c>
      <c r="FR192" s="169">
        <f t="shared" si="186"/>
        <v>0</v>
      </c>
      <c r="FS192" s="169">
        <f t="shared" si="186"/>
        <v>0</v>
      </c>
      <c r="FT192" s="169">
        <f t="shared" si="186"/>
        <v>0</v>
      </c>
      <c r="FU192" s="169">
        <f t="shared" si="186"/>
        <v>0</v>
      </c>
      <c r="FV192" s="169">
        <f t="shared" si="186"/>
        <v>0</v>
      </c>
      <c r="FW192" s="169">
        <f t="shared" si="186"/>
        <v>0</v>
      </c>
      <c r="FX192" s="169">
        <f t="shared" si="186"/>
        <v>0</v>
      </c>
      <c r="FY192" s="169">
        <f t="shared" si="186"/>
        <v>0</v>
      </c>
      <c r="FZ192" s="169">
        <f t="shared" si="186"/>
        <v>0</v>
      </c>
      <c r="GA192" s="169">
        <f t="shared" si="186"/>
        <v>0</v>
      </c>
      <c r="GB192" s="169">
        <f t="shared" si="186"/>
        <v>0</v>
      </c>
      <c r="GC192" s="169">
        <f t="shared" si="186"/>
        <v>0</v>
      </c>
      <c r="GD192" s="169">
        <f t="shared" si="186"/>
        <v>0</v>
      </c>
      <c r="GE192" s="169">
        <f t="shared" si="160"/>
        <v>0</v>
      </c>
      <c r="GF192" s="169">
        <f t="shared" si="160"/>
        <v>0</v>
      </c>
      <c r="GG192" s="169">
        <f t="shared" si="160"/>
        <v>0</v>
      </c>
      <c r="GH192" s="169">
        <f t="shared" si="160"/>
        <v>0</v>
      </c>
      <c r="GI192" s="169">
        <f t="shared" si="160"/>
        <v>0</v>
      </c>
      <c r="GJ192" s="169">
        <f t="shared" si="160"/>
        <v>0</v>
      </c>
      <c r="GK192" s="169">
        <f t="shared" si="160"/>
        <v>0</v>
      </c>
      <c r="GL192" s="169">
        <f t="shared" si="160"/>
        <v>0</v>
      </c>
    </row>
    <row r="193" spans="1:194" s="642" customFormat="1" ht="13.5" hidden="1" thickBot="1">
      <c r="A193" s="641"/>
      <c r="B193" s="641"/>
      <c r="D193" s="651"/>
      <c r="E193" s="575"/>
      <c r="F193" s="575"/>
      <c r="G193" s="575"/>
      <c r="H193" s="576"/>
      <c r="I193" s="577"/>
      <c r="J193" s="578"/>
      <c r="K193" s="578"/>
      <c r="L193" s="575"/>
      <c r="M193" s="575"/>
      <c r="N193" s="579"/>
      <c r="O193" s="580">
        <f t="shared" si="167"/>
        <v>0</v>
      </c>
      <c r="P193" s="581"/>
      <c r="Q193" s="582">
        <f t="shared" si="168"/>
        <v>0</v>
      </c>
      <c r="R193" s="582">
        <f t="shared" si="169"/>
        <v>0</v>
      </c>
      <c r="S193" s="583" t="e">
        <f>#REF!</f>
        <v>#REF!</v>
      </c>
      <c r="T193" s="583">
        <v>87</v>
      </c>
      <c r="U193" s="583" t="e">
        <f t="shared" si="170"/>
        <v>#REF!</v>
      </c>
      <c r="V193" s="584"/>
      <c r="W193" s="584"/>
      <c r="X193" s="585">
        <f t="shared" si="171"/>
        <v>0</v>
      </c>
      <c r="Y193" s="586">
        <f t="shared" si="175"/>
        <v>0</v>
      </c>
      <c r="Z193" s="652"/>
      <c r="AA193" s="588"/>
      <c r="AB193" s="589"/>
      <c r="AC193" s="589"/>
      <c r="AD193" s="589"/>
      <c r="AE193" s="590"/>
      <c r="AF193" s="591">
        <f t="shared" si="176"/>
        <v>0</v>
      </c>
      <c r="AG193" s="556"/>
      <c r="AH193" s="540"/>
      <c r="AI193" s="540"/>
      <c r="AJ193" s="540"/>
      <c r="AK193" s="540"/>
      <c r="AL193" s="540"/>
      <c r="AM193" s="540"/>
      <c r="AN193" s="540"/>
      <c r="AO193" s="542">
        <f t="shared" si="177"/>
        <v>0</v>
      </c>
      <c r="AP193" s="537"/>
      <c r="AQ193" s="538"/>
      <c r="AR193" s="538"/>
      <c r="AS193" s="538"/>
      <c r="AT193" s="539"/>
      <c r="AU193" s="540"/>
      <c r="AV193" s="540"/>
      <c r="AW193" s="541"/>
      <c r="AX193" s="542">
        <f t="shared" si="178"/>
        <v>0</v>
      </c>
      <c r="AY193" s="537"/>
      <c r="AZ193" s="540"/>
      <c r="BA193" s="540"/>
      <c r="BB193" s="592"/>
      <c r="BC193" s="540"/>
      <c r="BD193" s="540"/>
      <c r="BE193" s="540"/>
      <c r="BF193" s="541"/>
      <c r="BG193" s="562">
        <f t="shared" si="147"/>
        <v>0</v>
      </c>
      <c r="BH193" s="593"/>
      <c r="BI193" s="552"/>
      <c r="BJ193" s="552"/>
      <c r="BK193" s="552"/>
      <c r="BL193" s="594"/>
      <c r="BM193" s="552"/>
      <c r="BN193" s="552"/>
      <c r="BO193" s="553"/>
      <c r="BP193" s="594">
        <f t="shared" si="133"/>
        <v>0</v>
      </c>
      <c r="BQ193" s="562">
        <f t="shared" si="155"/>
        <v>0</v>
      </c>
      <c r="BR193" s="593"/>
      <c r="BS193" s="552"/>
      <c r="BT193" s="552"/>
      <c r="BU193" s="552"/>
      <c r="BV193" s="594" t="str">
        <f t="shared" si="148"/>
        <v/>
      </c>
      <c r="BW193" s="552"/>
      <c r="BX193" s="552"/>
      <c r="BY193" s="553"/>
      <c r="BZ193" s="594">
        <f t="shared" si="161"/>
        <v>0</v>
      </c>
      <c r="CA193" s="562">
        <f t="shared" si="179"/>
        <v>0</v>
      </c>
      <c r="CB193" s="537"/>
      <c r="CC193" s="578"/>
      <c r="CD193" s="578"/>
      <c r="CE193" s="578"/>
      <c r="CF193" s="578"/>
      <c r="CG193" s="578"/>
      <c r="CH193" s="578"/>
      <c r="CI193" s="578"/>
      <c r="CJ193" s="554">
        <f t="shared" si="180"/>
        <v>0</v>
      </c>
      <c r="CK193" s="653">
        <f t="shared" si="172"/>
        <v>0</v>
      </c>
      <c r="CL193" s="562">
        <f t="shared" si="181"/>
        <v>0</v>
      </c>
      <c r="CM193" s="1182"/>
      <c r="CN193" s="540"/>
      <c r="CO193" s="540"/>
      <c r="CP193" s="540"/>
      <c r="CQ193" s="540"/>
      <c r="CR193" s="540"/>
      <c r="CS193" s="542">
        <f t="shared" si="182"/>
        <v>0</v>
      </c>
      <c r="CT193" s="556"/>
      <c r="CU193" s="540"/>
      <c r="CV193" s="540"/>
      <c r="CW193" s="540"/>
      <c r="CX193" s="557"/>
      <c r="CY193" s="558"/>
      <c r="CZ193" s="559">
        <f t="shared" si="183"/>
        <v>0</v>
      </c>
      <c r="DA193" s="559">
        <f t="shared" si="162"/>
        <v>0</v>
      </c>
      <c r="DB193" s="559">
        <f t="shared" si="173"/>
        <v>0</v>
      </c>
      <c r="DC193" s="560">
        <f t="shared" si="163"/>
        <v>0</v>
      </c>
      <c r="DD193" s="561">
        <f t="shared" si="152"/>
        <v>0</v>
      </c>
      <c r="DE193" s="561">
        <f t="shared" si="151"/>
        <v>0</v>
      </c>
      <c r="DF193" s="561">
        <f t="shared" si="149"/>
        <v>0</v>
      </c>
      <c r="DG193" s="561">
        <f t="shared" si="164"/>
        <v>0</v>
      </c>
      <c r="DH193" s="561">
        <f t="shared" si="165"/>
        <v>0</v>
      </c>
      <c r="DI193" s="561">
        <f t="shared" si="156"/>
        <v>0</v>
      </c>
      <c r="DJ193" s="561">
        <f t="shared" si="166"/>
        <v>0</v>
      </c>
      <c r="DK193" s="561">
        <f t="shared" si="174"/>
        <v>0</v>
      </c>
      <c r="DL193" s="562">
        <f t="shared" si="157"/>
        <v>0</v>
      </c>
      <c r="DQ193" s="169">
        <f t="shared" si="184"/>
        <v>0</v>
      </c>
      <c r="DR193" s="169">
        <f t="shared" si="184"/>
        <v>0</v>
      </c>
      <c r="DS193" s="169">
        <f t="shared" si="184"/>
        <v>0</v>
      </c>
      <c r="DT193" s="169">
        <f t="shared" si="184"/>
        <v>0</v>
      </c>
      <c r="DU193" s="169">
        <f t="shared" si="184"/>
        <v>0</v>
      </c>
      <c r="DV193" s="169">
        <f t="shared" si="184"/>
        <v>0</v>
      </c>
      <c r="DW193" s="169">
        <f t="shared" si="184"/>
        <v>0</v>
      </c>
      <c r="DX193" s="169">
        <f t="shared" si="184"/>
        <v>0</v>
      </c>
      <c r="DY193" s="169">
        <f t="shared" si="184"/>
        <v>0</v>
      </c>
      <c r="DZ193" s="169">
        <f t="shared" si="184"/>
        <v>0</v>
      </c>
      <c r="EA193" s="169">
        <f t="shared" si="184"/>
        <v>0</v>
      </c>
      <c r="EB193" s="169">
        <f t="shared" si="184"/>
        <v>0</v>
      </c>
      <c r="EC193" s="169">
        <f t="shared" si="184"/>
        <v>0</v>
      </c>
      <c r="ED193" s="169">
        <f t="shared" si="184"/>
        <v>0</v>
      </c>
      <c r="EE193" s="169">
        <f t="shared" si="184"/>
        <v>0</v>
      </c>
      <c r="EF193" s="169">
        <f t="shared" si="184"/>
        <v>0</v>
      </c>
      <c r="EG193" s="169">
        <f t="shared" si="158"/>
        <v>0</v>
      </c>
      <c r="EH193" s="169">
        <f t="shared" si="158"/>
        <v>0</v>
      </c>
      <c r="EI193" s="169">
        <f t="shared" si="158"/>
        <v>0</v>
      </c>
      <c r="EJ193" s="169">
        <f t="shared" si="158"/>
        <v>0</v>
      </c>
      <c r="EK193" s="169">
        <f t="shared" si="158"/>
        <v>0</v>
      </c>
      <c r="EL193" s="169">
        <f t="shared" si="158"/>
        <v>0</v>
      </c>
      <c r="EM193" s="169">
        <f t="shared" si="158"/>
        <v>0</v>
      </c>
      <c r="EN193" s="169">
        <f t="shared" si="158"/>
        <v>0</v>
      </c>
      <c r="EP193" s="169">
        <f t="shared" si="185"/>
        <v>0</v>
      </c>
      <c r="EQ193" s="169">
        <f t="shared" si="185"/>
        <v>0</v>
      </c>
      <c r="ER193" s="169">
        <f t="shared" si="185"/>
        <v>0</v>
      </c>
      <c r="ES193" s="169">
        <f t="shared" si="185"/>
        <v>0</v>
      </c>
      <c r="ET193" s="169">
        <f t="shared" si="185"/>
        <v>0</v>
      </c>
      <c r="EU193" s="169">
        <f t="shared" si="185"/>
        <v>0</v>
      </c>
      <c r="EV193" s="169">
        <f t="shared" si="185"/>
        <v>0</v>
      </c>
      <c r="EW193" s="169">
        <f t="shared" si="185"/>
        <v>0</v>
      </c>
      <c r="EX193" s="169">
        <f t="shared" si="185"/>
        <v>0</v>
      </c>
      <c r="EY193" s="169">
        <f t="shared" si="185"/>
        <v>0</v>
      </c>
      <c r="EZ193" s="169">
        <f t="shared" si="185"/>
        <v>0</v>
      </c>
      <c r="FA193" s="169">
        <f t="shared" si="185"/>
        <v>0</v>
      </c>
      <c r="FB193" s="169">
        <f t="shared" si="185"/>
        <v>0</v>
      </c>
      <c r="FC193" s="169">
        <f t="shared" si="185"/>
        <v>0</v>
      </c>
      <c r="FD193" s="169">
        <f t="shared" si="185"/>
        <v>0</v>
      </c>
      <c r="FE193" s="169">
        <f t="shared" si="185"/>
        <v>0</v>
      </c>
      <c r="FF193" s="169">
        <f t="shared" si="159"/>
        <v>0</v>
      </c>
      <c r="FG193" s="169">
        <f t="shared" si="159"/>
        <v>0</v>
      </c>
      <c r="FH193" s="169">
        <f t="shared" si="159"/>
        <v>0</v>
      </c>
      <c r="FI193" s="169">
        <f t="shared" si="159"/>
        <v>0</v>
      </c>
      <c r="FJ193" s="169">
        <f t="shared" si="159"/>
        <v>0</v>
      </c>
      <c r="FK193" s="169">
        <f t="shared" si="159"/>
        <v>0</v>
      </c>
      <c r="FL193" s="169">
        <f t="shared" si="159"/>
        <v>0</v>
      </c>
      <c r="FM193" s="169">
        <f t="shared" si="159"/>
        <v>0</v>
      </c>
      <c r="FO193" s="169">
        <f t="shared" si="186"/>
        <v>0</v>
      </c>
      <c r="FP193" s="169">
        <f t="shared" si="186"/>
        <v>0</v>
      </c>
      <c r="FQ193" s="169">
        <f t="shared" si="186"/>
        <v>0</v>
      </c>
      <c r="FR193" s="169">
        <f t="shared" si="186"/>
        <v>0</v>
      </c>
      <c r="FS193" s="169">
        <f t="shared" si="186"/>
        <v>0</v>
      </c>
      <c r="FT193" s="169">
        <f t="shared" si="186"/>
        <v>0</v>
      </c>
      <c r="FU193" s="169">
        <f t="shared" si="186"/>
        <v>0</v>
      </c>
      <c r="FV193" s="169">
        <f t="shared" si="186"/>
        <v>0</v>
      </c>
      <c r="FW193" s="169">
        <f t="shared" si="186"/>
        <v>0</v>
      </c>
      <c r="FX193" s="169">
        <f t="shared" si="186"/>
        <v>0</v>
      </c>
      <c r="FY193" s="169">
        <f t="shared" si="186"/>
        <v>0</v>
      </c>
      <c r="FZ193" s="169">
        <f t="shared" si="186"/>
        <v>0</v>
      </c>
      <c r="GA193" s="169">
        <f t="shared" si="186"/>
        <v>0</v>
      </c>
      <c r="GB193" s="169">
        <f t="shared" si="186"/>
        <v>0</v>
      </c>
      <c r="GC193" s="169">
        <f t="shared" si="186"/>
        <v>0</v>
      </c>
      <c r="GD193" s="169">
        <f t="shared" si="186"/>
        <v>0</v>
      </c>
      <c r="GE193" s="169">
        <f t="shared" si="160"/>
        <v>0</v>
      </c>
      <c r="GF193" s="169">
        <f t="shared" si="160"/>
        <v>0</v>
      </c>
      <c r="GG193" s="169">
        <f t="shared" si="160"/>
        <v>0</v>
      </c>
      <c r="GH193" s="169">
        <f t="shared" si="160"/>
        <v>0</v>
      </c>
      <c r="GI193" s="169">
        <f t="shared" si="160"/>
        <v>0</v>
      </c>
      <c r="GJ193" s="169">
        <f t="shared" si="160"/>
        <v>0</v>
      </c>
      <c r="GK193" s="169">
        <f t="shared" si="160"/>
        <v>0</v>
      </c>
      <c r="GL193" s="169">
        <f t="shared" si="160"/>
        <v>0</v>
      </c>
    </row>
    <row r="194" spans="1:194" s="654" customFormat="1" ht="25.5" hidden="1">
      <c r="A194" s="402" t="s">
        <v>317</v>
      </c>
      <c r="B194" s="403">
        <f>J$350</f>
        <v>4639648</v>
      </c>
      <c r="D194" s="655"/>
      <c r="E194" s="450"/>
      <c r="F194" s="450"/>
      <c r="G194" s="450"/>
      <c r="H194" s="500"/>
      <c r="I194" s="452"/>
      <c r="J194" s="453"/>
      <c r="K194" s="453"/>
      <c r="L194" s="450"/>
      <c r="M194" s="450"/>
      <c r="N194" s="454"/>
      <c r="O194" s="598">
        <f t="shared" si="167"/>
        <v>0</v>
      </c>
      <c r="P194" s="456"/>
      <c r="Q194" s="600">
        <f t="shared" si="168"/>
        <v>0</v>
      </c>
      <c r="R194" s="600">
        <f t="shared" si="169"/>
        <v>0</v>
      </c>
      <c r="S194" s="601" t="e">
        <f>#REF!</f>
        <v>#REF!</v>
      </c>
      <c r="T194" s="601">
        <v>88</v>
      </c>
      <c r="U194" s="601" t="e">
        <f t="shared" si="170"/>
        <v>#REF!</v>
      </c>
      <c r="V194" s="459"/>
      <c r="W194" s="459"/>
      <c r="X194" s="603">
        <f t="shared" si="171"/>
        <v>0</v>
      </c>
      <c r="Y194" s="604">
        <f t="shared" si="175"/>
        <v>0</v>
      </c>
      <c r="Z194" s="462"/>
      <c r="AA194" s="463"/>
      <c r="AB194" s="464"/>
      <c r="AC194" s="464"/>
      <c r="AD194" s="464"/>
      <c r="AE194" s="465"/>
      <c r="AF194" s="609">
        <f>AA194*AB194</f>
        <v>0</v>
      </c>
      <c r="AG194" s="610"/>
      <c r="AH194" s="574"/>
      <c r="AI194" s="574"/>
      <c r="AJ194" s="574"/>
      <c r="AK194" s="574"/>
      <c r="AL194" s="574"/>
      <c r="AM194" s="574"/>
      <c r="AN194" s="574"/>
      <c r="AO194" s="611">
        <f t="shared" si="177"/>
        <v>0</v>
      </c>
      <c r="AP194" s="656"/>
      <c r="AQ194" s="657"/>
      <c r="AR194" s="657"/>
      <c r="AS194" s="657"/>
      <c r="AT194" s="658"/>
      <c r="AU194" s="574"/>
      <c r="AV194" s="574"/>
      <c r="AW194" s="614"/>
      <c r="AX194" s="611">
        <f t="shared" si="178"/>
        <v>0</v>
      </c>
      <c r="AY194" s="656"/>
      <c r="AZ194" s="574"/>
      <c r="BA194" s="574"/>
      <c r="BB194" s="613"/>
      <c r="BC194" s="574"/>
      <c r="BD194" s="574"/>
      <c r="BE194" s="574"/>
      <c r="BF194" s="614"/>
      <c r="BG194" s="648">
        <f t="shared" si="147"/>
        <v>0</v>
      </c>
      <c r="BH194" s="659"/>
      <c r="BI194" s="617"/>
      <c r="BJ194" s="617"/>
      <c r="BK194" s="617"/>
      <c r="BL194" s="618"/>
      <c r="BM194" s="617"/>
      <c r="BN194" s="617"/>
      <c r="BO194" s="619"/>
      <c r="BP194" s="618">
        <f t="shared" si="133"/>
        <v>0</v>
      </c>
      <c r="BQ194" s="648">
        <f t="shared" si="155"/>
        <v>0</v>
      </c>
      <c r="BR194" s="659"/>
      <c r="BS194" s="617"/>
      <c r="BT194" s="617"/>
      <c r="BU194" s="617"/>
      <c r="BV194" s="618" t="str">
        <f t="shared" si="148"/>
        <v/>
      </c>
      <c r="BW194" s="617"/>
      <c r="BX194" s="617"/>
      <c r="BY194" s="619"/>
      <c r="BZ194" s="618">
        <f t="shared" si="161"/>
        <v>0</v>
      </c>
      <c r="CA194" s="648">
        <f t="shared" si="179"/>
        <v>0</v>
      </c>
      <c r="CB194" s="660"/>
      <c r="CC194" s="574"/>
      <c r="CD194" s="574"/>
      <c r="CE194" s="574"/>
      <c r="CF194" s="617"/>
      <c r="CG194" s="617"/>
      <c r="CH194" s="617"/>
      <c r="CI194" s="619"/>
      <c r="CJ194" s="621">
        <f t="shared" si="180"/>
        <v>0</v>
      </c>
      <c r="CK194" s="486">
        <f t="shared" si="172"/>
        <v>0</v>
      </c>
      <c r="CL194" s="648">
        <f t="shared" si="181"/>
        <v>0</v>
      </c>
      <c r="CM194" s="661"/>
      <c r="CN194" s="574"/>
      <c r="CO194" s="574"/>
      <c r="CP194" s="574"/>
      <c r="CQ194" s="574"/>
      <c r="CR194" s="619"/>
      <c r="CS194" s="621">
        <f t="shared" si="182"/>
        <v>0</v>
      </c>
      <c r="CT194" s="441"/>
      <c r="CU194" s="424"/>
      <c r="CV194" s="424"/>
      <c r="CW194" s="424"/>
      <c r="CX194" s="442"/>
      <c r="CY194" s="443"/>
      <c r="CZ194" s="446">
        <f t="shared" si="183"/>
        <v>0</v>
      </c>
      <c r="DA194" s="446">
        <f t="shared" si="162"/>
        <v>0</v>
      </c>
      <c r="DB194" s="446">
        <f t="shared" si="173"/>
        <v>0</v>
      </c>
      <c r="DC194" s="447">
        <f t="shared" si="163"/>
        <v>0</v>
      </c>
      <c r="DD194" s="448">
        <f t="shared" si="152"/>
        <v>0</v>
      </c>
      <c r="DE194" s="448">
        <f t="shared" si="151"/>
        <v>0</v>
      </c>
      <c r="DF194" s="448">
        <f t="shared" si="149"/>
        <v>0</v>
      </c>
      <c r="DG194" s="448">
        <f t="shared" si="164"/>
        <v>0</v>
      </c>
      <c r="DH194" s="448">
        <f t="shared" si="165"/>
        <v>0</v>
      </c>
      <c r="DI194" s="448">
        <f t="shared" si="156"/>
        <v>0</v>
      </c>
      <c r="DJ194" s="448">
        <f t="shared" si="166"/>
        <v>0</v>
      </c>
      <c r="DK194" s="448">
        <f t="shared" si="174"/>
        <v>0</v>
      </c>
      <c r="DL194" s="432">
        <f t="shared" si="157"/>
        <v>0</v>
      </c>
      <c r="DQ194" s="169">
        <f t="shared" si="184"/>
        <v>0</v>
      </c>
      <c r="DR194" s="169">
        <f t="shared" si="184"/>
        <v>0</v>
      </c>
      <c r="DS194" s="169">
        <f t="shared" si="184"/>
        <v>0</v>
      </c>
      <c r="DT194" s="169">
        <f t="shared" si="184"/>
        <v>0</v>
      </c>
      <c r="DU194" s="169">
        <f t="shared" si="184"/>
        <v>0</v>
      </c>
      <c r="DV194" s="169">
        <f t="shared" si="184"/>
        <v>0</v>
      </c>
      <c r="DW194" s="169">
        <f t="shared" si="184"/>
        <v>0</v>
      </c>
      <c r="DX194" s="169">
        <f t="shared" si="184"/>
        <v>0</v>
      </c>
      <c r="DY194" s="169">
        <f t="shared" si="184"/>
        <v>0</v>
      </c>
      <c r="DZ194" s="169">
        <f t="shared" si="184"/>
        <v>0</v>
      </c>
      <c r="EA194" s="169">
        <f t="shared" si="184"/>
        <v>0</v>
      </c>
      <c r="EB194" s="169">
        <f t="shared" si="184"/>
        <v>0</v>
      </c>
      <c r="EC194" s="169">
        <f t="shared" si="184"/>
        <v>0</v>
      </c>
      <c r="ED194" s="169">
        <f t="shared" si="184"/>
        <v>0</v>
      </c>
      <c r="EE194" s="169">
        <f t="shared" si="184"/>
        <v>0</v>
      </c>
      <c r="EF194" s="169">
        <f t="shared" si="184"/>
        <v>0</v>
      </c>
      <c r="EG194" s="169">
        <f t="shared" ref="EG194:EN209" si="187">IF($I194=EG$3,$X194,0)</f>
        <v>0</v>
      </c>
      <c r="EH194" s="169">
        <f t="shared" si="187"/>
        <v>0</v>
      </c>
      <c r="EI194" s="169">
        <f t="shared" si="187"/>
        <v>0</v>
      </c>
      <c r="EJ194" s="169">
        <f t="shared" si="187"/>
        <v>0</v>
      </c>
      <c r="EK194" s="169">
        <f t="shared" si="187"/>
        <v>0</v>
      </c>
      <c r="EL194" s="169">
        <f t="shared" si="187"/>
        <v>0</v>
      </c>
      <c r="EM194" s="169">
        <f t="shared" si="187"/>
        <v>0</v>
      </c>
      <c r="EN194" s="169">
        <f t="shared" si="187"/>
        <v>0</v>
      </c>
      <c r="EP194" s="169">
        <f t="shared" si="185"/>
        <v>0</v>
      </c>
      <c r="EQ194" s="169">
        <f t="shared" si="185"/>
        <v>0</v>
      </c>
      <c r="ER194" s="169">
        <f t="shared" si="185"/>
        <v>0</v>
      </c>
      <c r="ES194" s="169">
        <f t="shared" si="185"/>
        <v>0</v>
      </c>
      <c r="ET194" s="169">
        <f t="shared" si="185"/>
        <v>0</v>
      </c>
      <c r="EU194" s="169">
        <f t="shared" si="185"/>
        <v>0</v>
      </c>
      <c r="EV194" s="169">
        <f t="shared" si="185"/>
        <v>0</v>
      </c>
      <c r="EW194" s="169">
        <f t="shared" si="185"/>
        <v>0</v>
      </c>
      <c r="EX194" s="169">
        <f t="shared" si="185"/>
        <v>0</v>
      </c>
      <c r="EY194" s="169">
        <f t="shared" si="185"/>
        <v>0</v>
      </c>
      <c r="EZ194" s="169">
        <f t="shared" si="185"/>
        <v>0</v>
      </c>
      <c r="FA194" s="169">
        <f t="shared" si="185"/>
        <v>0</v>
      </c>
      <c r="FB194" s="169">
        <f t="shared" si="185"/>
        <v>0</v>
      </c>
      <c r="FC194" s="169">
        <f t="shared" si="185"/>
        <v>0</v>
      </c>
      <c r="FD194" s="169">
        <f t="shared" si="185"/>
        <v>0</v>
      </c>
      <c r="FE194" s="169">
        <f t="shared" si="185"/>
        <v>0</v>
      </c>
      <c r="FF194" s="169">
        <f t="shared" si="159"/>
        <v>0</v>
      </c>
      <c r="FG194" s="169">
        <f t="shared" si="159"/>
        <v>0</v>
      </c>
      <c r="FH194" s="169">
        <f t="shared" si="159"/>
        <v>0</v>
      </c>
      <c r="FI194" s="169">
        <f t="shared" si="159"/>
        <v>0</v>
      </c>
      <c r="FJ194" s="169">
        <f t="shared" si="159"/>
        <v>0</v>
      </c>
      <c r="FK194" s="169">
        <f t="shared" si="159"/>
        <v>0</v>
      </c>
      <c r="FL194" s="169">
        <f t="shared" si="159"/>
        <v>0</v>
      </c>
      <c r="FM194" s="169">
        <f t="shared" si="159"/>
        <v>0</v>
      </c>
      <c r="FO194" s="169">
        <f t="shared" si="186"/>
        <v>0</v>
      </c>
      <c r="FP194" s="169">
        <f t="shared" si="186"/>
        <v>0</v>
      </c>
      <c r="FQ194" s="169">
        <f t="shared" si="186"/>
        <v>0</v>
      </c>
      <c r="FR194" s="169">
        <f t="shared" si="186"/>
        <v>0</v>
      </c>
      <c r="FS194" s="169">
        <f t="shared" si="186"/>
        <v>0</v>
      </c>
      <c r="FT194" s="169">
        <f t="shared" si="186"/>
        <v>0</v>
      </c>
      <c r="FU194" s="169">
        <f t="shared" si="186"/>
        <v>0</v>
      </c>
      <c r="FV194" s="169">
        <f t="shared" si="186"/>
        <v>0</v>
      </c>
      <c r="FW194" s="169">
        <f t="shared" si="186"/>
        <v>0</v>
      </c>
      <c r="FX194" s="169">
        <f t="shared" si="186"/>
        <v>0</v>
      </c>
      <c r="FY194" s="169">
        <f t="shared" si="186"/>
        <v>0</v>
      </c>
      <c r="FZ194" s="169">
        <f t="shared" si="186"/>
        <v>0</v>
      </c>
      <c r="GA194" s="169">
        <f t="shared" si="186"/>
        <v>0</v>
      </c>
      <c r="GB194" s="169">
        <f t="shared" si="186"/>
        <v>0</v>
      </c>
      <c r="GC194" s="169">
        <f t="shared" si="186"/>
        <v>0</v>
      </c>
      <c r="GD194" s="169">
        <f t="shared" si="186"/>
        <v>0</v>
      </c>
      <c r="GE194" s="169">
        <f t="shared" si="160"/>
        <v>0</v>
      </c>
      <c r="GF194" s="169">
        <f t="shared" si="160"/>
        <v>0</v>
      </c>
      <c r="GG194" s="169">
        <f t="shared" si="160"/>
        <v>0</v>
      </c>
      <c r="GH194" s="169">
        <f t="shared" si="160"/>
        <v>0</v>
      </c>
      <c r="GI194" s="169">
        <f t="shared" si="160"/>
        <v>0</v>
      </c>
      <c r="GJ194" s="169">
        <f t="shared" si="160"/>
        <v>0</v>
      </c>
      <c r="GK194" s="169">
        <f t="shared" si="160"/>
        <v>0</v>
      </c>
      <c r="GL194" s="169">
        <f t="shared" si="160"/>
        <v>0</v>
      </c>
    </row>
    <row r="195" spans="1:194" s="654" customFormat="1" ht="25.5" hidden="1">
      <c r="A195" s="402" t="s">
        <v>318</v>
      </c>
      <c r="B195" s="403">
        <f>L$344</f>
        <v>2377514.2425875412</v>
      </c>
      <c r="D195" s="662"/>
      <c r="E195" s="450"/>
      <c r="F195" s="450"/>
      <c r="G195" s="450"/>
      <c r="H195" s="500"/>
      <c r="I195" s="452"/>
      <c r="J195" s="453"/>
      <c r="K195" s="453"/>
      <c r="L195" s="450"/>
      <c r="M195" s="450"/>
      <c r="N195" s="454"/>
      <c r="O195" s="455">
        <f t="shared" si="167"/>
        <v>0</v>
      </c>
      <c r="P195" s="456"/>
      <c r="Q195" s="457">
        <f t="shared" si="168"/>
        <v>0</v>
      </c>
      <c r="R195" s="457">
        <f t="shared" si="169"/>
        <v>0</v>
      </c>
      <c r="S195" s="458" t="e">
        <f>#REF!</f>
        <v>#REF!</v>
      </c>
      <c r="T195" s="458">
        <v>89</v>
      </c>
      <c r="U195" s="458" t="e">
        <f t="shared" si="170"/>
        <v>#REF!</v>
      </c>
      <c r="V195" s="459"/>
      <c r="W195" s="459"/>
      <c r="X195" s="460">
        <f t="shared" si="171"/>
        <v>0</v>
      </c>
      <c r="Y195" s="461">
        <f t="shared" si="175"/>
        <v>0</v>
      </c>
      <c r="Z195" s="462"/>
      <c r="AA195" s="463"/>
      <c r="AB195" s="464"/>
      <c r="AC195" s="464"/>
      <c r="AD195" s="464"/>
      <c r="AE195" s="465"/>
      <c r="AF195" s="466">
        <f t="shared" si="176"/>
        <v>0</v>
      </c>
      <c r="AG195" s="488"/>
      <c r="AH195" s="469"/>
      <c r="AI195" s="469"/>
      <c r="AJ195" s="469"/>
      <c r="AK195" s="469"/>
      <c r="AL195" s="469"/>
      <c r="AM195" s="469"/>
      <c r="AN195" s="469"/>
      <c r="AO195" s="471">
        <f t="shared" si="177"/>
        <v>0</v>
      </c>
      <c r="AP195" s="497"/>
      <c r="AQ195" s="496"/>
      <c r="AR195" s="496"/>
      <c r="AS195" s="496"/>
      <c r="AT195" s="514"/>
      <c r="AU195" s="469"/>
      <c r="AV195" s="469"/>
      <c r="AW195" s="475"/>
      <c r="AX195" s="471">
        <f t="shared" si="178"/>
        <v>0</v>
      </c>
      <c r="AY195" s="497"/>
      <c r="AZ195" s="469"/>
      <c r="BA195" s="469"/>
      <c r="BB195" s="478"/>
      <c r="BC195" s="469"/>
      <c r="BD195" s="469"/>
      <c r="BE195" s="469"/>
      <c r="BF195" s="475"/>
      <c r="BG195" s="479">
        <f t="shared" si="147"/>
        <v>0</v>
      </c>
      <c r="BH195" s="480"/>
      <c r="BI195" s="481"/>
      <c r="BJ195" s="481"/>
      <c r="BK195" s="481"/>
      <c r="BL195" s="482"/>
      <c r="BM195" s="481"/>
      <c r="BN195" s="481"/>
      <c r="BO195" s="483"/>
      <c r="BP195" s="482">
        <f t="shared" si="133"/>
        <v>0</v>
      </c>
      <c r="BQ195" s="479">
        <f t="shared" si="155"/>
        <v>0</v>
      </c>
      <c r="BR195" s="480"/>
      <c r="BS195" s="481"/>
      <c r="BT195" s="481"/>
      <c r="BU195" s="481"/>
      <c r="BV195" s="482" t="str">
        <f t="shared" si="148"/>
        <v/>
      </c>
      <c r="BW195" s="481"/>
      <c r="BX195" s="481"/>
      <c r="BY195" s="483"/>
      <c r="BZ195" s="482">
        <f t="shared" si="161"/>
        <v>0</v>
      </c>
      <c r="CA195" s="479">
        <f t="shared" si="179"/>
        <v>0</v>
      </c>
      <c r="CB195" s="640"/>
      <c r="CC195" s="469"/>
      <c r="CD195" s="469"/>
      <c r="CE195" s="469"/>
      <c r="CF195" s="481"/>
      <c r="CG195" s="481"/>
      <c r="CH195" s="481"/>
      <c r="CI195" s="483"/>
      <c r="CJ195" s="485">
        <f t="shared" si="180"/>
        <v>0</v>
      </c>
      <c r="CK195" s="486">
        <f t="shared" si="172"/>
        <v>0</v>
      </c>
      <c r="CL195" s="479">
        <f t="shared" si="181"/>
        <v>0</v>
      </c>
      <c r="CM195" s="663"/>
      <c r="CN195" s="469"/>
      <c r="CO195" s="469"/>
      <c r="CP195" s="574"/>
      <c r="CQ195" s="574"/>
      <c r="CR195" s="483"/>
      <c r="CS195" s="485">
        <f t="shared" si="182"/>
        <v>0</v>
      </c>
      <c r="CT195" s="488"/>
      <c r="CU195" s="469"/>
      <c r="CV195" s="469"/>
      <c r="CW195" s="469"/>
      <c r="CX195" s="489"/>
      <c r="CY195" s="490"/>
      <c r="CZ195" s="491">
        <f t="shared" si="183"/>
        <v>0</v>
      </c>
      <c r="DA195" s="491">
        <f t="shared" si="162"/>
        <v>0</v>
      </c>
      <c r="DB195" s="491">
        <f t="shared" si="173"/>
        <v>0</v>
      </c>
      <c r="DC195" s="493">
        <f t="shared" si="163"/>
        <v>0</v>
      </c>
      <c r="DD195" s="494">
        <f t="shared" si="152"/>
        <v>0</v>
      </c>
      <c r="DE195" s="494">
        <f t="shared" si="151"/>
        <v>0</v>
      </c>
      <c r="DF195" s="494">
        <f t="shared" si="149"/>
        <v>0</v>
      </c>
      <c r="DG195" s="494">
        <f t="shared" si="164"/>
        <v>0</v>
      </c>
      <c r="DH195" s="494">
        <f t="shared" si="165"/>
        <v>0</v>
      </c>
      <c r="DI195" s="494">
        <f t="shared" si="156"/>
        <v>0</v>
      </c>
      <c r="DJ195" s="494">
        <f t="shared" si="166"/>
        <v>0</v>
      </c>
      <c r="DK195" s="494">
        <f t="shared" si="174"/>
        <v>0</v>
      </c>
      <c r="DL195" s="479">
        <f t="shared" si="157"/>
        <v>0</v>
      </c>
      <c r="DQ195" s="169">
        <f t="shared" si="184"/>
        <v>0</v>
      </c>
      <c r="DR195" s="169">
        <f t="shared" si="184"/>
        <v>0</v>
      </c>
      <c r="DS195" s="169">
        <f t="shared" si="184"/>
        <v>0</v>
      </c>
      <c r="DT195" s="169">
        <f t="shared" si="184"/>
        <v>0</v>
      </c>
      <c r="DU195" s="169">
        <f t="shared" si="184"/>
        <v>0</v>
      </c>
      <c r="DV195" s="169">
        <f t="shared" si="184"/>
        <v>0</v>
      </c>
      <c r="DW195" s="169">
        <f t="shared" si="184"/>
        <v>0</v>
      </c>
      <c r="DX195" s="169">
        <f t="shared" si="184"/>
        <v>0</v>
      </c>
      <c r="DY195" s="169">
        <f t="shared" si="184"/>
        <v>0</v>
      </c>
      <c r="DZ195" s="169">
        <f t="shared" si="184"/>
        <v>0</v>
      </c>
      <c r="EA195" s="169">
        <f t="shared" si="184"/>
        <v>0</v>
      </c>
      <c r="EB195" s="169">
        <f t="shared" si="184"/>
        <v>0</v>
      </c>
      <c r="EC195" s="169">
        <f t="shared" si="184"/>
        <v>0</v>
      </c>
      <c r="ED195" s="169">
        <f t="shared" si="184"/>
        <v>0</v>
      </c>
      <c r="EE195" s="169">
        <f t="shared" si="184"/>
        <v>0</v>
      </c>
      <c r="EF195" s="169">
        <f t="shared" si="184"/>
        <v>0</v>
      </c>
      <c r="EG195" s="169">
        <f t="shared" si="187"/>
        <v>0</v>
      </c>
      <c r="EH195" s="169">
        <f t="shared" si="187"/>
        <v>0</v>
      </c>
      <c r="EI195" s="169">
        <f t="shared" si="187"/>
        <v>0</v>
      </c>
      <c r="EJ195" s="169">
        <f t="shared" si="187"/>
        <v>0</v>
      </c>
      <c r="EK195" s="169">
        <f t="shared" si="187"/>
        <v>0</v>
      </c>
      <c r="EL195" s="169">
        <f t="shared" si="187"/>
        <v>0</v>
      </c>
      <c r="EM195" s="169">
        <f t="shared" si="187"/>
        <v>0</v>
      </c>
      <c r="EN195" s="169">
        <f t="shared" si="187"/>
        <v>0</v>
      </c>
      <c r="EP195" s="169">
        <f t="shared" si="185"/>
        <v>0</v>
      </c>
      <c r="EQ195" s="169">
        <f t="shared" si="185"/>
        <v>0</v>
      </c>
      <c r="ER195" s="169">
        <f t="shared" si="185"/>
        <v>0</v>
      </c>
      <c r="ES195" s="169">
        <f t="shared" si="185"/>
        <v>0</v>
      </c>
      <c r="ET195" s="169">
        <f t="shared" si="185"/>
        <v>0</v>
      </c>
      <c r="EU195" s="169">
        <f t="shared" si="185"/>
        <v>0</v>
      </c>
      <c r="EV195" s="169">
        <f t="shared" si="185"/>
        <v>0</v>
      </c>
      <c r="EW195" s="169">
        <f t="shared" si="185"/>
        <v>0</v>
      </c>
      <c r="EX195" s="169">
        <f t="shared" si="185"/>
        <v>0</v>
      </c>
      <c r="EY195" s="169">
        <f t="shared" si="185"/>
        <v>0</v>
      </c>
      <c r="EZ195" s="169">
        <f t="shared" si="185"/>
        <v>0</v>
      </c>
      <c r="FA195" s="169">
        <f t="shared" si="185"/>
        <v>0</v>
      </c>
      <c r="FB195" s="169">
        <f t="shared" si="185"/>
        <v>0</v>
      </c>
      <c r="FC195" s="169">
        <f t="shared" si="185"/>
        <v>0</v>
      </c>
      <c r="FD195" s="169">
        <f t="shared" si="185"/>
        <v>0</v>
      </c>
      <c r="FE195" s="169">
        <f t="shared" si="185"/>
        <v>0</v>
      </c>
      <c r="FF195" s="169">
        <f t="shared" si="159"/>
        <v>0</v>
      </c>
      <c r="FG195" s="169">
        <f t="shared" si="159"/>
        <v>0</v>
      </c>
      <c r="FH195" s="169">
        <f t="shared" si="159"/>
        <v>0</v>
      </c>
      <c r="FI195" s="169">
        <f t="shared" si="159"/>
        <v>0</v>
      </c>
      <c r="FJ195" s="169">
        <f t="shared" si="159"/>
        <v>0</v>
      </c>
      <c r="FK195" s="169">
        <f t="shared" si="159"/>
        <v>0</v>
      </c>
      <c r="FL195" s="169">
        <f t="shared" si="159"/>
        <v>0</v>
      </c>
      <c r="FM195" s="169">
        <f t="shared" si="159"/>
        <v>0</v>
      </c>
      <c r="FO195" s="169">
        <f t="shared" si="186"/>
        <v>0</v>
      </c>
      <c r="FP195" s="169">
        <f t="shared" si="186"/>
        <v>0</v>
      </c>
      <c r="FQ195" s="169">
        <f t="shared" si="186"/>
        <v>0</v>
      </c>
      <c r="FR195" s="169">
        <f t="shared" si="186"/>
        <v>0</v>
      </c>
      <c r="FS195" s="169">
        <f t="shared" si="186"/>
        <v>0</v>
      </c>
      <c r="FT195" s="169">
        <f t="shared" si="186"/>
        <v>0</v>
      </c>
      <c r="FU195" s="169">
        <f t="shared" si="186"/>
        <v>0</v>
      </c>
      <c r="FV195" s="169">
        <f t="shared" si="186"/>
        <v>0</v>
      </c>
      <c r="FW195" s="169">
        <f t="shared" si="186"/>
        <v>0</v>
      </c>
      <c r="FX195" s="169">
        <f t="shared" si="186"/>
        <v>0</v>
      </c>
      <c r="FY195" s="169">
        <f t="shared" si="186"/>
        <v>0</v>
      </c>
      <c r="FZ195" s="169">
        <f t="shared" si="186"/>
        <v>0</v>
      </c>
      <c r="GA195" s="169">
        <f t="shared" si="186"/>
        <v>0</v>
      </c>
      <c r="GB195" s="169">
        <f t="shared" si="186"/>
        <v>0</v>
      </c>
      <c r="GC195" s="169">
        <f t="shared" si="186"/>
        <v>0</v>
      </c>
      <c r="GD195" s="169">
        <f t="shared" si="186"/>
        <v>0</v>
      </c>
      <c r="GE195" s="169">
        <f t="shared" si="160"/>
        <v>0</v>
      </c>
      <c r="GF195" s="169">
        <f t="shared" si="160"/>
        <v>0</v>
      </c>
      <c r="GG195" s="169">
        <f t="shared" si="160"/>
        <v>0</v>
      </c>
      <c r="GH195" s="169">
        <f t="shared" si="160"/>
        <v>0</v>
      </c>
      <c r="GI195" s="169">
        <f t="shared" si="160"/>
        <v>0</v>
      </c>
      <c r="GJ195" s="169">
        <f t="shared" si="160"/>
        <v>0</v>
      </c>
      <c r="GK195" s="169">
        <f t="shared" si="160"/>
        <v>0</v>
      </c>
      <c r="GL195" s="169">
        <f t="shared" si="160"/>
        <v>0</v>
      </c>
    </row>
    <row r="196" spans="1:194" s="654" customFormat="1" hidden="1">
      <c r="A196" s="402" t="s">
        <v>319</v>
      </c>
      <c r="B196" s="495">
        <f>L$350</f>
        <v>0.48756581478001321</v>
      </c>
      <c r="D196" s="662"/>
      <c r="E196" s="450"/>
      <c r="F196" s="450"/>
      <c r="G196" s="450"/>
      <c r="H196" s="500"/>
      <c r="I196" s="452"/>
      <c r="J196" s="453"/>
      <c r="K196" s="453"/>
      <c r="L196" s="450"/>
      <c r="M196" s="450"/>
      <c r="N196" s="454"/>
      <c r="O196" s="455">
        <f t="shared" si="167"/>
        <v>0</v>
      </c>
      <c r="P196" s="456"/>
      <c r="Q196" s="457">
        <f t="shared" si="168"/>
        <v>0</v>
      </c>
      <c r="R196" s="457">
        <f t="shared" si="169"/>
        <v>0</v>
      </c>
      <c r="S196" s="458" t="e">
        <f>#REF!</f>
        <v>#REF!</v>
      </c>
      <c r="T196" s="458">
        <v>90</v>
      </c>
      <c r="U196" s="458" t="e">
        <f t="shared" si="170"/>
        <v>#REF!</v>
      </c>
      <c r="V196" s="459"/>
      <c r="W196" s="459"/>
      <c r="X196" s="460">
        <f t="shared" si="171"/>
        <v>0</v>
      </c>
      <c r="Y196" s="461">
        <f t="shared" si="175"/>
        <v>0</v>
      </c>
      <c r="Z196" s="462"/>
      <c r="AA196" s="463"/>
      <c r="AB196" s="464"/>
      <c r="AC196" s="464"/>
      <c r="AD196" s="464"/>
      <c r="AE196" s="465"/>
      <c r="AF196" s="466">
        <f t="shared" si="176"/>
        <v>0</v>
      </c>
      <c r="AG196" s="488"/>
      <c r="AH196" s="469"/>
      <c r="AI196" s="469"/>
      <c r="AJ196" s="469"/>
      <c r="AK196" s="469"/>
      <c r="AL196" s="469"/>
      <c r="AM196" s="469"/>
      <c r="AN196" s="469"/>
      <c r="AO196" s="471">
        <f t="shared" si="177"/>
        <v>0</v>
      </c>
      <c r="AP196" s="497"/>
      <c r="AQ196" s="496"/>
      <c r="AR196" s="496"/>
      <c r="AS196" s="496"/>
      <c r="AT196" s="514"/>
      <c r="AU196" s="469"/>
      <c r="AV196" s="469"/>
      <c r="AW196" s="475"/>
      <c r="AX196" s="471">
        <f t="shared" si="178"/>
        <v>0</v>
      </c>
      <c r="AY196" s="664"/>
      <c r="AZ196" s="503"/>
      <c r="BA196" s="503"/>
      <c r="BB196" s="503"/>
      <c r="BC196" s="503"/>
      <c r="BD196" s="503"/>
      <c r="BE196" s="503"/>
      <c r="BF196" s="503"/>
      <c r="BG196" s="479">
        <f t="shared" si="147"/>
        <v>0</v>
      </c>
      <c r="BH196" s="480"/>
      <c r="BI196" s="481"/>
      <c r="BJ196" s="481"/>
      <c r="BK196" s="481"/>
      <c r="BL196" s="482"/>
      <c r="BM196" s="481"/>
      <c r="BN196" s="481"/>
      <c r="BO196" s="483"/>
      <c r="BP196" s="482">
        <f t="shared" si="133"/>
        <v>0</v>
      </c>
      <c r="BQ196" s="479">
        <f t="shared" si="155"/>
        <v>0</v>
      </c>
      <c r="BR196" s="480"/>
      <c r="BS196" s="481"/>
      <c r="BT196" s="481"/>
      <c r="BU196" s="481"/>
      <c r="BV196" s="482" t="str">
        <f t="shared" si="148"/>
        <v/>
      </c>
      <c r="BW196" s="481"/>
      <c r="BX196" s="481"/>
      <c r="BY196" s="483"/>
      <c r="BZ196" s="482">
        <f t="shared" si="161"/>
        <v>0</v>
      </c>
      <c r="CA196" s="479">
        <f t="shared" si="179"/>
        <v>0</v>
      </c>
      <c r="CB196" s="640"/>
      <c r="CC196" s="469"/>
      <c r="CD196" s="469"/>
      <c r="CE196" s="469"/>
      <c r="CF196" s="481"/>
      <c r="CG196" s="481"/>
      <c r="CH196" s="481"/>
      <c r="CI196" s="483"/>
      <c r="CJ196" s="485">
        <f t="shared" si="180"/>
        <v>0</v>
      </c>
      <c r="CK196" s="486">
        <f t="shared" si="172"/>
        <v>0</v>
      </c>
      <c r="CL196" s="479">
        <f t="shared" si="181"/>
        <v>0</v>
      </c>
      <c r="CM196" s="663"/>
      <c r="CN196" s="469"/>
      <c r="CO196" s="469"/>
      <c r="CP196" s="574"/>
      <c r="CQ196" s="574"/>
      <c r="CR196" s="483"/>
      <c r="CS196" s="485">
        <f t="shared" si="182"/>
        <v>0</v>
      </c>
      <c r="CT196" s="488"/>
      <c r="CU196" s="469"/>
      <c r="CV196" s="469"/>
      <c r="CW196" s="469"/>
      <c r="CX196" s="489"/>
      <c r="CY196" s="490"/>
      <c r="CZ196" s="491">
        <f t="shared" si="183"/>
        <v>0</v>
      </c>
      <c r="DA196" s="491">
        <f t="shared" si="162"/>
        <v>0</v>
      </c>
      <c r="DB196" s="491">
        <f t="shared" si="173"/>
        <v>0</v>
      </c>
      <c r="DC196" s="493">
        <f t="shared" si="163"/>
        <v>0</v>
      </c>
      <c r="DD196" s="494">
        <f t="shared" si="152"/>
        <v>0</v>
      </c>
      <c r="DE196" s="494">
        <f t="shared" si="151"/>
        <v>0</v>
      </c>
      <c r="DF196" s="494">
        <f t="shared" si="149"/>
        <v>0</v>
      </c>
      <c r="DG196" s="494">
        <f t="shared" si="164"/>
        <v>0</v>
      </c>
      <c r="DH196" s="494">
        <f t="shared" si="165"/>
        <v>0</v>
      </c>
      <c r="DI196" s="494">
        <f t="shared" si="156"/>
        <v>0</v>
      </c>
      <c r="DJ196" s="494">
        <f t="shared" si="166"/>
        <v>0</v>
      </c>
      <c r="DK196" s="494">
        <f t="shared" si="174"/>
        <v>0</v>
      </c>
      <c r="DL196" s="479">
        <f t="shared" si="157"/>
        <v>0</v>
      </c>
      <c r="DQ196" s="169">
        <f t="shared" si="184"/>
        <v>0</v>
      </c>
      <c r="DR196" s="169">
        <f t="shared" si="184"/>
        <v>0</v>
      </c>
      <c r="DS196" s="169">
        <f t="shared" si="184"/>
        <v>0</v>
      </c>
      <c r="DT196" s="169">
        <f t="shared" si="184"/>
        <v>0</v>
      </c>
      <c r="DU196" s="169">
        <f t="shared" si="184"/>
        <v>0</v>
      </c>
      <c r="DV196" s="169">
        <f t="shared" si="184"/>
        <v>0</v>
      </c>
      <c r="DW196" s="169">
        <f t="shared" si="184"/>
        <v>0</v>
      </c>
      <c r="DX196" s="169">
        <f t="shared" si="184"/>
        <v>0</v>
      </c>
      <c r="DY196" s="169">
        <f t="shared" si="184"/>
        <v>0</v>
      </c>
      <c r="DZ196" s="169">
        <f t="shared" si="184"/>
        <v>0</v>
      </c>
      <c r="EA196" s="169">
        <f t="shared" si="184"/>
        <v>0</v>
      </c>
      <c r="EB196" s="169">
        <f t="shared" si="184"/>
        <v>0</v>
      </c>
      <c r="EC196" s="169">
        <f t="shared" si="184"/>
        <v>0</v>
      </c>
      <c r="ED196" s="169">
        <f t="shared" si="184"/>
        <v>0</v>
      </c>
      <c r="EE196" s="169">
        <f t="shared" si="184"/>
        <v>0</v>
      </c>
      <c r="EF196" s="169">
        <f t="shared" si="184"/>
        <v>0</v>
      </c>
      <c r="EG196" s="169">
        <f t="shared" si="187"/>
        <v>0</v>
      </c>
      <c r="EH196" s="169">
        <f t="shared" si="187"/>
        <v>0</v>
      </c>
      <c r="EI196" s="169">
        <f t="shared" si="187"/>
        <v>0</v>
      </c>
      <c r="EJ196" s="169">
        <f t="shared" si="187"/>
        <v>0</v>
      </c>
      <c r="EK196" s="169">
        <f t="shared" si="187"/>
        <v>0</v>
      </c>
      <c r="EL196" s="169">
        <f t="shared" si="187"/>
        <v>0</v>
      </c>
      <c r="EM196" s="169">
        <f t="shared" si="187"/>
        <v>0</v>
      </c>
      <c r="EN196" s="169">
        <f t="shared" si="187"/>
        <v>0</v>
      </c>
      <c r="EP196" s="169">
        <f t="shared" si="185"/>
        <v>0</v>
      </c>
      <c r="EQ196" s="169">
        <f t="shared" si="185"/>
        <v>0</v>
      </c>
      <c r="ER196" s="169">
        <f t="shared" si="185"/>
        <v>0</v>
      </c>
      <c r="ES196" s="169">
        <f t="shared" si="185"/>
        <v>0</v>
      </c>
      <c r="ET196" s="169">
        <f t="shared" si="185"/>
        <v>0</v>
      </c>
      <c r="EU196" s="169">
        <f t="shared" si="185"/>
        <v>0</v>
      </c>
      <c r="EV196" s="169">
        <f t="shared" si="185"/>
        <v>0</v>
      </c>
      <c r="EW196" s="169">
        <f t="shared" si="185"/>
        <v>0</v>
      </c>
      <c r="EX196" s="169">
        <f t="shared" si="185"/>
        <v>0</v>
      </c>
      <c r="EY196" s="169">
        <f t="shared" si="185"/>
        <v>0</v>
      </c>
      <c r="EZ196" s="169">
        <f t="shared" si="185"/>
        <v>0</v>
      </c>
      <c r="FA196" s="169">
        <f t="shared" si="185"/>
        <v>0</v>
      </c>
      <c r="FB196" s="169">
        <f t="shared" si="185"/>
        <v>0</v>
      </c>
      <c r="FC196" s="169">
        <f t="shared" si="185"/>
        <v>0</v>
      </c>
      <c r="FD196" s="169">
        <f t="shared" si="185"/>
        <v>0</v>
      </c>
      <c r="FE196" s="169">
        <f t="shared" si="185"/>
        <v>0</v>
      </c>
      <c r="FF196" s="169">
        <f t="shared" ref="FF196:FM211" si="188">IF($I196=FF$3,$Y196,0)</f>
        <v>0</v>
      </c>
      <c r="FG196" s="169">
        <f t="shared" si="188"/>
        <v>0</v>
      </c>
      <c r="FH196" s="169">
        <f t="shared" si="188"/>
        <v>0</v>
      </c>
      <c r="FI196" s="169">
        <f t="shared" si="188"/>
        <v>0</v>
      </c>
      <c r="FJ196" s="169">
        <f t="shared" si="188"/>
        <v>0</v>
      </c>
      <c r="FK196" s="169">
        <f t="shared" si="188"/>
        <v>0</v>
      </c>
      <c r="FL196" s="169">
        <f t="shared" si="188"/>
        <v>0</v>
      </c>
      <c r="FM196" s="169">
        <f t="shared" si="188"/>
        <v>0</v>
      </c>
      <c r="FO196" s="169">
        <f t="shared" si="186"/>
        <v>0</v>
      </c>
      <c r="FP196" s="169">
        <f t="shared" si="186"/>
        <v>0</v>
      </c>
      <c r="FQ196" s="169">
        <f t="shared" si="186"/>
        <v>0</v>
      </c>
      <c r="FR196" s="169">
        <f t="shared" si="186"/>
        <v>0</v>
      </c>
      <c r="FS196" s="169">
        <f t="shared" si="186"/>
        <v>0</v>
      </c>
      <c r="FT196" s="169">
        <f t="shared" si="186"/>
        <v>0</v>
      </c>
      <c r="FU196" s="169">
        <f t="shared" si="186"/>
        <v>0</v>
      </c>
      <c r="FV196" s="169">
        <f t="shared" si="186"/>
        <v>0</v>
      </c>
      <c r="FW196" s="169">
        <f t="shared" si="186"/>
        <v>0</v>
      </c>
      <c r="FX196" s="169">
        <f t="shared" si="186"/>
        <v>0</v>
      </c>
      <c r="FY196" s="169">
        <f t="shared" si="186"/>
        <v>0</v>
      </c>
      <c r="FZ196" s="169">
        <f t="shared" si="186"/>
        <v>0</v>
      </c>
      <c r="GA196" s="169">
        <f t="shared" si="186"/>
        <v>0</v>
      </c>
      <c r="GB196" s="169">
        <f t="shared" si="186"/>
        <v>0</v>
      </c>
      <c r="GC196" s="169">
        <f t="shared" si="186"/>
        <v>0</v>
      </c>
      <c r="GD196" s="169">
        <f t="shared" si="186"/>
        <v>0</v>
      </c>
      <c r="GE196" s="169">
        <f t="shared" ref="GE196:GL211" si="189">IF($I196=GE$3,$L196,0)</f>
        <v>0</v>
      </c>
      <c r="GF196" s="169">
        <f t="shared" si="189"/>
        <v>0</v>
      </c>
      <c r="GG196" s="169">
        <f t="shared" si="189"/>
        <v>0</v>
      </c>
      <c r="GH196" s="169">
        <f t="shared" si="189"/>
        <v>0</v>
      </c>
      <c r="GI196" s="169">
        <f t="shared" si="189"/>
        <v>0</v>
      </c>
      <c r="GJ196" s="169">
        <f t="shared" si="189"/>
        <v>0</v>
      </c>
      <c r="GK196" s="169">
        <f t="shared" si="189"/>
        <v>0</v>
      </c>
      <c r="GL196" s="169">
        <f t="shared" si="189"/>
        <v>0</v>
      </c>
    </row>
    <row r="197" spans="1:194" s="654" customFormat="1" hidden="1">
      <c r="A197" s="665"/>
      <c r="B197" s="665"/>
      <c r="D197" s="662"/>
      <c r="E197" s="450"/>
      <c r="F197" s="450"/>
      <c r="G197" s="450"/>
      <c r="H197" s="500"/>
      <c r="I197" s="452"/>
      <c r="J197" s="453"/>
      <c r="K197" s="453"/>
      <c r="L197" s="450"/>
      <c r="M197" s="450"/>
      <c r="N197" s="454"/>
      <c r="O197" s="455">
        <f t="shared" si="167"/>
        <v>0</v>
      </c>
      <c r="P197" s="456"/>
      <c r="Q197" s="457">
        <f t="shared" si="168"/>
        <v>0</v>
      </c>
      <c r="R197" s="457">
        <f t="shared" si="169"/>
        <v>0</v>
      </c>
      <c r="S197" s="458" t="e">
        <f>#REF!</f>
        <v>#REF!</v>
      </c>
      <c r="T197" s="458">
        <v>91</v>
      </c>
      <c r="U197" s="458" t="e">
        <f t="shared" si="170"/>
        <v>#REF!</v>
      </c>
      <c r="V197" s="459"/>
      <c r="W197" s="459"/>
      <c r="X197" s="460">
        <f t="shared" si="171"/>
        <v>0</v>
      </c>
      <c r="Y197" s="461">
        <f t="shared" si="175"/>
        <v>0</v>
      </c>
      <c r="Z197" s="462"/>
      <c r="AA197" s="463"/>
      <c r="AB197" s="464"/>
      <c r="AC197" s="464"/>
      <c r="AD197" s="464"/>
      <c r="AE197" s="465"/>
      <c r="AF197" s="466">
        <f t="shared" si="176"/>
        <v>0</v>
      </c>
      <c r="AG197" s="488"/>
      <c r="AH197" s="469"/>
      <c r="AI197" s="469"/>
      <c r="AJ197" s="469"/>
      <c r="AK197" s="469"/>
      <c r="AL197" s="469"/>
      <c r="AM197" s="469"/>
      <c r="AN197" s="469"/>
      <c r="AO197" s="471">
        <f t="shared" si="177"/>
        <v>0</v>
      </c>
      <c r="AP197" s="497"/>
      <c r="AQ197" s="496"/>
      <c r="AR197" s="496"/>
      <c r="AS197" s="496"/>
      <c r="AT197" s="514"/>
      <c r="AU197" s="469"/>
      <c r="AV197" s="469"/>
      <c r="AW197" s="475"/>
      <c r="AX197" s="471">
        <f t="shared" si="178"/>
        <v>0</v>
      </c>
      <c r="AY197" s="664"/>
      <c r="AZ197" s="503"/>
      <c r="BA197" s="503"/>
      <c r="BB197" s="503"/>
      <c r="BC197" s="503"/>
      <c r="BD197" s="503"/>
      <c r="BE197" s="503"/>
      <c r="BF197" s="503"/>
      <c r="BG197" s="479">
        <f t="shared" si="147"/>
        <v>0</v>
      </c>
      <c r="BH197" s="480"/>
      <c r="BI197" s="481"/>
      <c r="BJ197" s="481"/>
      <c r="BK197" s="481"/>
      <c r="BL197" s="482"/>
      <c r="BM197" s="481"/>
      <c r="BN197" s="481"/>
      <c r="BO197" s="483"/>
      <c r="BP197" s="482">
        <f t="shared" si="133"/>
        <v>0</v>
      </c>
      <c r="BQ197" s="479">
        <f t="shared" si="155"/>
        <v>0</v>
      </c>
      <c r="BR197" s="480"/>
      <c r="BS197" s="481"/>
      <c r="BT197" s="481"/>
      <c r="BU197" s="481"/>
      <c r="BV197" s="482" t="str">
        <f t="shared" si="148"/>
        <v/>
      </c>
      <c r="BW197" s="481"/>
      <c r="BX197" s="481"/>
      <c r="BY197" s="483"/>
      <c r="BZ197" s="482">
        <f t="shared" si="161"/>
        <v>0</v>
      </c>
      <c r="CA197" s="479">
        <f t="shared" si="179"/>
        <v>0</v>
      </c>
      <c r="CB197" s="640"/>
      <c r="CC197" s="469"/>
      <c r="CD197" s="469"/>
      <c r="CE197" s="469"/>
      <c r="CF197" s="481"/>
      <c r="CG197" s="481"/>
      <c r="CH197" s="481"/>
      <c r="CI197" s="483"/>
      <c r="CJ197" s="485">
        <f t="shared" si="180"/>
        <v>0</v>
      </c>
      <c r="CK197" s="486">
        <f t="shared" si="172"/>
        <v>0</v>
      </c>
      <c r="CL197" s="479">
        <f t="shared" si="181"/>
        <v>0</v>
      </c>
      <c r="CM197" s="663"/>
      <c r="CN197" s="574"/>
      <c r="CO197" s="574"/>
      <c r="CP197" s="574"/>
      <c r="CQ197" s="574"/>
      <c r="CR197" s="483"/>
      <c r="CS197" s="485">
        <f t="shared" si="182"/>
        <v>0</v>
      </c>
      <c r="CT197" s="488"/>
      <c r="CU197" s="469"/>
      <c r="CV197" s="469"/>
      <c r="CW197" s="469"/>
      <c r="CX197" s="489"/>
      <c r="CY197" s="490"/>
      <c r="CZ197" s="491">
        <f t="shared" si="183"/>
        <v>0</v>
      </c>
      <c r="DA197" s="491">
        <f t="shared" si="162"/>
        <v>0</v>
      </c>
      <c r="DB197" s="491">
        <f t="shared" si="173"/>
        <v>0</v>
      </c>
      <c r="DC197" s="493">
        <f t="shared" si="163"/>
        <v>0</v>
      </c>
      <c r="DD197" s="494">
        <f t="shared" si="152"/>
        <v>0</v>
      </c>
      <c r="DE197" s="494">
        <f t="shared" si="151"/>
        <v>0</v>
      </c>
      <c r="DF197" s="494">
        <f t="shared" si="149"/>
        <v>0</v>
      </c>
      <c r="DG197" s="494">
        <f t="shared" si="164"/>
        <v>0</v>
      </c>
      <c r="DH197" s="494">
        <f t="shared" si="165"/>
        <v>0</v>
      </c>
      <c r="DI197" s="494">
        <f t="shared" si="156"/>
        <v>0</v>
      </c>
      <c r="DJ197" s="494">
        <f t="shared" si="166"/>
        <v>0</v>
      </c>
      <c r="DK197" s="494">
        <f t="shared" si="174"/>
        <v>0</v>
      </c>
      <c r="DL197" s="479">
        <f t="shared" si="157"/>
        <v>0</v>
      </c>
      <c r="DQ197" s="169">
        <f t="shared" si="184"/>
        <v>0</v>
      </c>
      <c r="DR197" s="169">
        <f t="shared" si="184"/>
        <v>0</v>
      </c>
      <c r="DS197" s="169">
        <f t="shared" si="184"/>
        <v>0</v>
      </c>
      <c r="DT197" s="169">
        <f t="shared" si="184"/>
        <v>0</v>
      </c>
      <c r="DU197" s="169">
        <f t="shared" si="184"/>
        <v>0</v>
      </c>
      <c r="DV197" s="169">
        <f t="shared" si="184"/>
        <v>0</v>
      </c>
      <c r="DW197" s="169">
        <f t="shared" si="184"/>
        <v>0</v>
      </c>
      <c r="DX197" s="169">
        <f t="shared" si="184"/>
        <v>0</v>
      </c>
      <c r="DY197" s="169">
        <f t="shared" si="184"/>
        <v>0</v>
      </c>
      <c r="DZ197" s="169">
        <f t="shared" si="184"/>
        <v>0</v>
      </c>
      <c r="EA197" s="169">
        <f t="shared" si="184"/>
        <v>0</v>
      </c>
      <c r="EB197" s="169">
        <f t="shared" si="184"/>
        <v>0</v>
      </c>
      <c r="EC197" s="169">
        <f t="shared" si="184"/>
        <v>0</v>
      </c>
      <c r="ED197" s="169">
        <f t="shared" si="184"/>
        <v>0</v>
      </c>
      <c r="EE197" s="169">
        <f t="shared" si="184"/>
        <v>0</v>
      </c>
      <c r="EF197" s="169">
        <f t="shared" si="184"/>
        <v>0</v>
      </c>
      <c r="EG197" s="169">
        <f t="shared" si="187"/>
        <v>0</v>
      </c>
      <c r="EH197" s="169">
        <f t="shared" si="187"/>
        <v>0</v>
      </c>
      <c r="EI197" s="169">
        <f t="shared" si="187"/>
        <v>0</v>
      </c>
      <c r="EJ197" s="169">
        <f t="shared" si="187"/>
        <v>0</v>
      </c>
      <c r="EK197" s="169">
        <f t="shared" si="187"/>
        <v>0</v>
      </c>
      <c r="EL197" s="169">
        <f t="shared" si="187"/>
        <v>0</v>
      </c>
      <c r="EM197" s="169">
        <f t="shared" si="187"/>
        <v>0</v>
      </c>
      <c r="EN197" s="169">
        <f t="shared" si="187"/>
        <v>0</v>
      </c>
      <c r="EP197" s="169">
        <f t="shared" si="185"/>
        <v>0</v>
      </c>
      <c r="EQ197" s="169">
        <f t="shared" si="185"/>
        <v>0</v>
      </c>
      <c r="ER197" s="169">
        <f t="shared" si="185"/>
        <v>0</v>
      </c>
      <c r="ES197" s="169">
        <f t="shared" si="185"/>
        <v>0</v>
      </c>
      <c r="ET197" s="169">
        <f t="shared" si="185"/>
        <v>0</v>
      </c>
      <c r="EU197" s="169">
        <f t="shared" si="185"/>
        <v>0</v>
      </c>
      <c r="EV197" s="169">
        <f t="shared" si="185"/>
        <v>0</v>
      </c>
      <c r="EW197" s="169">
        <f t="shared" si="185"/>
        <v>0</v>
      </c>
      <c r="EX197" s="169">
        <f t="shared" si="185"/>
        <v>0</v>
      </c>
      <c r="EY197" s="169">
        <f t="shared" si="185"/>
        <v>0</v>
      </c>
      <c r="EZ197" s="169">
        <f t="shared" si="185"/>
        <v>0</v>
      </c>
      <c r="FA197" s="169">
        <f t="shared" si="185"/>
        <v>0</v>
      </c>
      <c r="FB197" s="169">
        <f t="shared" si="185"/>
        <v>0</v>
      </c>
      <c r="FC197" s="169">
        <f t="shared" si="185"/>
        <v>0</v>
      </c>
      <c r="FD197" s="169">
        <f t="shared" si="185"/>
        <v>0</v>
      </c>
      <c r="FE197" s="169">
        <f t="shared" si="185"/>
        <v>0</v>
      </c>
      <c r="FF197" s="169">
        <f t="shared" si="188"/>
        <v>0</v>
      </c>
      <c r="FG197" s="169">
        <f t="shared" si="188"/>
        <v>0</v>
      </c>
      <c r="FH197" s="169">
        <f t="shared" si="188"/>
        <v>0</v>
      </c>
      <c r="FI197" s="169">
        <f t="shared" si="188"/>
        <v>0</v>
      </c>
      <c r="FJ197" s="169">
        <f t="shared" si="188"/>
        <v>0</v>
      </c>
      <c r="FK197" s="169">
        <f t="shared" si="188"/>
        <v>0</v>
      </c>
      <c r="FL197" s="169">
        <f t="shared" si="188"/>
        <v>0</v>
      </c>
      <c r="FM197" s="169">
        <f t="shared" si="188"/>
        <v>0</v>
      </c>
      <c r="FO197" s="169">
        <f t="shared" si="186"/>
        <v>0</v>
      </c>
      <c r="FP197" s="169">
        <f t="shared" si="186"/>
        <v>0</v>
      </c>
      <c r="FQ197" s="169">
        <f t="shared" si="186"/>
        <v>0</v>
      </c>
      <c r="FR197" s="169">
        <f t="shared" si="186"/>
        <v>0</v>
      </c>
      <c r="FS197" s="169">
        <f t="shared" si="186"/>
        <v>0</v>
      </c>
      <c r="FT197" s="169">
        <f t="shared" si="186"/>
        <v>0</v>
      </c>
      <c r="FU197" s="169">
        <f t="shared" si="186"/>
        <v>0</v>
      </c>
      <c r="FV197" s="169">
        <f t="shared" si="186"/>
        <v>0</v>
      </c>
      <c r="FW197" s="169">
        <f t="shared" si="186"/>
        <v>0</v>
      </c>
      <c r="FX197" s="169">
        <f t="shared" si="186"/>
        <v>0</v>
      </c>
      <c r="FY197" s="169">
        <f t="shared" si="186"/>
        <v>0</v>
      </c>
      <c r="FZ197" s="169">
        <f t="shared" si="186"/>
        <v>0</v>
      </c>
      <c r="GA197" s="169">
        <f t="shared" si="186"/>
        <v>0</v>
      </c>
      <c r="GB197" s="169">
        <f t="shared" si="186"/>
        <v>0</v>
      </c>
      <c r="GC197" s="169">
        <f t="shared" si="186"/>
        <v>0</v>
      </c>
      <c r="GD197" s="169">
        <f t="shared" si="186"/>
        <v>0</v>
      </c>
      <c r="GE197" s="169">
        <f t="shared" si="189"/>
        <v>0</v>
      </c>
      <c r="GF197" s="169">
        <f t="shared" si="189"/>
        <v>0</v>
      </c>
      <c r="GG197" s="169">
        <f t="shared" si="189"/>
        <v>0</v>
      </c>
      <c r="GH197" s="169">
        <f t="shared" si="189"/>
        <v>0</v>
      </c>
      <c r="GI197" s="169">
        <f t="shared" si="189"/>
        <v>0</v>
      </c>
      <c r="GJ197" s="169">
        <f t="shared" si="189"/>
        <v>0</v>
      </c>
      <c r="GK197" s="169">
        <f t="shared" si="189"/>
        <v>0</v>
      </c>
      <c r="GL197" s="169">
        <f t="shared" si="189"/>
        <v>0</v>
      </c>
    </row>
    <row r="198" spans="1:194" s="654" customFormat="1" ht="15" hidden="1">
      <c r="A198" s="665"/>
      <c r="B198" s="665"/>
      <c r="D198" s="662"/>
      <c r="E198" s="450"/>
      <c r="F198" s="450"/>
      <c r="G198" s="450"/>
      <c r="H198" s="500"/>
      <c r="I198" s="452"/>
      <c r="J198" s="453"/>
      <c r="K198" s="453"/>
      <c r="L198" s="450"/>
      <c r="M198" s="450"/>
      <c r="N198" s="454"/>
      <c r="O198" s="455">
        <f t="shared" si="167"/>
        <v>0</v>
      </c>
      <c r="P198" s="456"/>
      <c r="Q198" s="457">
        <f t="shared" si="168"/>
        <v>0</v>
      </c>
      <c r="R198" s="457">
        <f t="shared" si="169"/>
        <v>0</v>
      </c>
      <c r="S198" s="458" t="e">
        <f>#REF!</f>
        <v>#REF!</v>
      </c>
      <c r="T198" s="458">
        <v>92</v>
      </c>
      <c r="U198" s="458" t="e">
        <f t="shared" si="170"/>
        <v>#REF!</v>
      </c>
      <c r="V198" s="459"/>
      <c r="W198" s="459"/>
      <c r="X198" s="460">
        <f t="shared" si="171"/>
        <v>0</v>
      </c>
      <c r="Y198" s="461">
        <f t="shared" si="175"/>
        <v>0</v>
      </c>
      <c r="Z198" s="510"/>
      <c r="AA198" s="463"/>
      <c r="AB198" s="464"/>
      <c r="AC198" s="464"/>
      <c r="AD198" s="464"/>
      <c r="AE198" s="465"/>
      <c r="AF198" s="466">
        <f t="shared" si="176"/>
        <v>0</v>
      </c>
      <c r="AG198" s="488"/>
      <c r="AH198" s="469"/>
      <c r="AI198" s="469"/>
      <c r="AJ198" s="469"/>
      <c r="AK198" s="469"/>
      <c r="AL198" s="469"/>
      <c r="AM198" s="469"/>
      <c r="AN198" s="469"/>
      <c r="AO198" s="471">
        <f t="shared" si="177"/>
        <v>0</v>
      </c>
      <c r="AP198" s="497"/>
      <c r="AQ198" s="496"/>
      <c r="AR198" s="496"/>
      <c r="AS198" s="496"/>
      <c r="AT198" s="514"/>
      <c r="AU198" s="469"/>
      <c r="AV198" s="469"/>
      <c r="AW198" s="475"/>
      <c r="AX198" s="471">
        <f t="shared" si="178"/>
        <v>0</v>
      </c>
      <c r="AY198" s="497"/>
      <c r="AZ198" s="469"/>
      <c r="BA198" s="469"/>
      <c r="BB198" s="478"/>
      <c r="BC198" s="469"/>
      <c r="BD198" s="469"/>
      <c r="BE198" s="469"/>
      <c r="BF198" s="475"/>
      <c r="BG198" s="479">
        <f t="shared" si="147"/>
        <v>0</v>
      </c>
      <c r="BH198" s="480"/>
      <c r="BI198" s="481"/>
      <c r="BJ198" s="481"/>
      <c r="BK198" s="481"/>
      <c r="BL198" s="482"/>
      <c r="BM198" s="481"/>
      <c r="BN198" s="481"/>
      <c r="BO198" s="483"/>
      <c r="BP198" s="482">
        <f t="shared" si="133"/>
        <v>0</v>
      </c>
      <c r="BQ198" s="479">
        <f t="shared" si="155"/>
        <v>0</v>
      </c>
      <c r="BR198" s="480"/>
      <c r="BS198" s="481"/>
      <c r="BT198" s="481"/>
      <c r="BU198" s="481"/>
      <c r="BV198" s="482" t="str">
        <f t="shared" si="148"/>
        <v/>
      </c>
      <c r="BW198" s="481"/>
      <c r="BX198" s="481"/>
      <c r="BY198" s="483"/>
      <c r="BZ198" s="482">
        <f t="shared" si="161"/>
        <v>0</v>
      </c>
      <c r="CA198" s="479">
        <f t="shared" si="179"/>
        <v>0</v>
      </c>
      <c r="CB198" s="638"/>
      <c r="CC198" s="469"/>
      <c r="CD198" s="469"/>
      <c r="CE198" s="469"/>
      <c r="CF198" s="481"/>
      <c r="CG198" s="481"/>
      <c r="CH198" s="481"/>
      <c r="CI198" s="483"/>
      <c r="CJ198" s="485">
        <f t="shared" si="180"/>
        <v>0</v>
      </c>
      <c r="CK198" s="486">
        <f t="shared" si="172"/>
        <v>0</v>
      </c>
      <c r="CL198" s="479">
        <f t="shared" si="181"/>
        <v>0</v>
      </c>
      <c r="CM198" s="487"/>
      <c r="CN198" s="574"/>
      <c r="CO198" s="574"/>
      <c r="CP198" s="574"/>
      <c r="CQ198" s="574"/>
      <c r="CR198" s="483"/>
      <c r="CS198" s="485">
        <f t="shared" si="182"/>
        <v>0</v>
      </c>
      <c r="CT198" s="488"/>
      <c r="CU198" s="469"/>
      <c r="CV198" s="469"/>
      <c r="CW198" s="469"/>
      <c r="CX198" s="489"/>
      <c r="CY198" s="490"/>
      <c r="CZ198" s="491">
        <f t="shared" si="183"/>
        <v>0</v>
      </c>
      <c r="DA198" s="491">
        <f t="shared" si="162"/>
        <v>0</v>
      </c>
      <c r="DB198" s="491">
        <f t="shared" si="173"/>
        <v>0</v>
      </c>
      <c r="DC198" s="493">
        <f t="shared" si="163"/>
        <v>0</v>
      </c>
      <c r="DD198" s="494">
        <f t="shared" si="152"/>
        <v>0</v>
      </c>
      <c r="DE198" s="494">
        <f t="shared" si="151"/>
        <v>0</v>
      </c>
      <c r="DF198" s="494">
        <f t="shared" si="149"/>
        <v>0</v>
      </c>
      <c r="DG198" s="494">
        <f t="shared" si="164"/>
        <v>0</v>
      </c>
      <c r="DH198" s="494">
        <f t="shared" si="165"/>
        <v>0</v>
      </c>
      <c r="DI198" s="494">
        <f t="shared" si="156"/>
        <v>0</v>
      </c>
      <c r="DJ198" s="494">
        <f t="shared" si="166"/>
        <v>0</v>
      </c>
      <c r="DK198" s="494">
        <f t="shared" si="174"/>
        <v>0</v>
      </c>
      <c r="DL198" s="479">
        <f t="shared" si="157"/>
        <v>0</v>
      </c>
      <c r="DQ198" s="169">
        <f t="shared" si="184"/>
        <v>0</v>
      </c>
      <c r="DR198" s="169">
        <f t="shared" si="184"/>
        <v>0</v>
      </c>
      <c r="DS198" s="169">
        <f t="shared" si="184"/>
        <v>0</v>
      </c>
      <c r="DT198" s="169">
        <f t="shared" si="184"/>
        <v>0</v>
      </c>
      <c r="DU198" s="169">
        <f t="shared" si="184"/>
        <v>0</v>
      </c>
      <c r="DV198" s="169">
        <f t="shared" si="184"/>
        <v>0</v>
      </c>
      <c r="DW198" s="169">
        <f t="shared" si="184"/>
        <v>0</v>
      </c>
      <c r="DX198" s="169">
        <f t="shared" si="184"/>
        <v>0</v>
      </c>
      <c r="DY198" s="169">
        <f t="shared" si="184"/>
        <v>0</v>
      </c>
      <c r="DZ198" s="169">
        <f t="shared" si="184"/>
        <v>0</v>
      </c>
      <c r="EA198" s="169">
        <f t="shared" si="184"/>
        <v>0</v>
      </c>
      <c r="EB198" s="169">
        <f t="shared" si="184"/>
        <v>0</v>
      </c>
      <c r="EC198" s="169">
        <f t="shared" si="184"/>
        <v>0</v>
      </c>
      <c r="ED198" s="169">
        <f t="shared" si="184"/>
        <v>0</v>
      </c>
      <c r="EE198" s="169">
        <f t="shared" si="184"/>
        <v>0</v>
      </c>
      <c r="EF198" s="169">
        <f t="shared" si="184"/>
        <v>0</v>
      </c>
      <c r="EG198" s="169">
        <f t="shared" si="187"/>
        <v>0</v>
      </c>
      <c r="EH198" s="169">
        <f t="shared" si="187"/>
        <v>0</v>
      </c>
      <c r="EI198" s="169">
        <f t="shared" si="187"/>
        <v>0</v>
      </c>
      <c r="EJ198" s="169">
        <f t="shared" si="187"/>
        <v>0</v>
      </c>
      <c r="EK198" s="169">
        <f t="shared" si="187"/>
        <v>0</v>
      </c>
      <c r="EL198" s="169">
        <f t="shared" si="187"/>
        <v>0</v>
      </c>
      <c r="EM198" s="169">
        <f t="shared" si="187"/>
        <v>0</v>
      </c>
      <c r="EN198" s="169">
        <f t="shared" si="187"/>
        <v>0</v>
      </c>
      <c r="EP198" s="169">
        <f t="shared" si="185"/>
        <v>0</v>
      </c>
      <c r="EQ198" s="169">
        <f t="shared" si="185"/>
        <v>0</v>
      </c>
      <c r="ER198" s="169">
        <f t="shared" si="185"/>
        <v>0</v>
      </c>
      <c r="ES198" s="169">
        <f t="shared" si="185"/>
        <v>0</v>
      </c>
      <c r="ET198" s="169">
        <f t="shared" si="185"/>
        <v>0</v>
      </c>
      <c r="EU198" s="169">
        <f t="shared" si="185"/>
        <v>0</v>
      </c>
      <c r="EV198" s="169">
        <f t="shared" si="185"/>
        <v>0</v>
      </c>
      <c r="EW198" s="169">
        <f t="shared" si="185"/>
        <v>0</v>
      </c>
      <c r="EX198" s="169">
        <f t="shared" si="185"/>
        <v>0</v>
      </c>
      <c r="EY198" s="169">
        <f t="shared" si="185"/>
        <v>0</v>
      </c>
      <c r="EZ198" s="169">
        <f t="shared" si="185"/>
        <v>0</v>
      </c>
      <c r="FA198" s="169">
        <f t="shared" si="185"/>
        <v>0</v>
      </c>
      <c r="FB198" s="169">
        <f t="shared" si="185"/>
        <v>0</v>
      </c>
      <c r="FC198" s="169">
        <f t="shared" si="185"/>
        <v>0</v>
      </c>
      <c r="FD198" s="169">
        <f t="shared" si="185"/>
        <v>0</v>
      </c>
      <c r="FE198" s="169">
        <f t="shared" si="185"/>
        <v>0</v>
      </c>
      <c r="FF198" s="169">
        <f t="shared" si="188"/>
        <v>0</v>
      </c>
      <c r="FG198" s="169">
        <f t="shared" si="188"/>
        <v>0</v>
      </c>
      <c r="FH198" s="169">
        <f t="shared" si="188"/>
        <v>0</v>
      </c>
      <c r="FI198" s="169">
        <f t="shared" si="188"/>
        <v>0</v>
      </c>
      <c r="FJ198" s="169">
        <f t="shared" si="188"/>
        <v>0</v>
      </c>
      <c r="FK198" s="169">
        <f t="shared" si="188"/>
        <v>0</v>
      </c>
      <c r="FL198" s="169">
        <f t="shared" si="188"/>
        <v>0</v>
      </c>
      <c r="FM198" s="169">
        <f t="shared" si="188"/>
        <v>0</v>
      </c>
      <c r="FO198" s="169">
        <f t="shared" si="186"/>
        <v>0</v>
      </c>
      <c r="FP198" s="169">
        <f t="shared" si="186"/>
        <v>0</v>
      </c>
      <c r="FQ198" s="169">
        <f t="shared" si="186"/>
        <v>0</v>
      </c>
      <c r="FR198" s="169">
        <f t="shared" si="186"/>
        <v>0</v>
      </c>
      <c r="FS198" s="169">
        <f t="shared" si="186"/>
        <v>0</v>
      </c>
      <c r="FT198" s="169">
        <f t="shared" si="186"/>
        <v>0</v>
      </c>
      <c r="FU198" s="169">
        <f t="shared" si="186"/>
        <v>0</v>
      </c>
      <c r="FV198" s="169">
        <f t="shared" si="186"/>
        <v>0</v>
      </c>
      <c r="FW198" s="169">
        <f t="shared" si="186"/>
        <v>0</v>
      </c>
      <c r="FX198" s="169">
        <f t="shared" si="186"/>
        <v>0</v>
      </c>
      <c r="FY198" s="169">
        <f t="shared" si="186"/>
        <v>0</v>
      </c>
      <c r="FZ198" s="169">
        <f t="shared" si="186"/>
        <v>0</v>
      </c>
      <c r="GA198" s="169">
        <f t="shared" si="186"/>
        <v>0</v>
      </c>
      <c r="GB198" s="169">
        <f t="shared" si="186"/>
        <v>0</v>
      </c>
      <c r="GC198" s="169">
        <f t="shared" si="186"/>
        <v>0</v>
      </c>
      <c r="GD198" s="169">
        <f t="shared" si="186"/>
        <v>0</v>
      </c>
      <c r="GE198" s="169">
        <f t="shared" si="189"/>
        <v>0</v>
      </c>
      <c r="GF198" s="169">
        <f t="shared" si="189"/>
        <v>0</v>
      </c>
      <c r="GG198" s="169">
        <f t="shared" si="189"/>
        <v>0</v>
      </c>
      <c r="GH198" s="169">
        <f t="shared" si="189"/>
        <v>0</v>
      </c>
      <c r="GI198" s="169">
        <f t="shared" si="189"/>
        <v>0</v>
      </c>
      <c r="GJ198" s="169">
        <f t="shared" si="189"/>
        <v>0</v>
      </c>
      <c r="GK198" s="169">
        <f t="shared" si="189"/>
        <v>0</v>
      </c>
      <c r="GL198" s="169">
        <f t="shared" si="189"/>
        <v>0</v>
      </c>
    </row>
    <row r="199" spans="1:194" s="169" customFormat="1" ht="15" hidden="1">
      <c r="A199" s="499"/>
      <c r="B199" s="499"/>
      <c r="D199" s="662"/>
      <c r="E199" s="450"/>
      <c r="F199" s="450"/>
      <c r="G199" s="450"/>
      <c r="H199" s="500"/>
      <c r="I199" s="452"/>
      <c r="J199" s="453"/>
      <c r="K199" s="453"/>
      <c r="L199" s="450"/>
      <c r="M199" s="450"/>
      <c r="N199" s="454"/>
      <c r="O199" s="455">
        <f t="shared" si="167"/>
        <v>0</v>
      </c>
      <c r="P199" s="456"/>
      <c r="Q199" s="457">
        <f t="shared" si="168"/>
        <v>0</v>
      </c>
      <c r="R199" s="457">
        <f t="shared" si="169"/>
        <v>0</v>
      </c>
      <c r="S199" s="458" t="e">
        <f>#REF!</f>
        <v>#REF!</v>
      </c>
      <c r="T199" s="458">
        <v>93</v>
      </c>
      <c r="U199" s="458" t="e">
        <f t="shared" si="170"/>
        <v>#REF!</v>
      </c>
      <c r="V199" s="459"/>
      <c r="W199" s="459"/>
      <c r="X199" s="460">
        <f t="shared" si="171"/>
        <v>0</v>
      </c>
      <c r="Y199" s="461">
        <f t="shared" si="175"/>
        <v>0</v>
      </c>
      <c r="Z199" s="510"/>
      <c r="AA199" s="463"/>
      <c r="AB199" s="464"/>
      <c r="AC199" s="464"/>
      <c r="AD199" s="464"/>
      <c r="AE199" s="465"/>
      <c r="AF199" s="466">
        <f t="shared" si="176"/>
        <v>0</v>
      </c>
      <c r="AG199" s="488"/>
      <c r="AH199" s="469"/>
      <c r="AI199" s="469"/>
      <c r="AJ199" s="469"/>
      <c r="AK199" s="469"/>
      <c r="AL199" s="469"/>
      <c r="AM199" s="469"/>
      <c r="AN199" s="470"/>
      <c r="AO199" s="471">
        <f t="shared" si="177"/>
        <v>0</v>
      </c>
      <c r="AP199" s="497"/>
      <c r="AQ199" s="496"/>
      <c r="AR199" s="496"/>
      <c r="AS199" s="496"/>
      <c r="AT199" s="514"/>
      <c r="AU199" s="469"/>
      <c r="AV199" s="469"/>
      <c r="AW199" s="475"/>
      <c r="AX199" s="471">
        <f t="shared" si="178"/>
        <v>0</v>
      </c>
      <c r="AY199" s="497"/>
      <c r="AZ199" s="469"/>
      <c r="BA199" s="469"/>
      <c r="BB199" s="478"/>
      <c r="BC199" s="469"/>
      <c r="BD199" s="469"/>
      <c r="BE199" s="469"/>
      <c r="BF199" s="475"/>
      <c r="BG199" s="479">
        <f t="shared" si="147"/>
        <v>0</v>
      </c>
      <c r="BH199" s="480"/>
      <c r="BI199" s="481"/>
      <c r="BJ199" s="481"/>
      <c r="BK199" s="481"/>
      <c r="BL199" s="482"/>
      <c r="BM199" s="481"/>
      <c r="BN199" s="481"/>
      <c r="BO199" s="483"/>
      <c r="BP199" s="482">
        <f t="shared" si="133"/>
        <v>0</v>
      </c>
      <c r="BQ199" s="479">
        <f t="shared" si="155"/>
        <v>0</v>
      </c>
      <c r="BR199" s="480"/>
      <c r="BS199" s="481"/>
      <c r="BT199" s="481"/>
      <c r="BU199" s="481"/>
      <c r="BV199" s="482" t="str">
        <f t="shared" si="148"/>
        <v/>
      </c>
      <c r="BW199" s="481"/>
      <c r="BX199" s="481"/>
      <c r="BY199" s="483"/>
      <c r="BZ199" s="482">
        <f t="shared" si="161"/>
        <v>0</v>
      </c>
      <c r="CA199" s="479">
        <f t="shared" si="179"/>
        <v>0</v>
      </c>
      <c r="CB199" s="638"/>
      <c r="CC199" s="469"/>
      <c r="CD199" s="469"/>
      <c r="CE199" s="469"/>
      <c r="CF199" s="481"/>
      <c r="CG199" s="481"/>
      <c r="CH199" s="481"/>
      <c r="CI199" s="483"/>
      <c r="CJ199" s="485">
        <f t="shared" si="180"/>
        <v>0</v>
      </c>
      <c r="CK199" s="486">
        <f t="shared" si="172"/>
        <v>0</v>
      </c>
      <c r="CL199" s="479">
        <f t="shared" si="181"/>
        <v>0</v>
      </c>
      <c r="CM199" s="487"/>
      <c r="CN199" s="574"/>
      <c r="CO199" s="574"/>
      <c r="CP199" s="574"/>
      <c r="CQ199" s="574"/>
      <c r="CR199" s="483"/>
      <c r="CS199" s="485">
        <f t="shared" si="182"/>
        <v>0</v>
      </c>
      <c r="CT199" s="488"/>
      <c r="CU199" s="469"/>
      <c r="CV199" s="469"/>
      <c r="CW199" s="469"/>
      <c r="CX199" s="489"/>
      <c r="CY199" s="490"/>
      <c r="CZ199" s="491">
        <f t="shared" si="183"/>
        <v>0</v>
      </c>
      <c r="DA199" s="491">
        <f t="shared" si="162"/>
        <v>0</v>
      </c>
      <c r="DB199" s="491">
        <f t="shared" si="173"/>
        <v>0</v>
      </c>
      <c r="DC199" s="493">
        <f t="shared" si="163"/>
        <v>0</v>
      </c>
      <c r="DD199" s="494">
        <f t="shared" si="152"/>
        <v>0</v>
      </c>
      <c r="DE199" s="494">
        <f t="shared" si="151"/>
        <v>0</v>
      </c>
      <c r="DF199" s="494">
        <f t="shared" si="149"/>
        <v>0</v>
      </c>
      <c r="DG199" s="494">
        <f t="shared" si="164"/>
        <v>0</v>
      </c>
      <c r="DH199" s="494">
        <f t="shared" si="165"/>
        <v>0</v>
      </c>
      <c r="DI199" s="494">
        <f t="shared" si="156"/>
        <v>0</v>
      </c>
      <c r="DJ199" s="494">
        <f t="shared" si="166"/>
        <v>0</v>
      </c>
      <c r="DK199" s="494">
        <f t="shared" si="174"/>
        <v>0</v>
      </c>
      <c r="DL199" s="479">
        <f t="shared" si="157"/>
        <v>0</v>
      </c>
      <c r="DQ199" s="169">
        <f t="shared" si="184"/>
        <v>0</v>
      </c>
      <c r="DR199" s="169">
        <f t="shared" si="184"/>
        <v>0</v>
      </c>
      <c r="DS199" s="169">
        <f t="shared" si="184"/>
        <v>0</v>
      </c>
      <c r="DT199" s="169">
        <f t="shared" si="184"/>
        <v>0</v>
      </c>
      <c r="DU199" s="169">
        <f t="shared" si="184"/>
        <v>0</v>
      </c>
      <c r="DV199" s="169">
        <f t="shared" si="184"/>
        <v>0</v>
      </c>
      <c r="DW199" s="169">
        <f t="shared" si="184"/>
        <v>0</v>
      </c>
      <c r="DX199" s="169">
        <f t="shared" si="184"/>
        <v>0</v>
      </c>
      <c r="DY199" s="169">
        <f t="shared" si="184"/>
        <v>0</v>
      </c>
      <c r="DZ199" s="169">
        <f t="shared" si="184"/>
        <v>0</v>
      </c>
      <c r="EA199" s="169">
        <f t="shared" si="184"/>
        <v>0</v>
      </c>
      <c r="EB199" s="169">
        <f t="shared" si="184"/>
        <v>0</v>
      </c>
      <c r="EC199" s="169">
        <f t="shared" si="184"/>
        <v>0</v>
      </c>
      <c r="ED199" s="169">
        <f t="shared" si="184"/>
        <v>0</v>
      </c>
      <c r="EE199" s="169">
        <f t="shared" si="184"/>
        <v>0</v>
      </c>
      <c r="EF199" s="169">
        <f t="shared" si="184"/>
        <v>0</v>
      </c>
      <c r="EG199" s="169">
        <f t="shared" si="187"/>
        <v>0</v>
      </c>
      <c r="EH199" s="169">
        <f t="shared" si="187"/>
        <v>0</v>
      </c>
      <c r="EI199" s="169">
        <f t="shared" si="187"/>
        <v>0</v>
      </c>
      <c r="EJ199" s="169">
        <f t="shared" si="187"/>
        <v>0</v>
      </c>
      <c r="EK199" s="169">
        <f t="shared" si="187"/>
        <v>0</v>
      </c>
      <c r="EL199" s="169">
        <f t="shared" si="187"/>
        <v>0</v>
      </c>
      <c r="EM199" s="169">
        <f t="shared" si="187"/>
        <v>0</v>
      </c>
      <c r="EN199" s="169">
        <f t="shared" si="187"/>
        <v>0</v>
      </c>
      <c r="EP199" s="169">
        <f t="shared" si="185"/>
        <v>0</v>
      </c>
      <c r="EQ199" s="169">
        <f t="shared" si="185"/>
        <v>0</v>
      </c>
      <c r="ER199" s="169">
        <f t="shared" si="185"/>
        <v>0</v>
      </c>
      <c r="ES199" s="169">
        <f t="shared" si="185"/>
        <v>0</v>
      </c>
      <c r="ET199" s="169">
        <f t="shared" si="185"/>
        <v>0</v>
      </c>
      <c r="EU199" s="169">
        <f t="shared" si="185"/>
        <v>0</v>
      </c>
      <c r="EV199" s="169">
        <f t="shared" si="185"/>
        <v>0</v>
      </c>
      <c r="EW199" s="169">
        <f t="shared" si="185"/>
        <v>0</v>
      </c>
      <c r="EX199" s="169">
        <f t="shared" si="185"/>
        <v>0</v>
      </c>
      <c r="EY199" s="169">
        <f t="shared" si="185"/>
        <v>0</v>
      </c>
      <c r="EZ199" s="169">
        <f t="shared" si="185"/>
        <v>0</v>
      </c>
      <c r="FA199" s="169">
        <f t="shared" si="185"/>
        <v>0</v>
      </c>
      <c r="FB199" s="169">
        <f t="shared" si="185"/>
        <v>0</v>
      </c>
      <c r="FC199" s="169">
        <f t="shared" si="185"/>
        <v>0</v>
      </c>
      <c r="FD199" s="169">
        <f t="shared" si="185"/>
        <v>0</v>
      </c>
      <c r="FE199" s="169">
        <f t="shared" si="185"/>
        <v>0</v>
      </c>
      <c r="FF199" s="169">
        <f t="shared" si="188"/>
        <v>0</v>
      </c>
      <c r="FG199" s="169">
        <f t="shared" si="188"/>
        <v>0</v>
      </c>
      <c r="FH199" s="169">
        <f t="shared" si="188"/>
        <v>0</v>
      </c>
      <c r="FI199" s="169">
        <f t="shared" si="188"/>
        <v>0</v>
      </c>
      <c r="FJ199" s="169">
        <f t="shared" si="188"/>
        <v>0</v>
      </c>
      <c r="FK199" s="169">
        <f t="shared" si="188"/>
        <v>0</v>
      </c>
      <c r="FL199" s="169">
        <f t="shared" si="188"/>
        <v>0</v>
      </c>
      <c r="FM199" s="169">
        <f t="shared" si="188"/>
        <v>0</v>
      </c>
      <c r="FO199" s="169">
        <f t="shared" si="186"/>
        <v>0</v>
      </c>
      <c r="FP199" s="169">
        <f t="shared" si="186"/>
        <v>0</v>
      </c>
      <c r="FQ199" s="169">
        <f t="shared" si="186"/>
        <v>0</v>
      </c>
      <c r="FR199" s="169">
        <f t="shared" si="186"/>
        <v>0</v>
      </c>
      <c r="FS199" s="169">
        <f t="shared" si="186"/>
        <v>0</v>
      </c>
      <c r="FT199" s="169">
        <f t="shared" si="186"/>
        <v>0</v>
      </c>
      <c r="FU199" s="169">
        <f t="shared" si="186"/>
        <v>0</v>
      </c>
      <c r="FV199" s="169">
        <f t="shared" si="186"/>
        <v>0</v>
      </c>
      <c r="FW199" s="169">
        <f t="shared" si="186"/>
        <v>0</v>
      </c>
      <c r="FX199" s="169">
        <f t="shared" si="186"/>
        <v>0</v>
      </c>
      <c r="FY199" s="169">
        <f t="shared" si="186"/>
        <v>0</v>
      </c>
      <c r="FZ199" s="169">
        <f t="shared" si="186"/>
        <v>0</v>
      </c>
      <c r="GA199" s="169">
        <f t="shared" si="186"/>
        <v>0</v>
      </c>
      <c r="GB199" s="169">
        <f t="shared" si="186"/>
        <v>0</v>
      </c>
      <c r="GC199" s="169">
        <f t="shared" si="186"/>
        <v>0</v>
      </c>
      <c r="GD199" s="169">
        <f t="shared" si="186"/>
        <v>0</v>
      </c>
      <c r="GE199" s="169">
        <f t="shared" si="189"/>
        <v>0</v>
      </c>
      <c r="GF199" s="169">
        <f t="shared" si="189"/>
        <v>0</v>
      </c>
      <c r="GG199" s="169">
        <f t="shared" si="189"/>
        <v>0</v>
      </c>
      <c r="GH199" s="169">
        <f t="shared" si="189"/>
        <v>0</v>
      </c>
      <c r="GI199" s="169">
        <f t="shared" si="189"/>
        <v>0</v>
      </c>
      <c r="GJ199" s="169">
        <f t="shared" si="189"/>
        <v>0</v>
      </c>
      <c r="GK199" s="169">
        <f t="shared" si="189"/>
        <v>0</v>
      </c>
      <c r="GL199" s="169">
        <f t="shared" si="189"/>
        <v>0</v>
      </c>
    </row>
    <row r="200" spans="1:194" s="169" customFormat="1" ht="15" hidden="1">
      <c r="A200" s="499"/>
      <c r="B200" s="499"/>
      <c r="D200" s="662"/>
      <c r="E200" s="450"/>
      <c r="F200" s="450"/>
      <c r="G200" s="450"/>
      <c r="H200" s="500"/>
      <c r="I200" s="452"/>
      <c r="J200" s="453"/>
      <c r="K200" s="453"/>
      <c r="L200" s="450"/>
      <c r="M200" s="450"/>
      <c r="N200" s="454"/>
      <c r="O200" s="455">
        <f t="shared" si="167"/>
        <v>0</v>
      </c>
      <c r="P200" s="456"/>
      <c r="Q200" s="457">
        <f t="shared" si="168"/>
        <v>0</v>
      </c>
      <c r="R200" s="457">
        <f t="shared" si="169"/>
        <v>0</v>
      </c>
      <c r="S200" s="458" t="e">
        <f>#REF!</f>
        <v>#REF!</v>
      </c>
      <c r="T200" s="458">
        <v>94</v>
      </c>
      <c r="U200" s="458" t="e">
        <f t="shared" si="170"/>
        <v>#REF!</v>
      </c>
      <c r="V200" s="459"/>
      <c r="W200" s="459"/>
      <c r="X200" s="460">
        <f t="shared" si="171"/>
        <v>0</v>
      </c>
      <c r="Y200" s="461">
        <f t="shared" si="175"/>
        <v>0</v>
      </c>
      <c r="Z200" s="510"/>
      <c r="AA200" s="463"/>
      <c r="AB200" s="464"/>
      <c r="AC200" s="464"/>
      <c r="AD200" s="464"/>
      <c r="AE200" s="465"/>
      <c r="AF200" s="466">
        <f t="shared" si="176"/>
        <v>0</v>
      </c>
      <c r="AG200" s="488"/>
      <c r="AH200" s="469"/>
      <c r="AI200" s="469"/>
      <c r="AJ200" s="469"/>
      <c r="AK200" s="469"/>
      <c r="AL200" s="469"/>
      <c r="AM200" s="469"/>
      <c r="AN200" s="470"/>
      <c r="AO200" s="471">
        <f t="shared" si="177"/>
        <v>0</v>
      </c>
      <c r="AP200" s="497"/>
      <c r="AQ200" s="496"/>
      <c r="AR200" s="496"/>
      <c r="AS200" s="496"/>
      <c r="AT200" s="514"/>
      <c r="AU200" s="469"/>
      <c r="AV200" s="469"/>
      <c r="AW200" s="475"/>
      <c r="AX200" s="471">
        <f t="shared" si="178"/>
        <v>0</v>
      </c>
      <c r="AY200" s="497"/>
      <c r="AZ200" s="469"/>
      <c r="BA200" s="469"/>
      <c r="BB200" s="478"/>
      <c r="BC200" s="469"/>
      <c r="BD200" s="469"/>
      <c r="BE200" s="469"/>
      <c r="BF200" s="475"/>
      <c r="BG200" s="479">
        <f t="shared" si="147"/>
        <v>0</v>
      </c>
      <c r="BH200" s="480"/>
      <c r="BI200" s="481"/>
      <c r="BJ200" s="481"/>
      <c r="BK200" s="481"/>
      <c r="BL200" s="482"/>
      <c r="BM200" s="481"/>
      <c r="BN200" s="481"/>
      <c r="BO200" s="483"/>
      <c r="BP200" s="482">
        <f t="shared" si="133"/>
        <v>0</v>
      </c>
      <c r="BQ200" s="479">
        <f t="shared" si="155"/>
        <v>0</v>
      </c>
      <c r="BR200" s="480"/>
      <c r="BS200" s="481"/>
      <c r="BT200" s="481"/>
      <c r="BU200" s="481"/>
      <c r="BV200" s="482" t="str">
        <f t="shared" si="148"/>
        <v/>
      </c>
      <c r="BW200" s="481"/>
      <c r="BX200" s="481"/>
      <c r="BY200" s="483"/>
      <c r="BZ200" s="482">
        <f t="shared" si="161"/>
        <v>0</v>
      </c>
      <c r="CA200" s="479">
        <f t="shared" si="179"/>
        <v>0</v>
      </c>
      <c r="CB200" s="638"/>
      <c r="CC200" s="469"/>
      <c r="CD200" s="469"/>
      <c r="CE200" s="469"/>
      <c r="CF200" s="481"/>
      <c r="CG200" s="481"/>
      <c r="CH200" s="481"/>
      <c r="CI200" s="483"/>
      <c r="CJ200" s="485">
        <f t="shared" si="180"/>
        <v>0</v>
      </c>
      <c r="CK200" s="486">
        <f t="shared" si="172"/>
        <v>0</v>
      </c>
      <c r="CL200" s="479">
        <f t="shared" si="181"/>
        <v>0</v>
      </c>
      <c r="CM200" s="487"/>
      <c r="CN200" s="574"/>
      <c r="CO200" s="574"/>
      <c r="CP200" s="574"/>
      <c r="CQ200" s="574"/>
      <c r="CR200" s="483"/>
      <c r="CS200" s="485">
        <f t="shared" si="182"/>
        <v>0</v>
      </c>
      <c r="CT200" s="488"/>
      <c r="CU200" s="469"/>
      <c r="CV200" s="469"/>
      <c r="CW200" s="469"/>
      <c r="CX200" s="489"/>
      <c r="CY200" s="490"/>
      <c r="CZ200" s="491">
        <f t="shared" si="183"/>
        <v>0</v>
      </c>
      <c r="DA200" s="491">
        <f t="shared" si="162"/>
        <v>0</v>
      </c>
      <c r="DB200" s="491">
        <f t="shared" si="173"/>
        <v>0</v>
      </c>
      <c r="DC200" s="493">
        <f t="shared" si="163"/>
        <v>0</v>
      </c>
      <c r="DD200" s="494">
        <f t="shared" si="152"/>
        <v>0</v>
      </c>
      <c r="DE200" s="494">
        <f t="shared" si="151"/>
        <v>0</v>
      </c>
      <c r="DF200" s="494">
        <f t="shared" si="149"/>
        <v>0</v>
      </c>
      <c r="DG200" s="494">
        <f t="shared" si="164"/>
        <v>0</v>
      </c>
      <c r="DH200" s="494">
        <f t="shared" si="165"/>
        <v>0</v>
      </c>
      <c r="DI200" s="494">
        <f t="shared" si="156"/>
        <v>0</v>
      </c>
      <c r="DJ200" s="494">
        <f t="shared" si="166"/>
        <v>0</v>
      </c>
      <c r="DK200" s="494">
        <f t="shared" si="174"/>
        <v>0</v>
      </c>
      <c r="DL200" s="479">
        <f t="shared" si="157"/>
        <v>0</v>
      </c>
      <c r="DQ200" s="169">
        <f t="shared" si="184"/>
        <v>0</v>
      </c>
      <c r="DR200" s="169">
        <f t="shared" si="184"/>
        <v>0</v>
      </c>
      <c r="DS200" s="169">
        <f t="shared" si="184"/>
        <v>0</v>
      </c>
      <c r="DT200" s="169">
        <f t="shared" si="184"/>
        <v>0</v>
      </c>
      <c r="DU200" s="169">
        <f t="shared" si="184"/>
        <v>0</v>
      </c>
      <c r="DV200" s="169">
        <f t="shared" si="184"/>
        <v>0</v>
      </c>
      <c r="DW200" s="169">
        <f t="shared" si="184"/>
        <v>0</v>
      </c>
      <c r="DX200" s="169">
        <f t="shared" si="184"/>
        <v>0</v>
      </c>
      <c r="DY200" s="169">
        <f t="shared" si="184"/>
        <v>0</v>
      </c>
      <c r="DZ200" s="169">
        <f t="shared" si="184"/>
        <v>0</v>
      </c>
      <c r="EA200" s="169">
        <f t="shared" si="184"/>
        <v>0</v>
      </c>
      <c r="EB200" s="169">
        <f t="shared" si="184"/>
        <v>0</v>
      </c>
      <c r="EC200" s="169">
        <f t="shared" si="184"/>
        <v>0</v>
      </c>
      <c r="ED200" s="169">
        <f t="shared" si="184"/>
        <v>0</v>
      </c>
      <c r="EE200" s="169">
        <f t="shared" si="184"/>
        <v>0</v>
      </c>
      <c r="EF200" s="169">
        <f t="shared" si="184"/>
        <v>0</v>
      </c>
      <c r="EG200" s="169">
        <f t="shared" si="187"/>
        <v>0</v>
      </c>
      <c r="EH200" s="169">
        <f t="shared" si="187"/>
        <v>0</v>
      </c>
      <c r="EI200" s="169">
        <f t="shared" si="187"/>
        <v>0</v>
      </c>
      <c r="EJ200" s="169">
        <f t="shared" si="187"/>
        <v>0</v>
      </c>
      <c r="EK200" s="169">
        <f t="shared" si="187"/>
        <v>0</v>
      </c>
      <c r="EL200" s="169">
        <f t="shared" si="187"/>
        <v>0</v>
      </c>
      <c r="EM200" s="169">
        <f t="shared" si="187"/>
        <v>0</v>
      </c>
      <c r="EN200" s="169">
        <f t="shared" si="187"/>
        <v>0</v>
      </c>
      <c r="EP200" s="169">
        <f t="shared" si="185"/>
        <v>0</v>
      </c>
      <c r="EQ200" s="169">
        <f t="shared" si="185"/>
        <v>0</v>
      </c>
      <c r="ER200" s="169">
        <f t="shared" si="185"/>
        <v>0</v>
      </c>
      <c r="ES200" s="169">
        <f t="shared" si="185"/>
        <v>0</v>
      </c>
      <c r="ET200" s="169">
        <f t="shared" si="185"/>
        <v>0</v>
      </c>
      <c r="EU200" s="169">
        <f t="shared" si="185"/>
        <v>0</v>
      </c>
      <c r="EV200" s="169">
        <f t="shared" si="185"/>
        <v>0</v>
      </c>
      <c r="EW200" s="169">
        <f t="shared" si="185"/>
        <v>0</v>
      </c>
      <c r="EX200" s="169">
        <f t="shared" si="185"/>
        <v>0</v>
      </c>
      <c r="EY200" s="169">
        <f t="shared" si="185"/>
        <v>0</v>
      </c>
      <c r="EZ200" s="169">
        <f t="shared" si="185"/>
        <v>0</v>
      </c>
      <c r="FA200" s="169">
        <f t="shared" si="185"/>
        <v>0</v>
      </c>
      <c r="FB200" s="169">
        <f t="shared" si="185"/>
        <v>0</v>
      </c>
      <c r="FC200" s="169">
        <f t="shared" si="185"/>
        <v>0</v>
      </c>
      <c r="FD200" s="169">
        <f t="shared" si="185"/>
        <v>0</v>
      </c>
      <c r="FE200" s="169">
        <f t="shared" si="185"/>
        <v>0</v>
      </c>
      <c r="FF200" s="169">
        <f t="shared" si="188"/>
        <v>0</v>
      </c>
      <c r="FG200" s="169">
        <f t="shared" si="188"/>
        <v>0</v>
      </c>
      <c r="FH200" s="169">
        <f t="shared" si="188"/>
        <v>0</v>
      </c>
      <c r="FI200" s="169">
        <f t="shared" si="188"/>
        <v>0</v>
      </c>
      <c r="FJ200" s="169">
        <f t="shared" si="188"/>
        <v>0</v>
      </c>
      <c r="FK200" s="169">
        <f t="shared" si="188"/>
        <v>0</v>
      </c>
      <c r="FL200" s="169">
        <f t="shared" si="188"/>
        <v>0</v>
      </c>
      <c r="FM200" s="169">
        <f t="shared" si="188"/>
        <v>0</v>
      </c>
      <c r="FO200" s="169">
        <f t="shared" si="186"/>
        <v>0</v>
      </c>
      <c r="FP200" s="169">
        <f t="shared" si="186"/>
        <v>0</v>
      </c>
      <c r="FQ200" s="169">
        <f t="shared" si="186"/>
        <v>0</v>
      </c>
      <c r="FR200" s="169">
        <f t="shared" si="186"/>
        <v>0</v>
      </c>
      <c r="FS200" s="169">
        <f t="shared" si="186"/>
        <v>0</v>
      </c>
      <c r="FT200" s="169">
        <f t="shared" si="186"/>
        <v>0</v>
      </c>
      <c r="FU200" s="169">
        <f t="shared" si="186"/>
        <v>0</v>
      </c>
      <c r="FV200" s="169">
        <f t="shared" si="186"/>
        <v>0</v>
      </c>
      <c r="FW200" s="169">
        <f t="shared" si="186"/>
        <v>0</v>
      </c>
      <c r="FX200" s="169">
        <f t="shared" si="186"/>
        <v>0</v>
      </c>
      <c r="FY200" s="169">
        <f t="shared" si="186"/>
        <v>0</v>
      </c>
      <c r="FZ200" s="169">
        <f t="shared" si="186"/>
        <v>0</v>
      </c>
      <c r="GA200" s="169">
        <f t="shared" si="186"/>
        <v>0</v>
      </c>
      <c r="GB200" s="169">
        <f t="shared" si="186"/>
        <v>0</v>
      </c>
      <c r="GC200" s="169">
        <f t="shared" si="186"/>
        <v>0</v>
      </c>
      <c r="GD200" s="169">
        <f t="shared" si="186"/>
        <v>0</v>
      </c>
      <c r="GE200" s="169">
        <f t="shared" si="189"/>
        <v>0</v>
      </c>
      <c r="GF200" s="169">
        <f t="shared" si="189"/>
        <v>0</v>
      </c>
      <c r="GG200" s="169">
        <f t="shared" si="189"/>
        <v>0</v>
      </c>
      <c r="GH200" s="169">
        <f t="shared" si="189"/>
        <v>0</v>
      </c>
      <c r="GI200" s="169">
        <f t="shared" si="189"/>
        <v>0</v>
      </c>
      <c r="GJ200" s="169">
        <f t="shared" si="189"/>
        <v>0</v>
      </c>
      <c r="GK200" s="169">
        <f t="shared" si="189"/>
        <v>0</v>
      </c>
      <c r="GL200" s="169">
        <f t="shared" si="189"/>
        <v>0</v>
      </c>
    </row>
    <row r="201" spans="1:194" s="169" customFormat="1" ht="15" hidden="1">
      <c r="A201" s="499"/>
      <c r="B201" s="499"/>
      <c r="D201" s="662"/>
      <c r="E201" s="450"/>
      <c r="F201" s="450"/>
      <c r="G201" s="450"/>
      <c r="H201" s="500"/>
      <c r="I201" s="452"/>
      <c r="J201" s="453"/>
      <c r="K201" s="453"/>
      <c r="L201" s="450"/>
      <c r="M201" s="450"/>
      <c r="N201" s="454"/>
      <c r="O201" s="455">
        <f t="shared" si="167"/>
        <v>0</v>
      </c>
      <c r="P201" s="456"/>
      <c r="Q201" s="457">
        <f t="shared" si="168"/>
        <v>0</v>
      </c>
      <c r="R201" s="457">
        <f t="shared" si="169"/>
        <v>0</v>
      </c>
      <c r="S201" s="458" t="e">
        <f>#REF!</f>
        <v>#REF!</v>
      </c>
      <c r="T201" s="458">
        <v>95</v>
      </c>
      <c r="U201" s="458" t="e">
        <f t="shared" si="170"/>
        <v>#REF!</v>
      </c>
      <c r="V201" s="459"/>
      <c r="W201" s="459"/>
      <c r="X201" s="460">
        <f t="shared" si="171"/>
        <v>0</v>
      </c>
      <c r="Y201" s="461">
        <f t="shared" si="175"/>
        <v>0</v>
      </c>
      <c r="Z201" s="510"/>
      <c r="AA201" s="463"/>
      <c r="AB201" s="464"/>
      <c r="AC201" s="464"/>
      <c r="AD201" s="464"/>
      <c r="AE201" s="465"/>
      <c r="AF201" s="466">
        <f t="shared" si="176"/>
        <v>0</v>
      </c>
      <c r="AG201" s="488"/>
      <c r="AH201" s="469"/>
      <c r="AI201" s="469"/>
      <c r="AJ201" s="469"/>
      <c r="AK201" s="469"/>
      <c r="AL201" s="469"/>
      <c r="AM201" s="469"/>
      <c r="AN201" s="470"/>
      <c r="AO201" s="471">
        <f t="shared" si="177"/>
        <v>0</v>
      </c>
      <c r="AP201" s="497"/>
      <c r="AQ201" s="496"/>
      <c r="AR201" s="496"/>
      <c r="AS201" s="496"/>
      <c r="AT201" s="514"/>
      <c r="AU201" s="469"/>
      <c r="AV201" s="469"/>
      <c r="AW201" s="475"/>
      <c r="AX201" s="471">
        <f t="shared" si="178"/>
        <v>0</v>
      </c>
      <c r="AY201" s="497"/>
      <c r="AZ201" s="469"/>
      <c r="BA201" s="469"/>
      <c r="BB201" s="478"/>
      <c r="BC201" s="469"/>
      <c r="BD201" s="469"/>
      <c r="BE201" s="469"/>
      <c r="BF201" s="475"/>
      <c r="BG201" s="479">
        <f t="shared" si="147"/>
        <v>0</v>
      </c>
      <c r="BH201" s="480"/>
      <c r="BI201" s="481"/>
      <c r="BJ201" s="481"/>
      <c r="BK201" s="481"/>
      <c r="BL201" s="482"/>
      <c r="BM201" s="481"/>
      <c r="BN201" s="481"/>
      <c r="BO201" s="483"/>
      <c r="BP201" s="482">
        <f t="shared" si="133"/>
        <v>0</v>
      </c>
      <c r="BQ201" s="479">
        <f t="shared" si="155"/>
        <v>0</v>
      </c>
      <c r="BR201" s="480"/>
      <c r="BS201" s="481"/>
      <c r="BT201" s="481"/>
      <c r="BU201" s="481"/>
      <c r="BV201" s="482" t="str">
        <f t="shared" si="148"/>
        <v/>
      </c>
      <c r="BW201" s="481"/>
      <c r="BX201" s="481"/>
      <c r="BY201" s="483"/>
      <c r="BZ201" s="482">
        <f t="shared" si="161"/>
        <v>0</v>
      </c>
      <c r="CA201" s="479">
        <f t="shared" si="179"/>
        <v>0</v>
      </c>
      <c r="CB201" s="638"/>
      <c r="CC201" s="469"/>
      <c r="CD201" s="469"/>
      <c r="CE201" s="469"/>
      <c r="CF201" s="481"/>
      <c r="CG201" s="481"/>
      <c r="CH201" s="481"/>
      <c r="CI201" s="483"/>
      <c r="CJ201" s="485">
        <f t="shared" si="180"/>
        <v>0</v>
      </c>
      <c r="CK201" s="486">
        <f t="shared" si="172"/>
        <v>0</v>
      </c>
      <c r="CL201" s="479">
        <f t="shared" si="181"/>
        <v>0</v>
      </c>
      <c r="CM201" s="487"/>
      <c r="CN201" s="574"/>
      <c r="CO201" s="574"/>
      <c r="CP201" s="574"/>
      <c r="CQ201" s="574"/>
      <c r="CR201" s="483"/>
      <c r="CS201" s="485">
        <f t="shared" si="182"/>
        <v>0</v>
      </c>
      <c r="CT201" s="488"/>
      <c r="CU201" s="469"/>
      <c r="CV201" s="469"/>
      <c r="CW201" s="469"/>
      <c r="CX201" s="489"/>
      <c r="CY201" s="490"/>
      <c r="CZ201" s="491">
        <f t="shared" si="183"/>
        <v>0</v>
      </c>
      <c r="DA201" s="491">
        <f t="shared" si="162"/>
        <v>0</v>
      </c>
      <c r="DB201" s="491">
        <f t="shared" si="173"/>
        <v>0</v>
      </c>
      <c r="DC201" s="493">
        <f t="shared" si="163"/>
        <v>0</v>
      </c>
      <c r="DD201" s="494">
        <f t="shared" si="152"/>
        <v>0</v>
      </c>
      <c r="DE201" s="494">
        <f t="shared" si="151"/>
        <v>0</v>
      </c>
      <c r="DF201" s="494">
        <f t="shared" si="149"/>
        <v>0</v>
      </c>
      <c r="DG201" s="494">
        <f t="shared" si="164"/>
        <v>0</v>
      </c>
      <c r="DH201" s="494">
        <f t="shared" si="165"/>
        <v>0</v>
      </c>
      <c r="DI201" s="494">
        <f t="shared" si="156"/>
        <v>0</v>
      </c>
      <c r="DJ201" s="494">
        <f t="shared" si="166"/>
        <v>0</v>
      </c>
      <c r="DK201" s="494">
        <f t="shared" si="174"/>
        <v>0</v>
      </c>
      <c r="DL201" s="479">
        <f t="shared" si="157"/>
        <v>0</v>
      </c>
      <c r="DQ201" s="169">
        <f t="shared" si="184"/>
        <v>0</v>
      </c>
      <c r="DR201" s="169">
        <f t="shared" si="184"/>
        <v>0</v>
      </c>
      <c r="DS201" s="169">
        <f t="shared" si="184"/>
        <v>0</v>
      </c>
      <c r="DT201" s="169">
        <f t="shared" si="184"/>
        <v>0</v>
      </c>
      <c r="DU201" s="169">
        <f t="shared" si="184"/>
        <v>0</v>
      </c>
      <c r="DV201" s="169">
        <f t="shared" si="184"/>
        <v>0</v>
      </c>
      <c r="DW201" s="169">
        <f t="shared" si="184"/>
        <v>0</v>
      </c>
      <c r="DX201" s="169">
        <f t="shared" si="184"/>
        <v>0</v>
      </c>
      <c r="DY201" s="169">
        <f t="shared" si="184"/>
        <v>0</v>
      </c>
      <c r="DZ201" s="169">
        <f t="shared" si="184"/>
        <v>0</v>
      </c>
      <c r="EA201" s="169">
        <f t="shared" si="184"/>
        <v>0</v>
      </c>
      <c r="EB201" s="169">
        <f t="shared" si="184"/>
        <v>0</v>
      </c>
      <c r="EC201" s="169">
        <f t="shared" si="184"/>
        <v>0</v>
      </c>
      <c r="ED201" s="169">
        <f t="shared" si="184"/>
        <v>0</v>
      </c>
      <c r="EE201" s="169">
        <f t="shared" si="184"/>
        <v>0</v>
      </c>
      <c r="EF201" s="169">
        <f>IF($I201=EF$3,$X201,0)</f>
        <v>0</v>
      </c>
      <c r="EG201" s="169">
        <f t="shared" si="187"/>
        <v>0</v>
      </c>
      <c r="EH201" s="169">
        <f t="shared" si="187"/>
        <v>0</v>
      </c>
      <c r="EI201" s="169">
        <f t="shared" si="187"/>
        <v>0</v>
      </c>
      <c r="EJ201" s="169">
        <f t="shared" si="187"/>
        <v>0</v>
      </c>
      <c r="EK201" s="169">
        <f t="shared" si="187"/>
        <v>0</v>
      </c>
      <c r="EL201" s="169">
        <f t="shared" si="187"/>
        <v>0</v>
      </c>
      <c r="EM201" s="169">
        <f t="shared" si="187"/>
        <v>0</v>
      </c>
      <c r="EN201" s="169">
        <f t="shared" si="187"/>
        <v>0</v>
      </c>
      <c r="EP201" s="169">
        <f t="shared" si="185"/>
        <v>0</v>
      </c>
      <c r="EQ201" s="169">
        <f t="shared" si="185"/>
        <v>0</v>
      </c>
      <c r="ER201" s="169">
        <f t="shared" si="185"/>
        <v>0</v>
      </c>
      <c r="ES201" s="169">
        <f t="shared" si="185"/>
        <v>0</v>
      </c>
      <c r="ET201" s="169">
        <f t="shared" si="185"/>
        <v>0</v>
      </c>
      <c r="EU201" s="169">
        <f t="shared" si="185"/>
        <v>0</v>
      </c>
      <c r="EV201" s="169">
        <f t="shared" si="185"/>
        <v>0</v>
      </c>
      <c r="EW201" s="169">
        <f t="shared" si="185"/>
        <v>0</v>
      </c>
      <c r="EX201" s="169">
        <f t="shared" si="185"/>
        <v>0</v>
      </c>
      <c r="EY201" s="169">
        <f t="shared" si="185"/>
        <v>0</v>
      </c>
      <c r="EZ201" s="169">
        <f t="shared" si="185"/>
        <v>0</v>
      </c>
      <c r="FA201" s="169">
        <f t="shared" si="185"/>
        <v>0</v>
      </c>
      <c r="FB201" s="169">
        <f t="shared" si="185"/>
        <v>0</v>
      </c>
      <c r="FC201" s="169">
        <f t="shared" si="185"/>
        <v>0</v>
      </c>
      <c r="FD201" s="169">
        <f t="shared" si="185"/>
        <v>0</v>
      </c>
      <c r="FE201" s="169">
        <f t="shared" si="185"/>
        <v>0</v>
      </c>
      <c r="FF201" s="169">
        <f t="shared" si="188"/>
        <v>0</v>
      </c>
      <c r="FG201" s="169">
        <f t="shared" si="188"/>
        <v>0</v>
      </c>
      <c r="FH201" s="169">
        <f t="shared" si="188"/>
        <v>0</v>
      </c>
      <c r="FI201" s="169">
        <f t="shared" si="188"/>
        <v>0</v>
      </c>
      <c r="FJ201" s="169">
        <f t="shared" si="188"/>
        <v>0</v>
      </c>
      <c r="FK201" s="169">
        <f t="shared" si="188"/>
        <v>0</v>
      </c>
      <c r="FL201" s="169">
        <f t="shared" si="188"/>
        <v>0</v>
      </c>
      <c r="FM201" s="169">
        <f t="shared" si="188"/>
        <v>0</v>
      </c>
      <c r="FO201" s="169">
        <f t="shared" si="186"/>
        <v>0</v>
      </c>
      <c r="FP201" s="169">
        <f t="shared" si="186"/>
        <v>0</v>
      </c>
      <c r="FQ201" s="169">
        <f t="shared" si="186"/>
        <v>0</v>
      </c>
      <c r="FR201" s="169">
        <f t="shared" si="186"/>
        <v>0</v>
      </c>
      <c r="FS201" s="169">
        <f t="shared" si="186"/>
        <v>0</v>
      </c>
      <c r="FT201" s="169">
        <f t="shared" si="186"/>
        <v>0</v>
      </c>
      <c r="FU201" s="169">
        <f t="shared" si="186"/>
        <v>0</v>
      </c>
      <c r="FV201" s="169">
        <f t="shared" si="186"/>
        <v>0</v>
      </c>
      <c r="FW201" s="169">
        <f t="shared" si="186"/>
        <v>0</v>
      </c>
      <c r="FX201" s="169">
        <f t="shared" si="186"/>
        <v>0</v>
      </c>
      <c r="FY201" s="169">
        <f t="shared" si="186"/>
        <v>0</v>
      </c>
      <c r="FZ201" s="169">
        <f t="shared" si="186"/>
        <v>0</v>
      </c>
      <c r="GA201" s="169">
        <f t="shared" si="186"/>
        <v>0</v>
      </c>
      <c r="GB201" s="169">
        <f t="shared" si="186"/>
        <v>0</v>
      </c>
      <c r="GC201" s="169">
        <f t="shared" si="186"/>
        <v>0</v>
      </c>
      <c r="GD201" s="169">
        <f t="shared" si="186"/>
        <v>0</v>
      </c>
      <c r="GE201" s="169">
        <f t="shared" si="189"/>
        <v>0</v>
      </c>
      <c r="GF201" s="169">
        <f t="shared" si="189"/>
        <v>0</v>
      </c>
      <c r="GG201" s="169">
        <f t="shared" si="189"/>
        <v>0</v>
      </c>
      <c r="GH201" s="169">
        <f t="shared" si="189"/>
        <v>0</v>
      </c>
      <c r="GI201" s="169">
        <f t="shared" si="189"/>
        <v>0</v>
      </c>
      <c r="GJ201" s="169">
        <f t="shared" si="189"/>
        <v>0</v>
      </c>
      <c r="GK201" s="169">
        <f t="shared" si="189"/>
        <v>0</v>
      </c>
      <c r="GL201" s="169">
        <f t="shared" si="189"/>
        <v>0</v>
      </c>
    </row>
    <row r="202" spans="1:194" s="169" customFormat="1" ht="15" hidden="1">
      <c r="A202" s="499"/>
      <c r="B202" s="499"/>
      <c r="D202" s="662"/>
      <c r="E202" s="450"/>
      <c r="F202" s="450"/>
      <c r="G202" s="450"/>
      <c r="H202" s="500"/>
      <c r="I202" s="452"/>
      <c r="J202" s="453"/>
      <c r="K202" s="453"/>
      <c r="L202" s="450"/>
      <c r="M202" s="450"/>
      <c r="N202" s="454"/>
      <c r="O202" s="455">
        <f t="shared" si="167"/>
        <v>0</v>
      </c>
      <c r="P202" s="456"/>
      <c r="Q202" s="457">
        <f t="shared" si="168"/>
        <v>0</v>
      </c>
      <c r="R202" s="457">
        <f t="shared" si="169"/>
        <v>0</v>
      </c>
      <c r="S202" s="458" t="e">
        <f>#REF!</f>
        <v>#REF!</v>
      </c>
      <c r="T202" s="458">
        <v>96</v>
      </c>
      <c r="U202" s="458" t="e">
        <f t="shared" si="170"/>
        <v>#REF!</v>
      </c>
      <c r="V202" s="459"/>
      <c r="W202" s="459"/>
      <c r="X202" s="460">
        <f t="shared" si="171"/>
        <v>0</v>
      </c>
      <c r="Y202" s="461">
        <f t="shared" si="175"/>
        <v>0</v>
      </c>
      <c r="Z202" s="510"/>
      <c r="AA202" s="463"/>
      <c r="AB202" s="464"/>
      <c r="AC202" s="464"/>
      <c r="AD202" s="464"/>
      <c r="AE202" s="465"/>
      <c r="AF202" s="466">
        <f t="shared" si="176"/>
        <v>0</v>
      </c>
      <c r="AG202" s="488"/>
      <c r="AH202" s="469"/>
      <c r="AI202" s="469"/>
      <c r="AJ202" s="469"/>
      <c r="AK202" s="469"/>
      <c r="AL202" s="469"/>
      <c r="AM202" s="469"/>
      <c r="AN202" s="470"/>
      <c r="AO202" s="471">
        <f t="shared" si="177"/>
        <v>0</v>
      </c>
      <c r="AP202" s="497"/>
      <c r="AQ202" s="496"/>
      <c r="AR202" s="496"/>
      <c r="AS202" s="496"/>
      <c r="AT202" s="514"/>
      <c r="AU202" s="469"/>
      <c r="AV202" s="469"/>
      <c r="AW202" s="475"/>
      <c r="AX202" s="471">
        <f t="shared" si="178"/>
        <v>0</v>
      </c>
      <c r="AY202" s="497"/>
      <c r="AZ202" s="469"/>
      <c r="BA202" s="469"/>
      <c r="BB202" s="478"/>
      <c r="BC202" s="469"/>
      <c r="BD202" s="469"/>
      <c r="BE202" s="469"/>
      <c r="BF202" s="475"/>
      <c r="BG202" s="479">
        <f t="shared" si="147"/>
        <v>0</v>
      </c>
      <c r="BH202" s="480"/>
      <c r="BI202" s="481"/>
      <c r="BJ202" s="481"/>
      <c r="BK202" s="481"/>
      <c r="BL202" s="482"/>
      <c r="BM202" s="481"/>
      <c r="BN202" s="481"/>
      <c r="BO202" s="483"/>
      <c r="BP202" s="482">
        <f t="shared" si="133"/>
        <v>0</v>
      </c>
      <c r="BQ202" s="479">
        <f t="shared" si="155"/>
        <v>0</v>
      </c>
      <c r="BR202" s="480"/>
      <c r="BS202" s="481"/>
      <c r="BT202" s="481"/>
      <c r="BU202" s="481"/>
      <c r="BV202" s="482" t="str">
        <f t="shared" si="148"/>
        <v/>
      </c>
      <c r="BW202" s="481"/>
      <c r="BX202" s="481"/>
      <c r="BY202" s="483"/>
      <c r="BZ202" s="482">
        <f t="shared" si="161"/>
        <v>0</v>
      </c>
      <c r="CA202" s="479">
        <f t="shared" si="179"/>
        <v>0</v>
      </c>
      <c r="CB202" s="638"/>
      <c r="CC202" s="469"/>
      <c r="CD202" s="469"/>
      <c r="CE202" s="469"/>
      <c r="CF202" s="481"/>
      <c r="CG202" s="481"/>
      <c r="CH202" s="481"/>
      <c r="CI202" s="483"/>
      <c r="CJ202" s="485">
        <f t="shared" si="180"/>
        <v>0</v>
      </c>
      <c r="CK202" s="486">
        <f t="shared" si="172"/>
        <v>0</v>
      </c>
      <c r="CL202" s="479">
        <f t="shared" si="181"/>
        <v>0</v>
      </c>
      <c r="CM202" s="487"/>
      <c r="CN202" s="469"/>
      <c r="CO202" s="469"/>
      <c r="CP202" s="469"/>
      <c r="CQ202" s="469"/>
      <c r="CR202" s="469"/>
      <c r="CS202" s="485">
        <f t="shared" si="182"/>
        <v>0</v>
      </c>
      <c r="CT202" s="488"/>
      <c r="CU202" s="469"/>
      <c r="CV202" s="469"/>
      <c r="CW202" s="469"/>
      <c r="CX202" s="489"/>
      <c r="CY202" s="490"/>
      <c r="CZ202" s="491">
        <f t="shared" si="183"/>
        <v>0</v>
      </c>
      <c r="DA202" s="491">
        <f t="shared" si="162"/>
        <v>0</v>
      </c>
      <c r="DB202" s="491">
        <f t="shared" si="173"/>
        <v>0</v>
      </c>
      <c r="DC202" s="493">
        <f t="shared" si="163"/>
        <v>0</v>
      </c>
      <c r="DD202" s="494">
        <f t="shared" si="152"/>
        <v>0</v>
      </c>
      <c r="DE202" s="494">
        <f t="shared" si="151"/>
        <v>0</v>
      </c>
      <c r="DF202" s="494">
        <f t="shared" si="149"/>
        <v>0</v>
      </c>
      <c r="DG202" s="494">
        <f t="shared" si="164"/>
        <v>0</v>
      </c>
      <c r="DH202" s="494">
        <f t="shared" si="165"/>
        <v>0</v>
      </c>
      <c r="DI202" s="494">
        <f t="shared" si="156"/>
        <v>0</v>
      </c>
      <c r="DJ202" s="494">
        <f t="shared" si="166"/>
        <v>0</v>
      </c>
      <c r="DK202" s="494">
        <f t="shared" si="174"/>
        <v>0</v>
      </c>
      <c r="DL202" s="479">
        <f t="shared" si="157"/>
        <v>0</v>
      </c>
      <c r="DQ202" s="169">
        <f t="shared" ref="DQ202:EF217" si="190">IF($I202=DQ$3,$X202,0)</f>
        <v>0</v>
      </c>
      <c r="DR202" s="169">
        <f t="shared" si="190"/>
        <v>0</v>
      </c>
      <c r="DS202" s="169">
        <f t="shared" si="190"/>
        <v>0</v>
      </c>
      <c r="DT202" s="169">
        <f t="shared" si="190"/>
        <v>0</v>
      </c>
      <c r="DU202" s="169">
        <f t="shared" si="190"/>
        <v>0</v>
      </c>
      <c r="DV202" s="169">
        <f t="shared" si="190"/>
        <v>0</v>
      </c>
      <c r="DW202" s="169">
        <f t="shared" si="190"/>
        <v>0</v>
      </c>
      <c r="DX202" s="169">
        <f t="shared" si="190"/>
        <v>0</v>
      </c>
      <c r="DY202" s="169">
        <f t="shared" si="190"/>
        <v>0</v>
      </c>
      <c r="DZ202" s="169">
        <f t="shared" si="190"/>
        <v>0</v>
      </c>
      <c r="EA202" s="169">
        <f t="shared" si="190"/>
        <v>0</v>
      </c>
      <c r="EB202" s="169">
        <f t="shared" si="190"/>
        <v>0</v>
      </c>
      <c r="EC202" s="169">
        <f t="shared" si="190"/>
        <v>0</v>
      </c>
      <c r="ED202" s="169">
        <f t="shared" si="190"/>
        <v>0</v>
      </c>
      <c r="EE202" s="169">
        <f t="shared" si="190"/>
        <v>0</v>
      </c>
      <c r="EF202" s="169">
        <f t="shared" si="190"/>
        <v>0</v>
      </c>
      <c r="EG202" s="169">
        <f t="shared" si="187"/>
        <v>0</v>
      </c>
      <c r="EH202" s="169">
        <f t="shared" si="187"/>
        <v>0</v>
      </c>
      <c r="EI202" s="169">
        <f t="shared" si="187"/>
        <v>0</v>
      </c>
      <c r="EJ202" s="169">
        <f t="shared" si="187"/>
        <v>0</v>
      </c>
      <c r="EK202" s="169">
        <f t="shared" si="187"/>
        <v>0</v>
      </c>
      <c r="EL202" s="169">
        <f t="shared" si="187"/>
        <v>0</v>
      </c>
      <c r="EM202" s="169">
        <f t="shared" si="187"/>
        <v>0</v>
      </c>
      <c r="EN202" s="169">
        <f t="shared" si="187"/>
        <v>0</v>
      </c>
      <c r="EP202" s="169">
        <f t="shared" si="185"/>
        <v>0</v>
      </c>
      <c r="EQ202" s="169">
        <f t="shared" si="185"/>
        <v>0</v>
      </c>
      <c r="ER202" s="169">
        <f t="shared" si="185"/>
        <v>0</v>
      </c>
      <c r="ES202" s="169">
        <f t="shared" si="185"/>
        <v>0</v>
      </c>
      <c r="ET202" s="169">
        <f t="shared" si="185"/>
        <v>0</v>
      </c>
      <c r="EU202" s="169">
        <f t="shared" si="185"/>
        <v>0</v>
      </c>
      <c r="EV202" s="169">
        <f t="shared" si="185"/>
        <v>0</v>
      </c>
      <c r="EW202" s="169">
        <f t="shared" si="185"/>
        <v>0</v>
      </c>
      <c r="EX202" s="169">
        <f t="shared" si="185"/>
        <v>0</v>
      </c>
      <c r="EY202" s="169">
        <f t="shared" si="185"/>
        <v>0</v>
      </c>
      <c r="EZ202" s="169">
        <f t="shared" si="185"/>
        <v>0</v>
      </c>
      <c r="FA202" s="169">
        <f t="shared" si="185"/>
        <v>0</v>
      </c>
      <c r="FB202" s="169">
        <f t="shared" si="185"/>
        <v>0</v>
      </c>
      <c r="FC202" s="169">
        <f t="shared" si="185"/>
        <v>0</v>
      </c>
      <c r="FD202" s="169">
        <f t="shared" si="185"/>
        <v>0</v>
      </c>
      <c r="FE202" s="169">
        <f t="shared" si="185"/>
        <v>0</v>
      </c>
      <c r="FF202" s="169">
        <f t="shared" si="188"/>
        <v>0</v>
      </c>
      <c r="FG202" s="169">
        <f t="shared" si="188"/>
        <v>0</v>
      </c>
      <c r="FH202" s="169">
        <f t="shared" si="188"/>
        <v>0</v>
      </c>
      <c r="FI202" s="169">
        <f t="shared" si="188"/>
        <v>0</v>
      </c>
      <c r="FJ202" s="169">
        <f t="shared" si="188"/>
        <v>0</v>
      </c>
      <c r="FK202" s="169">
        <f t="shared" si="188"/>
        <v>0</v>
      </c>
      <c r="FL202" s="169">
        <f t="shared" si="188"/>
        <v>0</v>
      </c>
      <c r="FM202" s="169">
        <f t="shared" si="188"/>
        <v>0</v>
      </c>
      <c r="FO202" s="169">
        <f t="shared" si="186"/>
        <v>0</v>
      </c>
      <c r="FP202" s="169">
        <f t="shared" si="186"/>
        <v>0</v>
      </c>
      <c r="FQ202" s="169">
        <f t="shared" si="186"/>
        <v>0</v>
      </c>
      <c r="FR202" s="169">
        <f t="shared" si="186"/>
        <v>0</v>
      </c>
      <c r="FS202" s="169">
        <f t="shared" si="186"/>
        <v>0</v>
      </c>
      <c r="FT202" s="169">
        <f t="shared" si="186"/>
        <v>0</v>
      </c>
      <c r="FU202" s="169">
        <f t="shared" si="186"/>
        <v>0</v>
      </c>
      <c r="FV202" s="169">
        <f t="shared" si="186"/>
        <v>0</v>
      </c>
      <c r="FW202" s="169">
        <f t="shared" si="186"/>
        <v>0</v>
      </c>
      <c r="FX202" s="169">
        <f t="shared" si="186"/>
        <v>0</v>
      </c>
      <c r="FY202" s="169">
        <f t="shared" si="186"/>
        <v>0</v>
      </c>
      <c r="FZ202" s="169">
        <f t="shared" si="186"/>
        <v>0</v>
      </c>
      <c r="GA202" s="169">
        <f t="shared" si="186"/>
        <v>0</v>
      </c>
      <c r="GB202" s="169">
        <f t="shared" si="186"/>
        <v>0</v>
      </c>
      <c r="GC202" s="169">
        <f t="shared" si="186"/>
        <v>0</v>
      </c>
      <c r="GD202" s="169">
        <f t="shared" si="186"/>
        <v>0</v>
      </c>
      <c r="GE202" s="169">
        <f t="shared" si="189"/>
        <v>0</v>
      </c>
      <c r="GF202" s="169">
        <f t="shared" si="189"/>
        <v>0</v>
      </c>
      <c r="GG202" s="169">
        <f t="shared" si="189"/>
        <v>0</v>
      </c>
      <c r="GH202" s="169">
        <f t="shared" si="189"/>
        <v>0</v>
      </c>
      <c r="GI202" s="169">
        <f t="shared" si="189"/>
        <v>0</v>
      </c>
      <c r="GJ202" s="169">
        <f t="shared" si="189"/>
        <v>0</v>
      </c>
      <c r="GK202" s="169">
        <f t="shared" si="189"/>
        <v>0</v>
      </c>
      <c r="GL202" s="169">
        <f t="shared" si="189"/>
        <v>0</v>
      </c>
    </row>
    <row r="203" spans="1:194" s="169" customFormat="1" ht="15" hidden="1">
      <c r="A203" s="499"/>
      <c r="B203" s="499"/>
      <c r="D203" s="662"/>
      <c r="E203" s="450"/>
      <c r="F203" s="450"/>
      <c r="G203" s="450"/>
      <c r="H203" s="500"/>
      <c r="I203" s="452"/>
      <c r="J203" s="453"/>
      <c r="K203" s="453"/>
      <c r="L203" s="450"/>
      <c r="M203" s="450"/>
      <c r="N203" s="454"/>
      <c r="O203" s="455">
        <f t="shared" si="167"/>
        <v>0</v>
      </c>
      <c r="P203" s="456"/>
      <c r="Q203" s="457">
        <f t="shared" si="168"/>
        <v>0</v>
      </c>
      <c r="R203" s="457">
        <f t="shared" si="169"/>
        <v>0</v>
      </c>
      <c r="S203" s="458" t="e">
        <f>#REF!</f>
        <v>#REF!</v>
      </c>
      <c r="T203" s="458">
        <v>97</v>
      </c>
      <c r="U203" s="458" t="e">
        <f t="shared" si="170"/>
        <v>#REF!</v>
      </c>
      <c r="V203" s="459"/>
      <c r="W203" s="459"/>
      <c r="X203" s="460">
        <f t="shared" si="171"/>
        <v>0</v>
      </c>
      <c r="Y203" s="461">
        <f t="shared" si="175"/>
        <v>0</v>
      </c>
      <c r="Z203" s="510"/>
      <c r="AA203" s="463"/>
      <c r="AB203" s="464"/>
      <c r="AC203" s="464"/>
      <c r="AD203" s="464"/>
      <c r="AE203" s="465"/>
      <c r="AF203" s="466">
        <f t="shared" si="176"/>
        <v>0</v>
      </c>
      <c r="AG203" s="488"/>
      <c r="AH203" s="469"/>
      <c r="AI203" s="469"/>
      <c r="AJ203" s="469"/>
      <c r="AK203" s="469"/>
      <c r="AL203" s="469"/>
      <c r="AM203" s="469"/>
      <c r="AN203" s="470"/>
      <c r="AO203" s="471">
        <f t="shared" si="177"/>
        <v>0</v>
      </c>
      <c r="AP203" s="497"/>
      <c r="AQ203" s="496"/>
      <c r="AR203" s="496"/>
      <c r="AS203" s="496"/>
      <c r="AT203" s="514"/>
      <c r="AU203" s="469"/>
      <c r="AV203" s="469"/>
      <c r="AW203" s="475"/>
      <c r="AX203" s="471">
        <f t="shared" si="178"/>
        <v>0</v>
      </c>
      <c r="AY203" s="497"/>
      <c r="AZ203" s="469"/>
      <c r="BA203" s="469"/>
      <c r="BB203" s="478"/>
      <c r="BC203" s="469"/>
      <c r="BD203" s="469"/>
      <c r="BE203" s="469"/>
      <c r="BF203" s="475"/>
      <c r="BG203" s="479">
        <f t="shared" si="147"/>
        <v>0</v>
      </c>
      <c r="BH203" s="480"/>
      <c r="BI203" s="481"/>
      <c r="BJ203" s="481"/>
      <c r="BK203" s="481"/>
      <c r="BL203" s="482"/>
      <c r="BM203" s="481"/>
      <c r="BN203" s="481"/>
      <c r="BO203" s="483"/>
      <c r="BP203" s="482">
        <f t="shared" si="133"/>
        <v>0</v>
      </c>
      <c r="BQ203" s="479">
        <f t="shared" si="155"/>
        <v>0</v>
      </c>
      <c r="BR203" s="480"/>
      <c r="BS203" s="481"/>
      <c r="BT203" s="481"/>
      <c r="BU203" s="481"/>
      <c r="BV203" s="482" t="str">
        <f t="shared" si="148"/>
        <v/>
      </c>
      <c r="BW203" s="481"/>
      <c r="BX203" s="481"/>
      <c r="BY203" s="483"/>
      <c r="BZ203" s="482">
        <f t="shared" si="161"/>
        <v>0</v>
      </c>
      <c r="CA203" s="479">
        <f t="shared" si="179"/>
        <v>0</v>
      </c>
      <c r="CB203" s="638"/>
      <c r="CC203" s="469"/>
      <c r="CD203" s="469"/>
      <c r="CE203" s="469"/>
      <c r="CF203" s="481"/>
      <c r="CG203" s="481"/>
      <c r="CH203" s="481"/>
      <c r="CI203" s="483"/>
      <c r="CJ203" s="485">
        <f t="shared" si="180"/>
        <v>0</v>
      </c>
      <c r="CK203" s="486">
        <f t="shared" si="172"/>
        <v>0</v>
      </c>
      <c r="CL203" s="479">
        <f t="shared" si="181"/>
        <v>0</v>
      </c>
      <c r="CM203" s="487"/>
      <c r="CN203" s="469"/>
      <c r="CO203" s="469"/>
      <c r="CP203" s="469"/>
      <c r="CQ203" s="469"/>
      <c r="CR203" s="469"/>
      <c r="CS203" s="485">
        <f t="shared" si="182"/>
        <v>0</v>
      </c>
      <c r="CT203" s="488"/>
      <c r="CU203" s="469"/>
      <c r="CV203" s="469"/>
      <c r="CW203" s="469"/>
      <c r="CX203" s="489"/>
      <c r="CY203" s="490"/>
      <c r="CZ203" s="491">
        <f t="shared" si="183"/>
        <v>0</v>
      </c>
      <c r="DA203" s="491">
        <f t="shared" si="162"/>
        <v>0</v>
      </c>
      <c r="DB203" s="491">
        <f t="shared" si="173"/>
        <v>0</v>
      </c>
      <c r="DC203" s="493">
        <f t="shared" si="163"/>
        <v>0</v>
      </c>
      <c r="DD203" s="494">
        <f t="shared" si="152"/>
        <v>0</v>
      </c>
      <c r="DE203" s="494">
        <f t="shared" si="151"/>
        <v>0</v>
      </c>
      <c r="DF203" s="494">
        <f t="shared" si="149"/>
        <v>0</v>
      </c>
      <c r="DG203" s="494">
        <f t="shared" si="164"/>
        <v>0</v>
      </c>
      <c r="DH203" s="494">
        <f t="shared" si="165"/>
        <v>0</v>
      </c>
      <c r="DI203" s="494">
        <f t="shared" si="156"/>
        <v>0</v>
      </c>
      <c r="DJ203" s="494">
        <f t="shared" si="166"/>
        <v>0</v>
      </c>
      <c r="DK203" s="494">
        <f t="shared" si="174"/>
        <v>0</v>
      </c>
      <c r="DL203" s="479">
        <f t="shared" si="157"/>
        <v>0</v>
      </c>
      <c r="DQ203" s="169">
        <f t="shared" si="190"/>
        <v>0</v>
      </c>
      <c r="DR203" s="169">
        <f t="shared" si="190"/>
        <v>0</v>
      </c>
      <c r="DS203" s="169">
        <f t="shared" si="190"/>
        <v>0</v>
      </c>
      <c r="DT203" s="169">
        <f t="shared" si="190"/>
        <v>0</v>
      </c>
      <c r="DU203" s="169">
        <f t="shared" si="190"/>
        <v>0</v>
      </c>
      <c r="DV203" s="169">
        <f t="shared" si="190"/>
        <v>0</v>
      </c>
      <c r="DW203" s="169">
        <f t="shared" si="190"/>
        <v>0</v>
      </c>
      <c r="DX203" s="169">
        <f t="shared" si="190"/>
        <v>0</v>
      </c>
      <c r="DY203" s="169">
        <f t="shared" si="190"/>
        <v>0</v>
      </c>
      <c r="DZ203" s="169">
        <f t="shared" si="190"/>
        <v>0</v>
      </c>
      <c r="EA203" s="169">
        <f t="shared" si="190"/>
        <v>0</v>
      </c>
      <c r="EB203" s="169">
        <f t="shared" si="190"/>
        <v>0</v>
      </c>
      <c r="EC203" s="169">
        <f t="shared" si="190"/>
        <v>0</v>
      </c>
      <c r="ED203" s="169">
        <f t="shared" si="190"/>
        <v>0</v>
      </c>
      <c r="EE203" s="169">
        <f t="shared" si="190"/>
        <v>0</v>
      </c>
      <c r="EF203" s="169">
        <f t="shared" si="190"/>
        <v>0</v>
      </c>
      <c r="EG203" s="169">
        <f t="shared" si="187"/>
        <v>0</v>
      </c>
      <c r="EH203" s="169">
        <f t="shared" si="187"/>
        <v>0</v>
      </c>
      <c r="EI203" s="169">
        <f t="shared" si="187"/>
        <v>0</v>
      </c>
      <c r="EJ203" s="169">
        <f t="shared" si="187"/>
        <v>0</v>
      </c>
      <c r="EK203" s="169">
        <f t="shared" si="187"/>
        <v>0</v>
      </c>
      <c r="EL203" s="169">
        <f t="shared" si="187"/>
        <v>0</v>
      </c>
      <c r="EM203" s="169">
        <f t="shared" si="187"/>
        <v>0</v>
      </c>
      <c r="EN203" s="169">
        <f t="shared" si="187"/>
        <v>0</v>
      </c>
      <c r="EP203" s="169">
        <f t="shared" si="185"/>
        <v>0</v>
      </c>
      <c r="EQ203" s="169">
        <f t="shared" si="185"/>
        <v>0</v>
      </c>
      <c r="ER203" s="169">
        <f t="shared" si="185"/>
        <v>0</v>
      </c>
      <c r="ES203" s="169">
        <f t="shared" si="185"/>
        <v>0</v>
      </c>
      <c r="ET203" s="169">
        <f t="shared" si="185"/>
        <v>0</v>
      </c>
      <c r="EU203" s="169">
        <f t="shared" si="185"/>
        <v>0</v>
      </c>
      <c r="EV203" s="169">
        <f t="shared" si="185"/>
        <v>0</v>
      </c>
      <c r="EW203" s="169">
        <f t="shared" si="185"/>
        <v>0</v>
      </c>
      <c r="EX203" s="169">
        <f t="shared" si="185"/>
        <v>0</v>
      </c>
      <c r="EY203" s="169">
        <f t="shared" si="185"/>
        <v>0</v>
      </c>
      <c r="EZ203" s="169">
        <f t="shared" si="185"/>
        <v>0</v>
      </c>
      <c r="FA203" s="169">
        <f t="shared" si="185"/>
        <v>0</v>
      </c>
      <c r="FB203" s="169">
        <f t="shared" si="185"/>
        <v>0</v>
      </c>
      <c r="FC203" s="169">
        <f t="shared" si="185"/>
        <v>0</v>
      </c>
      <c r="FD203" s="169">
        <f t="shared" si="185"/>
        <v>0</v>
      </c>
      <c r="FE203" s="169">
        <f>IF($I203=FE$3,$Y203,0)</f>
        <v>0</v>
      </c>
      <c r="FF203" s="169">
        <f t="shared" si="188"/>
        <v>0</v>
      </c>
      <c r="FG203" s="169">
        <f t="shared" si="188"/>
        <v>0</v>
      </c>
      <c r="FH203" s="169">
        <f t="shared" si="188"/>
        <v>0</v>
      </c>
      <c r="FI203" s="169">
        <f t="shared" si="188"/>
        <v>0</v>
      </c>
      <c r="FJ203" s="169">
        <f t="shared" si="188"/>
        <v>0</v>
      </c>
      <c r="FK203" s="169">
        <f t="shared" si="188"/>
        <v>0</v>
      </c>
      <c r="FL203" s="169">
        <f t="shared" si="188"/>
        <v>0</v>
      </c>
      <c r="FM203" s="169">
        <f t="shared" si="188"/>
        <v>0</v>
      </c>
      <c r="FO203" s="169">
        <f t="shared" si="186"/>
        <v>0</v>
      </c>
      <c r="FP203" s="169">
        <f t="shared" si="186"/>
        <v>0</v>
      </c>
      <c r="FQ203" s="169">
        <f t="shared" si="186"/>
        <v>0</v>
      </c>
      <c r="FR203" s="169">
        <f t="shared" si="186"/>
        <v>0</v>
      </c>
      <c r="FS203" s="169">
        <f t="shared" si="186"/>
        <v>0</v>
      </c>
      <c r="FT203" s="169">
        <f t="shared" si="186"/>
        <v>0</v>
      </c>
      <c r="FU203" s="169">
        <f t="shared" si="186"/>
        <v>0</v>
      </c>
      <c r="FV203" s="169">
        <f t="shared" si="186"/>
        <v>0</v>
      </c>
      <c r="FW203" s="169">
        <f t="shared" si="186"/>
        <v>0</v>
      </c>
      <c r="FX203" s="169">
        <f t="shared" si="186"/>
        <v>0</v>
      </c>
      <c r="FY203" s="169">
        <f t="shared" si="186"/>
        <v>0</v>
      </c>
      <c r="FZ203" s="169">
        <f t="shared" si="186"/>
        <v>0</v>
      </c>
      <c r="GA203" s="169">
        <f t="shared" si="186"/>
        <v>0</v>
      </c>
      <c r="GB203" s="169">
        <f t="shared" si="186"/>
        <v>0</v>
      </c>
      <c r="GC203" s="169">
        <f t="shared" si="186"/>
        <v>0</v>
      </c>
      <c r="GD203" s="169">
        <f>IF($I203=GD$3,$L203,0)</f>
        <v>0</v>
      </c>
      <c r="GE203" s="169">
        <f t="shared" si="189"/>
        <v>0</v>
      </c>
      <c r="GF203" s="169">
        <f t="shared" si="189"/>
        <v>0</v>
      </c>
      <c r="GG203" s="169">
        <f t="shared" si="189"/>
        <v>0</v>
      </c>
      <c r="GH203" s="169">
        <f t="shared" si="189"/>
        <v>0</v>
      </c>
      <c r="GI203" s="169">
        <f t="shared" si="189"/>
        <v>0</v>
      </c>
      <c r="GJ203" s="169">
        <f t="shared" si="189"/>
        <v>0</v>
      </c>
      <c r="GK203" s="169">
        <f t="shared" si="189"/>
        <v>0</v>
      </c>
      <c r="GL203" s="169">
        <f t="shared" si="189"/>
        <v>0</v>
      </c>
    </row>
    <row r="204" spans="1:194" s="169" customFormat="1" ht="15">
      <c r="A204" s="499"/>
      <c r="B204" s="499"/>
      <c r="D204" s="662"/>
      <c r="E204" s="450"/>
      <c r="F204" s="450"/>
      <c r="G204" s="450"/>
      <c r="H204" s="500"/>
      <c r="I204" s="452"/>
      <c r="J204" s="453"/>
      <c r="K204" s="453"/>
      <c r="L204" s="450"/>
      <c r="M204" s="450"/>
      <c r="N204" s="454"/>
      <c r="O204" s="455">
        <f t="shared" si="167"/>
        <v>0</v>
      </c>
      <c r="P204" s="456"/>
      <c r="Q204" s="457">
        <f t="shared" si="168"/>
        <v>0</v>
      </c>
      <c r="R204" s="457">
        <f t="shared" si="169"/>
        <v>0</v>
      </c>
      <c r="S204" s="458" t="e">
        <f>#REF!</f>
        <v>#REF!</v>
      </c>
      <c r="T204" s="458">
        <v>98</v>
      </c>
      <c r="U204" s="458" t="e">
        <f t="shared" si="170"/>
        <v>#REF!</v>
      </c>
      <c r="V204" s="459"/>
      <c r="W204" s="459"/>
      <c r="X204" s="460">
        <f t="shared" si="171"/>
        <v>0</v>
      </c>
      <c r="Y204" s="461">
        <f t="shared" si="175"/>
        <v>0</v>
      </c>
      <c r="Z204" s="510"/>
      <c r="AA204" s="463"/>
      <c r="AB204" s="464"/>
      <c r="AC204" s="464"/>
      <c r="AD204" s="464"/>
      <c r="AE204" s="465"/>
      <c r="AF204" s="466">
        <f t="shared" si="176"/>
        <v>0</v>
      </c>
      <c r="AG204" s="488"/>
      <c r="AH204" s="469"/>
      <c r="AI204" s="469"/>
      <c r="AJ204" s="469"/>
      <c r="AK204" s="469"/>
      <c r="AL204" s="469"/>
      <c r="AM204" s="469"/>
      <c r="AN204" s="470"/>
      <c r="AO204" s="471">
        <f t="shared" si="177"/>
        <v>0</v>
      </c>
      <c r="AP204" s="497"/>
      <c r="AQ204" s="496"/>
      <c r="AR204" s="496"/>
      <c r="AS204" s="496"/>
      <c r="AT204" s="514"/>
      <c r="AU204" s="469"/>
      <c r="AV204" s="469"/>
      <c r="AW204" s="475"/>
      <c r="AX204" s="471">
        <f t="shared" si="178"/>
        <v>0</v>
      </c>
      <c r="AY204" s="497"/>
      <c r="AZ204" s="469"/>
      <c r="BA204" s="469"/>
      <c r="BB204" s="478"/>
      <c r="BC204" s="469"/>
      <c r="BD204" s="469"/>
      <c r="BE204" s="469"/>
      <c r="BF204" s="475"/>
      <c r="BG204" s="479">
        <f t="shared" si="147"/>
        <v>0</v>
      </c>
      <c r="BH204" s="480"/>
      <c r="BI204" s="481"/>
      <c r="BJ204" s="481"/>
      <c r="BK204" s="481"/>
      <c r="BL204" s="482"/>
      <c r="BM204" s="481"/>
      <c r="BN204" s="481"/>
      <c r="BO204" s="483"/>
      <c r="BP204" s="482">
        <f t="shared" si="133"/>
        <v>0</v>
      </c>
      <c r="BQ204" s="479">
        <f t="shared" si="155"/>
        <v>0</v>
      </c>
      <c r="BR204" s="480"/>
      <c r="BS204" s="481"/>
      <c r="BT204" s="481"/>
      <c r="BU204" s="481"/>
      <c r="BV204" s="482" t="str">
        <f t="shared" si="148"/>
        <v/>
      </c>
      <c r="BW204" s="481"/>
      <c r="BX204" s="481"/>
      <c r="BY204" s="483"/>
      <c r="BZ204" s="482">
        <f t="shared" si="161"/>
        <v>0</v>
      </c>
      <c r="CA204" s="479">
        <f t="shared" si="179"/>
        <v>0</v>
      </c>
      <c r="CB204" s="638"/>
      <c r="CC204" s="469"/>
      <c r="CD204" s="469"/>
      <c r="CE204" s="469"/>
      <c r="CF204" s="481"/>
      <c r="CG204" s="481"/>
      <c r="CH204" s="481"/>
      <c r="CI204" s="483"/>
      <c r="CJ204" s="485">
        <f t="shared" si="180"/>
        <v>0</v>
      </c>
      <c r="CK204" s="486">
        <f t="shared" si="172"/>
        <v>0</v>
      </c>
      <c r="CL204" s="479">
        <f t="shared" si="181"/>
        <v>0</v>
      </c>
      <c r="CM204" s="487"/>
      <c r="CN204" s="469"/>
      <c r="CO204" s="469"/>
      <c r="CP204" s="469"/>
      <c r="CQ204" s="469"/>
      <c r="CR204" s="469"/>
      <c r="CS204" s="485">
        <f t="shared" si="182"/>
        <v>0</v>
      </c>
      <c r="CT204" s="488"/>
      <c r="CU204" s="469"/>
      <c r="CV204" s="469"/>
      <c r="CW204" s="469"/>
      <c r="CX204" s="489"/>
      <c r="CY204" s="490"/>
      <c r="CZ204" s="491">
        <f t="shared" si="183"/>
        <v>0</v>
      </c>
      <c r="DA204" s="491">
        <f t="shared" si="162"/>
        <v>0</v>
      </c>
      <c r="DB204" s="491">
        <f t="shared" ref="DB204:DB267" si="191">+CP204*CS204*CQ204/1000</f>
        <v>0</v>
      </c>
      <c r="DC204" s="493">
        <f t="shared" si="163"/>
        <v>0</v>
      </c>
      <c r="DD204" s="494">
        <f t="shared" si="152"/>
        <v>0</v>
      </c>
      <c r="DE204" s="494">
        <f t="shared" si="151"/>
        <v>0</v>
      </c>
      <c r="DF204" s="494">
        <f t="shared" si="149"/>
        <v>0</v>
      </c>
      <c r="DG204" s="494">
        <f t="shared" si="164"/>
        <v>0</v>
      </c>
      <c r="DH204" s="494">
        <f t="shared" si="165"/>
        <v>0</v>
      </c>
      <c r="DI204" s="494">
        <f t="shared" si="156"/>
        <v>0</v>
      </c>
      <c r="DJ204" s="494">
        <f t="shared" si="166"/>
        <v>0</v>
      </c>
      <c r="DK204" s="494">
        <f t="shared" si="174"/>
        <v>0</v>
      </c>
      <c r="DL204" s="479">
        <f t="shared" si="157"/>
        <v>0</v>
      </c>
      <c r="DQ204" s="169">
        <f t="shared" si="190"/>
        <v>0</v>
      </c>
      <c r="DR204" s="169">
        <f t="shared" si="190"/>
        <v>0</v>
      </c>
      <c r="DS204" s="169">
        <f t="shared" si="190"/>
        <v>0</v>
      </c>
      <c r="DT204" s="169">
        <f t="shared" si="190"/>
        <v>0</v>
      </c>
      <c r="DU204" s="169">
        <f t="shared" si="190"/>
        <v>0</v>
      </c>
      <c r="DV204" s="169">
        <f t="shared" si="190"/>
        <v>0</v>
      </c>
      <c r="DW204" s="169">
        <f t="shared" si="190"/>
        <v>0</v>
      </c>
      <c r="DX204" s="169">
        <f t="shared" si="190"/>
        <v>0</v>
      </c>
      <c r="DY204" s="169">
        <f t="shared" si="190"/>
        <v>0</v>
      </c>
      <c r="DZ204" s="169">
        <f t="shared" si="190"/>
        <v>0</v>
      </c>
      <c r="EA204" s="169">
        <f t="shared" si="190"/>
        <v>0</v>
      </c>
      <c r="EB204" s="169">
        <f t="shared" si="190"/>
        <v>0</v>
      </c>
      <c r="EC204" s="169">
        <f t="shared" si="190"/>
        <v>0</v>
      </c>
      <c r="ED204" s="169">
        <f t="shared" si="190"/>
        <v>0</v>
      </c>
      <c r="EE204" s="169">
        <f t="shared" si="190"/>
        <v>0</v>
      </c>
      <c r="EF204" s="169">
        <f t="shared" si="190"/>
        <v>0</v>
      </c>
      <c r="EG204" s="169">
        <f t="shared" si="187"/>
        <v>0</v>
      </c>
      <c r="EH204" s="169">
        <f t="shared" si="187"/>
        <v>0</v>
      </c>
      <c r="EI204" s="169">
        <f t="shared" si="187"/>
        <v>0</v>
      </c>
      <c r="EJ204" s="169">
        <f t="shared" si="187"/>
        <v>0</v>
      </c>
      <c r="EK204" s="169">
        <f t="shared" si="187"/>
        <v>0</v>
      </c>
      <c r="EL204" s="169">
        <f t="shared" si="187"/>
        <v>0</v>
      </c>
      <c r="EM204" s="169">
        <f t="shared" si="187"/>
        <v>0</v>
      </c>
      <c r="EN204" s="169">
        <f t="shared" si="187"/>
        <v>0</v>
      </c>
      <c r="EP204" s="169">
        <f t="shared" ref="EP204:FE219" si="192">IF($I204=EP$3,$Y204,0)</f>
        <v>0</v>
      </c>
      <c r="EQ204" s="169">
        <f t="shared" si="192"/>
        <v>0</v>
      </c>
      <c r="ER204" s="169">
        <f t="shared" si="192"/>
        <v>0</v>
      </c>
      <c r="ES204" s="169">
        <f t="shared" si="192"/>
        <v>0</v>
      </c>
      <c r="ET204" s="169">
        <f t="shared" si="192"/>
        <v>0</v>
      </c>
      <c r="EU204" s="169">
        <f t="shared" si="192"/>
        <v>0</v>
      </c>
      <c r="EV204" s="169">
        <f t="shared" si="192"/>
        <v>0</v>
      </c>
      <c r="EW204" s="169">
        <f t="shared" si="192"/>
        <v>0</v>
      </c>
      <c r="EX204" s="169">
        <f t="shared" si="192"/>
        <v>0</v>
      </c>
      <c r="EY204" s="169">
        <f t="shared" si="192"/>
        <v>0</v>
      </c>
      <c r="EZ204" s="169">
        <f t="shared" si="192"/>
        <v>0</v>
      </c>
      <c r="FA204" s="169">
        <f t="shared" si="192"/>
        <v>0</v>
      </c>
      <c r="FB204" s="169">
        <f t="shared" si="192"/>
        <v>0</v>
      </c>
      <c r="FC204" s="169">
        <f t="shared" si="192"/>
        <v>0</v>
      </c>
      <c r="FD204" s="169">
        <f t="shared" si="192"/>
        <v>0</v>
      </c>
      <c r="FE204" s="169">
        <f t="shared" si="192"/>
        <v>0</v>
      </c>
      <c r="FF204" s="169">
        <f t="shared" si="188"/>
        <v>0</v>
      </c>
      <c r="FG204" s="169">
        <f t="shared" si="188"/>
        <v>0</v>
      </c>
      <c r="FH204" s="169">
        <f t="shared" si="188"/>
        <v>0</v>
      </c>
      <c r="FI204" s="169">
        <f t="shared" si="188"/>
        <v>0</v>
      </c>
      <c r="FJ204" s="169">
        <f t="shared" si="188"/>
        <v>0</v>
      </c>
      <c r="FK204" s="169">
        <f t="shared" si="188"/>
        <v>0</v>
      </c>
      <c r="FL204" s="169">
        <f t="shared" si="188"/>
        <v>0</v>
      </c>
      <c r="FM204" s="169">
        <f t="shared" si="188"/>
        <v>0</v>
      </c>
      <c r="FO204" s="169">
        <f t="shared" ref="FO204:GD219" si="193">IF($I204=FO$3,$L204,0)</f>
        <v>0</v>
      </c>
      <c r="FP204" s="169">
        <f t="shared" si="193"/>
        <v>0</v>
      </c>
      <c r="FQ204" s="169">
        <f t="shared" si="193"/>
        <v>0</v>
      </c>
      <c r="FR204" s="169">
        <f t="shared" si="193"/>
        <v>0</v>
      </c>
      <c r="FS204" s="169">
        <f t="shared" si="193"/>
        <v>0</v>
      </c>
      <c r="FT204" s="169">
        <f t="shared" si="193"/>
        <v>0</v>
      </c>
      <c r="FU204" s="169">
        <f t="shared" si="193"/>
        <v>0</v>
      </c>
      <c r="FV204" s="169">
        <f t="shared" si="193"/>
        <v>0</v>
      </c>
      <c r="FW204" s="169">
        <f t="shared" si="193"/>
        <v>0</v>
      </c>
      <c r="FX204" s="169">
        <f t="shared" si="193"/>
        <v>0</v>
      </c>
      <c r="FY204" s="169">
        <f t="shared" si="193"/>
        <v>0</v>
      </c>
      <c r="FZ204" s="169">
        <f t="shared" si="193"/>
        <v>0</v>
      </c>
      <c r="GA204" s="169">
        <f t="shared" si="193"/>
        <v>0</v>
      </c>
      <c r="GB204" s="169">
        <f t="shared" si="193"/>
        <v>0</v>
      </c>
      <c r="GC204" s="169">
        <f t="shared" si="193"/>
        <v>0</v>
      </c>
      <c r="GD204" s="169">
        <f t="shared" si="193"/>
        <v>0</v>
      </c>
      <c r="GE204" s="169">
        <f t="shared" si="189"/>
        <v>0</v>
      </c>
      <c r="GF204" s="169">
        <f t="shared" si="189"/>
        <v>0</v>
      </c>
      <c r="GG204" s="169">
        <f t="shared" si="189"/>
        <v>0</v>
      </c>
      <c r="GH204" s="169">
        <f t="shared" si="189"/>
        <v>0</v>
      </c>
      <c r="GI204" s="169">
        <f t="shared" si="189"/>
        <v>0</v>
      </c>
      <c r="GJ204" s="169">
        <f t="shared" si="189"/>
        <v>0</v>
      </c>
      <c r="GK204" s="169">
        <f t="shared" si="189"/>
        <v>0</v>
      </c>
      <c r="GL204" s="169">
        <f t="shared" si="189"/>
        <v>0</v>
      </c>
    </row>
    <row r="205" spans="1:194" s="169" customFormat="1" ht="15" hidden="1">
      <c r="A205" s="499"/>
      <c r="B205" s="499"/>
      <c r="D205" s="662"/>
      <c r="E205" s="450"/>
      <c r="F205" s="450"/>
      <c r="G205" s="450"/>
      <c r="H205" s="500"/>
      <c r="I205" s="452"/>
      <c r="J205" s="453"/>
      <c r="K205" s="453"/>
      <c r="L205" s="450"/>
      <c r="M205" s="450"/>
      <c r="N205" s="454"/>
      <c r="O205" s="455">
        <f t="shared" si="167"/>
        <v>0</v>
      </c>
      <c r="P205" s="456"/>
      <c r="Q205" s="457">
        <f t="shared" si="168"/>
        <v>0</v>
      </c>
      <c r="R205" s="457">
        <f t="shared" si="169"/>
        <v>0</v>
      </c>
      <c r="S205" s="458" t="e">
        <f>#REF!</f>
        <v>#REF!</v>
      </c>
      <c r="T205" s="458">
        <v>99</v>
      </c>
      <c r="U205" s="458" t="e">
        <f t="shared" si="170"/>
        <v>#REF!</v>
      </c>
      <c r="V205" s="459"/>
      <c r="W205" s="459"/>
      <c r="X205" s="460">
        <f t="shared" si="171"/>
        <v>0</v>
      </c>
      <c r="Y205" s="461">
        <f t="shared" si="175"/>
        <v>0</v>
      </c>
      <c r="Z205" s="510"/>
      <c r="AA205" s="463"/>
      <c r="AB205" s="464"/>
      <c r="AC205" s="464"/>
      <c r="AD205" s="464"/>
      <c r="AE205" s="465"/>
      <c r="AF205" s="466">
        <f t="shared" si="176"/>
        <v>0</v>
      </c>
      <c r="AG205" s="488"/>
      <c r="AH205" s="469"/>
      <c r="AI205" s="469"/>
      <c r="AJ205" s="469"/>
      <c r="AK205" s="469"/>
      <c r="AL205" s="469"/>
      <c r="AM205" s="469"/>
      <c r="AN205" s="470"/>
      <c r="AO205" s="471">
        <f t="shared" si="177"/>
        <v>0</v>
      </c>
      <c r="AP205" s="497"/>
      <c r="AQ205" s="496"/>
      <c r="AR205" s="496"/>
      <c r="AS205" s="496"/>
      <c r="AT205" s="514"/>
      <c r="AU205" s="469"/>
      <c r="AV205" s="469"/>
      <c r="AW205" s="475"/>
      <c r="AX205" s="471">
        <f t="shared" si="178"/>
        <v>0</v>
      </c>
      <c r="AY205" s="497"/>
      <c r="AZ205" s="469"/>
      <c r="BA205" s="469"/>
      <c r="BB205" s="478"/>
      <c r="BC205" s="469"/>
      <c r="BD205" s="469"/>
      <c r="BE205" s="469"/>
      <c r="BF205" s="475"/>
      <c r="BG205" s="479">
        <f t="shared" si="147"/>
        <v>0</v>
      </c>
      <c r="BH205" s="480"/>
      <c r="BI205" s="481"/>
      <c r="BJ205" s="481"/>
      <c r="BK205" s="481"/>
      <c r="BL205" s="482"/>
      <c r="BM205" s="481"/>
      <c r="BN205" s="481"/>
      <c r="BO205" s="483"/>
      <c r="BP205" s="482">
        <f t="shared" si="133"/>
        <v>0</v>
      </c>
      <c r="BQ205" s="479">
        <f t="shared" si="155"/>
        <v>0</v>
      </c>
      <c r="BR205" s="480"/>
      <c r="BS205" s="481"/>
      <c r="BT205" s="481"/>
      <c r="BU205" s="481"/>
      <c r="BV205" s="482" t="str">
        <f t="shared" si="148"/>
        <v/>
      </c>
      <c r="BW205" s="481"/>
      <c r="BX205" s="481"/>
      <c r="BY205" s="483"/>
      <c r="BZ205" s="482">
        <f t="shared" si="161"/>
        <v>0</v>
      </c>
      <c r="CA205" s="479">
        <f t="shared" si="179"/>
        <v>0</v>
      </c>
      <c r="CB205" s="638"/>
      <c r="CC205" s="469"/>
      <c r="CD205" s="469"/>
      <c r="CE205" s="469"/>
      <c r="CF205" s="481"/>
      <c r="CG205" s="481"/>
      <c r="CH205" s="481"/>
      <c r="CI205" s="483"/>
      <c r="CJ205" s="485">
        <f t="shared" si="180"/>
        <v>0</v>
      </c>
      <c r="CK205" s="486">
        <f t="shared" si="172"/>
        <v>0</v>
      </c>
      <c r="CL205" s="479">
        <f t="shared" si="181"/>
        <v>0</v>
      </c>
      <c r="CM205" s="487"/>
      <c r="CN205" s="469"/>
      <c r="CO205" s="469"/>
      <c r="CP205" s="469"/>
      <c r="CQ205" s="469"/>
      <c r="CR205" s="469"/>
      <c r="CS205" s="485">
        <f t="shared" si="182"/>
        <v>0</v>
      </c>
      <c r="CT205" s="488"/>
      <c r="CU205" s="469"/>
      <c r="CV205" s="469"/>
      <c r="CW205" s="469"/>
      <c r="CX205" s="489"/>
      <c r="CY205" s="490"/>
      <c r="CZ205" s="491">
        <f t="shared" si="183"/>
        <v>0</v>
      </c>
      <c r="DA205" s="491">
        <f t="shared" si="162"/>
        <v>0</v>
      </c>
      <c r="DB205" s="491">
        <f t="shared" si="191"/>
        <v>0</v>
      </c>
      <c r="DC205" s="493">
        <f t="shared" si="163"/>
        <v>0</v>
      </c>
      <c r="DD205" s="494">
        <f t="shared" si="152"/>
        <v>0</v>
      </c>
      <c r="DE205" s="494">
        <f t="shared" si="151"/>
        <v>0</v>
      </c>
      <c r="DF205" s="494">
        <f t="shared" si="149"/>
        <v>0</v>
      </c>
      <c r="DG205" s="494">
        <f t="shared" si="164"/>
        <v>0</v>
      </c>
      <c r="DH205" s="494">
        <f t="shared" si="165"/>
        <v>0</v>
      </c>
      <c r="DI205" s="494">
        <f t="shared" si="156"/>
        <v>0</v>
      </c>
      <c r="DJ205" s="494">
        <f t="shared" si="166"/>
        <v>0</v>
      </c>
      <c r="DK205" s="494">
        <f t="shared" si="174"/>
        <v>0</v>
      </c>
      <c r="DL205" s="479">
        <f t="shared" si="157"/>
        <v>0</v>
      </c>
      <c r="DQ205" s="169">
        <f t="shared" si="190"/>
        <v>0</v>
      </c>
      <c r="DR205" s="169">
        <f t="shared" si="190"/>
        <v>0</v>
      </c>
      <c r="DS205" s="169">
        <f t="shared" si="190"/>
        <v>0</v>
      </c>
      <c r="DT205" s="169">
        <f t="shared" si="190"/>
        <v>0</v>
      </c>
      <c r="DU205" s="169">
        <f t="shared" si="190"/>
        <v>0</v>
      </c>
      <c r="DV205" s="169">
        <f t="shared" si="190"/>
        <v>0</v>
      </c>
      <c r="DW205" s="169">
        <f t="shared" si="190"/>
        <v>0</v>
      </c>
      <c r="DX205" s="169">
        <f t="shared" si="190"/>
        <v>0</v>
      </c>
      <c r="DY205" s="169">
        <f t="shared" si="190"/>
        <v>0</v>
      </c>
      <c r="DZ205" s="169">
        <f t="shared" si="190"/>
        <v>0</v>
      </c>
      <c r="EA205" s="169">
        <f t="shared" si="190"/>
        <v>0</v>
      </c>
      <c r="EB205" s="169">
        <f t="shared" si="190"/>
        <v>0</v>
      </c>
      <c r="EC205" s="169">
        <f t="shared" si="190"/>
        <v>0</v>
      </c>
      <c r="ED205" s="169">
        <f t="shared" si="190"/>
        <v>0</v>
      </c>
      <c r="EE205" s="169">
        <f t="shared" si="190"/>
        <v>0</v>
      </c>
      <c r="EF205" s="169">
        <f t="shared" si="190"/>
        <v>0</v>
      </c>
      <c r="EG205" s="169">
        <f t="shared" si="187"/>
        <v>0</v>
      </c>
      <c r="EH205" s="169">
        <f t="shared" si="187"/>
        <v>0</v>
      </c>
      <c r="EI205" s="169">
        <f t="shared" si="187"/>
        <v>0</v>
      </c>
      <c r="EJ205" s="169">
        <f t="shared" si="187"/>
        <v>0</v>
      </c>
      <c r="EK205" s="169">
        <f t="shared" si="187"/>
        <v>0</v>
      </c>
      <c r="EL205" s="169">
        <f t="shared" si="187"/>
        <v>0</v>
      </c>
      <c r="EM205" s="169">
        <f t="shared" si="187"/>
        <v>0</v>
      </c>
      <c r="EN205" s="169">
        <f t="shared" si="187"/>
        <v>0</v>
      </c>
      <c r="EP205" s="169">
        <f t="shared" si="192"/>
        <v>0</v>
      </c>
      <c r="EQ205" s="169">
        <f t="shared" si="192"/>
        <v>0</v>
      </c>
      <c r="ER205" s="169">
        <f t="shared" si="192"/>
        <v>0</v>
      </c>
      <c r="ES205" s="169">
        <f t="shared" si="192"/>
        <v>0</v>
      </c>
      <c r="ET205" s="169">
        <f t="shared" si="192"/>
        <v>0</v>
      </c>
      <c r="EU205" s="169">
        <f t="shared" si="192"/>
        <v>0</v>
      </c>
      <c r="EV205" s="169">
        <f t="shared" si="192"/>
        <v>0</v>
      </c>
      <c r="EW205" s="169">
        <f t="shared" si="192"/>
        <v>0</v>
      </c>
      <c r="EX205" s="169">
        <f t="shared" si="192"/>
        <v>0</v>
      </c>
      <c r="EY205" s="169">
        <f t="shared" si="192"/>
        <v>0</v>
      </c>
      <c r="EZ205" s="169">
        <f t="shared" si="192"/>
        <v>0</v>
      </c>
      <c r="FA205" s="169">
        <f t="shared" si="192"/>
        <v>0</v>
      </c>
      <c r="FB205" s="169">
        <f t="shared" si="192"/>
        <v>0</v>
      </c>
      <c r="FC205" s="169">
        <f t="shared" si="192"/>
        <v>0</v>
      </c>
      <c r="FD205" s="169">
        <f t="shared" si="192"/>
        <v>0</v>
      </c>
      <c r="FE205" s="169">
        <f t="shared" si="192"/>
        <v>0</v>
      </c>
      <c r="FF205" s="169">
        <f t="shared" si="188"/>
        <v>0</v>
      </c>
      <c r="FG205" s="169">
        <f t="shared" si="188"/>
        <v>0</v>
      </c>
      <c r="FH205" s="169">
        <f t="shared" si="188"/>
        <v>0</v>
      </c>
      <c r="FI205" s="169">
        <f t="shared" si="188"/>
        <v>0</v>
      </c>
      <c r="FJ205" s="169">
        <f t="shared" si="188"/>
        <v>0</v>
      </c>
      <c r="FK205" s="169">
        <f t="shared" si="188"/>
        <v>0</v>
      </c>
      <c r="FL205" s="169">
        <f t="shared" si="188"/>
        <v>0</v>
      </c>
      <c r="FM205" s="169">
        <f t="shared" si="188"/>
        <v>0</v>
      </c>
      <c r="FO205" s="169">
        <f t="shared" si="193"/>
        <v>0</v>
      </c>
      <c r="FP205" s="169">
        <f t="shared" si="193"/>
        <v>0</v>
      </c>
      <c r="FQ205" s="169">
        <f t="shared" si="193"/>
        <v>0</v>
      </c>
      <c r="FR205" s="169">
        <f t="shared" si="193"/>
        <v>0</v>
      </c>
      <c r="FS205" s="169">
        <f t="shared" si="193"/>
        <v>0</v>
      </c>
      <c r="FT205" s="169">
        <f t="shared" si="193"/>
        <v>0</v>
      </c>
      <c r="FU205" s="169">
        <f t="shared" si="193"/>
        <v>0</v>
      </c>
      <c r="FV205" s="169">
        <f t="shared" si="193"/>
        <v>0</v>
      </c>
      <c r="FW205" s="169">
        <f t="shared" si="193"/>
        <v>0</v>
      </c>
      <c r="FX205" s="169">
        <f t="shared" si="193"/>
        <v>0</v>
      </c>
      <c r="FY205" s="169">
        <f t="shared" si="193"/>
        <v>0</v>
      </c>
      <c r="FZ205" s="169">
        <f t="shared" si="193"/>
        <v>0</v>
      </c>
      <c r="GA205" s="169">
        <f t="shared" si="193"/>
        <v>0</v>
      </c>
      <c r="GB205" s="169">
        <f t="shared" si="193"/>
        <v>0</v>
      </c>
      <c r="GC205" s="169">
        <f t="shared" si="193"/>
        <v>0</v>
      </c>
      <c r="GD205" s="169">
        <f t="shared" si="193"/>
        <v>0</v>
      </c>
      <c r="GE205" s="169">
        <f t="shared" si="189"/>
        <v>0</v>
      </c>
      <c r="GF205" s="169">
        <f t="shared" si="189"/>
        <v>0</v>
      </c>
      <c r="GG205" s="169">
        <f t="shared" si="189"/>
        <v>0</v>
      </c>
      <c r="GH205" s="169">
        <f t="shared" si="189"/>
        <v>0</v>
      </c>
      <c r="GI205" s="169">
        <f t="shared" si="189"/>
        <v>0</v>
      </c>
      <c r="GJ205" s="169">
        <f t="shared" si="189"/>
        <v>0</v>
      </c>
      <c r="GK205" s="169">
        <f t="shared" si="189"/>
        <v>0</v>
      </c>
      <c r="GL205" s="169">
        <f t="shared" si="189"/>
        <v>0</v>
      </c>
    </row>
    <row r="206" spans="1:194" s="169" customFormat="1" ht="15" hidden="1">
      <c r="A206" s="499"/>
      <c r="B206" s="499"/>
      <c r="D206" s="662"/>
      <c r="E206" s="450"/>
      <c r="F206" s="450"/>
      <c r="G206" s="450"/>
      <c r="H206" s="500"/>
      <c r="I206" s="452"/>
      <c r="J206" s="453"/>
      <c r="K206" s="453"/>
      <c r="L206" s="450"/>
      <c r="M206" s="450"/>
      <c r="N206" s="454"/>
      <c r="O206" s="455">
        <f t="shared" si="167"/>
        <v>0</v>
      </c>
      <c r="P206" s="456"/>
      <c r="Q206" s="457">
        <f t="shared" si="168"/>
        <v>0</v>
      </c>
      <c r="R206" s="457">
        <f t="shared" si="169"/>
        <v>0</v>
      </c>
      <c r="S206" s="458" t="e">
        <f>#REF!</f>
        <v>#REF!</v>
      </c>
      <c r="T206" s="458">
        <v>100</v>
      </c>
      <c r="U206" s="458" t="e">
        <f t="shared" si="170"/>
        <v>#REF!</v>
      </c>
      <c r="V206" s="459"/>
      <c r="W206" s="459"/>
      <c r="X206" s="460">
        <f t="shared" si="171"/>
        <v>0</v>
      </c>
      <c r="Y206" s="461">
        <f t="shared" si="175"/>
        <v>0</v>
      </c>
      <c r="Z206" s="510"/>
      <c r="AA206" s="463"/>
      <c r="AB206" s="464"/>
      <c r="AC206" s="464"/>
      <c r="AD206" s="464"/>
      <c r="AE206" s="465"/>
      <c r="AF206" s="466">
        <f t="shared" si="176"/>
        <v>0</v>
      </c>
      <c r="AG206" s="488"/>
      <c r="AH206" s="469"/>
      <c r="AI206" s="469"/>
      <c r="AJ206" s="469"/>
      <c r="AK206" s="469"/>
      <c r="AL206" s="469"/>
      <c r="AM206" s="469"/>
      <c r="AN206" s="470"/>
      <c r="AO206" s="471">
        <f t="shared" si="177"/>
        <v>0</v>
      </c>
      <c r="AP206" s="497"/>
      <c r="AQ206" s="496"/>
      <c r="AR206" s="496"/>
      <c r="AS206" s="496"/>
      <c r="AT206" s="514"/>
      <c r="AU206" s="469"/>
      <c r="AV206" s="469"/>
      <c r="AW206" s="475"/>
      <c r="AX206" s="471">
        <f t="shared" si="178"/>
        <v>0</v>
      </c>
      <c r="AY206" s="497"/>
      <c r="AZ206" s="469"/>
      <c r="BA206" s="469"/>
      <c r="BB206" s="478"/>
      <c r="BC206" s="469"/>
      <c r="BD206" s="469"/>
      <c r="BE206" s="469"/>
      <c r="BF206" s="475"/>
      <c r="BG206" s="479">
        <f t="shared" si="147"/>
        <v>0</v>
      </c>
      <c r="BH206" s="480"/>
      <c r="BI206" s="481"/>
      <c r="BJ206" s="481"/>
      <c r="BK206" s="481"/>
      <c r="BL206" s="482"/>
      <c r="BM206" s="481"/>
      <c r="BN206" s="481"/>
      <c r="BO206" s="483"/>
      <c r="BP206" s="482">
        <f t="shared" si="133"/>
        <v>0</v>
      </c>
      <c r="BQ206" s="479">
        <f t="shared" si="155"/>
        <v>0</v>
      </c>
      <c r="BR206" s="480"/>
      <c r="BS206" s="481"/>
      <c r="BT206" s="481"/>
      <c r="BU206" s="481"/>
      <c r="BV206" s="482" t="str">
        <f t="shared" si="148"/>
        <v/>
      </c>
      <c r="BW206" s="481"/>
      <c r="BX206" s="481"/>
      <c r="BY206" s="483"/>
      <c r="BZ206" s="482">
        <f t="shared" si="161"/>
        <v>0</v>
      </c>
      <c r="CA206" s="479">
        <f t="shared" si="179"/>
        <v>0</v>
      </c>
      <c r="CB206" s="638"/>
      <c r="CC206" s="469"/>
      <c r="CD206" s="469"/>
      <c r="CE206" s="469"/>
      <c r="CF206" s="481"/>
      <c r="CG206" s="481"/>
      <c r="CH206" s="481"/>
      <c r="CI206" s="483"/>
      <c r="CJ206" s="485">
        <f t="shared" si="180"/>
        <v>0</v>
      </c>
      <c r="CK206" s="486">
        <f t="shared" si="172"/>
        <v>0</v>
      </c>
      <c r="CL206" s="479">
        <f t="shared" si="181"/>
        <v>0</v>
      </c>
      <c r="CM206" s="487"/>
      <c r="CN206" s="469"/>
      <c r="CO206" s="469"/>
      <c r="CP206" s="469"/>
      <c r="CQ206" s="469"/>
      <c r="CR206" s="469"/>
      <c r="CS206" s="485">
        <f t="shared" si="182"/>
        <v>0</v>
      </c>
      <c r="CT206" s="488"/>
      <c r="CU206" s="469"/>
      <c r="CV206" s="469"/>
      <c r="CW206" s="469"/>
      <c r="CX206" s="489"/>
      <c r="CY206" s="490"/>
      <c r="CZ206" s="491">
        <f t="shared" si="183"/>
        <v>0</v>
      </c>
      <c r="DA206" s="491">
        <f t="shared" si="162"/>
        <v>0</v>
      </c>
      <c r="DB206" s="491">
        <f t="shared" si="191"/>
        <v>0</v>
      </c>
      <c r="DC206" s="493">
        <f t="shared" si="163"/>
        <v>0</v>
      </c>
      <c r="DD206" s="494">
        <f t="shared" si="152"/>
        <v>0</v>
      </c>
      <c r="DE206" s="494">
        <f t="shared" si="151"/>
        <v>0</v>
      </c>
      <c r="DF206" s="494">
        <f t="shared" si="149"/>
        <v>0</v>
      </c>
      <c r="DG206" s="494">
        <f t="shared" si="164"/>
        <v>0</v>
      </c>
      <c r="DH206" s="494">
        <f t="shared" si="165"/>
        <v>0</v>
      </c>
      <c r="DI206" s="494">
        <f t="shared" si="156"/>
        <v>0</v>
      </c>
      <c r="DJ206" s="494">
        <f t="shared" si="166"/>
        <v>0</v>
      </c>
      <c r="DK206" s="494">
        <f t="shared" si="174"/>
        <v>0</v>
      </c>
      <c r="DL206" s="479">
        <f t="shared" si="157"/>
        <v>0</v>
      </c>
      <c r="DQ206" s="169">
        <f t="shared" si="190"/>
        <v>0</v>
      </c>
      <c r="DR206" s="169">
        <f t="shared" si="190"/>
        <v>0</v>
      </c>
      <c r="DS206" s="169">
        <f t="shared" si="190"/>
        <v>0</v>
      </c>
      <c r="DT206" s="169">
        <f t="shared" si="190"/>
        <v>0</v>
      </c>
      <c r="DU206" s="169">
        <f t="shared" si="190"/>
        <v>0</v>
      </c>
      <c r="DV206" s="169">
        <f t="shared" si="190"/>
        <v>0</v>
      </c>
      <c r="DW206" s="169">
        <f t="shared" si="190"/>
        <v>0</v>
      </c>
      <c r="DX206" s="169">
        <f t="shared" si="190"/>
        <v>0</v>
      </c>
      <c r="DY206" s="169">
        <f t="shared" si="190"/>
        <v>0</v>
      </c>
      <c r="DZ206" s="169">
        <f t="shared" si="190"/>
        <v>0</v>
      </c>
      <c r="EA206" s="169">
        <f t="shared" si="190"/>
        <v>0</v>
      </c>
      <c r="EB206" s="169">
        <f t="shared" si="190"/>
        <v>0</v>
      </c>
      <c r="EC206" s="169">
        <f t="shared" si="190"/>
        <v>0</v>
      </c>
      <c r="ED206" s="169">
        <f t="shared" si="190"/>
        <v>0</v>
      </c>
      <c r="EE206" s="169">
        <f t="shared" si="190"/>
        <v>0</v>
      </c>
      <c r="EF206" s="169">
        <f t="shared" si="190"/>
        <v>0</v>
      </c>
      <c r="EG206" s="169">
        <f t="shared" si="187"/>
        <v>0</v>
      </c>
      <c r="EH206" s="169">
        <f t="shared" si="187"/>
        <v>0</v>
      </c>
      <c r="EI206" s="169">
        <f t="shared" si="187"/>
        <v>0</v>
      </c>
      <c r="EJ206" s="169">
        <f t="shared" si="187"/>
        <v>0</v>
      </c>
      <c r="EK206" s="169">
        <f t="shared" si="187"/>
        <v>0</v>
      </c>
      <c r="EL206" s="169">
        <f t="shared" si="187"/>
        <v>0</v>
      </c>
      <c r="EM206" s="169">
        <f t="shared" si="187"/>
        <v>0</v>
      </c>
      <c r="EN206" s="169">
        <f t="shared" si="187"/>
        <v>0</v>
      </c>
      <c r="EP206" s="169">
        <f t="shared" si="192"/>
        <v>0</v>
      </c>
      <c r="EQ206" s="169">
        <f t="shared" si="192"/>
        <v>0</v>
      </c>
      <c r="ER206" s="169">
        <f t="shared" si="192"/>
        <v>0</v>
      </c>
      <c r="ES206" s="169">
        <f t="shared" si="192"/>
        <v>0</v>
      </c>
      <c r="ET206" s="169">
        <f t="shared" si="192"/>
        <v>0</v>
      </c>
      <c r="EU206" s="169">
        <f t="shared" si="192"/>
        <v>0</v>
      </c>
      <c r="EV206" s="169">
        <f t="shared" si="192"/>
        <v>0</v>
      </c>
      <c r="EW206" s="169">
        <f t="shared" si="192"/>
        <v>0</v>
      </c>
      <c r="EX206" s="169">
        <f t="shared" si="192"/>
        <v>0</v>
      </c>
      <c r="EY206" s="169">
        <f t="shared" si="192"/>
        <v>0</v>
      </c>
      <c r="EZ206" s="169">
        <f t="shared" si="192"/>
        <v>0</v>
      </c>
      <c r="FA206" s="169">
        <f t="shared" si="192"/>
        <v>0</v>
      </c>
      <c r="FB206" s="169">
        <f t="shared" si="192"/>
        <v>0</v>
      </c>
      <c r="FC206" s="169">
        <f t="shared" si="192"/>
        <v>0</v>
      </c>
      <c r="FD206" s="169">
        <f t="shared" si="192"/>
        <v>0</v>
      </c>
      <c r="FE206" s="169">
        <f t="shared" si="192"/>
        <v>0</v>
      </c>
      <c r="FF206" s="169">
        <f t="shared" si="188"/>
        <v>0</v>
      </c>
      <c r="FG206" s="169">
        <f t="shared" si="188"/>
        <v>0</v>
      </c>
      <c r="FH206" s="169">
        <f t="shared" si="188"/>
        <v>0</v>
      </c>
      <c r="FI206" s="169">
        <f t="shared" si="188"/>
        <v>0</v>
      </c>
      <c r="FJ206" s="169">
        <f t="shared" si="188"/>
        <v>0</v>
      </c>
      <c r="FK206" s="169">
        <f t="shared" si="188"/>
        <v>0</v>
      </c>
      <c r="FL206" s="169">
        <f t="shared" si="188"/>
        <v>0</v>
      </c>
      <c r="FM206" s="169">
        <f t="shared" si="188"/>
        <v>0</v>
      </c>
      <c r="FO206" s="169">
        <f t="shared" si="193"/>
        <v>0</v>
      </c>
      <c r="FP206" s="169">
        <f t="shared" si="193"/>
        <v>0</v>
      </c>
      <c r="FQ206" s="169">
        <f t="shared" si="193"/>
        <v>0</v>
      </c>
      <c r="FR206" s="169">
        <f t="shared" si="193"/>
        <v>0</v>
      </c>
      <c r="FS206" s="169">
        <f t="shared" si="193"/>
        <v>0</v>
      </c>
      <c r="FT206" s="169">
        <f t="shared" si="193"/>
        <v>0</v>
      </c>
      <c r="FU206" s="169">
        <f t="shared" si="193"/>
        <v>0</v>
      </c>
      <c r="FV206" s="169">
        <f t="shared" si="193"/>
        <v>0</v>
      </c>
      <c r="FW206" s="169">
        <f t="shared" si="193"/>
        <v>0</v>
      </c>
      <c r="FX206" s="169">
        <f t="shared" si="193"/>
        <v>0</v>
      </c>
      <c r="FY206" s="169">
        <f t="shared" si="193"/>
        <v>0</v>
      </c>
      <c r="FZ206" s="169">
        <f t="shared" si="193"/>
        <v>0</v>
      </c>
      <c r="GA206" s="169">
        <f t="shared" si="193"/>
        <v>0</v>
      </c>
      <c r="GB206" s="169">
        <f t="shared" si="193"/>
        <v>0</v>
      </c>
      <c r="GC206" s="169">
        <f t="shared" si="193"/>
        <v>0</v>
      </c>
      <c r="GD206" s="169">
        <f t="shared" si="193"/>
        <v>0</v>
      </c>
      <c r="GE206" s="169">
        <f t="shared" si="189"/>
        <v>0</v>
      </c>
      <c r="GF206" s="169">
        <f t="shared" si="189"/>
        <v>0</v>
      </c>
      <c r="GG206" s="169">
        <f t="shared" si="189"/>
        <v>0</v>
      </c>
      <c r="GH206" s="169">
        <f t="shared" si="189"/>
        <v>0</v>
      </c>
      <c r="GI206" s="169">
        <f t="shared" si="189"/>
        <v>0</v>
      </c>
      <c r="GJ206" s="169">
        <f t="shared" si="189"/>
        <v>0</v>
      </c>
      <c r="GK206" s="169">
        <f t="shared" si="189"/>
        <v>0</v>
      </c>
      <c r="GL206" s="169">
        <f t="shared" si="189"/>
        <v>0</v>
      </c>
    </row>
    <row r="207" spans="1:194" s="169" customFormat="1" ht="15" hidden="1">
      <c r="A207" s="499"/>
      <c r="B207" s="499"/>
      <c r="D207" s="662"/>
      <c r="E207" s="450"/>
      <c r="F207" s="450"/>
      <c r="G207" s="450"/>
      <c r="H207" s="500"/>
      <c r="I207" s="452"/>
      <c r="J207" s="453"/>
      <c r="K207" s="453"/>
      <c r="L207" s="450"/>
      <c r="M207" s="450"/>
      <c r="N207" s="454"/>
      <c r="O207" s="455">
        <f t="shared" si="167"/>
        <v>0</v>
      </c>
      <c r="P207" s="456"/>
      <c r="Q207" s="457">
        <f t="shared" si="168"/>
        <v>0</v>
      </c>
      <c r="R207" s="457">
        <f t="shared" si="169"/>
        <v>0</v>
      </c>
      <c r="S207" s="458" t="e">
        <f>#REF!</f>
        <v>#REF!</v>
      </c>
      <c r="T207" s="458">
        <v>101</v>
      </c>
      <c r="U207" s="458" t="e">
        <f t="shared" si="170"/>
        <v>#REF!</v>
      </c>
      <c r="V207" s="459"/>
      <c r="W207" s="459"/>
      <c r="X207" s="460">
        <f t="shared" si="171"/>
        <v>0</v>
      </c>
      <c r="Y207" s="461">
        <f t="shared" si="175"/>
        <v>0</v>
      </c>
      <c r="Z207" s="510"/>
      <c r="AA207" s="463"/>
      <c r="AB207" s="464"/>
      <c r="AC207" s="464"/>
      <c r="AD207" s="464"/>
      <c r="AE207" s="465"/>
      <c r="AF207" s="466">
        <f t="shared" si="176"/>
        <v>0</v>
      </c>
      <c r="AG207" s="488"/>
      <c r="AH207" s="469"/>
      <c r="AI207" s="469"/>
      <c r="AJ207" s="469"/>
      <c r="AK207" s="469"/>
      <c r="AL207" s="469"/>
      <c r="AM207" s="469"/>
      <c r="AN207" s="470"/>
      <c r="AO207" s="471">
        <f t="shared" si="177"/>
        <v>0</v>
      </c>
      <c r="AP207" s="497"/>
      <c r="AQ207" s="496"/>
      <c r="AR207" s="496"/>
      <c r="AS207" s="496"/>
      <c r="AT207" s="514"/>
      <c r="AU207" s="469"/>
      <c r="AV207" s="469"/>
      <c r="AW207" s="475"/>
      <c r="AX207" s="471">
        <f t="shared" si="178"/>
        <v>0</v>
      </c>
      <c r="AY207" s="497"/>
      <c r="AZ207" s="469"/>
      <c r="BA207" s="469"/>
      <c r="BB207" s="478"/>
      <c r="BC207" s="469"/>
      <c r="BD207" s="469"/>
      <c r="BE207" s="469"/>
      <c r="BF207" s="475"/>
      <c r="BG207" s="479">
        <f t="shared" si="147"/>
        <v>0</v>
      </c>
      <c r="BH207" s="480"/>
      <c r="BI207" s="481"/>
      <c r="BJ207" s="481"/>
      <c r="BK207" s="481"/>
      <c r="BL207" s="482"/>
      <c r="BM207" s="481"/>
      <c r="BN207" s="481"/>
      <c r="BO207" s="483"/>
      <c r="BP207" s="482">
        <f t="shared" ref="BP207:BP270" si="194">BK207</f>
        <v>0</v>
      </c>
      <c r="BQ207" s="479">
        <f t="shared" si="155"/>
        <v>0</v>
      </c>
      <c r="BR207" s="480"/>
      <c r="BS207" s="481"/>
      <c r="BT207" s="481"/>
      <c r="BU207" s="481"/>
      <c r="BV207" s="482" t="str">
        <f t="shared" si="148"/>
        <v/>
      </c>
      <c r="BW207" s="481"/>
      <c r="BX207" s="481"/>
      <c r="BY207" s="483"/>
      <c r="BZ207" s="482">
        <f t="shared" si="161"/>
        <v>0</v>
      </c>
      <c r="CA207" s="479">
        <f t="shared" si="179"/>
        <v>0</v>
      </c>
      <c r="CB207" s="638"/>
      <c r="CC207" s="469"/>
      <c r="CD207" s="469"/>
      <c r="CE207" s="469"/>
      <c r="CF207" s="481"/>
      <c r="CG207" s="481"/>
      <c r="CH207" s="481"/>
      <c r="CI207" s="483"/>
      <c r="CJ207" s="485">
        <f t="shared" si="180"/>
        <v>0</v>
      </c>
      <c r="CK207" s="486">
        <f t="shared" si="172"/>
        <v>0</v>
      </c>
      <c r="CL207" s="479">
        <f t="shared" si="181"/>
        <v>0</v>
      </c>
      <c r="CM207" s="487"/>
      <c r="CN207" s="469"/>
      <c r="CO207" s="469"/>
      <c r="CP207" s="469"/>
      <c r="CQ207" s="469"/>
      <c r="CR207" s="469"/>
      <c r="CS207" s="485">
        <f t="shared" si="182"/>
        <v>0</v>
      </c>
      <c r="CT207" s="488"/>
      <c r="CU207" s="469"/>
      <c r="CV207" s="469"/>
      <c r="CW207" s="469"/>
      <c r="CX207" s="489"/>
      <c r="CY207" s="490"/>
      <c r="CZ207" s="491">
        <f t="shared" si="183"/>
        <v>0</v>
      </c>
      <c r="DA207" s="491">
        <f t="shared" si="162"/>
        <v>0</v>
      </c>
      <c r="DB207" s="491">
        <f t="shared" si="191"/>
        <v>0</v>
      </c>
      <c r="DC207" s="493">
        <f t="shared" si="163"/>
        <v>0</v>
      </c>
      <c r="DD207" s="494">
        <f t="shared" si="152"/>
        <v>0</v>
      </c>
      <c r="DE207" s="494">
        <f t="shared" si="151"/>
        <v>0</v>
      </c>
      <c r="DF207" s="494">
        <f t="shared" si="149"/>
        <v>0</v>
      </c>
      <c r="DG207" s="494">
        <f t="shared" si="164"/>
        <v>0</v>
      </c>
      <c r="DH207" s="494">
        <f t="shared" si="165"/>
        <v>0</v>
      </c>
      <c r="DI207" s="494">
        <f t="shared" si="156"/>
        <v>0</v>
      </c>
      <c r="DJ207" s="494">
        <f t="shared" si="166"/>
        <v>0</v>
      </c>
      <c r="DK207" s="494">
        <f t="shared" si="174"/>
        <v>0</v>
      </c>
      <c r="DL207" s="479">
        <f t="shared" si="157"/>
        <v>0</v>
      </c>
      <c r="DQ207" s="169">
        <f t="shared" si="190"/>
        <v>0</v>
      </c>
      <c r="DR207" s="169">
        <f t="shared" si="190"/>
        <v>0</v>
      </c>
      <c r="DS207" s="169">
        <f t="shared" si="190"/>
        <v>0</v>
      </c>
      <c r="DT207" s="169">
        <f t="shared" si="190"/>
        <v>0</v>
      </c>
      <c r="DU207" s="169">
        <f t="shared" si="190"/>
        <v>0</v>
      </c>
      <c r="DV207" s="169">
        <f t="shared" si="190"/>
        <v>0</v>
      </c>
      <c r="DW207" s="169">
        <f t="shared" si="190"/>
        <v>0</v>
      </c>
      <c r="DX207" s="169">
        <f t="shared" si="190"/>
        <v>0</v>
      </c>
      <c r="DY207" s="169">
        <f t="shared" si="190"/>
        <v>0</v>
      </c>
      <c r="DZ207" s="169">
        <f t="shared" si="190"/>
        <v>0</v>
      </c>
      <c r="EA207" s="169">
        <f t="shared" si="190"/>
        <v>0</v>
      </c>
      <c r="EB207" s="169">
        <f t="shared" si="190"/>
        <v>0</v>
      </c>
      <c r="EC207" s="169">
        <f t="shared" si="190"/>
        <v>0</v>
      </c>
      <c r="ED207" s="169">
        <f t="shared" si="190"/>
        <v>0</v>
      </c>
      <c r="EE207" s="169">
        <f t="shared" si="190"/>
        <v>0</v>
      </c>
      <c r="EF207" s="169">
        <f t="shared" si="190"/>
        <v>0</v>
      </c>
      <c r="EG207" s="169">
        <f t="shared" si="187"/>
        <v>0</v>
      </c>
      <c r="EH207" s="169">
        <f t="shared" si="187"/>
        <v>0</v>
      </c>
      <c r="EI207" s="169">
        <f t="shared" si="187"/>
        <v>0</v>
      </c>
      <c r="EJ207" s="169">
        <f t="shared" si="187"/>
        <v>0</v>
      </c>
      <c r="EK207" s="169">
        <f t="shared" si="187"/>
        <v>0</v>
      </c>
      <c r="EL207" s="169">
        <f t="shared" si="187"/>
        <v>0</v>
      </c>
      <c r="EM207" s="169">
        <f t="shared" si="187"/>
        <v>0</v>
      </c>
      <c r="EN207" s="169">
        <f t="shared" si="187"/>
        <v>0</v>
      </c>
      <c r="EP207" s="169">
        <f t="shared" si="192"/>
        <v>0</v>
      </c>
      <c r="EQ207" s="169">
        <f t="shared" si="192"/>
        <v>0</v>
      </c>
      <c r="ER207" s="169">
        <f t="shared" si="192"/>
        <v>0</v>
      </c>
      <c r="ES207" s="169">
        <f t="shared" si="192"/>
        <v>0</v>
      </c>
      <c r="ET207" s="169">
        <f t="shared" si="192"/>
        <v>0</v>
      </c>
      <c r="EU207" s="169">
        <f t="shared" si="192"/>
        <v>0</v>
      </c>
      <c r="EV207" s="169">
        <f t="shared" si="192"/>
        <v>0</v>
      </c>
      <c r="EW207" s="169">
        <f t="shared" si="192"/>
        <v>0</v>
      </c>
      <c r="EX207" s="169">
        <f t="shared" si="192"/>
        <v>0</v>
      </c>
      <c r="EY207" s="169">
        <f t="shared" si="192"/>
        <v>0</v>
      </c>
      <c r="EZ207" s="169">
        <f t="shared" si="192"/>
        <v>0</v>
      </c>
      <c r="FA207" s="169">
        <f t="shared" si="192"/>
        <v>0</v>
      </c>
      <c r="FB207" s="169">
        <f t="shared" si="192"/>
        <v>0</v>
      </c>
      <c r="FC207" s="169">
        <f t="shared" si="192"/>
        <v>0</v>
      </c>
      <c r="FD207" s="169">
        <f t="shared" si="192"/>
        <v>0</v>
      </c>
      <c r="FE207" s="169">
        <f t="shared" si="192"/>
        <v>0</v>
      </c>
      <c r="FF207" s="169">
        <f t="shared" si="188"/>
        <v>0</v>
      </c>
      <c r="FG207" s="169">
        <f t="shared" si="188"/>
        <v>0</v>
      </c>
      <c r="FH207" s="169">
        <f t="shared" si="188"/>
        <v>0</v>
      </c>
      <c r="FI207" s="169">
        <f t="shared" si="188"/>
        <v>0</v>
      </c>
      <c r="FJ207" s="169">
        <f t="shared" si="188"/>
        <v>0</v>
      </c>
      <c r="FK207" s="169">
        <f t="shared" si="188"/>
        <v>0</v>
      </c>
      <c r="FL207" s="169">
        <f t="shared" si="188"/>
        <v>0</v>
      </c>
      <c r="FM207" s="169">
        <f t="shared" si="188"/>
        <v>0</v>
      </c>
      <c r="FO207" s="169">
        <f t="shared" si="193"/>
        <v>0</v>
      </c>
      <c r="FP207" s="169">
        <f t="shared" si="193"/>
        <v>0</v>
      </c>
      <c r="FQ207" s="169">
        <f t="shared" si="193"/>
        <v>0</v>
      </c>
      <c r="FR207" s="169">
        <f t="shared" si="193"/>
        <v>0</v>
      </c>
      <c r="FS207" s="169">
        <f t="shared" si="193"/>
        <v>0</v>
      </c>
      <c r="FT207" s="169">
        <f t="shared" si="193"/>
        <v>0</v>
      </c>
      <c r="FU207" s="169">
        <f t="shared" si="193"/>
        <v>0</v>
      </c>
      <c r="FV207" s="169">
        <f t="shared" si="193"/>
        <v>0</v>
      </c>
      <c r="FW207" s="169">
        <f t="shared" si="193"/>
        <v>0</v>
      </c>
      <c r="FX207" s="169">
        <f t="shared" si="193"/>
        <v>0</v>
      </c>
      <c r="FY207" s="169">
        <f t="shared" si="193"/>
        <v>0</v>
      </c>
      <c r="FZ207" s="169">
        <f t="shared" si="193"/>
        <v>0</v>
      </c>
      <c r="GA207" s="169">
        <f t="shared" si="193"/>
        <v>0</v>
      </c>
      <c r="GB207" s="169">
        <f t="shared" si="193"/>
        <v>0</v>
      </c>
      <c r="GC207" s="169">
        <f t="shared" si="193"/>
        <v>0</v>
      </c>
      <c r="GD207" s="169">
        <f t="shared" si="193"/>
        <v>0</v>
      </c>
      <c r="GE207" s="169">
        <f t="shared" si="189"/>
        <v>0</v>
      </c>
      <c r="GF207" s="169">
        <f t="shared" si="189"/>
        <v>0</v>
      </c>
      <c r="GG207" s="169">
        <f t="shared" si="189"/>
        <v>0</v>
      </c>
      <c r="GH207" s="169">
        <f t="shared" si="189"/>
        <v>0</v>
      </c>
      <c r="GI207" s="169">
        <f t="shared" si="189"/>
        <v>0</v>
      </c>
      <c r="GJ207" s="169">
        <f t="shared" si="189"/>
        <v>0</v>
      </c>
      <c r="GK207" s="169">
        <f t="shared" si="189"/>
        <v>0</v>
      </c>
      <c r="GL207" s="169">
        <f t="shared" si="189"/>
        <v>0</v>
      </c>
    </row>
    <row r="208" spans="1:194" s="169" customFormat="1" ht="15" hidden="1">
      <c r="A208" s="499"/>
      <c r="B208" s="499"/>
      <c r="D208" s="662"/>
      <c r="E208" s="450"/>
      <c r="F208" s="450"/>
      <c r="G208" s="450"/>
      <c r="H208" s="500"/>
      <c r="I208" s="452"/>
      <c r="J208" s="453"/>
      <c r="K208" s="453"/>
      <c r="L208" s="450"/>
      <c r="M208" s="450"/>
      <c r="N208" s="454"/>
      <c r="O208" s="455">
        <f t="shared" si="167"/>
        <v>0</v>
      </c>
      <c r="P208" s="456"/>
      <c r="Q208" s="457">
        <f t="shared" si="168"/>
        <v>0</v>
      </c>
      <c r="R208" s="457">
        <f t="shared" si="169"/>
        <v>0</v>
      </c>
      <c r="S208" s="458" t="e">
        <f>#REF!</f>
        <v>#REF!</v>
      </c>
      <c r="T208" s="458">
        <v>102</v>
      </c>
      <c r="U208" s="458" t="e">
        <f t="shared" si="170"/>
        <v>#REF!</v>
      </c>
      <c r="V208" s="459"/>
      <c r="W208" s="459"/>
      <c r="X208" s="460">
        <f t="shared" si="171"/>
        <v>0</v>
      </c>
      <c r="Y208" s="461">
        <f t="shared" si="175"/>
        <v>0</v>
      </c>
      <c r="Z208" s="510"/>
      <c r="AA208" s="463"/>
      <c r="AB208" s="464"/>
      <c r="AC208" s="464"/>
      <c r="AD208" s="464"/>
      <c r="AE208" s="465"/>
      <c r="AF208" s="466">
        <f t="shared" si="176"/>
        <v>0</v>
      </c>
      <c r="AG208" s="488"/>
      <c r="AH208" s="469"/>
      <c r="AI208" s="469"/>
      <c r="AJ208" s="469"/>
      <c r="AK208" s="469"/>
      <c r="AL208" s="469"/>
      <c r="AM208" s="469"/>
      <c r="AN208" s="470"/>
      <c r="AO208" s="471">
        <f t="shared" si="177"/>
        <v>0</v>
      </c>
      <c r="AP208" s="497"/>
      <c r="AQ208" s="496"/>
      <c r="AR208" s="496"/>
      <c r="AS208" s="496"/>
      <c r="AT208" s="514"/>
      <c r="AU208" s="469"/>
      <c r="AV208" s="469"/>
      <c r="AW208" s="475"/>
      <c r="AX208" s="471">
        <f t="shared" si="178"/>
        <v>0</v>
      </c>
      <c r="AY208" s="497"/>
      <c r="AZ208" s="469"/>
      <c r="BA208" s="469"/>
      <c r="BB208" s="478"/>
      <c r="BC208" s="469"/>
      <c r="BD208" s="469"/>
      <c r="BE208" s="469"/>
      <c r="BF208" s="475"/>
      <c r="BG208" s="479">
        <f t="shared" si="147"/>
        <v>0</v>
      </c>
      <c r="BH208" s="480"/>
      <c r="BI208" s="481"/>
      <c r="BJ208" s="481"/>
      <c r="BK208" s="481"/>
      <c r="BL208" s="482"/>
      <c r="BM208" s="481"/>
      <c r="BN208" s="481"/>
      <c r="BO208" s="483"/>
      <c r="BP208" s="482">
        <f t="shared" si="194"/>
        <v>0</v>
      </c>
      <c r="BQ208" s="479">
        <f t="shared" si="155"/>
        <v>0</v>
      </c>
      <c r="BR208" s="480"/>
      <c r="BS208" s="481"/>
      <c r="BT208" s="481"/>
      <c r="BU208" s="481"/>
      <c r="BV208" s="482" t="str">
        <f t="shared" si="148"/>
        <v/>
      </c>
      <c r="BW208" s="481"/>
      <c r="BX208" s="481"/>
      <c r="BY208" s="483"/>
      <c r="BZ208" s="482">
        <f t="shared" si="161"/>
        <v>0</v>
      </c>
      <c r="CA208" s="479">
        <f t="shared" si="179"/>
        <v>0</v>
      </c>
      <c r="CB208" s="638"/>
      <c r="CC208" s="469"/>
      <c r="CD208" s="469"/>
      <c r="CE208" s="469"/>
      <c r="CF208" s="481"/>
      <c r="CG208" s="481"/>
      <c r="CH208" s="481"/>
      <c r="CI208" s="483"/>
      <c r="CJ208" s="485">
        <f t="shared" si="180"/>
        <v>0</v>
      </c>
      <c r="CK208" s="486">
        <f t="shared" si="172"/>
        <v>0</v>
      </c>
      <c r="CL208" s="479">
        <f t="shared" si="181"/>
        <v>0</v>
      </c>
      <c r="CM208" s="487"/>
      <c r="CN208" s="469"/>
      <c r="CO208" s="469"/>
      <c r="CP208" s="469"/>
      <c r="CQ208" s="469"/>
      <c r="CR208" s="469"/>
      <c r="CS208" s="485">
        <f t="shared" si="182"/>
        <v>0</v>
      </c>
      <c r="CT208" s="488"/>
      <c r="CU208" s="469"/>
      <c r="CV208" s="469"/>
      <c r="CW208" s="469"/>
      <c r="CX208" s="489"/>
      <c r="CY208" s="490"/>
      <c r="CZ208" s="491">
        <f t="shared" si="183"/>
        <v>0</v>
      </c>
      <c r="DA208" s="491">
        <f t="shared" si="162"/>
        <v>0</v>
      </c>
      <c r="DB208" s="491">
        <f t="shared" si="191"/>
        <v>0</v>
      </c>
      <c r="DC208" s="493">
        <f t="shared" si="163"/>
        <v>0</v>
      </c>
      <c r="DD208" s="494">
        <f t="shared" si="152"/>
        <v>0</v>
      </c>
      <c r="DE208" s="494">
        <f t="shared" si="151"/>
        <v>0</v>
      </c>
      <c r="DF208" s="494">
        <f t="shared" si="149"/>
        <v>0</v>
      </c>
      <c r="DG208" s="494">
        <f t="shared" si="164"/>
        <v>0</v>
      </c>
      <c r="DH208" s="494">
        <f t="shared" si="165"/>
        <v>0</v>
      </c>
      <c r="DI208" s="494">
        <f t="shared" si="156"/>
        <v>0</v>
      </c>
      <c r="DJ208" s="494">
        <f t="shared" si="166"/>
        <v>0</v>
      </c>
      <c r="DK208" s="494">
        <f t="shared" si="174"/>
        <v>0</v>
      </c>
      <c r="DL208" s="479">
        <f t="shared" si="157"/>
        <v>0</v>
      </c>
      <c r="DQ208" s="169">
        <f t="shared" si="190"/>
        <v>0</v>
      </c>
      <c r="DR208" s="169">
        <f t="shared" si="190"/>
        <v>0</v>
      </c>
      <c r="DS208" s="169">
        <f t="shared" si="190"/>
        <v>0</v>
      </c>
      <c r="DT208" s="169">
        <f t="shared" si="190"/>
        <v>0</v>
      </c>
      <c r="DU208" s="169">
        <f t="shared" si="190"/>
        <v>0</v>
      </c>
      <c r="DV208" s="169">
        <f t="shared" si="190"/>
        <v>0</v>
      </c>
      <c r="DW208" s="169">
        <f t="shared" si="190"/>
        <v>0</v>
      </c>
      <c r="DX208" s="169">
        <f t="shared" si="190"/>
        <v>0</v>
      </c>
      <c r="DY208" s="169">
        <f t="shared" si="190"/>
        <v>0</v>
      </c>
      <c r="DZ208" s="169">
        <f t="shared" si="190"/>
        <v>0</v>
      </c>
      <c r="EA208" s="169">
        <f t="shared" si="190"/>
        <v>0</v>
      </c>
      <c r="EB208" s="169">
        <f t="shared" si="190"/>
        <v>0</v>
      </c>
      <c r="EC208" s="169">
        <f t="shared" si="190"/>
        <v>0</v>
      </c>
      <c r="ED208" s="169">
        <f t="shared" si="190"/>
        <v>0</v>
      </c>
      <c r="EE208" s="169">
        <f t="shared" si="190"/>
        <v>0</v>
      </c>
      <c r="EF208" s="169">
        <f t="shared" si="190"/>
        <v>0</v>
      </c>
      <c r="EG208" s="169">
        <f t="shared" si="187"/>
        <v>0</v>
      </c>
      <c r="EH208" s="169">
        <f t="shared" si="187"/>
        <v>0</v>
      </c>
      <c r="EI208" s="169">
        <f t="shared" si="187"/>
        <v>0</v>
      </c>
      <c r="EJ208" s="169">
        <f t="shared" si="187"/>
        <v>0</v>
      </c>
      <c r="EK208" s="169">
        <f t="shared" si="187"/>
        <v>0</v>
      </c>
      <c r="EL208" s="169">
        <f t="shared" si="187"/>
        <v>0</v>
      </c>
      <c r="EM208" s="169">
        <f t="shared" si="187"/>
        <v>0</v>
      </c>
      <c r="EN208" s="169">
        <f t="shared" si="187"/>
        <v>0</v>
      </c>
      <c r="EP208" s="169">
        <f t="shared" si="192"/>
        <v>0</v>
      </c>
      <c r="EQ208" s="169">
        <f t="shared" si="192"/>
        <v>0</v>
      </c>
      <c r="ER208" s="169">
        <f t="shared" si="192"/>
        <v>0</v>
      </c>
      <c r="ES208" s="169">
        <f t="shared" si="192"/>
        <v>0</v>
      </c>
      <c r="ET208" s="169">
        <f t="shared" si="192"/>
        <v>0</v>
      </c>
      <c r="EU208" s="169">
        <f t="shared" si="192"/>
        <v>0</v>
      </c>
      <c r="EV208" s="169">
        <f t="shared" si="192"/>
        <v>0</v>
      </c>
      <c r="EW208" s="169">
        <f t="shared" si="192"/>
        <v>0</v>
      </c>
      <c r="EX208" s="169">
        <f t="shared" si="192"/>
        <v>0</v>
      </c>
      <c r="EY208" s="169">
        <f t="shared" si="192"/>
        <v>0</v>
      </c>
      <c r="EZ208" s="169">
        <f t="shared" si="192"/>
        <v>0</v>
      </c>
      <c r="FA208" s="169">
        <f t="shared" si="192"/>
        <v>0</v>
      </c>
      <c r="FB208" s="169">
        <f t="shared" si="192"/>
        <v>0</v>
      </c>
      <c r="FC208" s="169">
        <f t="shared" si="192"/>
        <v>0</v>
      </c>
      <c r="FD208" s="169">
        <f t="shared" si="192"/>
        <v>0</v>
      </c>
      <c r="FE208" s="169">
        <f t="shared" si="192"/>
        <v>0</v>
      </c>
      <c r="FF208" s="169">
        <f t="shared" si="188"/>
        <v>0</v>
      </c>
      <c r="FG208" s="169">
        <f t="shared" si="188"/>
        <v>0</v>
      </c>
      <c r="FH208" s="169">
        <f t="shared" si="188"/>
        <v>0</v>
      </c>
      <c r="FI208" s="169">
        <f t="shared" si="188"/>
        <v>0</v>
      </c>
      <c r="FJ208" s="169">
        <f t="shared" si="188"/>
        <v>0</v>
      </c>
      <c r="FK208" s="169">
        <f t="shared" si="188"/>
        <v>0</v>
      </c>
      <c r="FL208" s="169">
        <f t="shared" si="188"/>
        <v>0</v>
      </c>
      <c r="FM208" s="169">
        <f t="shared" si="188"/>
        <v>0</v>
      </c>
      <c r="FO208" s="169">
        <f t="shared" si="193"/>
        <v>0</v>
      </c>
      <c r="FP208" s="169">
        <f t="shared" si="193"/>
        <v>0</v>
      </c>
      <c r="FQ208" s="169">
        <f t="shared" si="193"/>
        <v>0</v>
      </c>
      <c r="FR208" s="169">
        <f t="shared" si="193"/>
        <v>0</v>
      </c>
      <c r="FS208" s="169">
        <f t="shared" si="193"/>
        <v>0</v>
      </c>
      <c r="FT208" s="169">
        <f t="shared" si="193"/>
        <v>0</v>
      </c>
      <c r="FU208" s="169">
        <f t="shared" si="193"/>
        <v>0</v>
      </c>
      <c r="FV208" s="169">
        <f t="shared" si="193"/>
        <v>0</v>
      </c>
      <c r="FW208" s="169">
        <f t="shared" si="193"/>
        <v>0</v>
      </c>
      <c r="FX208" s="169">
        <f t="shared" si="193"/>
        <v>0</v>
      </c>
      <c r="FY208" s="169">
        <f t="shared" si="193"/>
        <v>0</v>
      </c>
      <c r="FZ208" s="169">
        <f t="shared" si="193"/>
        <v>0</v>
      </c>
      <c r="GA208" s="169">
        <f t="shared" si="193"/>
        <v>0</v>
      </c>
      <c r="GB208" s="169">
        <f t="shared" si="193"/>
        <v>0</v>
      </c>
      <c r="GC208" s="169">
        <f t="shared" si="193"/>
        <v>0</v>
      </c>
      <c r="GD208" s="169">
        <f t="shared" si="193"/>
        <v>0</v>
      </c>
      <c r="GE208" s="169">
        <f t="shared" si="189"/>
        <v>0</v>
      </c>
      <c r="GF208" s="169">
        <f t="shared" si="189"/>
        <v>0</v>
      </c>
      <c r="GG208" s="169">
        <f t="shared" si="189"/>
        <v>0</v>
      </c>
      <c r="GH208" s="169">
        <f t="shared" si="189"/>
        <v>0</v>
      </c>
      <c r="GI208" s="169">
        <f t="shared" si="189"/>
        <v>0</v>
      </c>
      <c r="GJ208" s="169">
        <f t="shared" si="189"/>
        <v>0</v>
      </c>
      <c r="GK208" s="169">
        <f t="shared" si="189"/>
        <v>0</v>
      </c>
      <c r="GL208" s="169">
        <f t="shared" si="189"/>
        <v>0</v>
      </c>
    </row>
    <row r="209" spans="1:194" s="169" customFormat="1" ht="15" hidden="1">
      <c r="A209" s="499"/>
      <c r="B209" s="499"/>
      <c r="D209" s="662"/>
      <c r="E209" s="450"/>
      <c r="F209" s="450"/>
      <c r="G209" s="450"/>
      <c r="H209" s="500"/>
      <c r="I209" s="452"/>
      <c r="J209" s="453"/>
      <c r="K209" s="453"/>
      <c r="L209" s="450"/>
      <c r="M209" s="450"/>
      <c r="N209" s="454"/>
      <c r="O209" s="455">
        <f t="shared" si="167"/>
        <v>0</v>
      </c>
      <c r="P209" s="456"/>
      <c r="Q209" s="457">
        <f t="shared" si="168"/>
        <v>0</v>
      </c>
      <c r="R209" s="457">
        <f t="shared" si="169"/>
        <v>0</v>
      </c>
      <c r="S209" s="458" t="e">
        <f>#REF!</f>
        <v>#REF!</v>
      </c>
      <c r="T209" s="458">
        <v>103</v>
      </c>
      <c r="U209" s="458" t="e">
        <f t="shared" si="170"/>
        <v>#REF!</v>
      </c>
      <c r="V209" s="459"/>
      <c r="W209" s="459"/>
      <c r="X209" s="460">
        <f t="shared" si="171"/>
        <v>0</v>
      </c>
      <c r="Y209" s="461">
        <f t="shared" si="175"/>
        <v>0</v>
      </c>
      <c r="Z209" s="510"/>
      <c r="AA209" s="463"/>
      <c r="AB209" s="464"/>
      <c r="AC209" s="464"/>
      <c r="AD209" s="464"/>
      <c r="AE209" s="465"/>
      <c r="AF209" s="466">
        <f t="shared" si="176"/>
        <v>0</v>
      </c>
      <c r="AG209" s="488"/>
      <c r="AH209" s="469"/>
      <c r="AI209" s="469"/>
      <c r="AJ209" s="469"/>
      <c r="AK209" s="469"/>
      <c r="AL209" s="469"/>
      <c r="AM209" s="469"/>
      <c r="AN209" s="470"/>
      <c r="AO209" s="471">
        <f t="shared" si="177"/>
        <v>0</v>
      </c>
      <c r="AP209" s="497"/>
      <c r="AQ209" s="496"/>
      <c r="AR209" s="496"/>
      <c r="AS209" s="496"/>
      <c r="AT209" s="514"/>
      <c r="AU209" s="469"/>
      <c r="AV209" s="469"/>
      <c r="AW209" s="475"/>
      <c r="AX209" s="471">
        <f t="shared" si="178"/>
        <v>0</v>
      </c>
      <c r="AY209" s="497"/>
      <c r="AZ209" s="469"/>
      <c r="BA209" s="469"/>
      <c r="BB209" s="478"/>
      <c r="BC209" s="469"/>
      <c r="BD209" s="469"/>
      <c r="BE209" s="469"/>
      <c r="BF209" s="475"/>
      <c r="BG209" s="479">
        <f t="shared" si="147"/>
        <v>0</v>
      </c>
      <c r="BH209" s="480"/>
      <c r="BI209" s="481"/>
      <c r="BJ209" s="481"/>
      <c r="BK209" s="481"/>
      <c r="BL209" s="482"/>
      <c r="BM209" s="481"/>
      <c r="BN209" s="481"/>
      <c r="BO209" s="483"/>
      <c r="BP209" s="482">
        <f t="shared" si="194"/>
        <v>0</v>
      </c>
      <c r="BQ209" s="479">
        <f t="shared" si="155"/>
        <v>0</v>
      </c>
      <c r="BR209" s="480"/>
      <c r="BS209" s="481"/>
      <c r="BT209" s="481"/>
      <c r="BU209" s="481"/>
      <c r="BV209" s="482" t="str">
        <f t="shared" si="148"/>
        <v/>
      </c>
      <c r="BW209" s="481"/>
      <c r="BX209" s="481"/>
      <c r="BY209" s="483"/>
      <c r="BZ209" s="482">
        <f t="shared" si="161"/>
        <v>0</v>
      </c>
      <c r="CA209" s="479">
        <f t="shared" si="179"/>
        <v>0</v>
      </c>
      <c r="CB209" s="638"/>
      <c r="CC209" s="469"/>
      <c r="CD209" s="469"/>
      <c r="CE209" s="469"/>
      <c r="CF209" s="481"/>
      <c r="CG209" s="481"/>
      <c r="CH209" s="481"/>
      <c r="CI209" s="483"/>
      <c r="CJ209" s="485">
        <f t="shared" si="180"/>
        <v>0</v>
      </c>
      <c r="CK209" s="486">
        <f t="shared" si="172"/>
        <v>0</v>
      </c>
      <c r="CL209" s="479">
        <f t="shared" si="181"/>
        <v>0</v>
      </c>
      <c r="CM209" s="487"/>
      <c r="CN209" s="469"/>
      <c r="CO209" s="469"/>
      <c r="CP209" s="469"/>
      <c r="CQ209" s="469"/>
      <c r="CR209" s="469"/>
      <c r="CS209" s="485">
        <f t="shared" si="182"/>
        <v>0</v>
      </c>
      <c r="CT209" s="488"/>
      <c r="CU209" s="469"/>
      <c r="CV209" s="469"/>
      <c r="CW209" s="469"/>
      <c r="CX209" s="489"/>
      <c r="CY209" s="490"/>
      <c r="CZ209" s="491">
        <f t="shared" si="183"/>
        <v>0</v>
      </c>
      <c r="DA209" s="491">
        <f t="shared" si="162"/>
        <v>0</v>
      </c>
      <c r="DB209" s="491">
        <f t="shared" si="191"/>
        <v>0</v>
      </c>
      <c r="DC209" s="493">
        <f t="shared" si="163"/>
        <v>0</v>
      </c>
      <c r="DD209" s="494">
        <f t="shared" si="152"/>
        <v>0</v>
      </c>
      <c r="DE209" s="494">
        <f t="shared" si="151"/>
        <v>0</v>
      </c>
      <c r="DF209" s="494">
        <f t="shared" si="149"/>
        <v>0</v>
      </c>
      <c r="DG209" s="494">
        <f t="shared" si="164"/>
        <v>0</v>
      </c>
      <c r="DH209" s="494">
        <f t="shared" si="165"/>
        <v>0</v>
      </c>
      <c r="DI209" s="494">
        <f t="shared" si="156"/>
        <v>0</v>
      </c>
      <c r="DJ209" s="494">
        <f t="shared" si="166"/>
        <v>0</v>
      </c>
      <c r="DK209" s="494">
        <f t="shared" si="174"/>
        <v>0</v>
      </c>
      <c r="DL209" s="479">
        <f t="shared" si="157"/>
        <v>0</v>
      </c>
      <c r="DQ209" s="169">
        <f t="shared" si="190"/>
        <v>0</v>
      </c>
      <c r="DR209" s="169">
        <f t="shared" si="190"/>
        <v>0</v>
      </c>
      <c r="DS209" s="169">
        <f t="shared" si="190"/>
        <v>0</v>
      </c>
      <c r="DT209" s="169">
        <f t="shared" si="190"/>
        <v>0</v>
      </c>
      <c r="DU209" s="169">
        <f t="shared" si="190"/>
        <v>0</v>
      </c>
      <c r="DV209" s="169">
        <f t="shared" si="190"/>
        <v>0</v>
      </c>
      <c r="DW209" s="169">
        <f t="shared" si="190"/>
        <v>0</v>
      </c>
      <c r="DX209" s="169">
        <f t="shared" si="190"/>
        <v>0</v>
      </c>
      <c r="DY209" s="169">
        <f t="shared" si="190"/>
        <v>0</v>
      </c>
      <c r="DZ209" s="169">
        <f t="shared" si="190"/>
        <v>0</v>
      </c>
      <c r="EA209" s="169">
        <f t="shared" si="190"/>
        <v>0</v>
      </c>
      <c r="EB209" s="169">
        <f t="shared" si="190"/>
        <v>0</v>
      </c>
      <c r="EC209" s="169">
        <f t="shared" si="190"/>
        <v>0</v>
      </c>
      <c r="ED209" s="169">
        <f t="shared" si="190"/>
        <v>0</v>
      </c>
      <c r="EE209" s="169">
        <f t="shared" si="190"/>
        <v>0</v>
      </c>
      <c r="EF209" s="169">
        <f t="shared" si="190"/>
        <v>0</v>
      </c>
      <c r="EG209" s="169">
        <f t="shared" si="187"/>
        <v>0</v>
      </c>
      <c r="EH209" s="169">
        <f t="shared" si="187"/>
        <v>0</v>
      </c>
      <c r="EI209" s="169">
        <f t="shared" si="187"/>
        <v>0</v>
      </c>
      <c r="EJ209" s="169">
        <f t="shared" si="187"/>
        <v>0</v>
      </c>
      <c r="EK209" s="169">
        <f t="shared" si="187"/>
        <v>0</v>
      </c>
      <c r="EL209" s="169">
        <f t="shared" si="187"/>
        <v>0</v>
      </c>
      <c r="EM209" s="169">
        <f t="shared" si="187"/>
        <v>0</v>
      </c>
      <c r="EN209" s="169">
        <f t="shared" si="187"/>
        <v>0</v>
      </c>
      <c r="EP209" s="169">
        <f t="shared" si="192"/>
        <v>0</v>
      </c>
      <c r="EQ209" s="169">
        <f t="shared" si="192"/>
        <v>0</v>
      </c>
      <c r="ER209" s="169">
        <f t="shared" si="192"/>
        <v>0</v>
      </c>
      <c r="ES209" s="169">
        <f t="shared" si="192"/>
        <v>0</v>
      </c>
      <c r="ET209" s="169">
        <f t="shared" si="192"/>
        <v>0</v>
      </c>
      <c r="EU209" s="169">
        <f t="shared" si="192"/>
        <v>0</v>
      </c>
      <c r="EV209" s="169">
        <f t="shared" si="192"/>
        <v>0</v>
      </c>
      <c r="EW209" s="169">
        <f t="shared" si="192"/>
        <v>0</v>
      </c>
      <c r="EX209" s="169">
        <f t="shared" si="192"/>
        <v>0</v>
      </c>
      <c r="EY209" s="169">
        <f t="shared" si="192"/>
        <v>0</v>
      </c>
      <c r="EZ209" s="169">
        <f t="shared" si="192"/>
        <v>0</v>
      </c>
      <c r="FA209" s="169">
        <f t="shared" si="192"/>
        <v>0</v>
      </c>
      <c r="FB209" s="169">
        <f t="shared" si="192"/>
        <v>0</v>
      </c>
      <c r="FC209" s="169">
        <f t="shared" si="192"/>
        <v>0</v>
      </c>
      <c r="FD209" s="169">
        <f t="shared" si="192"/>
        <v>0</v>
      </c>
      <c r="FE209" s="169">
        <f t="shared" si="192"/>
        <v>0</v>
      </c>
      <c r="FF209" s="169">
        <f t="shared" si="188"/>
        <v>0</v>
      </c>
      <c r="FG209" s="169">
        <f t="shared" si="188"/>
        <v>0</v>
      </c>
      <c r="FH209" s="169">
        <f t="shared" si="188"/>
        <v>0</v>
      </c>
      <c r="FI209" s="169">
        <f t="shared" si="188"/>
        <v>0</v>
      </c>
      <c r="FJ209" s="169">
        <f t="shared" si="188"/>
        <v>0</v>
      </c>
      <c r="FK209" s="169">
        <f t="shared" si="188"/>
        <v>0</v>
      </c>
      <c r="FL209" s="169">
        <f t="shared" si="188"/>
        <v>0</v>
      </c>
      <c r="FM209" s="169">
        <f t="shared" si="188"/>
        <v>0</v>
      </c>
      <c r="FO209" s="169">
        <f t="shared" si="193"/>
        <v>0</v>
      </c>
      <c r="FP209" s="169">
        <f t="shared" si="193"/>
        <v>0</v>
      </c>
      <c r="FQ209" s="169">
        <f t="shared" si="193"/>
        <v>0</v>
      </c>
      <c r="FR209" s="169">
        <f t="shared" si="193"/>
        <v>0</v>
      </c>
      <c r="FS209" s="169">
        <f t="shared" si="193"/>
        <v>0</v>
      </c>
      <c r="FT209" s="169">
        <f t="shared" si="193"/>
        <v>0</v>
      </c>
      <c r="FU209" s="169">
        <f t="shared" si="193"/>
        <v>0</v>
      </c>
      <c r="FV209" s="169">
        <f t="shared" si="193"/>
        <v>0</v>
      </c>
      <c r="FW209" s="169">
        <f t="shared" si="193"/>
        <v>0</v>
      </c>
      <c r="FX209" s="169">
        <f t="shared" si="193"/>
        <v>0</v>
      </c>
      <c r="FY209" s="169">
        <f t="shared" si="193"/>
        <v>0</v>
      </c>
      <c r="FZ209" s="169">
        <f t="shared" si="193"/>
        <v>0</v>
      </c>
      <c r="GA209" s="169">
        <f t="shared" si="193"/>
        <v>0</v>
      </c>
      <c r="GB209" s="169">
        <f t="shared" si="193"/>
        <v>0</v>
      </c>
      <c r="GC209" s="169">
        <f t="shared" si="193"/>
        <v>0</v>
      </c>
      <c r="GD209" s="169">
        <f t="shared" si="193"/>
        <v>0</v>
      </c>
      <c r="GE209" s="169">
        <f t="shared" si="189"/>
        <v>0</v>
      </c>
      <c r="GF209" s="169">
        <f t="shared" si="189"/>
        <v>0</v>
      </c>
      <c r="GG209" s="169">
        <f t="shared" si="189"/>
        <v>0</v>
      </c>
      <c r="GH209" s="169">
        <f t="shared" si="189"/>
        <v>0</v>
      </c>
      <c r="GI209" s="169">
        <f t="shared" si="189"/>
        <v>0</v>
      </c>
      <c r="GJ209" s="169">
        <f t="shared" si="189"/>
        <v>0</v>
      </c>
      <c r="GK209" s="169">
        <f t="shared" si="189"/>
        <v>0</v>
      </c>
      <c r="GL209" s="169">
        <f t="shared" si="189"/>
        <v>0</v>
      </c>
    </row>
    <row r="210" spans="1:194" s="169" customFormat="1" ht="15" hidden="1">
      <c r="A210" s="499"/>
      <c r="B210" s="499"/>
      <c r="D210" s="662"/>
      <c r="E210" s="450"/>
      <c r="F210" s="450"/>
      <c r="G210" s="450"/>
      <c r="H210" s="500"/>
      <c r="I210" s="452"/>
      <c r="J210" s="453"/>
      <c r="K210" s="453"/>
      <c r="L210" s="450"/>
      <c r="M210" s="450"/>
      <c r="N210" s="454"/>
      <c r="O210" s="455">
        <f t="shared" si="167"/>
        <v>0</v>
      </c>
      <c r="P210" s="456"/>
      <c r="Q210" s="457">
        <f t="shared" si="168"/>
        <v>0</v>
      </c>
      <c r="R210" s="457">
        <f t="shared" si="169"/>
        <v>0</v>
      </c>
      <c r="S210" s="458" t="e">
        <f>#REF!</f>
        <v>#REF!</v>
      </c>
      <c r="T210" s="458">
        <v>104</v>
      </c>
      <c r="U210" s="458" t="e">
        <f t="shared" si="170"/>
        <v>#REF!</v>
      </c>
      <c r="V210" s="459"/>
      <c r="W210" s="459"/>
      <c r="X210" s="460">
        <f t="shared" si="171"/>
        <v>0</v>
      </c>
      <c r="Y210" s="461">
        <f t="shared" si="175"/>
        <v>0</v>
      </c>
      <c r="Z210" s="510"/>
      <c r="AA210" s="463"/>
      <c r="AB210" s="464"/>
      <c r="AC210" s="464"/>
      <c r="AD210" s="464"/>
      <c r="AE210" s="465"/>
      <c r="AF210" s="466">
        <f t="shared" si="176"/>
        <v>0</v>
      </c>
      <c r="AG210" s="488"/>
      <c r="AH210" s="469"/>
      <c r="AI210" s="469"/>
      <c r="AJ210" s="469"/>
      <c r="AK210" s="469"/>
      <c r="AL210" s="469"/>
      <c r="AM210" s="469"/>
      <c r="AN210" s="470"/>
      <c r="AO210" s="471">
        <f t="shared" si="177"/>
        <v>0</v>
      </c>
      <c r="AP210" s="497"/>
      <c r="AQ210" s="496"/>
      <c r="AR210" s="496"/>
      <c r="AS210" s="496"/>
      <c r="AT210" s="514"/>
      <c r="AU210" s="469"/>
      <c r="AV210" s="469"/>
      <c r="AW210" s="475"/>
      <c r="AX210" s="471">
        <f t="shared" si="178"/>
        <v>0</v>
      </c>
      <c r="AY210" s="497"/>
      <c r="AZ210" s="469"/>
      <c r="BA210" s="469"/>
      <c r="BB210" s="478"/>
      <c r="BC210" s="469"/>
      <c r="BD210" s="469"/>
      <c r="BE210" s="469"/>
      <c r="BF210" s="475"/>
      <c r="BG210" s="479">
        <f t="shared" si="147"/>
        <v>0</v>
      </c>
      <c r="BH210" s="480"/>
      <c r="BI210" s="481"/>
      <c r="BJ210" s="481"/>
      <c r="BK210" s="481"/>
      <c r="BL210" s="482"/>
      <c r="BM210" s="481"/>
      <c r="BN210" s="481"/>
      <c r="BO210" s="483"/>
      <c r="BP210" s="482">
        <f t="shared" si="194"/>
        <v>0</v>
      </c>
      <c r="BQ210" s="479">
        <f t="shared" si="155"/>
        <v>0</v>
      </c>
      <c r="BR210" s="480"/>
      <c r="BS210" s="481"/>
      <c r="BT210" s="481"/>
      <c r="BU210" s="481"/>
      <c r="BV210" s="482" t="str">
        <f t="shared" si="148"/>
        <v/>
      </c>
      <c r="BW210" s="481"/>
      <c r="BX210" s="481"/>
      <c r="BY210" s="483"/>
      <c r="BZ210" s="482">
        <f t="shared" si="161"/>
        <v>0</v>
      </c>
      <c r="CA210" s="479">
        <f t="shared" si="179"/>
        <v>0</v>
      </c>
      <c r="CB210" s="638"/>
      <c r="CC210" s="469"/>
      <c r="CD210" s="469"/>
      <c r="CE210" s="469"/>
      <c r="CF210" s="481"/>
      <c r="CG210" s="481"/>
      <c r="CH210" s="481"/>
      <c r="CI210" s="483"/>
      <c r="CJ210" s="485">
        <f t="shared" si="180"/>
        <v>0</v>
      </c>
      <c r="CK210" s="486">
        <f t="shared" si="172"/>
        <v>0</v>
      </c>
      <c r="CL210" s="479">
        <f t="shared" si="181"/>
        <v>0</v>
      </c>
      <c r="CM210" s="487"/>
      <c r="CN210" s="469"/>
      <c r="CO210" s="469"/>
      <c r="CP210" s="469"/>
      <c r="CQ210" s="469"/>
      <c r="CR210" s="469"/>
      <c r="CS210" s="485">
        <f t="shared" si="182"/>
        <v>0</v>
      </c>
      <c r="CT210" s="488"/>
      <c r="CU210" s="469"/>
      <c r="CV210" s="469"/>
      <c r="CW210" s="469"/>
      <c r="CX210" s="489"/>
      <c r="CY210" s="490"/>
      <c r="CZ210" s="491">
        <f t="shared" si="183"/>
        <v>0</v>
      </c>
      <c r="DA210" s="491">
        <f t="shared" si="162"/>
        <v>0</v>
      </c>
      <c r="DB210" s="491">
        <f t="shared" si="191"/>
        <v>0</v>
      </c>
      <c r="DC210" s="493">
        <f t="shared" si="163"/>
        <v>0</v>
      </c>
      <c r="DD210" s="494">
        <f t="shared" si="152"/>
        <v>0</v>
      </c>
      <c r="DE210" s="494">
        <f t="shared" si="151"/>
        <v>0</v>
      </c>
      <c r="DF210" s="494">
        <f t="shared" si="149"/>
        <v>0</v>
      </c>
      <c r="DG210" s="494">
        <f t="shared" si="164"/>
        <v>0</v>
      </c>
      <c r="DH210" s="494">
        <f t="shared" si="165"/>
        <v>0</v>
      </c>
      <c r="DI210" s="494">
        <f t="shared" si="156"/>
        <v>0</v>
      </c>
      <c r="DJ210" s="494">
        <f t="shared" si="166"/>
        <v>0</v>
      </c>
      <c r="DK210" s="494">
        <f t="shared" si="174"/>
        <v>0</v>
      </c>
      <c r="DL210" s="479">
        <f t="shared" si="157"/>
        <v>0</v>
      </c>
      <c r="DQ210" s="169">
        <f t="shared" si="190"/>
        <v>0</v>
      </c>
      <c r="DR210" s="169">
        <f t="shared" si="190"/>
        <v>0</v>
      </c>
      <c r="DS210" s="169">
        <f t="shared" si="190"/>
        <v>0</v>
      </c>
      <c r="DT210" s="169">
        <f t="shared" si="190"/>
        <v>0</v>
      </c>
      <c r="DU210" s="169">
        <f t="shared" si="190"/>
        <v>0</v>
      </c>
      <c r="DV210" s="169">
        <f t="shared" si="190"/>
        <v>0</v>
      </c>
      <c r="DW210" s="169">
        <f t="shared" si="190"/>
        <v>0</v>
      </c>
      <c r="DX210" s="169">
        <f t="shared" si="190"/>
        <v>0</v>
      </c>
      <c r="DY210" s="169">
        <f t="shared" si="190"/>
        <v>0</v>
      </c>
      <c r="DZ210" s="169">
        <f t="shared" si="190"/>
        <v>0</v>
      </c>
      <c r="EA210" s="169">
        <f t="shared" si="190"/>
        <v>0</v>
      </c>
      <c r="EB210" s="169">
        <f t="shared" si="190"/>
        <v>0</v>
      </c>
      <c r="EC210" s="169">
        <f t="shared" si="190"/>
        <v>0</v>
      </c>
      <c r="ED210" s="169">
        <f t="shared" si="190"/>
        <v>0</v>
      </c>
      <c r="EE210" s="169">
        <f t="shared" si="190"/>
        <v>0</v>
      </c>
      <c r="EF210" s="169">
        <f t="shared" si="190"/>
        <v>0</v>
      </c>
      <c r="EG210" s="169">
        <f t="shared" ref="EG210:EN225" si="195">IF($I210=EG$3,$X210,0)</f>
        <v>0</v>
      </c>
      <c r="EH210" s="169">
        <f t="shared" si="195"/>
        <v>0</v>
      </c>
      <c r="EI210" s="169">
        <f t="shared" si="195"/>
        <v>0</v>
      </c>
      <c r="EJ210" s="169">
        <f t="shared" si="195"/>
        <v>0</v>
      </c>
      <c r="EK210" s="169">
        <f t="shared" si="195"/>
        <v>0</v>
      </c>
      <c r="EL210" s="169">
        <f t="shared" si="195"/>
        <v>0</v>
      </c>
      <c r="EM210" s="169">
        <f t="shared" si="195"/>
        <v>0</v>
      </c>
      <c r="EN210" s="169">
        <f t="shared" si="195"/>
        <v>0</v>
      </c>
      <c r="EP210" s="169">
        <f t="shared" si="192"/>
        <v>0</v>
      </c>
      <c r="EQ210" s="169">
        <f t="shared" si="192"/>
        <v>0</v>
      </c>
      <c r="ER210" s="169">
        <f t="shared" si="192"/>
        <v>0</v>
      </c>
      <c r="ES210" s="169">
        <f t="shared" si="192"/>
        <v>0</v>
      </c>
      <c r="ET210" s="169">
        <f t="shared" si="192"/>
        <v>0</v>
      </c>
      <c r="EU210" s="169">
        <f t="shared" si="192"/>
        <v>0</v>
      </c>
      <c r="EV210" s="169">
        <f t="shared" si="192"/>
        <v>0</v>
      </c>
      <c r="EW210" s="169">
        <f t="shared" si="192"/>
        <v>0</v>
      </c>
      <c r="EX210" s="169">
        <f t="shared" si="192"/>
        <v>0</v>
      </c>
      <c r="EY210" s="169">
        <f t="shared" si="192"/>
        <v>0</v>
      </c>
      <c r="EZ210" s="169">
        <f t="shared" si="192"/>
        <v>0</v>
      </c>
      <c r="FA210" s="169">
        <f t="shared" si="192"/>
        <v>0</v>
      </c>
      <c r="FB210" s="169">
        <f t="shared" si="192"/>
        <v>0</v>
      </c>
      <c r="FC210" s="169">
        <f t="shared" si="192"/>
        <v>0</v>
      </c>
      <c r="FD210" s="169">
        <f t="shared" si="192"/>
        <v>0</v>
      </c>
      <c r="FE210" s="169">
        <f t="shared" si="192"/>
        <v>0</v>
      </c>
      <c r="FF210" s="169">
        <f t="shared" si="188"/>
        <v>0</v>
      </c>
      <c r="FG210" s="169">
        <f t="shared" si="188"/>
        <v>0</v>
      </c>
      <c r="FH210" s="169">
        <f t="shared" si="188"/>
        <v>0</v>
      </c>
      <c r="FI210" s="169">
        <f t="shared" si="188"/>
        <v>0</v>
      </c>
      <c r="FJ210" s="169">
        <f t="shared" si="188"/>
        <v>0</v>
      </c>
      <c r="FK210" s="169">
        <f t="shared" si="188"/>
        <v>0</v>
      </c>
      <c r="FL210" s="169">
        <f t="shared" si="188"/>
        <v>0</v>
      </c>
      <c r="FM210" s="169">
        <f t="shared" si="188"/>
        <v>0</v>
      </c>
      <c r="FO210" s="169">
        <f t="shared" si="193"/>
        <v>0</v>
      </c>
      <c r="FP210" s="169">
        <f t="shared" si="193"/>
        <v>0</v>
      </c>
      <c r="FQ210" s="169">
        <f t="shared" si="193"/>
        <v>0</v>
      </c>
      <c r="FR210" s="169">
        <f t="shared" si="193"/>
        <v>0</v>
      </c>
      <c r="FS210" s="169">
        <f t="shared" si="193"/>
        <v>0</v>
      </c>
      <c r="FT210" s="169">
        <f t="shared" si="193"/>
        <v>0</v>
      </c>
      <c r="FU210" s="169">
        <f t="shared" si="193"/>
        <v>0</v>
      </c>
      <c r="FV210" s="169">
        <f t="shared" si="193"/>
        <v>0</v>
      </c>
      <c r="FW210" s="169">
        <f t="shared" si="193"/>
        <v>0</v>
      </c>
      <c r="FX210" s="169">
        <f t="shared" si="193"/>
        <v>0</v>
      </c>
      <c r="FY210" s="169">
        <f t="shared" si="193"/>
        <v>0</v>
      </c>
      <c r="FZ210" s="169">
        <f t="shared" si="193"/>
        <v>0</v>
      </c>
      <c r="GA210" s="169">
        <f t="shared" si="193"/>
        <v>0</v>
      </c>
      <c r="GB210" s="169">
        <f t="shared" si="193"/>
        <v>0</v>
      </c>
      <c r="GC210" s="169">
        <f t="shared" si="193"/>
        <v>0</v>
      </c>
      <c r="GD210" s="169">
        <f t="shared" si="193"/>
        <v>0</v>
      </c>
      <c r="GE210" s="169">
        <f t="shared" si="189"/>
        <v>0</v>
      </c>
      <c r="GF210" s="169">
        <f t="shared" si="189"/>
        <v>0</v>
      </c>
      <c r="GG210" s="169">
        <f t="shared" si="189"/>
        <v>0</v>
      </c>
      <c r="GH210" s="169">
        <f t="shared" si="189"/>
        <v>0</v>
      </c>
      <c r="GI210" s="169">
        <f t="shared" si="189"/>
        <v>0</v>
      </c>
      <c r="GJ210" s="169">
        <f t="shared" si="189"/>
        <v>0</v>
      </c>
      <c r="GK210" s="169">
        <f t="shared" si="189"/>
        <v>0</v>
      </c>
      <c r="GL210" s="169">
        <f t="shared" si="189"/>
        <v>0</v>
      </c>
    </row>
    <row r="211" spans="1:194" s="169" customFormat="1" ht="15" hidden="1">
      <c r="A211" s="499"/>
      <c r="B211" s="499"/>
      <c r="D211" s="662"/>
      <c r="E211" s="450"/>
      <c r="F211" s="450"/>
      <c r="G211" s="450"/>
      <c r="H211" s="500"/>
      <c r="I211" s="452"/>
      <c r="J211" s="453"/>
      <c r="K211" s="453"/>
      <c r="L211" s="450"/>
      <c r="M211" s="450"/>
      <c r="N211" s="454"/>
      <c r="O211" s="455">
        <f t="shared" si="167"/>
        <v>0</v>
      </c>
      <c r="P211" s="456"/>
      <c r="Q211" s="457">
        <f t="shared" si="168"/>
        <v>0</v>
      </c>
      <c r="R211" s="457">
        <f t="shared" si="169"/>
        <v>0</v>
      </c>
      <c r="S211" s="458" t="e">
        <f>#REF!</f>
        <v>#REF!</v>
      </c>
      <c r="T211" s="458">
        <v>105</v>
      </c>
      <c r="U211" s="458" t="e">
        <f t="shared" si="170"/>
        <v>#REF!</v>
      </c>
      <c r="V211" s="459"/>
      <c r="W211" s="459"/>
      <c r="X211" s="460">
        <f t="shared" si="171"/>
        <v>0</v>
      </c>
      <c r="Y211" s="461">
        <f t="shared" si="175"/>
        <v>0</v>
      </c>
      <c r="Z211" s="510"/>
      <c r="AA211" s="463"/>
      <c r="AB211" s="464"/>
      <c r="AC211" s="464"/>
      <c r="AD211" s="464"/>
      <c r="AE211" s="465"/>
      <c r="AF211" s="466">
        <f t="shared" si="176"/>
        <v>0</v>
      </c>
      <c r="AG211" s="488"/>
      <c r="AH211" s="469"/>
      <c r="AI211" s="469"/>
      <c r="AJ211" s="469"/>
      <c r="AK211" s="469"/>
      <c r="AL211" s="469"/>
      <c r="AM211" s="469"/>
      <c r="AN211" s="470"/>
      <c r="AO211" s="471">
        <f t="shared" si="177"/>
        <v>0</v>
      </c>
      <c r="AP211" s="497"/>
      <c r="AQ211" s="496"/>
      <c r="AR211" s="496"/>
      <c r="AS211" s="496"/>
      <c r="AT211" s="514"/>
      <c r="AU211" s="469"/>
      <c r="AV211" s="469"/>
      <c r="AW211" s="475"/>
      <c r="AX211" s="471">
        <f t="shared" si="178"/>
        <v>0</v>
      </c>
      <c r="AY211" s="497"/>
      <c r="AZ211" s="469"/>
      <c r="BA211" s="469"/>
      <c r="BB211" s="478"/>
      <c r="BC211" s="469"/>
      <c r="BD211" s="469"/>
      <c r="BE211" s="469"/>
      <c r="BF211" s="475"/>
      <c r="BG211" s="479">
        <f t="shared" si="147"/>
        <v>0</v>
      </c>
      <c r="BH211" s="480"/>
      <c r="BI211" s="481"/>
      <c r="BJ211" s="481"/>
      <c r="BK211" s="481"/>
      <c r="BL211" s="482"/>
      <c r="BM211" s="481"/>
      <c r="BN211" s="481"/>
      <c r="BO211" s="483"/>
      <c r="BP211" s="482">
        <f t="shared" si="194"/>
        <v>0</v>
      </c>
      <c r="BQ211" s="479">
        <f t="shared" si="155"/>
        <v>0</v>
      </c>
      <c r="BR211" s="480"/>
      <c r="BS211" s="481"/>
      <c r="BT211" s="481"/>
      <c r="BU211" s="481"/>
      <c r="BV211" s="482" t="str">
        <f t="shared" si="148"/>
        <v/>
      </c>
      <c r="BW211" s="481"/>
      <c r="BX211" s="481"/>
      <c r="BY211" s="483"/>
      <c r="BZ211" s="482">
        <f t="shared" si="161"/>
        <v>0</v>
      </c>
      <c r="CA211" s="479">
        <f t="shared" si="179"/>
        <v>0</v>
      </c>
      <c r="CB211" s="638"/>
      <c r="CC211" s="469"/>
      <c r="CD211" s="469"/>
      <c r="CE211" s="469"/>
      <c r="CF211" s="481"/>
      <c r="CG211" s="481"/>
      <c r="CH211" s="481"/>
      <c r="CI211" s="483"/>
      <c r="CJ211" s="485">
        <f t="shared" si="180"/>
        <v>0</v>
      </c>
      <c r="CK211" s="486">
        <f t="shared" si="172"/>
        <v>0</v>
      </c>
      <c r="CL211" s="479">
        <f t="shared" si="181"/>
        <v>0</v>
      </c>
      <c r="CM211" s="487"/>
      <c r="CN211" s="469"/>
      <c r="CO211" s="469"/>
      <c r="CP211" s="469"/>
      <c r="CQ211" s="469"/>
      <c r="CR211" s="469"/>
      <c r="CS211" s="485">
        <f t="shared" si="182"/>
        <v>0</v>
      </c>
      <c r="CT211" s="488"/>
      <c r="CU211" s="469"/>
      <c r="CV211" s="469"/>
      <c r="CW211" s="469"/>
      <c r="CX211" s="489"/>
      <c r="CY211" s="490"/>
      <c r="CZ211" s="491">
        <f t="shared" si="183"/>
        <v>0</v>
      </c>
      <c r="DA211" s="491">
        <f t="shared" si="162"/>
        <v>0</v>
      </c>
      <c r="DB211" s="491">
        <f t="shared" si="191"/>
        <v>0</v>
      </c>
      <c r="DC211" s="493">
        <f t="shared" si="163"/>
        <v>0</v>
      </c>
      <c r="DD211" s="494">
        <f t="shared" si="152"/>
        <v>0</v>
      </c>
      <c r="DE211" s="494">
        <f t="shared" si="151"/>
        <v>0</v>
      </c>
      <c r="DF211" s="494">
        <f t="shared" si="149"/>
        <v>0</v>
      </c>
      <c r="DG211" s="494">
        <f t="shared" si="164"/>
        <v>0</v>
      </c>
      <c r="DH211" s="494">
        <f t="shared" si="165"/>
        <v>0</v>
      </c>
      <c r="DI211" s="494">
        <f t="shared" si="156"/>
        <v>0</v>
      </c>
      <c r="DJ211" s="494">
        <f t="shared" si="166"/>
        <v>0</v>
      </c>
      <c r="DK211" s="494">
        <f t="shared" si="174"/>
        <v>0</v>
      </c>
      <c r="DL211" s="479">
        <f t="shared" si="157"/>
        <v>0</v>
      </c>
      <c r="DQ211" s="169">
        <f t="shared" si="190"/>
        <v>0</v>
      </c>
      <c r="DR211" s="169">
        <f t="shared" si="190"/>
        <v>0</v>
      </c>
      <c r="DS211" s="169">
        <f t="shared" si="190"/>
        <v>0</v>
      </c>
      <c r="DT211" s="169">
        <f t="shared" si="190"/>
        <v>0</v>
      </c>
      <c r="DU211" s="169">
        <f t="shared" si="190"/>
        <v>0</v>
      </c>
      <c r="DV211" s="169">
        <f t="shared" si="190"/>
        <v>0</v>
      </c>
      <c r="DW211" s="169">
        <f t="shared" si="190"/>
        <v>0</v>
      </c>
      <c r="DX211" s="169">
        <f t="shared" si="190"/>
        <v>0</v>
      </c>
      <c r="DY211" s="169">
        <f t="shared" si="190"/>
        <v>0</v>
      </c>
      <c r="DZ211" s="169">
        <f t="shared" si="190"/>
        <v>0</v>
      </c>
      <c r="EA211" s="169">
        <f t="shared" si="190"/>
        <v>0</v>
      </c>
      <c r="EB211" s="169">
        <f t="shared" si="190"/>
        <v>0</v>
      </c>
      <c r="EC211" s="169">
        <f t="shared" si="190"/>
        <v>0</v>
      </c>
      <c r="ED211" s="169">
        <f t="shared" si="190"/>
        <v>0</v>
      </c>
      <c r="EE211" s="169">
        <f t="shared" si="190"/>
        <v>0</v>
      </c>
      <c r="EF211" s="169">
        <f t="shared" si="190"/>
        <v>0</v>
      </c>
      <c r="EG211" s="169">
        <f t="shared" si="195"/>
        <v>0</v>
      </c>
      <c r="EH211" s="169">
        <f t="shared" si="195"/>
        <v>0</v>
      </c>
      <c r="EI211" s="169">
        <f t="shared" si="195"/>
        <v>0</v>
      </c>
      <c r="EJ211" s="169">
        <f t="shared" si="195"/>
        <v>0</v>
      </c>
      <c r="EK211" s="169">
        <f t="shared" si="195"/>
        <v>0</v>
      </c>
      <c r="EL211" s="169">
        <f t="shared" si="195"/>
        <v>0</v>
      </c>
      <c r="EM211" s="169">
        <f t="shared" si="195"/>
        <v>0</v>
      </c>
      <c r="EN211" s="169">
        <f t="shared" si="195"/>
        <v>0</v>
      </c>
      <c r="EP211" s="169">
        <f t="shared" si="192"/>
        <v>0</v>
      </c>
      <c r="EQ211" s="169">
        <f t="shared" si="192"/>
        <v>0</v>
      </c>
      <c r="ER211" s="169">
        <f t="shared" si="192"/>
        <v>0</v>
      </c>
      <c r="ES211" s="169">
        <f t="shared" si="192"/>
        <v>0</v>
      </c>
      <c r="ET211" s="169">
        <f t="shared" si="192"/>
        <v>0</v>
      </c>
      <c r="EU211" s="169">
        <f t="shared" si="192"/>
        <v>0</v>
      </c>
      <c r="EV211" s="169">
        <f t="shared" si="192"/>
        <v>0</v>
      </c>
      <c r="EW211" s="169">
        <f t="shared" si="192"/>
        <v>0</v>
      </c>
      <c r="EX211" s="169">
        <f t="shared" si="192"/>
        <v>0</v>
      </c>
      <c r="EY211" s="169">
        <f t="shared" si="192"/>
        <v>0</v>
      </c>
      <c r="EZ211" s="169">
        <f t="shared" si="192"/>
        <v>0</v>
      </c>
      <c r="FA211" s="169">
        <f t="shared" si="192"/>
        <v>0</v>
      </c>
      <c r="FB211" s="169">
        <f t="shared" si="192"/>
        <v>0</v>
      </c>
      <c r="FC211" s="169">
        <f t="shared" si="192"/>
        <v>0</v>
      </c>
      <c r="FD211" s="169">
        <f t="shared" si="192"/>
        <v>0</v>
      </c>
      <c r="FE211" s="169">
        <f t="shared" si="192"/>
        <v>0</v>
      </c>
      <c r="FF211" s="169">
        <f t="shared" si="188"/>
        <v>0</v>
      </c>
      <c r="FG211" s="169">
        <f t="shared" si="188"/>
        <v>0</v>
      </c>
      <c r="FH211" s="169">
        <f t="shared" si="188"/>
        <v>0</v>
      </c>
      <c r="FI211" s="169">
        <f t="shared" si="188"/>
        <v>0</v>
      </c>
      <c r="FJ211" s="169">
        <f t="shared" si="188"/>
        <v>0</v>
      </c>
      <c r="FK211" s="169">
        <f t="shared" si="188"/>
        <v>0</v>
      </c>
      <c r="FL211" s="169">
        <f t="shared" si="188"/>
        <v>0</v>
      </c>
      <c r="FM211" s="169">
        <f t="shared" si="188"/>
        <v>0</v>
      </c>
      <c r="FO211" s="169">
        <f t="shared" si="193"/>
        <v>0</v>
      </c>
      <c r="FP211" s="169">
        <f t="shared" si="193"/>
        <v>0</v>
      </c>
      <c r="FQ211" s="169">
        <f t="shared" si="193"/>
        <v>0</v>
      </c>
      <c r="FR211" s="169">
        <f t="shared" si="193"/>
        <v>0</v>
      </c>
      <c r="FS211" s="169">
        <f t="shared" si="193"/>
        <v>0</v>
      </c>
      <c r="FT211" s="169">
        <f t="shared" si="193"/>
        <v>0</v>
      </c>
      <c r="FU211" s="169">
        <f t="shared" si="193"/>
        <v>0</v>
      </c>
      <c r="FV211" s="169">
        <f t="shared" si="193"/>
        <v>0</v>
      </c>
      <c r="FW211" s="169">
        <f t="shared" si="193"/>
        <v>0</v>
      </c>
      <c r="FX211" s="169">
        <f t="shared" si="193"/>
        <v>0</v>
      </c>
      <c r="FY211" s="169">
        <f t="shared" si="193"/>
        <v>0</v>
      </c>
      <c r="FZ211" s="169">
        <f t="shared" si="193"/>
        <v>0</v>
      </c>
      <c r="GA211" s="169">
        <f t="shared" si="193"/>
        <v>0</v>
      </c>
      <c r="GB211" s="169">
        <f t="shared" si="193"/>
        <v>0</v>
      </c>
      <c r="GC211" s="169">
        <f t="shared" si="193"/>
        <v>0</v>
      </c>
      <c r="GD211" s="169">
        <f t="shared" si="193"/>
        <v>0</v>
      </c>
      <c r="GE211" s="169">
        <f t="shared" si="189"/>
        <v>0</v>
      </c>
      <c r="GF211" s="169">
        <f t="shared" si="189"/>
        <v>0</v>
      </c>
      <c r="GG211" s="169">
        <f t="shared" si="189"/>
        <v>0</v>
      </c>
      <c r="GH211" s="169">
        <f t="shared" si="189"/>
        <v>0</v>
      </c>
      <c r="GI211" s="169">
        <f t="shared" si="189"/>
        <v>0</v>
      </c>
      <c r="GJ211" s="169">
        <f t="shared" si="189"/>
        <v>0</v>
      </c>
      <c r="GK211" s="169">
        <f t="shared" si="189"/>
        <v>0</v>
      </c>
      <c r="GL211" s="169">
        <f t="shared" si="189"/>
        <v>0</v>
      </c>
    </row>
    <row r="212" spans="1:194" s="169" customFormat="1" ht="15" hidden="1">
      <c r="A212" s="499"/>
      <c r="B212" s="499"/>
      <c r="D212" s="662"/>
      <c r="E212" s="450"/>
      <c r="F212" s="450"/>
      <c r="G212" s="450"/>
      <c r="H212" s="500"/>
      <c r="I212" s="452"/>
      <c r="J212" s="453"/>
      <c r="K212" s="453"/>
      <c r="L212" s="450"/>
      <c r="M212" s="450"/>
      <c r="N212" s="454"/>
      <c r="O212" s="455">
        <f t="shared" si="167"/>
        <v>0</v>
      </c>
      <c r="P212" s="456"/>
      <c r="Q212" s="457">
        <f t="shared" si="168"/>
        <v>0</v>
      </c>
      <c r="R212" s="457">
        <f t="shared" si="169"/>
        <v>0</v>
      </c>
      <c r="S212" s="458" t="e">
        <f>#REF!</f>
        <v>#REF!</v>
      </c>
      <c r="T212" s="458">
        <v>106</v>
      </c>
      <c r="U212" s="458" t="e">
        <f t="shared" si="170"/>
        <v>#REF!</v>
      </c>
      <c r="V212" s="459"/>
      <c r="W212" s="459"/>
      <c r="X212" s="460">
        <f t="shared" si="171"/>
        <v>0</v>
      </c>
      <c r="Y212" s="461">
        <f t="shared" si="175"/>
        <v>0</v>
      </c>
      <c r="Z212" s="510"/>
      <c r="AA212" s="463"/>
      <c r="AB212" s="464"/>
      <c r="AC212" s="464"/>
      <c r="AD212" s="464"/>
      <c r="AE212" s="465"/>
      <c r="AF212" s="466">
        <f t="shared" si="176"/>
        <v>0</v>
      </c>
      <c r="AG212" s="488"/>
      <c r="AH212" s="469"/>
      <c r="AI212" s="469"/>
      <c r="AJ212" s="469"/>
      <c r="AK212" s="469"/>
      <c r="AL212" s="469"/>
      <c r="AM212" s="469"/>
      <c r="AN212" s="470"/>
      <c r="AO212" s="471">
        <f t="shared" si="177"/>
        <v>0</v>
      </c>
      <c r="AP212" s="497"/>
      <c r="AQ212" s="496"/>
      <c r="AR212" s="496"/>
      <c r="AS212" s="496"/>
      <c r="AT212" s="514"/>
      <c r="AU212" s="469"/>
      <c r="AV212" s="469"/>
      <c r="AW212" s="475"/>
      <c r="AX212" s="471">
        <f t="shared" si="178"/>
        <v>0</v>
      </c>
      <c r="AY212" s="497"/>
      <c r="AZ212" s="469"/>
      <c r="BA212" s="469"/>
      <c r="BB212" s="478"/>
      <c r="BC212" s="469"/>
      <c r="BD212" s="469"/>
      <c r="BE212" s="469"/>
      <c r="BF212" s="475"/>
      <c r="BG212" s="479">
        <f t="shared" si="147"/>
        <v>0</v>
      </c>
      <c r="BH212" s="480"/>
      <c r="BI212" s="481"/>
      <c r="BJ212" s="481"/>
      <c r="BK212" s="481"/>
      <c r="BL212" s="482"/>
      <c r="BM212" s="481"/>
      <c r="BN212" s="481"/>
      <c r="BO212" s="483"/>
      <c r="BP212" s="482">
        <f t="shared" si="194"/>
        <v>0</v>
      </c>
      <c r="BQ212" s="479">
        <f t="shared" si="155"/>
        <v>0</v>
      </c>
      <c r="BR212" s="480"/>
      <c r="BS212" s="481"/>
      <c r="BT212" s="481"/>
      <c r="BU212" s="481"/>
      <c r="BV212" s="482" t="str">
        <f t="shared" si="148"/>
        <v/>
      </c>
      <c r="BW212" s="481"/>
      <c r="BX212" s="481"/>
      <c r="BY212" s="483"/>
      <c r="BZ212" s="482">
        <f t="shared" si="161"/>
        <v>0</v>
      </c>
      <c r="CA212" s="479">
        <f t="shared" si="179"/>
        <v>0</v>
      </c>
      <c r="CB212" s="638"/>
      <c r="CC212" s="469"/>
      <c r="CD212" s="469"/>
      <c r="CE212" s="469"/>
      <c r="CF212" s="481"/>
      <c r="CG212" s="481"/>
      <c r="CH212" s="481"/>
      <c r="CI212" s="483"/>
      <c r="CJ212" s="485">
        <f t="shared" si="180"/>
        <v>0</v>
      </c>
      <c r="CK212" s="486">
        <f t="shared" si="172"/>
        <v>0</v>
      </c>
      <c r="CL212" s="479">
        <f t="shared" si="181"/>
        <v>0</v>
      </c>
      <c r="CM212" s="487"/>
      <c r="CN212" s="469"/>
      <c r="CO212" s="469"/>
      <c r="CP212" s="469"/>
      <c r="CQ212" s="469"/>
      <c r="CR212" s="469"/>
      <c r="CS212" s="485">
        <f t="shared" si="182"/>
        <v>0</v>
      </c>
      <c r="CT212" s="488"/>
      <c r="CU212" s="469"/>
      <c r="CV212" s="469"/>
      <c r="CW212" s="469"/>
      <c r="CX212" s="489"/>
      <c r="CY212" s="490"/>
      <c r="CZ212" s="491">
        <f t="shared" si="183"/>
        <v>0</v>
      </c>
      <c r="DA212" s="491">
        <f t="shared" si="162"/>
        <v>0</v>
      </c>
      <c r="DB212" s="491">
        <f t="shared" si="191"/>
        <v>0</v>
      </c>
      <c r="DC212" s="493">
        <f t="shared" si="163"/>
        <v>0</v>
      </c>
      <c r="DD212" s="494">
        <f t="shared" si="152"/>
        <v>0</v>
      </c>
      <c r="DE212" s="494">
        <f t="shared" si="151"/>
        <v>0</v>
      </c>
      <c r="DF212" s="494">
        <f t="shared" si="149"/>
        <v>0</v>
      </c>
      <c r="DG212" s="494">
        <f t="shared" si="164"/>
        <v>0</v>
      </c>
      <c r="DH212" s="494">
        <f t="shared" si="165"/>
        <v>0</v>
      </c>
      <c r="DI212" s="494">
        <f t="shared" si="156"/>
        <v>0</v>
      </c>
      <c r="DJ212" s="494">
        <f t="shared" si="166"/>
        <v>0</v>
      </c>
      <c r="DK212" s="494">
        <f t="shared" si="174"/>
        <v>0</v>
      </c>
      <c r="DL212" s="479">
        <f t="shared" si="157"/>
        <v>0</v>
      </c>
      <c r="DQ212" s="169">
        <f t="shared" si="190"/>
        <v>0</v>
      </c>
      <c r="DR212" s="169">
        <f t="shared" si="190"/>
        <v>0</v>
      </c>
      <c r="DS212" s="169">
        <f t="shared" si="190"/>
        <v>0</v>
      </c>
      <c r="DT212" s="169">
        <f t="shared" si="190"/>
        <v>0</v>
      </c>
      <c r="DU212" s="169">
        <f t="shared" si="190"/>
        <v>0</v>
      </c>
      <c r="DV212" s="169">
        <f t="shared" si="190"/>
        <v>0</v>
      </c>
      <c r="DW212" s="169">
        <f t="shared" si="190"/>
        <v>0</v>
      </c>
      <c r="DX212" s="169">
        <f t="shared" si="190"/>
        <v>0</v>
      </c>
      <c r="DY212" s="169">
        <f t="shared" si="190"/>
        <v>0</v>
      </c>
      <c r="DZ212" s="169">
        <f t="shared" si="190"/>
        <v>0</v>
      </c>
      <c r="EA212" s="169">
        <f t="shared" si="190"/>
        <v>0</v>
      </c>
      <c r="EB212" s="169">
        <f t="shared" si="190"/>
        <v>0</v>
      </c>
      <c r="EC212" s="169">
        <f t="shared" si="190"/>
        <v>0</v>
      </c>
      <c r="ED212" s="169">
        <f t="shared" si="190"/>
        <v>0</v>
      </c>
      <c r="EE212" s="169">
        <f t="shared" si="190"/>
        <v>0</v>
      </c>
      <c r="EF212" s="169">
        <f t="shared" si="190"/>
        <v>0</v>
      </c>
      <c r="EG212" s="169">
        <f t="shared" si="195"/>
        <v>0</v>
      </c>
      <c r="EH212" s="169">
        <f t="shared" si="195"/>
        <v>0</v>
      </c>
      <c r="EI212" s="169">
        <f t="shared" si="195"/>
        <v>0</v>
      </c>
      <c r="EJ212" s="169">
        <f t="shared" si="195"/>
        <v>0</v>
      </c>
      <c r="EK212" s="169">
        <f t="shared" si="195"/>
        <v>0</v>
      </c>
      <c r="EL212" s="169">
        <f t="shared" si="195"/>
        <v>0</v>
      </c>
      <c r="EM212" s="169">
        <f t="shared" si="195"/>
        <v>0</v>
      </c>
      <c r="EN212" s="169">
        <f t="shared" si="195"/>
        <v>0</v>
      </c>
      <c r="EP212" s="169">
        <f t="shared" si="192"/>
        <v>0</v>
      </c>
      <c r="EQ212" s="169">
        <f t="shared" si="192"/>
        <v>0</v>
      </c>
      <c r="ER212" s="169">
        <f t="shared" si="192"/>
        <v>0</v>
      </c>
      <c r="ES212" s="169">
        <f t="shared" si="192"/>
        <v>0</v>
      </c>
      <c r="ET212" s="169">
        <f t="shared" si="192"/>
        <v>0</v>
      </c>
      <c r="EU212" s="169">
        <f t="shared" si="192"/>
        <v>0</v>
      </c>
      <c r="EV212" s="169">
        <f t="shared" si="192"/>
        <v>0</v>
      </c>
      <c r="EW212" s="169">
        <f t="shared" si="192"/>
        <v>0</v>
      </c>
      <c r="EX212" s="169">
        <f t="shared" si="192"/>
        <v>0</v>
      </c>
      <c r="EY212" s="169">
        <f t="shared" si="192"/>
        <v>0</v>
      </c>
      <c r="EZ212" s="169">
        <f t="shared" si="192"/>
        <v>0</v>
      </c>
      <c r="FA212" s="169">
        <f t="shared" si="192"/>
        <v>0</v>
      </c>
      <c r="FB212" s="169">
        <f t="shared" si="192"/>
        <v>0</v>
      </c>
      <c r="FC212" s="169">
        <f t="shared" si="192"/>
        <v>0</v>
      </c>
      <c r="FD212" s="169">
        <f t="shared" si="192"/>
        <v>0</v>
      </c>
      <c r="FE212" s="169">
        <f t="shared" si="192"/>
        <v>0</v>
      </c>
      <c r="FF212" s="169">
        <f t="shared" ref="FF212:FM227" si="196">IF($I212=FF$3,$Y212,0)</f>
        <v>0</v>
      </c>
      <c r="FG212" s="169">
        <f t="shared" si="196"/>
        <v>0</v>
      </c>
      <c r="FH212" s="169">
        <f t="shared" si="196"/>
        <v>0</v>
      </c>
      <c r="FI212" s="169">
        <f t="shared" si="196"/>
        <v>0</v>
      </c>
      <c r="FJ212" s="169">
        <f t="shared" si="196"/>
        <v>0</v>
      </c>
      <c r="FK212" s="169">
        <f t="shared" si="196"/>
        <v>0</v>
      </c>
      <c r="FL212" s="169">
        <f t="shared" si="196"/>
        <v>0</v>
      </c>
      <c r="FM212" s="169">
        <f t="shared" si="196"/>
        <v>0</v>
      </c>
      <c r="FO212" s="169">
        <f t="shared" si="193"/>
        <v>0</v>
      </c>
      <c r="FP212" s="169">
        <f t="shared" si="193"/>
        <v>0</v>
      </c>
      <c r="FQ212" s="169">
        <f t="shared" si="193"/>
        <v>0</v>
      </c>
      <c r="FR212" s="169">
        <f t="shared" si="193"/>
        <v>0</v>
      </c>
      <c r="FS212" s="169">
        <f t="shared" si="193"/>
        <v>0</v>
      </c>
      <c r="FT212" s="169">
        <f t="shared" si="193"/>
        <v>0</v>
      </c>
      <c r="FU212" s="169">
        <f t="shared" si="193"/>
        <v>0</v>
      </c>
      <c r="FV212" s="169">
        <f t="shared" si="193"/>
        <v>0</v>
      </c>
      <c r="FW212" s="169">
        <f t="shared" si="193"/>
        <v>0</v>
      </c>
      <c r="FX212" s="169">
        <f t="shared" si="193"/>
        <v>0</v>
      </c>
      <c r="FY212" s="169">
        <f t="shared" si="193"/>
        <v>0</v>
      </c>
      <c r="FZ212" s="169">
        <f t="shared" si="193"/>
        <v>0</v>
      </c>
      <c r="GA212" s="169">
        <f t="shared" si="193"/>
        <v>0</v>
      </c>
      <c r="GB212" s="169">
        <f t="shared" si="193"/>
        <v>0</v>
      </c>
      <c r="GC212" s="169">
        <f t="shared" si="193"/>
        <v>0</v>
      </c>
      <c r="GD212" s="169">
        <f t="shared" si="193"/>
        <v>0</v>
      </c>
      <c r="GE212" s="169">
        <f t="shared" ref="GE212:GL227" si="197">IF($I212=GE$3,$L212,0)</f>
        <v>0</v>
      </c>
      <c r="GF212" s="169">
        <f t="shared" si="197"/>
        <v>0</v>
      </c>
      <c r="GG212" s="169">
        <f t="shared" si="197"/>
        <v>0</v>
      </c>
      <c r="GH212" s="169">
        <f t="shared" si="197"/>
        <v>0</v>
      </c>
      <c r="GI212" s="169">
        <f t="shared" si="197"/>
        <v>0</v>
      </c>
      <c r="GJ212" s="169">
        <f t="shared" si="197"/>
        <v>0</v>
      </c>
      <c r="GK212" s="169">
        <f t="shared" si="197"/>
        <v>0</v>
      </c>
      <c r="GL212" s="169">
        <f t="shared" si="197"/>
        <v>0</v>
      </c>
    </row>
    <row r="213" spans="1:194" s="169" customFormat="1" ht="15" hidden="1">
      <c r="A213" s="499"/>
      <c r="B213" s="499"/>
      <c r="D213" s="662"/>
      <c r="E213" s="450"/>
      <c r="F213" s="450"/>
      <c r="G213" s="450"/>
      <c r="H213" s="500"/>
      <c r="I213" s="452"/>
      <c r="J213" s="453"/>
      <c r="K213" s="453"/>
      <c r="L213" s="450"/>
      <c r="M213" s="450"/>
      <c r="N213" s="454"/>
      <c r="O213" s="455">
        <f t="shared" si="167"/>
        <v>0</v>
      </c>
      <c r="P213" s="456"/>
      <c r="Q213" s="457">
        <f t="shared" si="168"/>
        <v>0</v>
      </c>
      <c r="R213" s="457">
        <f t="shared" si="169"/>
        <v>0</v>
      </c>
      <c r="S213" s="458" t="e">
        <f>#REF!</f>
        <v>#REF!</v>
      </c>
      <c r="T213" s="458">
        <v>107</v>
      </c>
      <c r="U213" s="458" t="e">
        <f t="shared" si="170"/>
        <v>#REF!</v>
      </c>
      <c r="V213" s="459"/>
      <c r="W213" s="459"/>
      <c r="X213" s="460">
        <f t="shared" si="171"/>
        <v>0</v>
      </c>
      <c r="Y213" s="461">
        <f t="shared" si="175"/>
        <v>0</v>
      </c>
      <c r="Z213" s="510"/>
      <c r="AA213" s="463"/>
      <c r="AB213" s="464"/>
      <c r="AC213" s="464"/>
      <c r="AD213" s="464"/>
      <c r="AE213" s="465"/>
      <c r="AF213" s="466">
        <f t="shared" si="176"/>
        <v>0</v>
      </c>
      <c r="AG213" s="488"/>
      <c r="AH213" s="469"/>
      <c r="AI213" s="469"/>
      <c r="AJ213" s="469"/>
      <c r="AK213" s="469"/>
      <c r="AL213" s="469"/>
      <c r="AM213" s="469"/>
      <c r="AN213" s="470"/>
      <c r="AO213" s="471">
        <f t="shared" si="177"/>
        <v>0</v>
      </c>
      <c r="AP213" s="497"/>
      <c r="AQ213" s="496"/>
      <c r="AR213" s="496"/>
      <c r="AS213" s="496"/>
      <c r="AT213" s="514"/>
      <c r="AU213" s="469"/>
      <c r="AV213" s="469"/>
      <c r="AW213" s="475"/>
      <c r="AX213" s="471">
        <f t="shared" si="178"/>
        <v>0</v>
      </c>
      <c r="AY213" s="497"/>
      <c r="AZ213" s="469"/>
      <c r="BA213" s="469"/>
      <c r="BB213" s="478"/>
      <c r="BC213" s="469"/>
      <c r="BD213" s="469"/>
      <c r="BE213" s="469"/>
      <c r="BF213" s="475"/>
      <c r="BG213" s="479">
        <f t="shared" si="147"/>
        <v>0</v>
      </c>
      <c r="BH213" s="480"/>
      <c r="BI213" s="481"/>
      <c r="BJ213" s="481"/>
      <c r="BK213" s="481"/>
      <c r="BL213" s="482"/>
      <c r="BM213" s="481"/>
      <c r="BN213" s="481"/>
      <c r="BO213" s="483"/>
      <c r="BP213" s="482">
        <f t="shared" si="194"/>
        <v>0</v>
      </c>
      <c r="BQ213" s="479">
        <f t="shared" si="155"/>
        <v>0</v>
      </c>
      <c r="BR213" s="480"/>
      <c r="BS213" s="481"/>
      <c r="BT213" s="481"/>
      <c r="BU213" s="481"/>
      <c r="BV213" s="482" t="str">
        <f t="shared" si="148"/>
        <v/>
      </c>
      <c r="BW213" s="481"/>
      <c r="BX213" s="481"/>
      <c r="BY213" s="483"/>
      <c r="BZ213" s="482">
        <f t="shared" si="161"/>
        <v>0</v>
      </c>
      <c r="CA213" s="479">
        <f t="shared" si="179"/>
        <v>0</v>
      </c>
      <c r="CB213" s="638"/>
      <c r="CC213" s="469"/>
      <c r="CD213" s="469"/>
      <c r="CE213" s="469"/>
      <c r="CF213" s="481"/>
      <c r="CG213" s="481"/>
      <c r="CH213" s="481"/>
      <c r="CI213" s="483"/>
      <c r="CJ213" s="485">
        <f t="shared" si="180"/>
        <v>0</v>
      </c>
      <c r="CK213" s="486">
        <f t="shared" si="172"/>
        <v>0</v>
      </c>
      <c r="CL213" s="479">
        <f t="shared" si="181"/>
        <v>0</v>
      </c>
      <c r="CM213" s="487"/>
      <c r="CN213" s="469"/>
      <c r="CO213" s="469"/>
      <c r="CP213" s="469"/>
      <c r="CQ213" s="469"/>
      <c r="CR213" s="469"/>
      <c r="CS213" s="485">
        <f t="shared" si="182"/>
        <v>0</v>
      </c>
      <c r="CT213" s="488"/>
      <c r="CU213" s="469"/>
      <c r="CV213" s="469"/>
      <c r="CW213" s="469"/>
      <c r="CX213" s="489"/>
      <c r="CY213" s="490"/>
      <c r="CZ213" s="491">
        <f t="shared" si="183"/>
        <v>0</v>
      </c>
      <c r="DA213" s="491">
        <f t="shared" si="162"/>
        <v>0</v>
      </c>
      <c r="DB213" s="491">
        <f t="shared" si="191"/>
        <v>0</v>
      </c>
      <c r="DC213" s="493">
        <f t="shared" si="163"/>
        <v>0</v>
      </c>
      <c r="DD213" s="494">
        <f t="shared" si="152"/>
        <v>0</v>
      </c>
      <c r="DE213" s="494">
        <f t="shared" si="151"/>
        <v>0</v>
      </c>
      <c r="DF213" s="494">
        <f t="shared" si="149"/>
        <v>0</v>
      </c>
      <c r="DG213" s="494">
        <f t="shared" si="164"/>
        <v>0</v>
      </c>
      <c r="DH213" s="494">
        <f t="shared" si="165"/>
        <v>0</v>
      </c>
      <c r="DI213" s="494">
        <f t="shared" si="156"/>
        <v>0</v>
      </c>
      <c r="DJ213" s="494">
        <f t="shared" si="166"/>
        <v>0</v>
      </c>
      <c r="DK213" s="494">
        <f t="shared" si="174"/>
        <v>0</v>
      </c>
      <c r="DL213" s="479">
        <f t="shared" si="157"/>
        <v>0</v>
      </c>
      <c r="DQ213" s="169">
        <f t="shared" si="190"/>
        <v>0</v>
      </c>
      <c r="DR213" s="169">
        <f t="shared" si="190"/>
        <v>0</v>
      </c>
      <c r="DS213" s="169">
        <f t="shared" si="190"/>
        <v>0</v>
      </c>
      <c r="DT213" s="169">
        <f t="shared" si="190"/>
        <v>0</v>
      </c>
      <c r="DU213" s="169">
        <f t="shared" si="190"/>
        <v>0</v>
      </c>
      <c r="DV213" s="169">
        <f t="shared" si="190"/>
        <v>0</v>
      </c>
      <c r="DW213" s="169">
        <f t="shared" si="190"/>
        <v>0</v>
      </c>
      <c r="DX213" s="169">
        <f t="shared" si="190"/>
        <v>0</v>
      </c>
      <c r="DY213" s="169">
        <f t="shared" si="190"/>
        <v>0</v>
      </c>
      <c r="DZ213" s="169">
        <f t="shared" si="190"/>
        <v>0</v>
      </c>
      <c r="EA213" s="169">
        <f t="shared" si="190"/>
        <v>0</v>
      </c>
      <c r="EB213" s="169">
        <f t="shared" si="190"/>
        <v>0</v>
      </c>
      <c r="EC213" s="169">
        <f t="shared" si="190"/>
        <v>0</v>
      </c>
      <c r="ED213" s="169">
        <f t="shared" si="190"/>
        <v>0</v>
      </c>
      <c r="EE213" s="169">
        <f t="shared" si="190"/>
        <v>0</v>
      </c>
      <c r="EF213" s="169">
        <f t="shared" si="190"/>
        <v>0</v>
      </c>
      <c r="EG213" s="169">
        <f t="shared" si="195"/>
        <v>0</v>
      </c>
      <c r="EH213" s="169">
        <f t="shared" si="195"/>
        <v>0</v>
      </c>
      <c r="EI213" s="169">
        <f t="shared" si="195"/>
        <v>0</v>
      </c>
      <c r="EJ213" s="169">
        <f t="shared" si="195"/>
        <v>0</v>
      </c>
      <c r="EK213" s="169">
        <f t="shared" si="195"/>
        <v>0</v>
      </c>
      <c r="EL213" s="169">
        <f t="shared" si="195"/>
        <v>0</v>
      </c>
      <c r="EM213" s="169">
        <f t="shared" si="195"/>
        <v>0</v>
      </c>
      <c r="EN213" s="169">
        <f t="shared" si="195"/>
        <v>0</v>
      </c>
      <c r="EP213" s="169">
        <f t="shared" si="192"/>
        <v>0</v>
      </c>
      <c r="EQ213" s="169">
        <f t="shared" si="192"/>
        <v>0</v>
      </c>
      <c r="ER213" s="169">
        <f t="shared" si="192"/>
        <v>0</v>
      </c>
      <c r="ES213" s="169">
        <f t="shared" si="192"/>
        <v>0</v>
      </c>
      <c r="ET213" s="169">
        <f t="shared" si="192"/>
        <v>0</v>
      </c>
      <c r="EU213" s="169">
        <f t="shared" si="192"/>
        <v>0</v>
      </c>
      <c r="EV213" s="169">
        <f t="shared" si="192"/>
        <v>0</v>
      </c>
      <c r="EW213" s="169">
        <f t="shared" si="192"/>
        <v>0</v>
      </c>
      <c r="EX213" s="169">
        <f t="shared" si="192"/>
        <v>0</v>
      </c>
      <c r="EY213" s="169">
        <f t="shared" si="192"/>
        <v>0</v>
      </c>
      <c r="EZ213" s="169">
        <f t="shared" si="192"/>
        <v>0</v>
      </c>
      <c r="FA213" s="169">
        <f t="shared" si="192"/>
        <v>0</v>
      </c>
      <c r="FB213" s="169">
        <f t="shared" si="192"/>
        <v>0</v>
      </c>
      <c r="FC213" s="169">
        <f t="shared" si="192"/>
        <v>0</v>
      </c>
      <c r="FD213" s="169">
        <f t="shared" si="192"/>
        <v>0</v>
      </c>
      <c r="FE213" s="169">
        <f t="shared" si="192"/>
        <v>0</v>
      </c>
      <c r="FF213" s="169">
        <f t="shared" si="196"/>
        <v>0</v>
      </c>
      <c r="FG213" s="169">
        <f t="shared" si="196"/>
        <v>0</v>
      </c>
      <c r="FH213" s="169">
        <f t="shared" si="196"/>
        <v>0</v>
      </c>
      <c r="FI213" s="169">
        <f t="shared" si="196"/>
        <v>0</v>
      </c>
      <c r="FJ213" s="169">
        <f t="shared" si="196"/>
        <v>0</v>
      </c>
      <c r="FK213" s="169">
        <f t="shared" si="196"/>
        <v>0</v>
      </c>
      <c r="FL213" s="169">
        <f t="shared" si="196"/>
        <v>0</v>
      </c>
      <c r="FM213" s="169">
        <f t="shared" si="196"/>
        <v>0</v>
      </c>
      <c r="FO213" s="169">
        <f t="shared" si="193"/>
        <v>0</v>
      </c>
      <c r="FP213" s="169">
        <f t="shared" si="193"/>
        <v>0</v>
      </c>
      <c r="FQ213" s="169">
        <f t="shared" si="193"/>
        <v>0</v>
      </c>
      <c r="FR213" s="169">
        <f t="shared" si="193"/>
        <v>0</v>
      </c>
      <c r="FS213" s="169">
        <f t="shared" si="193"/>
        <v>0</v>
      </c>
      <c r="FT213" s="169">
        <f t="shared" si="193"/>
        <v>0</v>
      </c>
      <c r="FU213" s="169">
        <f t="shared" si="193"/>
        <v>0</v>
      </c>
      <c r="FV213" s="169">
        <f t="shared" si="193"/>
        <v>0</v>
      </c>
      <c r="FW213" s="169">
        <f t="shared" si="193"/>
        <v>0</v>
      </c>
      <c r="FX213" s="169">
        <f t="shared" si="193"/>
        <v>0</v>
      </c>
      <c r="FY213" s="169">
        <f t="shared" si="193"/>
        <v>0</v>
      </c>
      <c r="FZ213" s="169">
        <f t="shared" si="193"/>
        <v>0</v>
      </c>
      <c r="GA213" s="169">
        <f t="shared" si="193"/>
        <v>0</v>
      </c>
      <c r="GB213" s="169">
        <f t="shared" si="193"/>
        <v>0</v>
      </c>
      <c r="GC213" s="169">
        <f t="shared" si="193"/>
        <v>0</v>
      </c>
      <c r="GD213" s="169">
        <f t="shared" si="193"/>
        <v>0</v>
      </c>
      <c r="GE213" s="169">
        <f t="shared" si="197"/>
        <v>0</v>
      </c>
      <c r="GF213" s="169">
        <f t="shared" si="197"/>
        <v>0</v>
      </c>
      <c r="GG213" s="169">
        <f t="shared" si="197"/>
        <v>0</v>
      </c>
      <c r="GH213" s="169">
        <f t="shared" si="197"/>
        <v>0</v>
      </c>
      <c r="GI213" s="169">
        <f t="shared" si="197"/>
        <v>0</v>
      </c>
      <c r="GJ213" s="169">
        <f t="shared" si="197"/>
        <v>0</v>
      </c>
      <c r="GK213" s="169">
        <f t="shared" si="197"/>
        <v>0</v>
      </c>
      <c r="GL213" s="169">
        <f t="shared" si="197"/>
        <v>0</v>
      </c>
    </row>
    <row r="214" spans="1:194" s="169" customFormat="1" ht="15" hidden="1">
      <c r="A214" s="499"/>
      <c r="B214" s="499"/>
      <c r="D214" s="662"/>
      <c r="E214" s="450"/>
      <c r="F214" s="450"/>
      <c r="G214" s="450"/>
      <c r="H214" s="500"/>
      <c r="I214" s="452"/>
      <c r="J214" s="453"/>
      <c r="K214" s="453"/>
      <c r="L214" s="450"/>
      <c r="M214" s="450"/>
      <c r="N214" s="454"/>
      <c r="O214" s="455">
        <f t="shared" si="167"/>
        <v>0</v>
      </c>
      <c r="P214" s="456"/>
      <c r="Q214" s="457">
        <f t="shared" si="168"/>
        <v>0</v>
      </c>
      <c r="R214" s="457">
        <f t="shared" si="169"/>
        <v>0</v>
      </c>
      <c r="S214" s="458" t="e">
        <f>#REF!</f>
        <v>#REF!</v>
      </c>
      <c r="T214" s="458">
        <v>108</v>
      </c>
      <c r="U214" s="458" t="e">
        <f t="shared" si="170"/>
        <v>#REF!</v>
      </c>
      <c r="V214" s="459"/>
      <c r="W214" s="459"/>
      <c r="X214" s="460">
        <f t="shared" si="171"/>
        <v>0</v>
      </c>
      <c r="Y214" s="461">
        <f t="shared" si="175"/>
        <v>0</v>
      </c>
      <c r="Z214" s="510"/>
      <c r="AA214" s="463"/>
      <c r="AB214" s="464"/>
      <c r="AC214" s="464"/>
      <c r="AD214" s="464"/>
      <c r="AE214" s="465"/>
      <c r="AF214" s="466">
        <f t="shared" si="176"/>
        <v>0</v>
      </c>
      <c r="AG214" s="488"/>
      <c r="AH214" s="469"/>
      <c r="AI214" s="469"/>
      <c r="AJ214" s="469"/>
      <c r="AK214" s="469"/>
      <c r="AL214" s="469"/>
      <c r="AM214" s="469"/>
      <c r="AN214" s="470"/>
      <c r="AO214" s="471">
        <f t="shared" si="177"/>
        <v>0</v>
      </c>
      <c r="AP214" s="497"/>
      <c r="AQ214" s="496"/>
      <c r="AR214" s="496"/>
      <c r="AS214" s="496"/>
      <c r="AT214" s="514"/>
      <c r="AU214" s="469"/>
      <c r="AV214" s="469"/>
      <c r="AW214" s="475"/>
      <c r="AX214" s="471">
        <f t="shared" si="178"/>
        <v>0</v>
      </c>
      <c r="AY214" s="497"/>
      <c r="AZ214" s="469"/>
      <c r="BA214" s="469"/>
      <c r="BB214" s="478"/>
      <c r="BC214" s="469"/>
      <c r="BD214" s="469"/>
      <c r="BE214" s="469"/>
      <c r="BF214" s="475"/>
      <c r="BG214" s="479">
        <f t="shared" si="147"/>
        <v>0</v>
      </c>
      <c r="BH214" s="480"/>
      <c r="BI214" s="481"/>
      <c r="BJ214" s="481"/>
      <c r="BK214" s="481"/>
      <c r="BL214" s="482"/>
      <c r="BM214" s="481"/>
      <c r="BN214" s="481"/>
      <c r="BO214" s="483"/>
      <c r="BP214" s="482">
        <f t="shared" si="194"/>
        <v>0</v>
      </c>
      <c r="BQ214" s="479">
        <f t="shared" si="155"/>
        <v>0</v>
      </c>
      <c r="BR214" s="480"/>
      <c r="BS214" s="481"/>
      <c r="BT214" s="481"/>
      <c r="BU214" s="481"/>
      <c r="BV214" s="482" t="str">
        <f t="shared" si="148"/>
        <v/>
      </c>
      <c r="BW214" s="481"/>
      <c r="BX214" s="481"/>
      <c r="BY214" s="483"/>
      <c r="BZ214" s="482">
        <f t="shared" si="161"/>
        <v>0</v>
      </c>
      <c r="CA214" s="479">
        <f t="shared" si="179"/>
        <v>0</v>
      </c>
      <c r="CB214" s="638"/>
      <c r="CC214" s="469"/>
      <c r="CD214" s="469"/>
      <c r="CE214" s="469"/>
      <c r="CF214" s="481"/>
      <c r="CG214" s="481"/>
      <c r="CH214" s="481"/>
      <c r="CI214" s="483"/>
      <c r="CJ214" s="485">
        <f t="shared" si="180"/>
        <v>0</v>
      </c>
      <c r="CK214" s="486">
        <f t="shared" si="172"/>
        <v>0</v>
      </c>
      <c r="CL214" s="479">
        <f t="shared" si="181"/>
        <v>0</v>
      </c>
      <c r="CM214" s="487"/>
      <c r="CN214" s="469"/>
      <c r="CO214" s="469"/>
      <c r="CP214" s="469"/>
      <c r="CQ214" s="469"/>
      <c r="CR214" s="469"/>
      <c r="CS214" s="485">
        <f t="shared" si="182"/>
        <v>0</v>
      </c>
      <c r="CT214" s="488"/>
      <c r="CU214" s="469"/>
      <c r="CV214" s="469"/>
      <c r="CW214" s="469"/>
      <c r="CX214" s="489"/>
      <c r="CY214" s="490"/>
      <c r="CZ214" s="491">
        <f t="shared" si="183"/>
        <v>0</v>
      </c>
      <c r="DA214" s="491">
        <f t="shared" si="162"/>
        <v>0</v>
      </c>
      <c r="DB214" s="491">
        <f t="shared" si="191"/>
        <v>0</v>
      </c>
      <c r="DC214" s="493">
        <f t="shared" si="163"/>
        <v>0</v>
      </c>
      <c r="DD214" s="494">
        <f t="shared" si="152"/>
        <v>0</v>
      </c>
      <c r="DE214" s="494">
        <f t="shared" si="151"/>
        <v>0</v>
      </c>
      <c r="DF214" s="494">
        <f t="shared" si="149"/>
        <v>0</v>
      </c>
      <c r="DG214" s="494">
        <f t="shared" si="164"/>
        <v>0</v>
      </c>
      <c r="DH214" s="494">
        <f t="shared" si="165"/>
        <v>0</v>
      </c>
      <c r="DI214" s="494">
        <f t="shared" si="156"/>
        <v>0</v>
      </c>
      <c r="DJ214" s="494">
        <f t="shared" si="166"/>
        <v>0</v>
      </c>
      <c r="DK214" s="494">
        <f t="shared" si="174"/>
        <v>0</v>
      </c>
      <c r="DL214" s="479">
        <f t="shared" si="157"/>
        <v>0</v>
      </c>
      <c r="DQ214" s="169">
        <f t="shared" si="190"/>
        <v>0</v>
      </c>
      <c r="DR214" s="169">
        <f t="shared" si="190"/>
        <v>0</v>
      </c>
      <c r="DS214" s="169">
        <f t="shared" si="190"/>
        <v>0</v>
      </c>
      <c r="DT214" s="169">
        <f t="shared" si="190"/>
        <v>0</v>
      </c>
      <c r="DU214" s="169">
        <f t="shared" si="190"/>
        <v>0</v>
      </c>
      <c r="DV214" s="169">
        <f t="shared" si="190"/>
        <v>0</v>
      </c>
      <c r="DW214" s="169">
        <f t="shared" si="190"/>
        <v>0</v>
      </c>
      <c r="DX214" s="169">
        <f t="shared" si="190"/>
        <v>0</v>
      </c>
      <c r="DY214" s="169">
        <f t="shared" si="190"/>
        <v>0</v>
      </c>
      <c r="DZ214" s="169">
        <f t="shared" si="190"/>
        <v>0</v>
      </c>
      <c r="EA214" s="169">
        <f t="shared" si="190"/>
        <v>0</v>
      </c>
      <c r="EB214" s="169">
        <f t="shared" si="190"/>
        <v>0</v>
      </c>
      <c r="EC214" s="169">
        <f t="shared" si="190"/>
        <v>0</v>
      </c>
      <c r="ED214" s="169">
        <f t="shared" si="190"/>
        <v>0</v>
      </c>
      <c r="EE214" s="169">
        <f t="shared" si="190"/>
        <v>0</v>
      </c>
      <c r="EF214" s="169">
        <f t="shared" si="190"/>
        <v>0</v>
      </c>
      <c r="EG214" s="169">
        <f t="shared" si="195"/>
        <v>0</v>
      </c>
      <c r="EH214" s="169">
        <f t="shared" si="195"/>
        <v>0</v>
      </c>
      <c r="EI214" s="169">
        <f t="shared" si="195"/>
        <v>0</v>
      </c>
      <c r="EJ214" s="169">
        <f t="shared" si="195"/>
        <v>0</v>
      </c>
      <c r="EK214" s="169">
        <f t="shared" si="195"/>
        <v>0</v>
      </c>
      <c r="EL214" s="169">
        <f t="shared" si="195"/>
        <v>0</v>
      </c>
      <c r="EM214" s="169">
        <f t="shared" si="195"/>
        <v>0</v>
      </c>
      <c r="EN214" s="169">
        <f t="shared" si="195"/>
        <v>0</v>
      </c>
      <c r="EP214" s="169">
        <f t="shared" si="192"/>
        <v>0</v>
      </c>
      <c r="EQ214" s="169">
        <f t="shared" si="192"/>
        <v>0</v>
      </c>
      <c r="ER214" s="169">
        <f t="shared" si="192"/>
        <v>0</v>
      </c>
      <c r="ES214" s="169">
        <f t="shared" si="192"/>
        <v>0</v>
      </c>
      <c r="ET214" s="169">
        <f t="shared" si="192"/>
        <v>0</v>
      </c>
      <c r="EU214" s="169">
        <f t="shared" si="192"/>
        <v>0</v>
      </c>
      <c r="EV214" s="169">
        <f t="shared" si="192"/>
        <v>0</v>
      </c>
      <c r="EW214" s="169">
        <f t="shared" si="192"/>
        <v>0</v>
      </c>
      <c r="EX214" s="169">
        <f t="shared" si="192"/>
        <v>0</v>
      </c>
      <c r="EY214" s="169">
        <f t="shared" si="192"/>
        <v>0</v>
      </c>
      <c r="EZ214" s="169">
        <f t="shared" si="192"/>
        <v>0</v>
      </c>
      <c r="FA214" s="169">
        <f t="shared" si="192"/>
        <v>0</v>
      </c>
      <c r="FB214" s="169">
        <f t="shared" si="192"/>
        <v>0</v>
      </c>
      <c r="FC214" s="169">
        <f t="shared" si="192"/>
        <v>0</v>
      </c>
      <c r="FD214" s="169">
        <f t="shared" si="192"/>
        <v>0</v>
      </c>
      <c r="FE214" s="169">
        <f t="shared" si="192"/>
        <v>0</v>
      </c>
      <c r="FF214" s="169">
        <f t="shared" si="196"/>
        <v>0</v>
      </c>
      <c r="FG214" s="169">
        <f t="shared" si="196"/>
        <v>0</v>
      </c>
      <c r="FH214" s="169">
        <f t="shared" si="196"/>
        <v>0</v>
      </c>
      <c r="FI214" s="169">
        <f t="shared" si="196"/>
        <v>0</v>
      </c>
      <c r="FJ214" s="169">
        <f t="shared" si="196"/>
        <v>0</v>
      </c>
      <c r="FK214" s="169">
        <f t="shared" si="196"/>
        <v>0</v>
      </c>
      <c r="FL214" s="169">
        <f t="shared" si="196"/>
        <v>0</v>
      </c>
      <c r="FM214" s="169">
        <f t="shared" si="196"/>
        <v>0</v>
      </c>
      <c r="FO214" s="169">
        <f t="shared" si="193"/>
        <v>0</v>
      </c>
      <c r="FP214" s="169">
        <f t="shared" si="193"/>
        <v>0</v>
      </c>
      <c r="FQ214" s="169">
        <f t="shared" si="193"/>
        <v>0</v>
      </c>
      <c r="FR214" s="169">
        <f t="shared" si="193"/>
        <v>0</v>
      </c>
      <c r="FS214" s="169">
        <f t="shared" si="193"/>
        <v>0</v>
      </c>
      <c r="FT214" s="169">
        <f t="shared" si="193"/>
        <v>0</v>
      </c>
      <c r="FU214" s="169">
        <f t="shared" si="193"/>
        <v>0</v>
      </c>
      <c r="FV214" s="169">
        <f t="shared" si="193"/>
        <v>0</v>
      </c>
      <c r="FW214" s="169">
        <f t="shared" si="193"/>
        <v>0</v>
      </c>
      <c r="FX214" s="169">
        <f t="shared" si="193"/>
        <v>0</v>
      </c>
      <c r="FY214" s="169">
        <f t="shared" si="193"/>
        <v>0</v>
      </c>
      <c r="FZ214" s="169">
        <f t="shared" si="193"/>
        <v>0</v>
      </c>
      <c r="GA214" s="169">
        <f t="shared" si="193"/>
        <v>0</v>
      </c>
      <c r="GB214" s="169">
        <f t="shared" si="193"/>
        <v>0</v>
      </c>
      <c r="GC214" s="169">
        <f t="shared" si="193"/>
        <v>0</v>
      </c>
      <c r="GD214" s="169">
        <f t="shared" si="193"/>
        <v>0</v>
      </c>
      <c r="GE214" s="169">
        <f t="shared" si="197"/>
        <v>0</v>
      </c>
      <c r="GF214" s="169">
        <f t="shared" si="197"/>
        <v>0</v>
      </c>
      <c r="GG214" s="169">
        <f t="shared" si="197"/>
        <v>0</v>
      </c>
      <c r="GH214" s="169">
        <f t="shared" si="197"/>
        <v>0</v>
      </c>
      <c r="GI214" s="169">
        <f t="shared" si="197"/>
        <v>0</v>
      </c>
      <c r="GJ214" s="169">
        <f t="shared" si="197"/>
        <v>0</v>
      </c>
      <c r="GK214" s="169">
        <f t="shared" si="197"/>
        <v>0</v>
      </c>
      <c r="GL214" s="169">
        <f t="shared" si="197"/>
        <v>0</v>
      </c>
    </row>
    <row r="215" spans="1:194" s="169" customFormat="1" ht="15" hidden="1">
      <c r="A215" s="499"/>
      <c r="B215" s="499"/>
      <c r="D215" s="662"/>
      <c r="E215" s="450"/>
      <c r="F215" s="450"/>
      <c r="G215" s="450"/>
      <c r="H215" s="500"/>
      <c r="I215" s="452"/>
      <c r="J215" s="453"/>
      <c r="K215" s="453"/>
      <c r="L215" s="450"/>
      <c r="M215" s="450"/>
      <c r="N215" s="454"/>
      <c r="O215" s="455">
        <f t="shared" si="167"/>
        <v>0</v>
      </c>
      <c r="P215" s="456"/>
      <c r="Q215" s="457">
        <f t="shared" si="168"/>
        <v>0</v>
      </c>
      <c r="R215" s="457">
        <f t="shared" si="169"/>
        <v>0</v>
      </c>
      <c r="S215" s="458" t="e">
        <f>#REF!</f>
        <v>#REF!</v>
      </c>
      <c r="T215" s="458">
        <v>109</v>
      </c>
      <c r="U215" s="458" t="e">
        <f t="shared" si="170"/>
        <v>#REF!</v>
      </c>
      <c r="V215" s="459"/>
      <c r="W215" s="459"/>
      <c r="X215" s="460">
        <f t="shared" si="171"/>
        <v>0</v>
      </c>
      <c r="Y215" s="461">
        <f t="shared" si="175"/>
        <v>0</v>
      </c>
      <c r="Z215" s="510"/>
      <c r="AA215" s="463"/>
      <c r="AB215" s="464"/>
      <c r="AC215" s="464"/>
      <c r="AD215" s="464"/>
      <c r="AE215" s="465"/>
      <c r="AF215" s="466">
        <f t="shared" si="176"/>
        <v>0</v>
      </c>
      <c r="AG215" s="488"/>
      <c r="AH215" s="469"/>
      <c r="AI215" s="469"/>
      <c r="AJ215" s="469"/>
      <c r="AK215" s="469"/>
      <c r="AL215" s="469"/>
      <c r="AM215" s="469"/>
      <c r="AN215" s="470"/>
      <c r="AO215" s="471">
        <f t="shared" si="177"/>
        <v>0</v>
      </c>
      <c r="AP215" s="497"/>
      <c r="AQ215" s="496"/>
      <c r="AR215" s="496"/>
      <c r="AS215" s="496"/>
      <c r="AT215" s="514"/>
      <c r="AU215" s="469"/>
      <c r="AV215" s="469"/>
      <c r="AW215" s="475"/>
      <c r="AX215" s="471">
        <f t="shared" si="178"/>
        <v>0</v>
      </c>
      <c r="AY215" s="497"/>
      <c r="AZ215" s="469"/>
      <c r="BA215" s="469"/>
      <c r="BB215" s="478"/>
      <c r="BC215" s="469"/>
      <c r="BD215" s="469"/>
      <c r="BE215" s="469"/>
      <c r="BF215" s="475"/>
      <c r="BG215" s="479">
        <f t="shared" si="147"/>
        <v>0</v>
      </c>
      <c r="BH215" s="480"/>
      <c r="BI215" s="481"/>
      <c r="BJ215" s="481"/>
      <c r="BK215" s="481"/>
      <c r="BL215" s="482"/>
      <c r="BM215" s="481"/>
      <c r="BN215" s="481"/>
      <c r="BO215" s="483"/>
      <c r="BP215" s="482">
        <f t="shared" si="194"/>
        <v>0</v>
      </c>
      <c r="BQ215" s="479">
        <f t="shared" si="155"/>
        <v>0</v>
      </c>
      <c r="BR215" s="480"/>
      <c r="BS215" s="481"/>
      <c r="BT215" s="481"/>
      <c r="BU215" s="481"/>
      <c r="BV215" s="482" t="str">
        <f t="shared" si="148"/>
        <v/>
      </c>
      <c r="BW215" s="481"/>
      <c r="BX215" s="481"/>
      <c r="BY215" s="483"/>
      <c r="BZ215" s="482">
        <f t="shared" si="161"/>
        <v>0</v>
      </c>
      <c r="CA215" s="479">
        <f t="shared" si="179"/>
        <v>0</v>
      </c>
      <c r="CB215" s="638"/>
      <c r="CC215" s="469"/>
      <c r="CD215" s="469"/>
      <c r="CE215" s="469"/>
      <c r="CF215" s="481"/>
      <c r="CG215" s="481"/>
      <c r="CH215" s="481"/>
      <c r="CI215" s="483"/>
      <c r="CJ215" s="485">
        <f t="shared" si="180"/>
        <v>0</v>
      </c>
      <c r="CK215" s="486">
        <f t="shared" si="172"/>
        <v>0</v>
      </c>
      <c r="CL215" s="479">
        <f t="shared" si="181"/>
        <v>0</v>
      </c>
      <c r="CM215" s="487"/>
      <c r="CN215" s="469"/>
      <c r="CO215" s="469"/>
      <c r="CP215" s="469"/>
      <c r="CQ215" s="469"/>
      <c r="CR215" s="469"/>
      <c r="CS215" s="485">
        <f t="shared" si="182"/>
        <v>0</v>
      </c>
      <c r="CT215" s="488"/>
      <c r="CU215" s="469"/>
      <c r="CV215" s="469"/>
      <c r="CW215" s="469"/>
      <c r="CX215" s="489"/>
      <c r="CY215" s="490"/>
      <c r="CZ215" s="491">
        <f t="shared" si="183"/>
        <v>0</v>
      </c>
      <c r="DA215" s="491">
        <f t="shared" si="162"/>
        <v>0</v>
      </c>
      <c r="DB215" s="491">
        <f t="shared" si="191"/>
        <v>0</v>
      </c>
      <c r="DC215" s="493">
        <f t="shared" si="163"/>
        <v>0</v>
      </c>
      <c r="DD215" s="494">
        <f t="shared" si="152"/>
        <v>0</v>
      </c>
      <c r="DE215" s="494">
        <f t="shared" si="151"/>
        <v>0</v>
      </c>
      <c r="DF215" s="494">
        <f t="shared" si="149"/>
        <v>0</v>
      </c>
      <c r="DG215" s="494">
        <f t="shared" si="164"/>
        <v>0</v>
      </c>
      <c r="DH215" s="494">
        <f t="shared" si="165"/>
        <v>0</v>
      </c>
      <c r="DI215" s="494">
        <f t="shared" si="156"/>
        <v>0</v>
      </c>
      <c r="DJ215" s="494">
        <f t="shared" si="166"/>
        <v>0</v>
      </c>
      <c r="DK215" s="494">
        <f t="shared" si="174"/>
        <v>0</v>
      </c>
      <c r="DL215" s="479">
        <f t="shared" si="157"/>
        <v>0</v>
      </c>
      <c r="DQ215" s="169">
        <f t="shared" si="190"/>
        <v>0</v>
      </c>
      <c r="DR215" s="169">
        <f t="shared" si="190"/>
        <v>0</v>
      </c>
      <c r="DS215" s="169">
        <f t="shared" si="190"/>
        <v>0</v>
      </c>
      <c r="DT215" s="169">
        <f t="shared" si="190"/>
        <v>0</v>
      </c>
      <c r="DU215" s="169">
        <f t="shared" si="190"/>
        <v>0</v>
      </c>
      <c r="DV215" s="169">
        <f t="shared" si="190"/>
        <v>0</v>
      </c>
      <c r="DW215" s="169">
        <f t="shared" si="190"/>
        <v>0</v>
      </c>
      <c r="DX215" s="169">
        <f t="shared" si="190"/>
        <v>0</v>
      </c>
      <c r="DY215" s="169">
        <f t="shared" si="190"/>
        <v>0</v>
      </c>
      <c r="DZ215" s="169">
        <f t="shared" si="190"/>
        <v>0</v>
      </c>
      <c r="EA215" s="169">
        <f t="shared" si="190"/>
        <v>0</v>
      </c>
      <c r="EB215" s="169">
        <f t="shared" si="190"/>
        <v>0</v>
      </c>
      <c r="EC215" s="169">
        <f t="shared" si="190"/>
        <v>0</v>
      </c>
      <c r="ED215" s="169">
        <f t="shared" si="190"/>
        <v>0</v>
      </c>
      <c r="EE215" s="169">
        <f t="shared" si="190"/>
        <v>0</v>
      </c>
      <c r="EF215" s="169">
        <f t="shared" si="190"/>
        <v>0</v>
      </c>
      <c r="EG215" s="169">
        <f t="shared" si="195"/>
        <v>0</v>
      </c>
      <c r="EH215" s="169">
        <f t="shared" si="195"/>
        <v>0</v>
      </c>
      <c r="EI215" s="169">
        <f t="shared" si="195"/>
        <v>0</v>
      </c>
      <c r="EJ215" s="169">
        <f t="shared" si="195"/>
        <v>0</v>
      </c>
      <c r="EK215" s="169">
        <f t="shared" si="195"/>
        <v>0</v>
      </c>
      <c r="EL215" s="169">
        <f t="shared" si="195"/>
        <v>0</v>
      </c>
      <c r="EM215" s="169">
        <f t="shared" si="195"/>
        <v>0</v>
      </c>
      <c r="EN215" s="169">
        <f t="shared" si="195"/>
        <v>0</v>
      </c>
      <c r="EP215" s="169">
        <f t="shared" si="192"/>
        <v>0</v>
      </c>
      <c r="EQ215" s="169">
        <f t="shared" si="192"/>
        <v>0</v>
      </c>
      <c r="ER215" s="169">
        <f t="shared" si="192"/>
        <v>0</v>
      </c>
      <c r="ES215" s="169">
        <f t="shared" si="192"/>
        <v>0</v>
      </c>
      <c r="ET215" s="169">
        <f t="shared" si="192"/>
        <v>0</v>
      </c>
      <c r="EU215" s="169">
        <f t="shared" si="192"/>
        <v>0</v>
      </c>
      <c r="EV215" s="169">
        <f t="shared" si="192"/>
        <v>0</v>
      </c>
      <c r="EW215" s="169">
        <f t="shared" si="192"/>
        <v>0</v>
      </c>
      <c r="EX215" s="169">
        <f t="shared" si="192"/>
        <v>0</v>
      </c>
      <c r="EY215" s="169">
        <f t="shared" si="192"/>
        <v>0</v>
      </c>
      <c r="EZ215" s="169">
        <f t="shared" si="192"/>
        <v>0</v>
      </c>
      <c r="FA215" s="169">
        <f t="shared" si="192"/>
        <v>0</v>
      </c>
      <c r="FB215" s="169">
        <f t="shared" si="192"/>
        <v>0</v>
      </c>
      <c r="FC215" s="169">
        <f t="shared" si="192"/>
        <v>0</v>
      </c>
      <c r="FD215" s="169">
        <f t="shared" si="192"/>
        <v>0</v>
      </c>
      <c r="FE215" s="169">
        <f t="shared" si="192"/>
        <v>0</v>
      </c>
      <c r="FF215" s="169">
        <f t="shared" si="196"/>
        <v>0</v>
      </c>
      <c r="FG215" s="169">
        <f t="shared" si="196"/>
        <v>0</v>
      </c>
      <c r="FH215" s="169">
        <f t="shared" si="196"/>
        <v>0</v>
      </c>
      <c r="FI215" s="169">
        <f t="shared" si="196"/>
        <v>0</v>
      </c>
      <c r="FJ215" s="169">
        <f t="shared" si="196"/>
        <v>0</v>
      </c>
      <c r="FK215" s="169">
        <f t="shared" si="196"/>
        <v>0</v>
      </c>
      <c r="FL215" s="169">
        <f t="shared" si="196"/>
        <v>0</v>
      </c>
      <c r="FM215" s="169">
        <f t="shared" si="196"/>
        <v>0</v>
      </c>
      <c r="FO215" s="169">
        <f t="shared" si="193"/>
        <v>0</v>
      </c>
      <c r="FP215" s="169">
        <f t="shared" si="193"/>
        <v>0</v>
      </c>
      <c r="FQ215" s="169">
        <f t="shared" si="193"/>
        <v>0</v>
      </c>
      <c r="FR215" s="169">
        <f t="shared" si="193"/>
        <v>0</v>
      </c>
      <c r="FS215" s="169">
        <f t="shared" si="193"/>
        <v>0</v>
      </c>
      <c r="FT215" s="169">
        <f t="shared" si="193"/>
        <v>0</v>
      </c>
      <c r="FU215" s="169">
        <f t="shared" si="193"/>
        <v>0</v>
      </c>
      <c r="FV215" s="169">
        <f t="shared" si="193"/>
        <v>0</v>
      </c>
      <c r="FW215" s="169">
        <f t="shared" si="193"/>
        <v>0</v>
      </c>
      <c r="FX215" s="169">
        <f t="shared" si="193"/>
        <v>0</v>
      </c>
      <c r="FY215" s="169">
        <f t="shared" si="193"/>
        <v>0</v>
      </c>
      <c r="FZ215" s="169">
        <f t="shared" si="193"/>
        <v>0</v>
      </c>
      <c r="GA215" s="169">
        <f t="shared" si="193"/>
        <v>0</v>
      </c>
      <c r="GB215" s="169">
        <f t="shared" si="193"/>
        <v>0</v>
      </c>
      <c r="GC215" s="169">
        <f t="shared" si="193"/>
        <v>0</v>
      </c>
      <c r="GD215" s="169">
        <f t="shared" si="193"/>
        <v>0</v>
      </c>
      <c r="GE215" s="169">
        <f t="shared" si="197"/>
        <v>0</v>
      </c>
      <c r="GF215" s="169">
        <f t="shared" si="197"/>
        <v>0</v>
      </c>
      <c r="GG215" s="169">
        <f t="shared" si="197"/>
        <v>0</v>
      </c>
      <c r="GH215" s="169">
        <f t="shared" si="197"/>
        <v>0</v>
      </c>
      <c r="GI215" s="169">
        <f t="shared" si="197"/>
        <v>0</v>
      </c>
      <c r="GJ215" s="169">
        <f t="shared" si="197"/>
        <v>0</v>
      </c>
      <c r="GK215" s="169">
        <f t="shared" si="197"/>
        <v>0</v>
      </c>
      <c r="GL215" s="169">
        <f t="shared" si="197"/>
        <v>0</v>
      </c>
    </row>
    <row r="216" spans="1:194" s="169" customFormat="1" ht="15" hidden="1">
      <c r="A216" s="499"/>
      <c r="B216" s="499"/>
      <c r="D216" s="662"/>
      <c r="E216" s="450"/>
      <c r="F216" s="450"/>
      <c r="G216" s="450"/>
      <c r="H216" s="500"/>
      <c r="I216" s="452"/>
      <c r="J216" s="453"/>
      <c r="K216" s="453"/>
      <c r="L216" s="450"/>
      <c r="M216" s="450"/>
      <c r="N216" s="454"/>
      <c r="O216" s="455">
        <f t="shared" si="167"/>
        <v>0</v>
      </c>
      <c r="P216" s="456"/>
      <c r="Q216" s="457">
        <f t="shared" si="168"/>
        <v>0</v>
      </c>
      <c r="R216" s="457">
        <f t="shared" si="169"/>
        <v>0</v>
      </c>
      <c r="S216" s="458" t="e">
        <f>#REF!</f>
        <v>#REF!</v>
      </c>
      <c r="T216" s="458">
        <v>110</v>
      </c>
      <c r="U216" s="458" t="e">
        <f t="shared" si="170"/>
        <v>#REF!</v>
      </c>
      <c r="V216" s="459"/>
      <c r="W216" s="459"/>
      <c r="X216" s="460">
        <f t="shared" si="171"/>
        <v>0</v>
      </c>
      <c r="Y216" s="461">
        <f t="shared" si="175"/>
        <v>0</v>
      </c>
      <c r="Z216" s="510"/>
      <c r="AA216" s="463"/>
      <c r="AB216" s="464"/>
      <c r="AC216" s="464"/>
      <c r="AD216" s="464"/>
      <c r="AE216" s="465"/>
      <c r="AF216" s="466">
        <f t="shared" si="176"/>
        <v>0</v>
      </c>
      <c r="AG216" s="488"/>
      <c r="AH216" s="469"/>
      <c r="AI216" s="469"/>
      <c r="AJ216" s="469"/>
      <c r="AK216" s="469"/>
      <c r="AL216" s="469"/>
      <c r="AM216" s="469"/>
      <c r="AN216" s="470"/>
      <c r="AO216" s="471">
        <f t="shared" si="177"/>
        <v>0</v>
      </c>
      <c r="AP216" s="497"/>
      <c r="AQ216" s="496"/>
      <c r="AR216" s="496"/>
      <c r="AS216" s="496"/>
      <c r="AT216" s="514"/>
      <c r="AU216" s="469"/>
      <c r="AV216" s="469"/>
      <c r="AW216" s="475"/>
      <c r="AX216" s="471">
        <f t="shared" si="178"/>
        <v>0</v>
      </c>
      <c r="AY216" s="497"/>
      <c r="AZ216" s="469"/>
      <c r="BA216" s="469"/>
      <c r="BB216" s="478"/>
      <c r="BC216" s="469"/>
      <c r="BD216" s="469"/>
      <c r="BE216" s="469"/>
      <c r="BF216" s="475"/>
      <c r="BG216" s="479">
        <f t="shared" si="147"/>
        <v>0</v>
      </c>
      <c r="BH216" s="480"/>
      <c r="BI216" s="481"/>
      <c r="BJ216" s="481"/>
      <c r="BK216" s="481"/>
      <c r="BL216" s="482"/>
      <c r="BM216" s="481"/>
      <c r="BN216" s="481"/>
      <c r="BO216" s="483"/>
      <c r="BP216" s="482">
        <f t="shared" si="194"/>
        <v>0</v>
      </c>
      <c r="BQ216" s="479">
        <f t="shared" si="155"/>
        <v>0</v>
      </c>
      <c r="BR216" s="480"/>
      <c r="BS216" s="481"/>
      <c r="BT216" s="481"/>
      <c r="BU216" s="481"/>
      <c r="BV216" s="482" t="str">
        <f t="shared" si="148"/>
        <v/>
      </c>
      <c r="BW216" s="481"/>
      <c r="BX216" s="481"/>
      <c r="BY216" s="483"/>
      <c r="BZ216" s="482">
        <f t="shared" si="161"/>
        <v>0</v>
      </c>
      <c r="CA216" s="479">
        <f t="shared" si="179"/>
        <v>0</v>
      </c>
      <c r="CB216" s="638"/>
      <c r="CC216" s="469"/>
      <c r="CD216" s="469"/>
      <c r="CE216" s="469"/>
      <c r="CF216" s="481"/>
      <c r="CG216" s="481"/>
      <c r="CH216" s="481"/>
      <c r="CI216" s="483"/>
      <c r="CJ216" s="485">
        <f t="shared" si="180"/>
        <v>0</v>
      </c>
      <c r="CK216" s="486">
        <f t="shared" si="172"/>
        <v>0</v>
      </c>
      <c r="CL216" s="479">
        <f t="shared" si="181"/>
        <v>0</v>
      </c>
      <c r="CM216" s="487"/>
      <c r="CN216" s="469"/>
      <c r="CO216" s="469"/>
      <c r="CP216" s="469"/>
      <c r="CQ216" s="469"/>
      <c r="CR216" s="469"/>
      <c r="CS216" s="485">
        <f t="shared" si="182"/>
        <v>0</v>
      </c>
      <c r="CT216" s="488"/>
      <c r="CU216" s="469"/>
      <c r="CV216" s="469"/>
      <c r="CW216" s="469"/>
      <c r="CX216" s="489"/>
      <c r="CY216" s="490"/>
      <c r="CZ216" s="491">
        <f t="shared" si="183"/>
        <v>0</v>
      </c>
      <c r="DA216" s="491">
        <f t="shared" si="162"/>
        <v>0</v>
      </c>
      <c r="DB216" s="491">
        <f t="shared" si="191"/>
        <v>0</v>
      </c>
      <c r="DC216" s="493">
        <f t="shared" si="163"/>
        <v>0</v>
      </c>
      <c r="DD216" s="494">
        <f t="shared" si="152"/>
        <v>0</v>
      </c>
      <c r="DE216" s="494">
        <f t="shared" si="151"/>
        <v>0</v>
      </c>
      <c r="DF216" s="494">
        <f t="shared" si="149"/>
        <v>0</v>
      </c>
      <c r="DG216" s="494">
        <f t="shared" si="164"/>
        <v>0</v>
      </c>
      <c r="DH216" s="494">
        <f t="shared" si="165"/>
        <v>0</v>
      </c>
      <c r="DI216" s="494">
        <f t="shared" si="156"/>
        <v>0</v>
      </c>
      <c r="DJ216" s="494">
        <f t="shared" si="166"/>
        <v>0</v>
      </c>
      <c r="DK216" s="494">
        <f t="shared" si="174"/>
        <v>0</v>
      </c>
      <c r="DL216" s="479">
        <f t="shared" si="157"/>
        <v>0</v>
      </c>
      <c r="DQ216" s="169">
        <f t="shared" si="190"/>
        <v>0</v>
      </c>
      <c r="DR216" s="169">
        <f t="shared" si="190"/>
        <v>0</v>
      </c>
      <c r="DS216" s="169">
        <f t="shared" si="190"/>
        <v>0</v>
      </c>
      <c r="DT216" s="169">
        <f t="shared" si="190"/>
        <v>0</v>
      </c>
      <c r="DU216" s="169">
        <f t="shared" si="190"/>
        <v>0</v>
      </c>
      <c r="DV216" s="169">
        <f t="shared" si="190"/>
        <v>0</v>
      </c>
      <c r="DW216" s="169">
        <f t="shared" si="190"/>
        <v>0</v>
      </c>
      <c r="DX216" s="169">
        <f t="shared" si="190"/>
        <v>0</v>
      </c>
      <c r="DY216" s="169">
        <f t="shared" si="190"/>
        <v>0</v>
      </c>
      <c r="DZ216" s="169">
        <f t="shared" si="190"/>
        <v>0</v>
      </c>
      <c r="EA216" s="169">
        <f t="shared" si="190"/>
        <v>0</v>
      </c>
      <c r="EB216" s="169">
        <f t="shared" si="190"/>
        <v>0</v>
      </c>
      <c r="EC216" s="169">
        <f t="shared" si="190"/>
        <v>0</v>
      </c>
      <c r="ED216" s="169">
        <f t="shared" si="190"/>
        <v>0</v>
      </c>
      <c r="EE216" s="169">
        <f t="shared" si="190"/>
        <v>0</v>
      </c>
      <c r="EF216" s="169">
        <f t="shared" si="190"/>
        <v>0</v>
      </c>
      <c r="EG216" s="169">
        <f t="shared" si="195"/>
        <v>0</v>
      </c>
      <c r="EH216" s="169">
        <f t="shared" si="195"/>
        <v>0</v>
      </c>
      <c r="EI216" s="169">
        <f t="shared" si="195"/>
        <v>0</v>
      </c>
      <c r="EJ216" s="169">
        <f t="shared" si="195"/>
        <v>0</v>
      </c>
      <c r="EK216" s="169">
        <f t="shared" si="195"/>
        <v>0</v>
      </c>
      <c r="EL216" s="169">
        <f t="shared" si="195"/>
        <v>0</v>
      </c>
      <c r="EM216" s="169">
        <f t="shared" si="195"/>
        <v>0</v>
      </c>
      <c r="EN216" s="169">
        <f t="shared" si="195"/>
        <v>0</v>
      </c>
      <c r="EP216" s="169">
        <f t="shared" si="192"/>
        <v>0</v>
      </c>
      <c r="EQ216" s="169">
        <f t="shared" si="192"/>
        <v>0</v>
      </c>
      <c r="ER216" s="169">
        <f t="shared" si="192"/>
        <v>0</v>
      </c>
      <c r="ES216" s="169">
        <f t="shared" si="192"/>
        <v>0</v>
      </c>
      <c r="ET216" s="169">
        <f t="shared" si="192"/>
        <v>0</v>
      </c>
      <c r="EU216" s="169">
        <f t="shared" si="192"/>
        <v>0</v>
      </c>
      <c r="EV216" s="169">
        <f t="shared" si="192"/>
        <v>0</v>
      </c>
      <c r="EW216" s="169">
        <f t="shared" si="192"/>
        <v>0</v>
      </c>
      <c r="EX216" s="169">
        <f t="shared" si="192"/>
        <v>0</v>
      </c>
      <c r="EY216" s="169">
        <f t="shared" si="192"/>
        <v>0</v>
      </c>
      <c r="EZ216" s="169">
        <f t="shared" si="192"/>
        <v>0</v>
      </c>
      <c r="FA216" s="169">
        <f t="shared" si="192"/>
        <v>0</v>
      </c>
      <c r="FB216" s="169">
        <f t="shared" si="192"/>
        <v>0</v>
      </c>
      <c r="FC216" s="169">
        <f t="shared" si="192"/>
        <v>0</v>
      </c>
      <c r="FD216" s="169">
        <f t="shared" si="192"/>
        <v>0</v>
      </c>
      <c r="FE216" s="169">
        <f t="shared" si="192"/>
        <v>0</v>
      </c>
      <c r="FF216" s="169">
        <f t="shared" si="196"/>
        <v>0</v>
      </c>
      <c r="FG216" s="169">
        <f t="shared" si="196"/>
        <v>0</v>
      </c>
      <c r="FH216" s="169">
        <f t="shared" si="196"/>
        <v>0</v>
      </c>
      <c r="FI216" s="169">
        <f t="shared" si="196"/>
        <v>0</v>
      </c>
      <c r="FJ216" s="169">
        <f t="shared" si="196"/>
        <v>0</v>
      </c>
      <c r="FK216" s="169">
        <f t="shared" si="196"/>
        <v>0</v>
      </c>
      <c r="FL216" s="169">
        <f t="shared" si="196"/>
        <v>0</v>
      </c>
      <c r="FM216" s="169">
        <f t="shared" si="196"/>
        <v>0</v>
      </c>
      <c r="FO216" s="169">
        <f t="shared" si="193"/>
        <v>0</v>
      </c>
      <c r="FP216" s="169">
        <f t="shared" si="193"/>
        <v>0</v>
      </c>
      <c r="FQ216" s="169">
        <f t="shared" si="193"/>
        <v>0</v>
      </c>
      <c r="FR216" s="169">
        <f t="shared" si="193"/>
        <v>0</v>
      </c>
      <c r="FS216" s="169">
        <f t="shared" si="193"/>
        <v>0</v>
      </c>
      <c r="FT216" s="169">
        <f t="shared" si="193"/>
        <v>0</v>
      </c>
      <c r="FU216" s="169">
        <f t="shared" si="193"/>
        <v>0</v>
      </c>
      <c r="FV216" s="169">
        <f t="shared" si="193"/>
        <v>0</v>
      </c>
      <c r="FW216" s="169">
        <f t="shared" si="193"/>
        <v>0</v>
      </c>
      <c r="FX216" s="169">
        <f t="shared" si="193"/>
        <v>0</v>
      </c>
      <c r="FY216" s="169">
        <f t="shared" si="193"/>
        <v>0</v>
      </c>
      <c r="FZ216" s="169">
        <f t="shared" si="193"/>
        <v>0</v>
      </c>
      <c r="GA216" s="169">
        <f t="shared" si="193"/>
        <v>0</v>
      </c>
      <c r="GB216" s="169">
        <f t="shared" si="193"/>
        <v>0</v>
      </c>
      <c r="GC216" s="169">
        <f t="shared" si="193"/>
        <v>0</v>
      </c>
      <c r="GD216" s="169">
        <f t="shared" si="193"/>
        <v>0</v>
      </c>
      <c r="GE216" s="169">
        <f t="shared" si="197"/>
        <v>0</v>
      </c>
      <c r="GF216" s="169">
        <f t="shared" si="197"/>
        <v>0</v>
      </c>
      <c r="GG216" s="169">
        <f t="shared" si="197"/>
        <v>0</v>
      </c>
      <c r="GH216" s="169">
        <f t="shared" si="197"/>
        <v>0</v>
      </c>
      <c r="GI216" s="169">
        <f t="shared" si="197"/>
        <v>0</v>
      </c>
      <c r="GJ216" s="169">
        <f t="shared" si="197"/>
        <v>0</v>
      </c>
      <c r="GK216" s="169">
        <f t="shared" si="197"/>
        <v>0</v>
      </c>
      <c r="GL216" s="169">
        <f t="shared" si="197"/>
        <v>0</v>
      </c>
    </row>
    <row r="217" spans="1:194" s="169" customFormat="1" ht="15" hidden="1">
      <c r="A217" s="499"/>
      <c r="B217" s="499"/>
      <c r="D217" s="662"/>
      <c r="E217" s="450"/>
      <c r="F217" s="450"/>
      <c r="G217" s="450"/>
      <c r="H217" s="500"/>
      <c r="I217" s="452"/>
      <c r="J217" s="453"/>
      <c r="K217" s="453"/>
      <c r="L217" s="450"/>
      <c r="M217" s="450"/>
      <c r="N217" s="454"/>
      <c r="O217" s="455">
        <f t="shared" si="167"/>
        <v>0</v>
      </c>
      <c r="P217" s="456"/>
      <c r="Q217" s="457">
        <f t="shared" si="168"/>
        <v>0</v>
      </c>
      <c r="R217" s="457">
        <f t="shared" si="169"/>
        <v>0</v>
      </c>
      <c r="S217" s="458" t="e">
        <f>#REF!</f>
        <v>#REF!</v>
      </c>
      <c r="T217" s="458">
        <v>111</v>
      </c>
      <c r="U217" s="458" t="e">
        <f t="shared" si="170"/>
        <v>#REF!</v>
      </c>
      <c r="V217" s="459"/>
      <c r="W217" s="459"/>
      <c r="X217" s="460">
        <f t="shared" si="171"/>
        <v>0</v>
      </c>
      <c r="Y217" s="461">
        <f t="shared" si="175"/>
        <v>0</v>
      </c>
      <c r="Z217" s="510"/>
      <c r="AA217" s="463"/>
      <c r="AB217" s="464"/>
      <c r="AC217" s="464"/>
      <c r="AD217" s="464"/>
      <c r="AE217" s="465"/>
      <c r="AF217" s="466">
        <f t="shared" si="176"/>
        <v>0</v>
      </c>
      <c r="AG217" s="488"/>
      <c r="AH217" s="469"/>
      <c r="AI217" s="469"/>
      <c r="AJ217" s="469"/>
      <c r="AK217" s="469"/>
      <c r="AL217" s="469"/>
      <c r="AM217" s="469"/>
      <c r="AN217" s="470"/>
      <c r="AO217" s="471">
        <f t="shared" si="177"/>
        <v>0</v>
      </c>
      <c r="AP217" s="497"/>
      <c r="AQ217" s="496"/>
      <c r="AR217" s="496"/>
      <c r="AS217" s="496"/>
      <c r="AT217" s="514"/>
      <c r="AU217" s="469"/>
      <c r="AV217" s="469"/>
      <c r="AW217" s="475"/>
      <c r="AX217" s="471">
        <f t="shared" si="178"/>
        <v>0</v>
      </c>
      <c r="AY217" s="497"/>
      <c r="AZ217" s="469"/>
      <c r="BA217" s="469"/>
      <c r="BB217" s="478"/>
      <c r="BC217" s="469"/>
      <c r="BD217" s="469"/>
      <c r="BE217" s="469"/>
      <c r="BF217" s="475"/>
      <c r="BG217" s="479">
        <f t="shared" si="147"/>
        <v>0</v>
      </c>
      <c r="BH217" s="480"/>
      <c r="BI217" s="481"/>
      <c r="BJ217" s="481"/>
      <c r="BK217" s="481"/>
      <c r="BL217" s="482"/>
      <c r="BM217" s="481"/>
      <c r="BN217" s="481"/>
      <c r="BO217" s="483"/>
      <c r="BP217" s="482">
        <f t="shared" si="194"/>
        <v>0</v>
      </c>
      <c r="BQ217" s="479">
        <f t="shared" si="155"/>
        <v>0</v>
      </c>
      <c r="BR217" s="480"/>
      <c r="BS217" s="481"/>
      <c r="BT217" s="481"/>
      <c r="BU217" s="481"/>
      <c r="BV217" s="482" t="str">
        <f t="shared" si="148"/>
        <v/>
      </c>
      <c r="BW217" s="481"/>
      <c r="BX217" s="481"/>
      <c r="BY217" s="483"/>
      <c r="BZ217" s="482">
        <f t="shared" si="161"/>
        <v>0</v>
      </c>
      <c r="CA217" s="479">
        <f t="shared" si="179"/>
        <v>0</v>
      </c>
      <c r="CB217" s="638"/>
      <c r="CC217" s="469"/>
      <c r="CD217" s="469"/>
      <c r="CE217" s="469"/>
      <c r="CF217" s="481"/>
      <c r="CG217" s="481"/>
      <c r="CH217" s="481"/>
      <c r="CI217" s="483"/>
      <c r="CJ217" s="485">
        <f t="shared" si="180"/>
        <v>0</v>
      </c>
      <c r="CK217" s="486">
        <f t="shared" si="172"/>
        <v>0</v>
      </c>
      <c r="CL217" s="479">
        <f t="shared" si="181"/>
        <v>0</v>
      </c>
      <c r="CM217" s="487"/>
      <c r="CN217" s="469"/>
      <c r="CO217" s="469"/>
      <c r="CP217" s="469"/>
      <c r="CQ217" s="469"/>
      <c r="CR217" s="469"/>
      <c r="CS217" s="485">
        <f t="shared" si="182"/>
        <v>0</v>
      </c>
      <c r="CT217" s="488"/>
      <c r="CU217" s="469"/>
      <c r="CV217" s="469"/>
      <c r="CW217" s="469"/>
      <c r="CX217" s="489"/>
      <c r="CY217" s="490"/>
      <c r="CZ217" s="491">
        <f t="shared" si="183"/>
        <v>0</v>
      </c>
      <c r="DA217" s="491">
        <f t="shared" si="162"/>
        <v>0</v>
      </c>
      <c r="DB217" s="491">
        <f t="shared" si="191"/>
        <v>0</v>
      </c>
      <c r="DC217" s="493">
        <f t="shared" si="163"/>
        <v>0</v>
      </c>
      <c r="DD217" s="494">
        <f t="shared" si="152"/>
        <v>0</v>
      </c>
      <c r="DE217" s="494">
        <f t="shared" si="151"/>
        <v>0</v>
      </c>
      <c r="DF217" s="494">
        <f t="shared" si="149"/>
        <v>0</v>
      </c>
      <c r="DG217" s="494">
        <f t="shared" si="164"/>
        <v>0</v>
      </c>
      <c r="DH217" s="494">
        <f t="shared" si="165"/>
        <v>0</v>
      </c>
      <c r="DI217" s="494">
        <f t="shared" si="156"/>
        <v>0</v>
      </c>
      <c r="DJ217" s="494">
        <f t="shared" si="166"/>
        <v>0</v>
      </c>
      <c r="DK217" s="494">
        <f t="shared" si="174"/>
        <v>0</v>
      </c>
      <c r="DL217" s="479">
        <f t="shared" si="157"/>
        <v>0</v>
      </c>
      <c r="DQ217" s="169">
        <f t="shared" si="190"/>
        <v>0</v>
      </c>
      <c r="DR217" s="169">
        <f t="shared" si="190"/>
        <v>0</v>
      </c>
      <c r="DS217" s="169">
        <f t="shared" si="190"/>
        <v>0</v>
      </c>
      <c r="DT217" s="169">
        <f t="shared" si="190"/>
        <v>0</v>
      </c>
      <c r="DU217" s="169">
        <f t="shared" si="190"/>
        <v>0</v>
      </c>
      <c r="DV217" s="169">
        <f t="shared" si="190"/>
        <v>0</v>
      </c>
      <c r="DW217" s="169">
        <f t="shared" si="190"/>
        <v>0</v>
      </c>
      <c r="DX217" s="169">
        <f t="shared" si="190"/>
        <v>0</v>
      </c>
      <c r="DY217" s="169">
        <f t="shared" si="190"/>
        <v>0</v>
      </c>
      <c r="DZ217" s="169">
        <f t="shared" si="190"/>
        <v>0</v>
      </c>
      <c r="EA217" s="169">
        <f t="shared" si="190"/>
        <v>0</v>
      </c>
      <c r="EB217" s="169">
        <f t="shared" si="190"/>
        <v>0</v>
      </c>
      <c r="EC217" s="169">
        <f t="shared" si="190"/>
        <v>0</v>
      </c>
      <c r="ED217" s="169">
        <f t="shared" si="190"/>
        <v>0</v>
      </c>
      <c r="EE217" s="169">
        <f t="shared" si="190"/>
        <v>0</v>
      </c>
      <c r="EF217" s="169">
        <f>IF($I217=EF$3,$X217,0)</f>
        <v>0</v>
      </c>
      <c r="EG217" s="169">
        <f t="shared" si="195"/>
        <v>0</v>
      </c>
      <c r="EH217" s="169">
        <f t="shared" si="195"/>
        <v>0</v>
      </c>
      <c r="EI217" s="169">
        <f t="shared" si="195"/>
        <v>0</v>
      </c>
      <c r="EJ217" s="169">
        <f t="shared" si="195"/>
        <v>0</v>
      </c>
      <c r="EK217" s="169">
        <f t="shared" si="195"/>
        <v>0</v>
      </c>
      <c r="EL217" s="169">
        <f t="shared" si="195"/>
        <v>0</v>
      </c>
      <c r="EM217" s="169">
        <f t="shared" si="195"/>
        <v>0</v>
      </c>
      <c r="EN217" s="169">
        <f t="shared" si="195"/>
        <v>0</v>
      </c>
      <c r="EP217" s="169">
        <f t="shared" si="192"/>
        <v>0</v>
      </c>
      <c r="EQ217" s="169">
        <f t="shared" si="192"/>
        <v>0</v>
      </c>
      <c r="ER217" s="169">
        <f t="shared" si="192"/>
        <v>0</v>
      </c>
      <c r="ES217" s="169">
        <f t="shared" si="192"/>
        <v>0</v>
      </c>
      <c r="ET217" s="169">
        <f t="shared" si="192"/>
        <v>0</v>
      </c>
      <c r="EU217" s="169">
        <f t="shared" si="192"/>
        <v>0</v>
      </c>
      <c r="EV217" s="169">
        <f t="shared" si="192"/>
        <v>0</v>
      </c>
      <c r="EW217" s="169">
        <f t="shared" si="192"/>
        <v>0</v>
      </c>
      <c r="EX217" s="169">
        <f t="shared" si="192"/>
        <v>0</v>
      </c>
      <c r="EY217" s="169">
        <f t="shared" si="192"/>
        <v>0</v>
      </c>
      <c r="EZ217" s="169">
        <f t="shared" si="192"/>
        <v>0</v>
      </c>
      <c r="FA217" s="169">
        <f t="shared" si="192"/>
        <v>0</v>
      </c>
      <c r="FB217" s="169">
        <f t="shared" si="192"/>
        <v>0</v>
      </c>
      <c r="FC217" s="169">
        <f t="shared" si="192"/>
        <v>0</v>
      </c>
      <c r="FD217" s="169">
        <f t="shared" si="192"/>
        <v>0</v>
      </c>
      <c r="FE217" s="169">
        <f t="shared" si="192"/>
        <v>0</v>
      </c>
      <c r="FF217" s="169">
        <f t="shared" si="196"/>
        <v>0</v>
      </c>
      <c r="FG217" s="169">
        <f t="shared" si="196"/>
        <v>0</v>
      </c>
      <c r="FH217" s="169">
        <f t="shared" si="196"/>
        <v>0</v>
      </c>
      <c r="FI217" s="169">
        <f t="shared" si="196"/>
        <v>0</v>
      </c>
      <c r="FJ217" s="169">
        <f t="shared" si="196"/>
        <v>0</v>
      </c>
      <c r="FK217" s="169">
        <f t="shared" si="196"/>
        <v>0</v>
      </c>
      <c r="FL217" s="169">
        <f t="shared" si="196"/>
        <v>0</v>
      </c>
      <c r="FM217" s="169">
        <f t="shared" si="196"/>
        <v>0</v>
      </c>
      <c r="FO217" s="169">
        <f t="shared" si="193"/>
        <v>0</v>
      </c>
      <c r="FP217" s="169">
        <f t="shared" si="193"/>
        <v>0</v>
      </c>
      <c r="FQ217" s="169">
        <f t="shared" si="193"/>
        <v>0</v>
      </c>
      <c r="FR217" s="169">
        <f t="shared" si="193"/>
        <v>0</v>
      </c>
      <c r="FS217" s="169">
        <f t="shared" si="193"/>
        <v>0</v>
      </c>
      <c r="FT217" s="169">
        <f t="shared" si="193"/>
        <v>0</v>
      </c>
      <c r="FU217" s="169">
        <f t="shared" si="193"/>
        <v>0</v>
      </c>
      <c r="FV217" s="169">
        <f t="shared" si="193"/>
        <v>0</v>
      </c>
      <c r="FW217" s="169">
        <f t="shared" si="193"/>
        <v>0</v>
      </c>
      <c r="FX217" s="169">
        <f t="shared" si="193"/>
        <v>0</v>
      </c>
      <c r="FY217" s="169">
        <f t="shared" si="193"/>
        <v>0</v>
      </c>
      <c r="FZ217" s="169">
        <f t="shared" si="193"/>
        <v>0</v>
      </c>
      <c r="GA217" s="169">
        <f t="shared" si="193"/>
        <v>0</v>
      </c>
      <c r="GB217" s="169">
        <f t="shared" si="193"/>
        <v>0</v>
      </c>
      <c r="GC217" s="169">
        <f t="shared" si="193"/>
        <v>0</v>
      </c>
      <c r="GD217" s="169">
        <f t="shared" si="193"/>
        <v>0</v>
      </c>
      <c r="GE217" s="169">
        <f t="shared" si="197"/>
        <v>0</v>
      </c>
      <c r="GF217" s="169">
        <f t="shared" si="197"/>
        <v>0</v>
      </c>
      <c r="GG217" s="169">
        <f t="shared" si="197"/>
        <v>0</v>
      </c>
      <c r="GH217" s="169">
        <f t="shared" si="197"/>
        <v>0</v>
      </c>
      <c r="GI217" s="169">
        <f t="shared" si="197"/>
        <v>0</v>
      </c>
      <c r="GJ217" s="169">
        <f t="shared" si="197"/>
        <v>0</v>
      </c>
      <c r="GK217" s="169">
        <f t="shared" si="197"/>
        <v>0</v>
      </c>
      <c r="GL217" s="169">
        <f t="shared" si="197"/>
        <v>0</v>
      </c>
    </row>
    <row r="218" spans="1:194" s="169" customFormat="1" ht="15" hidden="1">
      <c r="A218" s="499"/>
      <c r="B218" s="499"/>
      <c r="D218" s="662"/>
      <c r="E218" s="450"/>
      <c r="F218" s="450"/>
      <c r="G218" s="450"/>
      <c r="H218" s="500"/>
      <c r="I218" s="452"/>
      <c r="J218" s="453"/>
      <c r="K218" s="453"/>
      <c r="L218" s="450"/>
      <c r="M218" s="450"/>
      <c r="N218" s="454"/>
      <c r="O218" s="455">
        <f t="shared" si="167"/>
        <v>0</v>
      </c>
      <c r="P218" s="456"/>
      <c r="Q218" s="457">
        <f t="shared" si="168"/>
        <v>0</v>
      </c>
      <c r="R218" s="457">
        <f t="shared" si="169"/>
        <v>0</v>
      </c>
      <c r="S218" s="458" t="e">
        <f>#REF!</f>
        <v>#REF!</v>
      </c>
      <c r="T218" s="458">
        <v>112</v>
      </c>
      <c r="U218" s="458" t="e">
        <f t="shared" si="170"/>
        <v>#REF!</v>
      </c>
      <c r="V218" s="459"/>
      <c r="W218" s="459"/>
      <c r="X218" s="460">
        <f t="shared" si="171"/>
        <v>0</v>
      </c>
      <c r="Y218" s="461">
        <f t="shared" si="175"/>
        <v>0</v>
      </c>
      <c r="Z218" s="510"/>
      <c r="AA218" s="463"/>
      <c r="AB218" s="464"/>
      <c r="AC218" s="464"/>
      <c r="AD218" s="464"/>
      <c r="AE218" s="465"/>
      <c r="AF218" s="466">
        <f t="shared" si="176"/>
        <v>0</v>
      </c>
      <c r="AG218" s="488"/>
      <c r="AH218" s="469"/>
      <c r="AI218" s="469"/>
      <c r="AJ218" s="469"/>
      <c r="AK218" s="469"/>
      <c r="AL218" s="469"/>
      <c r="AM218" s="469"/>
      <c r="AN218" s="470"/>
      <c r="AO218" s="471">
        <f t="shared" si="177"/>
        <v>0</v>
      </c>
      <c r="AP218" s="497"/>
      <c r="AQ218" s="496"/>
      <c r="AR218" s="496"/>
      <c r="AS218" s="496"/>
      <c r="AT218" s="514"/>
      <c r="AU218" s="469"/>
      <c r="AV218" s="469"/>
      <c r="AW218" s="475"/>
      <c r="AX218" s="471">
        <f t="shared" si="178"/>
        <v>0</v>
      </c>
      <c r="AY218" s="497"/>
      <c r="AZ218" s="469"/>
      <c r="BA218" s="469"/>
      <c r="BB218" s="478"/>
      <c r="BC218" s="469"/>
      <c r="BD218" s="469"/>
      <c r="BE218" s="469"/>
      <c r="BF218" s="475"/>
      <c r="BG218" s="479">
        <f t="shared" si="147"/>
        <v>0</v>
      </c>
      <c r="BH218" s="480"/>
      <c r="BI218" s="481"/>
      <c r="BJ218" s="481"/>
      <c r="BK218" s="481"/>
      <c r="BL218" s="482"/>
      <c r="BM218" s="481"/>
      <c r="BN218" s="481"/>
      <c r="BO218" s="483"/>
      <c r="BP218" s="482">
        <f t="shared" si="194"/>
        <v>0</v>
      </c>
      <c r="BQ218" s="479">
        <f t="shared" si="155"/>
        <v>0</v>
      </c>
      <c r="BR218" s="480"/>
      <c r="BS218" s="481"/>
      <c r="BT218" s="481"/>
      <c r="BU218" s="481"/>
      <c r="BV218" s="482" t="str">
        <f t="shared" si="148"/>
        <v/>
      </c>
      <c r="BW218" s="481"/>
      <c r="BX218" s="481"/>
      <c r="BY218" s="483"/>
      <c r="BZ218" s="482">
        <f t="shared" si="161"/>
        <v>0</v>
      </c>
      <c r="CA218" s="479">
        <f t="shared" si="179"/>
        <v>0</v>
      </c>
      <c r="CB218" s="638"/>
      <c r="CC218" s="469"/>
      <c r="CD218" s="469"/>
      <c r="CE218" s="469"/>
      <c r="CF218" s="481"/>
      <c r="CG218" s="481"/>
      <c r="CH218" s="481"/>
      <c r="CI218" s="483"/>
      <c r="CJ218" s="485">
        <f t="shared" si="180"/>
        <v>0</v>
      </c>
      <c r="CK218" s="486">
        <f t="shared" si="172"/>
        <v>0</v>
      </c>
      <c r="CL218" s="479">
        <f t="shared" si="181"/>
        <v>0</v>
      </c>
      <c r="CM218" s="487"/>
      <c r="CN218" s="469"/>
      <c r="CO218" s="469"/>
      <c r="CP218" s="469"/>
      <c r="CQ218" s="469"/>
      <c r="CR218" s="469"/>
      <c r="CS218" s="485">
        <f t="shared" si="182"/>
        <v>0</v>
      </c>
      <c r="CT218" s="488"/>
      <c r="CU218" s="469"/>
      <c r="CV218" s="469"/>
      <c r="CW218" s="469"/>
      <c r="CX218" s="489"/>
      <c r="CY218" s="490"/>
      <c r="CZ218" s="491">
        <f t="shared" si="183"/>
        <v>0</v>
      </c>
      <c r="DA218" s="491">
        <f t="shared" si="162"/>
        <v>0</v>
      </c>
      <c r="DB218" s="491">
        <f t="shared" si="191"/>
        <v>0</v>
      </c>
      <c r="DC218" s="493">
        <f t="shared" si="163"/>
        <v>0</v>
      </c>
      <c r="DD218" s="494">
        <f t="shared" si="152"/>
        <v>0</v>
      </c>
      <c r="DE218" s="494">
        <f t="shared" si="151"/>
        <v>0</v>
      </c>
      <c r="DF218" s="494">
        <f t="shared" si="149"/>
        <v>0</v>
      </c>
      <c r="DG218" s="494">
        <f t="shared" si="164"/>
        <v>0</v>
      </c>
      <c r="DH218" s="494">
        <f t="shared" si="165"/>
        <v>0</v>
      </c>
      <c r="DI218" s="494">
        <f t="shared" si="156"/>
        <v>0</v>
      </c>
      <c r="DJ218" s="494">
        <f t="shared" si="166"/>
        <v>0</v>
      </c>
      <c r="DK218" s="494">
        <f t="shared" si="174"/>
        <v>0</v>
      </c>
      <c r="DL218" s="479">
        <f t="shared" si="157"/>
        <v>0</v>
      </c>
      <c r="DQ218" s="169">
        <f t="shared" ref="DQ218:EF233" si="198">IF($I218=DQ$3,$X218,0)</f>
        <v>0</v>
      </c>
      <c r="DR218" s="169">
        <f t="shared" si="198"/>
        <v>0</v>
      </c>
      <c r="DS218" s="169">
        <f t="shared" si="198"/>
        <v>0</v>
      </c>
      <c r="DT218" s="169">
        <f t="shared" si="198"/>
        <v>0</v>
      </c>
      <c r="DU218" s="169">
        <f t="shared" si="198"/>
        <v>0</v>
      </c>
      <c r="DV218" s="169">
        <f t="shared" si="198"/>
        <v>0</v>
      </c>
      <c r="DW218" s="169">
        <f t="shared" si="198"/>
        <v>0</v>
      </c>
      <c r="DX218" s="169">
        <f t="shared" si="198"/>
        <v>0</v>
      </c>
      <c r="DY218" s="169">
        <f t="shared" si="198"/>
        <v>0</v>
      </c>
      <c r="DZ218" s="169">
        <f t="shared" si="198"/>
        <v>0</v>
      </c>
      <c r="EA218" s="169">
        <f t="shared" si="198"/>
        <v>0</v>
      </c>
      <c r="EB218" s="169">
        <f t="shared" si="198"/>
        <v>0</v>
      </c>
      <c r="EC218" s="169">
        <f t="shared" si="198"/>
        <v>0</v>
      </c>
      <c r="ED218" s="169">
        <f t="shared" si="198"/>
        <v>0</v>
      </c>
      <c r="EE218" s="169">
        <f t="shared" si="198"/>
        <v>0</v>
      </c>
      <c r="EF218" s="169">
        <f t="shared" si="198"/>
        <v>0</v>
      </c>
      <c r="EG218" s="169">
        <f t="shared" si="195"/>
        <v>0</v>
      </c>
      <c r="EH218" s="169">
        <f t="shared" si="195"/>
        <v>0</v>
      </c>
      <c r="EI218" s="169">
        <f t="shared" si="195"/>
        <v>0</v>
      </c>
      <c r="EJ218" s="169">
        <f t="shared" si="195"/>
        <v>0</v>
      </c>
      <c r="EK218" s="169">
        <f t="shared" si="195"/>
        <v>0</v>
      </c>
      <c r="EL218" s="169">
        <f t="shared" si="195"/>
        <v>0</v>
      </c>
      <c r="EM218" s="169">
        <f t="shared" si="195"/>
        <v>0</v>
      </c>
      <c r="EN218" s="169">
        <f t="shared" si="195"/>
        <v>0</v>
      </c>
      <c r="EP218" s="169">
        <f t="shared" si="192"/>
        <v>0</v>
      </c>
      <c r="EQ218" s="169">
        <f t="shared" si="192"/>
        <v>0</v>
      </c>
      <c r="ER218" s="169">
        <f t="shared" si="192"/>
        <v>0</v>
      </c>
      <c r="ES218" s="169">
        <f t="shared" si="192"/>
        <v>0</v>
      </c>
      <c r="ET218" s="169">
        <f t="shared" si="192"/>
        <v>0</v>
      </c>
      <c r="EU218" s="169">
        <f t="shared" si="192"/>
        <v>0</v>
      </c>
      <c r="EV218" s="169">
        <f t="shared" si="192"/>
        <v>0</v>
      </c>
      <c r="EW218" s="169">
        <f t="shared" si="192"/>
        <v>0</v>
      </c>
      <c r="EX218" s="169">
        <f t="shared" si="192"/>
        <v>0</v>
      </c>
      <c r="EY218" s="169">
        <f t="shared" si="192"/>
        <v>0</v>
      </c>
      <c r="EZ218" s="169">
        <f t="shared" si="192"/>
        <v>0</v>
      </c>
      <c r="FA218" s="169">
        <f t="shared" si="192"/>
        <v>0</v>
      </c>
      <c r="FB218" s="169">
        <f t="shared" si="192"/>
        <v>0</v>
      </c>
      <c r="FC218" s="169">
        <f t="shared" si="192"/>
        <v>0</v>
      </c>
      <c r="FD218" s="169">
        <f t="shared" si="192"/>
        <v>0</v>
      </c>
      <c r="FE218" s="169">
        <f t="shared" si="192"/>
        <v>0</v>
      </c>
      <c r="FF218" s="169">
        <f t="shared" si="196"/>
        <v>0</v>
      </c>
      <c r="FG218" s="169">
        <f t="shared" si="196"/>
        <v>0</v>
      </c>
      <c r="FH218" s="169">
        <f t="shared" si="196"/>
        <v>0</v>
      </c>
      <c r="FI218" s="169">
        <f t="shared" si="196"/>
        <v>0</v>
      </c>
      <c r="FJ218" s="169">
        <f t="shared" si="196"/>
        <v>0</v>
      </c>
      <c r="FK218" s="169">
        <f t="shared" si="196"/>
        <v>0</v>
      </c>
      <c r="FL218" s="169">
        <f t="shared" si="196"/>
        <v>0</v>
      </c>
      <c r="FM218" s="169">
        <f t="shared" si="196"/>
        <v>0</v>
      </c>
      <c r="FO218" s="169">
        <f t="shared" si="193"/>
        <v>0</v>
      </c>
      <c r="FP218" s="169">
        <f t="shared" si="193"/>
        <v>0</v>
      </c>
      <c r="FQ218" s="169">
        <f t="shared" si="193"/>
        <v>0</v>
      </c>
      <c r="FR218" s="169">
        <f t="shared" si="193"/>
        <v>0</v>
      </c>
      <c r="FS218" s="169">
        <f t="shared" si="193"/>
        <v>0</v>
      </c>
      <c r="FT218" s="169">
        <f t="shared" si="193"/>
        <v>0</v>
      </c>
      <c r="FU218" s="169">
        <f t="shared" si="193"/>
        <v>0</v>
      </c>
      <c r="FV218" s="169">
        <f t="shared" si="193"/>
        <v>0</v>
      </c>
      <c r="FW218" s="169">
        <f t="shared" si="193"/>
        <v>0</v>
      </c>
      <c r="FX218" s="169">
        <f t="shared" si="193"/>
        <v>0</v>
      </c>
      <c r="FY218" s="169">
        <f t="shared" si="193"/>
        <v>0</v>
      </c>
      <c r="FZ218" s="169">
        <f t="shared" si="193"/>
        <v>0</v>
      </c>
      <c r="GA218" s="169">
        <f t="shared" si="193"/>
        <v>0</v>
      </c>
      <c r="GB218" s="169">
        <f t="shared" si="193"/>
        <v>0</v>
      </c>
      <c r="GC218" s="169">
        <f t="shared" si="193"/>
        <v>0</v>
      </c>
      <c r="GD218" s="169">
        <f t="shared" si="193"/>
        <v>0</v>
      </c>
      <c r="GE218" s="169">
        <f t="shared" si="197"/>
        <v>0</v>
      </c>
      <c r="GF218" s="169">
        <f t="shared" si="197"/>
        <v>0</v>
      </c>
      <c r="GG218" s="169">
        <f t="shared" si="197"/>
        <v>0</v>
      </c>
      <c r="GH218" s="169">
        <f t="shared" si="197"/>
        <v>0</v>
      </c>
      <c r="GI218" s="169">
        <f t="shared" si="197"/>
        <v>0</v>
      </c>
      <c r="GJ218" s="169">
        <f t="shared" si="197"/>
        <v>0</v>
      </c>
      <c r="GK218" s="169">
        <f t="shared" si="197"/>
        <v>0</v>
      </c>
      <c r="GL218" s="169">
        <f t="shared" si="197"/>
        <v>0</v>
      </c>
    </row>
    <row r="219" spans="1:194" s="169" customFormat="1" ht="15" hidden="1">
      <c r="A219" s="499"/>
      <c r="B219" s="499"/>
      <c r="D219" s="662"/>
      <c r="E219" s="450"/>
      <c r="F219" s="450"/>
      <c r="G219" s="450"/>
      <c r="H219" s="500"/>
      <c r="I219" s="452"/>
      <c r="J219" s="453"/>
      <c r="K219" s="453"/>
      <c r="L219" s="450"/>
      <c r="M219" s="450"/>
      <c r="N219" s="454"/>
      <c r="O219" s="455">
        <f t="shared" si="167"/>
        <v>0</v>
      </c>
      <c r="P219" s="456"/>
      <c r="Q219" s="457">
        <f t="shared" si="168"/>
        <v>0</v>
      </c>
      <c r="R219" s="457">
        <f t="shared" si="169"/>
        <v>0</v>
      </c>
      <c r="S219" s="458" t="e">
        <f>#REF!</f>
        <v>#REF!</v>
      </c>
      <c r="T219" s="458">
        <v>113</v>
      </c>
      <c r="U219" s="458" t="e">
        <f t="shared" si="170"/>
        <v>#REF!</v>
      </c>
      <c r="V219" s="459"/>
      <c r="W219" s="459"/>
      <c r="X219" s="460">
        <f t="shared" si="171"/>
        <v>0</v>
      </c>
      <c r="Y219" s="461">
        <f t="shared" si="175"/>
        <v>0</v>
      </c>
      <c r="Z219" s="510"/>
      <c r="AA219" s="463"/>
      <c r="AB219" s="464"/>
      <c r="AC219" s="464"/>
      <c r="AD219" s="464"/>
      <c r="AE219" s="465"/>
      <c r="AF219" s="466">
        <f t="shared" si="176"/>
        <v>0</v>
      </c>
      <c r="AG219" s="488"/>
      <c r="AH219" s="469"/>
      <c r="AI219" s="469"/>
      <c r="AJ219" s="469"/>
      <c r="AK219" s="469"/>
      <c r="AL219" s="469"/>
      <c r="AM219" s="469"/>
      <c r="AN219" s="470"/>
      <c r="AO219" s="471">
        <f t="shared" si="177"/>
        <v>0</v>
      </c>
      <c r="AP219" s="497"/>
      <c r="AQ219" s="496"/>
      <c r="AR219" s="496"/>
      <c r="AS219" s="496"/>
      <c r="AT219" s="514"/>
      <c r="AU219" s="469"/>
      <c r="AV219" s="469"/>
      <c r="AW219" s="475"/>
      <c r="AX219" s="471">
        <f t="shared" si="178"/>
        <v>0</v>
      </c>
      <c r="AY219" s="497"/>
      <c r="AZ219" s="469"/>
      <c r="BA219" s="469"/>
      <c r="BB219" s="478"/>
      <c r="BC219" s="469"/>
      <c r="BD219" s="469"/>
      <c r="BE219" s="469"/>
      <c r="BF219" s="475"/>
      <c r="BG219" s="479">
        <f t="shared" si="147"/>
        <v>0</v>
      </c>
      <c r="BH219" s="480"/>
      <c r="BI219" s="481"/>
      <c r="BJ219" s="481"/>
      <c r="BK219" s="481"/>
      <c r="BL219" s="482"/>
      <c r="BM219" s="481"/>
      <c r="BN219" s="481"/>
      <c r="BO219" s="483"/>
      <c r="BP219" s="482">
        <f t="shared" si="194"/>
        <v>0</v>
      </c>
      <c r="BQ219" s="479">
        <f t="shared" si="155"/>
        <v>0</v>
      </c>
      <c r="BR219" s="480"/>
      <c r="BS219" s="481"/>
      <c r="BT219" s="481"/>
      <c r="BU219" s="481"/>
      <c r="BV219" s="482" t="str">
        <f t="shared" si="148"/>
        <v/>
      </c>
      <c r="BW219" s="481"/>
      <c r="BX219" s="481"/>
      <c r="BY219" s="483"/>
      <c r="BZ219" s="482">
        <f t="shared" si="161"/>
        <v>0</v>
      </c>
      <c r="CA219" s="479">
        <f t="shared" si="179"/>
        <v>0</v>
      </c>
      <c r="CB219" s="638"/>
      <c r="CC219" s="469"/>
      <c r="CD219" s="469"/>
      <c r="CE219" s="469"/>
      <c r="CF219" s="481"/>
      <c r="CG219" s="481"/>
      <c r="CH219" s="481"/>
      <c r="CI219" s="483"/>
      <c r="CJ219" s="485">
        <f t="shared" si="180"/>
        <v>0</v>
      </c>
      <c r="CK219" s="486">
        <f t="shared" si="172"/>
        <v>0</v>
      </c>
      <c r="CL219" s="479">
        <f t="shared" si="181"/>
        <v>0</v>
      </c>
      <c r="CM219" s="487"/>
      <c r="CN219" s="469"/>
      <c r="CO219" s="469"/>
      <c r="CP219" s="469"/>
      <c r="CQ219" s="469"/>
      <c r="CR219" s="469"/>
      <c r="CS219" s="485">
        <f t="shared" si="182"/>
        <v>0</v>
      </c>
      <c r="CT219" s="488"/>
      <c r="CU219" s="469"/>
      <c r="CV219" s="469"/>
      <c r="CW219" s="469"/>
      <c r="CX219" s="489"/>
      <c r="CY219" s="490"/>
      <c r="CZ219" s="491">
        <f t="shared" si="183"/>
        <v>0</v>
      </c>
      <c r="DA219" s="491">
        <f t="shared" si="162"/>
        <v>0</v>
      </c>
      <c r="DB219" s="491">
        <f t="shared" si="191"/>
        <v>0</v>
      </c>
      <c r="DC219" s="493">
        <f t="shared" si="163"/>
        <v>0</v>
      </c>
      <c r="DD219" s="494">
        <f t="shared" si="152"/>
        <v>0</v>
      </c>
      <c r="DE219" s="494">
        <f t="shared" si="151"/>
        <v>0</v>
      </c>
      <c r="DF219" s="494">
        <f t="shared" si="149"/>
        <v>0</v>
      </c>
      <c r="DG219" s="494">
        <f t="shared" si="164"/>
        <v>0</v>
      </c>
      <c r="DH219" s="494">
        <f t="shared" si="165"/>
        <v>0</v>
      </c>
      <c r="DI219" s="494">
        <f t="shared" si="156"/>
        <v>0</v>
      </c>
      <c r="DJ219" s="494">
        <f t="shared" si="166"/>
        <v>0</v>
      </c>
      <c r="DK219" s="494">
        <f t="shared" si="174"/>
        <v>0</v>
      </c>
      <c r="DL219" s="479">
        <f t="shared" si="157"/>
        <v>0</v>
      </c>
      <c r="DQ219" s="169">
        <f t="shared" si="198"/>
        <v>0</v>
      </c>
      <c r="DR219" s="169">
        <f t="shared" si="198"/>
        <v>0</v>
      </c>
      <c r="DS219" s="169">
        <f t="shared" si="198"/>
        <v>0</v>
      </c>
      <c r="DT219" s="169">
        <f t="shared" si="198"/>
        <v>0</v>
      </c>
      <c r="DU219" s="169">
        <f t="shared" si="198"/>
        <v>0</v>
      </c>
      <c r="DV219" s="169">
        <f t="shared" si="198"/>
        <v>0</v>
      </c>
      <c r="DW219" s="169">
        <f t="shared" si="198"/>
        <v>0</v>
      </c>
      <c r="DX219" s="169">
        <f t="shared" si="198"/>
        <v>0</v>
      </c>
      <c r="DY219" s="169">
        <f t="shared" si="198"/>
        <v>0</v>
      </c>
      <c r="DZ219" s="169">
        <f t="shared" si="198"/>
        <v>0</v>
      </c>
      <c r="EA219" s="169">
        <f t="shared" si="198"/>
        <v>0</v>
      </c>
      <c r="EB219" s="169">
        <f t="shared" si="198"/>
        <v>0</v>
      </c>
      <c r="EC219" s="169">
        <f t="shared" si="198"/>
        <v>0</v>
      </c>
      <c r="ED219" s="169">
        <f t="shared" si="198"/>
        <v>0</v>
      </c>
      <c r="EE219" s="169">
        <f t="shared" si="198"/>
        <v>0</v>
      </c>
      <c r="EF219" s="169">
        <f t="shared" si="198"/>
        <v>0</v>
      </c>
      <c r="EG219" s="169">
        <f t="shared" si="195"/>
        <v>0</v>
      </c>
      <c r="EH219" s="169">
        <f t="shared" si="195"/>
        <v>0</v>
      </c>
      <c r="EI219" s="169">
        <f t="shared" si="195"/>
        <v>0</v>
      </c>
      <c r="EJ219" s="169">
        <f t="shared" si="195"/>
        <v>0</v>
      </c>
      <c r="EK219" s="169">
        <f t="shared" si="195"/>
        <v>0</v>
      </c>
      <c r="EL219" s="169">
        <f t="shared" si="195"/>
        <v>0</v>
      </c>
      <c r="EM219" s="169">
        <f t="shared" si="195"/>
        <v>0</v>
      </c>
      <c r="EN219" s="169">
        <f t="shared" si="195"/>
        <v>0</v>
      </c>
      <c r="EP219" s="169">
        <f t="shared" si="192"/>
        <v>0</v>
      </c>
      <c r="EQ219" s="169">
        <f t="shared" si="192"/>
        <v>0</v>
      </c>
      <c r="ER219" s="169">
        <f t="shared" si="192"/>
        <v>0</v>
      </c>
      <c r="ES219" s="169">
        <f t="shared" si="192"/>
        <v>0</v>
      </c>
      <c r="ET219" s="169">
        <f t="shared" si="192"/>
        <v>0</v>
      </c>
      <c r="EU219" s="169">
        <f t="shared" si="192"/>
        <v>0</v>
      </c>
      <c r="EV219" s="169">
        <f t="shared" si="192"/>
        <v>0</v>
      </c>
      <c r="EW219" s="169">
        <f t="shared" si="192"/>
        <v>0</v>
      </c>
      <c r="EX219" s="169">
        <f t="shared" si="192"/>
        <v>0</v>
      </c>
      <c r="EY219" s="169">
        <f t="shared" si="192"/>
        <v>0</v>
      </c>
      <c r="EZ219" s="169">
        <f t="shared" si="192"/>
        <v>0</v>
      </c>
      <c r="FA219" s="169">
        <f t="shared" si="192"/>
        <v>0</v>
      </c>
      <c r="FB219" s="169">
        <f t="shared" si="192"/>
        <v>0</v>
      </c>
      <c r="FC219" s="169">
        <f t="shared" si="192"/>
        <v>0</v>
      </c>
      <c r="FD219" s="169">
        <f t="shared" si="192"/>
        <v>0</v>
      </c>
      <c r="FE219" s="169">
        <f>IF($I219=FE$3,$Y219,0)</f>
        <v>0</v>
      </c>
      <c r="FF219" s="169">
        <f t="shared" si="196"/>
        <v>0</v>
      </c>
      <c r="FG219" s="169">
        <f t="shared" si="196"/>
        <v>0</v>
      </c>
      <c r="FH219" s="169">
        <f t="shared" si="196"/>
        <v>0</v>
      </c>
      <c r="FI219" s="169">
        <f t="shared" si="196"/>
        <v>0</v>
      </c>
      <c r="FJ219" s="169">
        <f t="shared" si="196"/>
        <v>0</v>
      </c>
      <c r="FK219" s="169">
        <f t="shared" si="196"/>
        <v>0</v>
      </c>
      <c r="FL219" s="169">
        <f t="shared" si="196"/>
        <v>0</v>
      </c>
      <c r="FM219" s="169">
        <f t="shared" si="196"/>
        <v>0</v>
      </c>
      <c r="FO219" s="169">
        <f t="shared" si="193"/>
        <v>0</v>
      </c>
      <c r="FP219" s="169">
        <f t="shared" si="193"/>
        <v>0</v>
      </c>
      <c r="FQ219" s="169">
        <f t="shared" si="193"/>
        <v>0</v>
      </c>
      <c r="FR219" s="169">
        <f t="shared" si="193"/>
        <v>0</v>
      </c>
      <c r="FS219" s="169">
        <f t="shared" si="193"/>
        <v>0</v>
      </c>
      <c r="FT219" s="169">
        <f t="shared" si="193"/>
        <v>0</v>
      </c>
      <c r="FU219" s="169">
        <f t="shared" si="193"/>
        <v>0</v>
      </c>
      <c r="FV219" s="169">
        <f t="shared" si="193"/>
        <v>0</v>
      </c>
      <c r="FW219" s="169">
        <f t="shared" si="193"/>
        <v>0</v>
      </c>
      <c r="FX219" s="169">
        <f t="shared" si="193"/>
        <v>0</v>
      </c>
      <c r="FY219" s="169">
        <f t="shared" si="193"/>
        <v>0</v>
      </c>
      <c r="FZ219" s="169">
        <f t="shared" si="193"/>
        <v>0</v>
      </c>
      <c r="GA219" s="169">
        <f t="shared" si="193"/>
        <v>0</v>
      </c>
      <c r="GB219" s="169">
        <f t="shared" si="193"/>
        <v>0</v>
      </c>
      <c r="GC219" s="169">
        <f t="shared" si="193"/>
        <v>0</v>
      </c>
      <c r="GD219" s="169">
        <f>IF($I219=GD$3,$L219,0)</f>
        <v>0</v>
      </c>
      <c r="GE219" s="169">
        <f t="shared" si="197"/>
        <v>0</v>
      </c>
      <c r="GF219" s="169">
        <f t="shared" si="197"/>
        <v>0</v>
      </c>
      <c r="GG219" s="169">
        <f t="shared" si="197"/>
        <v>0</v>
      </c>
      <c r="GH219" s="169">
        <f t="shared" si="197"/>
        <v>0</v>
      </c>
      <c r="GI219" s="169">
        <f t="shared" si="197"/>
        <v>0</v>
      </c>
      <c r="GJ219" s="169">
        <f t="shared" si="197"/>
        <v>0</v>
      </c>
      <c r="GK219" s="169">
        <f t="shared" si="197"/>
        <v>0</v>
      </c>
      <c r="GL219" s="169">
        <f t="shared" si="197"/>
        <v>0</v>
      </c>
    </row>
    <row r="220" spans="1:194" s="169" customFormat="1" ht="15" hidden="1">
      <c r="A220" s="499"/>
      <c r="B220" s="499"/>
      <c r="D220" s="662"/>
      <c r="E220" s="450"/>
      <c r="F220" s="450"/>
      <c r="G220" s="450"/>
      <c r="H220" s="500"/>
      <c r="I220" s="452"/>
      <c r="J220" s="453"/>
      <c r="K220" s="453"/>
      <c r="L220" s="450"/>
      <c r="M220" s="450"/>
      <c r="N220" s="454"/>
      <c r="O220" s="455">
        <f t="shared" si="167"/>
        <v>0</v>
      </c>
      <c r="P220" s="456"/>
      <c r="Q220" s="457">
        <f t="shared" si="168"/>
        <v>0</v>
      </c>
      <c r="R220" s="457">
        <f t="shared" si="169"/>
        <v>0</v>
      </c>
      <c r="S220" s="458" t="e">
        <f>#REF!</f>
        <v>#REF!</v>
      </c>
      <c r="T220" s="458">
        <v>114</v>
      </c>
      <c r="U220" s="458" t="e">
        <f t="shared" si="170"/>
        <v>#REF!</v>
      </c>
      <c r="V220" s="459"/>
      <c r="W220" s="459"/>
      <c r="X220" s="460">
        <f t="shared" si="171"/>
        <v>0</v>
      </c>
      <c r="Y220" s="461">
        <f t="shared" si="175"/>
        <v>0</v>
      </c>
      <c r="Z220" s="510"/>
      <c r="AA220" s="463"/>
      <c r="AB220" s="464"/>
      <c r="AC220" s="464"/>
      <c r="AD220" s="464"/>
      <c r="AE220" s="465"/>
      <c r="AF220" s="466">
        <f t="shared" si="176"/>
        <v>0</v>
      </c>
      <c r="AG220" s="488"/>
      <c r="AH220" s="469"/>
      <c r="AI220" s="469"/>
      <c r="AJ220" s="469"/>
      <c r="AK220" s="469"/>
      <c r="AL220" s="469"/>
      <c r="AM220" s="469"/>
      <c r="AN220" s="470"/>
      <c r="AO220" s="471">
        <f t="shared" si="177"/>
        <v>0</v>
      </c>
      <c r="AP220" s="497"/>
      <c r="AQ220" s="496"/>
      <c r="AR220" s="496"/>
      <c r="AS220" s="496"/>
      <c r="AT220" s="514"/>
      <c r="AU220" s="469"/>
      <c r="AV220" s="469"/>
      <c r="AW220" s="475"/>
      <c r="AX220" s="471">
        <f t="shared" si="178"/>
        <v>0</v>
      </c>
      <c r="AY220" s="497"/>
      <c r="AZ220" s="469"/>
      <c r="BA220" s="469"/>
      <c r="BB220" s="478"/>
      <c r="BC220" s="469"/>
      <c r="BD220" s="469"/>
      <c r="BE220" s="469"/>
      <c r="BF220" s="475"/>
      <c r="BG220" s="479">
        <f t="shared" si="147"/>
        <v>0</v>
      </c>
      <c r="BH220" s="480"/>
      <c r="BI220" s="481"/>
      <c r="BJ220" s="481"/>
      <c r="BK220" s="481"/>
      <c r="BL220" s="482"/>
      <c r="BM220" s="481"/>
      <c r="BN220" s="481"/>
      <c r="BO220" s="483"/>
      <c r="BP220" s="482">
        <f t="shared" si="194"/>
        <v>0</v>
      </c>
      <c r="BQ220" s="479">
        <f t="shared" si="155"/>
        <v>0</v>
      </c>
      <c r="BR220" s="480"/>
      <c r="BS220" s="481"/>
      <c r="BT220" s="481"/>
      <c r="BU220" s="481"/>
      <c r="BV220" s="482" t="str">
        <f t="shared" si="148"/>
        <v/>
      </c>
      <c r="BW220" s="481"/>
      <c r="BX220" s="481"/>
      <c r="BY220" s="483"/>
      <c r="BZ220" s="482">
        <f t="shared" si="161"/>
        <v>0</v>
      </c>
      <c r="CA220" s="479">
        <f t="shared" si="179"/>
        <v>0</v>
      </c>
      <c r="CB220" s="638"/>
      <c r="CC220" s="469"/>
      <c r="CD220" s="469"/>
      <c r="CE220" s="469"/>
      <c r="CF220" s="481"/>
      <c r="CG220" s="481"/>
      <c r="CH220" s="481"/>
      <c r="CI220" s="483"/>
      <c r="CJ220" s="485">
        <f t="shared" si="180"/>
        <v>0</v>
      </c>
      <c r="CK220" s="486">
        <f t="shared" si="172"/>
        <v>0</v>
      </c>
      <c r="CL220" s="479">
        <f t="shared" si="181"/>
        <v>0</v>
      </c>
      <c r="CM220" s="487"/>
      <c r="CN220" s="469"/>
      <c r="CO220" s="469"/>
      <c r="CP220" s="469"/>
      <c r="CQ220" s="469"/>
      <c r="CR220" s="469"/>
      <c r="CS220" s="485">
        <f t="shared" si="182"/>
        <v>0</v>
      </c>
      <c r="CT220" s="488"/>
      <c r="CU220" s="469"/>
      <c r="CV220" s="469"/>
      <c r="CW220" s="469"/>
      <c r="CX220" s="489"/>
      <c r="CY220" s="490"/>
      <c r="CZ220" s="491">
        <f t="shared" si="183"/>
        <v>0</v>
      </c>
      <c r="DA220" s="491">
        <f t="shared" si="162"/>
        <v>0</v>
      </c>
      <c r="DB220" s="491">
        <f t="shared" si="191"/>
        <v>0</v>
      </c>
      <c r="DC220" s="493">
        <f t="shared" si="163"/>
        <v>0</v>
      </c>
      <c r="DD220" s="494">
        <f t="shared" si="152"/>
        <v>0</v>
      </c>
      <c r="DE220" s="494">
        <f t="shared" si="151"/>
        <v>0</v>
      </c>
      <c r="DF220" s="494">
        <f t="shared" si="149"/>
        <v>0</v>
      </c>
      <c r="DG220" s="494">
        <f t="shared" si="164"/>
        <v>0</v>
      </c>
      <c r="DH220" s="494">
        <f t="shared" si="165"/>
        <v>0</v>
      </c>
      <c r="DI220" s="494">
        <f t="shared" si="156"/>
        <v>0</v>
      </c>
      <c r="DJ220" s="494">
        <f t="shared" si="166"/>
        <v>0</v>
      </c>
      <c r="DK220" s="494">
        <f t="shared" si="174"/>
        <v>0</v>
      </c>
      <c r="DL220" s="479">
        <f t="shared" si="157"/>
        <v>0</v>
      </c>
      <c r="DQ220" s="169">
        <f t="shared" si="198"/>
        <v>0</v>
      </c>
      <c r="DR220" s="169">
        <f t="shared" si="198"/>
        <v>0</v>
      </c>
      <c r="DS220" s="169">
        <f t="shared" si="198"/>
        <v>0</v>
      </c>
      <c r="DT220" s="169">
        <f t="shared" si="198"/>
        <v>0</v>
      </c>
      <c r="DU220" s="169">
        <f t="shared" si="198"/>
        <v>0</v>
      </c>
      <c r="DV220" s="169">
        <f t="shared" si="198"/>
        <v>0</v>
      </c>
      <c r="DW220" s="169">
        <f t="shared" si="198"/>
        <v>0</v>
      </c>
      <c r="DX220" s="169">
        <f t="shared" si="198"/>
        <v>0</v>
      </c>
      <c r="DY220" s="169">
        <f t="shared" si="198"/>
        <v>0</v>
      </c>
      <c r="DZ220" s="169">
        <f t="shared" si="198"/>
        <v>0</v>
      </c>
      <c r="EA220" s="169">
        <f t="shared" si="198"/>
        <v>0</v>
      </c>
      <c r="EB220" s="169">
        <f t="shared" si="198"/>
        <v>0</v>
      </c>
      <c r="EC220" s="169">
        <f t="shared" si="198"/>
        <v>0</v>
      </c>
      <c r="ED220" s="169">
        <f t="shared" si="198"/>
        <v>0</v>
      </c>
      <c r="EE220" s="169">
        <f t="shared" si="198"/>
        <v>0</v>
      </c>
      <c r="EF220" s="169">
        <f t="shared" si="198"/>
        <v>0</v>
      </c>
      <c r="EG220" s="169">
        <f t="shared" si="195"/>
        <v>0</v>
      </c>
      <c r="EH220" s="169">
        <f t="shared" si="195"/>
        <v>0</v>
      </c>
      <c r="EI220" s="169">
        <f t="shared" si="195"/>
        <v>0</v>
      </c>
      <c r="EJ220" s="169">
        <f t="shared" si="195"/>
        <v>0</v>
      </c>
      <c r="EK220" s="169">
        <f t="shared" si="195"/>
        <v>0</v>
      </c>
      <c r="EL220" s="169">
        <f t="shared" si="195"/>
        <v>0</v>
      </c>
      <c r="EM220" s="169">
        <f t="shared" si="195"/>
        <v>0</v>
      </c>
      <c r="EN220" s="169">
        <f t="shared" si="195"/>
        <v>0</v>
      </c>
      <c r="EP220" s="169">
        <f t="shared" ref="EP220:FE235" si="199">IF($I220=EP$3,$Y220,0)</f>
        <v>0</v>
      </c>
      <c r="EQ220" s="169">
        <f t="shared" si="199"/>
        <v>0</v>
      </c>
      <c r="ER220" s="169">
        <f t="shared" si="199"/>
        <v>0</v>
      </c>
      <c r="ES220" s="169">
        <f t="shared" si="199"/>
        <v>0</v>
      </c>
      <c r="ET220" s="169">
        <f t="shared" si="199"/>
        <v>0</v>
      </c>
      <c r="EU220" s="169">
        <f t="shared" si="199"/>
        <v>0</v>
      </c>
      <c r="EV220" s="169">
        <f t="shared" si="199"/>
        <v>0</v>
      </c>
      <c r="EW220" s="169">
        <f t="shared" si="199"/>
        <v>0</v>
      </c>
      <c r="EX220" s="169">
        <f t="shared" si="199"/>
        <v>0</v>
      </c>
      <c r="EY220" s="169">
        <f t="shared" si="199"/>
        <v>0</v>
      </c>
      <c r="EZ220" s="169">
        <f t="shared" si="199"/>
        <v>0</v>
      </c>
      <c r="FA220" s="169">
        <f t="shared" si="199"/>
        <v>0</v>
      </c>
      <c r="FB220" s="169">
        <f t="shared" si="199"/>
        <v>0</v>
      </c>
      <c r="FC220" s="169">
        <f t="shared" si="199"/>
        <v>0</v>
      </c>
      <c r="FD220" s="169">
        <f t="shared" si="199"/>
        <v>0</v>
      </c>
      <c r="FE220" s="169">
        <f t="shared" si="199"/>
        <v>0</v>
      </c>
      <c r="FF220" s="169">
        <f t="shared" si="196"/>
        <v>0</v>
      </c>
      <c r="FG220" s="169">
        <f t="shared" si="196"/>
        <v>0</v>
      </c>
      <c r="FH220" s="169">
        <f t="shared" si="196"/>
        <v>0</v>
      </c>
      <c r="FI220" s="169">
        <f t="shared" si="196"/>
        <v>0</v>
      </c>
      <c r="FJ220" s="169">
        <f t="shared" si="196"/>
        <v>0</v>
      </c>
      <c r="FK220" s="169">
        <f t="shared" si="196"/>
        <v>0</v>
      </c>
      <c r="FL220" s="169">
        <f t="shared" si="196"/>
        <v>0</v>
      </c>
      <c r="FM220" s="169">
        <f t="shared" si="196"/>
        <v>0</v>
      </c>
      <c r="FO220" s="169">
        <f t="shared" ref="FO220:GD235" si="200">IF($I220=FO$3,$L220,0)</f>
        <v>0</v>
      </c>
      <c r="FP220" s="169">
        <f t="shared" si="200"/>
        <v>0</v>
      </c>
      <c r="FQ220" s="169">
        <f t="shared" si="200"/>
        <v>0</v>
      </c>
      <c r="FR220" s="169">
        <f t="shared" si="200"/>
        <v>0</v>
      </c>
      <c r="FS220" s="169">
        <f t="shared" si="200"/>
        <v>0</v>
      </c>
      <c r="FT220" s="169">
        <f t="shared" si="200"/>
        <v>0</v>
      </c>
      <c r="FU220" s="169">
        <f t="shared" si="200"/>
        <v>0</v>
      </c>
      <c r="FV220" s="169">
        <f t="shared" si="200"/>
        <v>0</v>
      </c>
      <c r="FW220" s="169">
        <f t="shared" si="200"/>
        <v>0</v>
      </c>
      <c r="FX220" s="169">
        <f t="shared" si="200"/>
        <v>0</v>
      </c>
      <c r="FY220" s="169">
        <f t="shared" si="200"/>
        <v>0</v>
      </c>
      <c r="FZ220" s="169">
        <f t="shared" si="200"/>
        <v>0</v>
      </c>
      <c r="GA220" s="169">
        <f t="shared" si="200"/>
        <v>0</v>
      </c>
      <c r="GB220" s="169">
        <f t="shared" si="200"/>
        <v>0</v>
      </c>
      <c r="GC220" s="169">
        <f t="shared" si="200"/>
        <v>0</v>
      </c>
      <c r="GD220" s="169">
        <f t="shared" si="200"/>
        <v>0</v>
      </c>
      <c r="GE220" s="169">
        <f t="shared" si="197"/>
        <v>0</v>
      </c>
      <c r="GF220" s="169">
        <f t="shared" si="197"/>
        <v>0</v>
      </c>
      <c r="GG220" s="169">
        <f t="shared" si="197"/>
        <v>0</v>
      </c>
      <c r="GH220" s="169">
        <f t="shared" si="197"/>
        <v>0</v>
      </c>
      <c r="GI220" s="169">
        <f t="shared" si="197"/>
        <v>0</v>
      </c>
      <c r="GJ220" s="169">
        <f t="shared" si="197"/>
        <v>0</v>
      </c>
      <c r="GK220" s="169">
        <f t="shared" si="197"/>
        <v>0</v>
      </c>
      <c r="GL220" s="169">
        <f t="shared" si="197"/>
        <v>0</v>
      </c>
    </row>
    <row r="221" spans="1:194" s="169" customFormat="1" ht="15" hidden="1">
      <c r="A221" s="499"/>
      <c r="B221" s="499"/>
      <c r="D221" s="662"/>
      <c r="E221" s="450"/>
      <c r="F221" s="450"/>
      <c r="G221" s="450"/>
      <c r="H221" s="500"/>
      <c r="I221" s="452"/>
      <c r="J221" s="453"/>
      <c r="K221" s="453"/>
      <c r="L221" s="450"/>
      <c r="M221" s="450"/>
      <c r="N221" s="454"/>
      <c r="O221" s="455">
        <f t="shared" si="167"/>
        <v>0</v>
      </c>
      <c r="P221" s="456"/>
      <c r="Q221" s="457">
        <f t="shared" si="168"/>
        <v>0</v>
      </c>
      <c r="R221" s="457">
        <f t="shared" si="169"/>
        <v>0</v>
      </c>
      <c r="S221" s="458" t="e">
        <f>#REF!</f>
        <v>#REF!</v>
      </c>
      <c r="T221" s="458">
        <v>115</v>
      </c>
      <c r="U221" s="458" t="e">
        <f t="shared" si="170"/>
        <v>#REF!</v>
      </c>
      <c r="V221" s="459"/>
      <c r="W221" s="459"/>
      <c r="X221" s="460">
        <f t="shared" si="171"/>
        <v>0</v>
      </c>
      <c r="Y221" s="461">
        <f t="shared" si="175"/>
        <v>0</v>
      </c>
      <c r="Z221" s="510"/>
      <c r="AA221" s="463"/>
      <c r="AB221" s="464"/>
      <c r="AC221" s="464"/>
      <c r="AD221" s="464"/>
      <c r="AE221" s="465"/>
      <c r="AF221" s="466">
        <f t="shared" si="176"/>
        <v>0</v>
      </c>
      <c r="AG221" s="488"/>
      <c r="AH221" s="469"/>
      <c r="AI221" s="469"/>
      <c r="AJ221" s="469"/>
      <c r="AK221" s="469"/>
      <c r="AL221" s="469"/>
      <c r="AM221" s="469"/>
      <c r="AN221" s="470"/>
      <c r="AO221" s="471">
        <f t="shared" si="177"/>
        <v>0</v>
      </c>
      <c r="AP221" s="497"/>
      <c r="AQ221" s="496"/>
      <c r="AR221" s="496"/>
      <c r="AS221" s="496"/>
      <c r="AT221" s="514"/>
      <c r="AU221" s="469"/>
      <c r="AV221" s="469"/>
      <c r="AW221" s="475"/>
      <c r="AX221" s="471">
        <f t="shared" si="178"/>
        <v>0</v>
      </c>
      <c r="AY221" s="497"/>
      <c r="AZ221" s="469"/>
      <c r="BA221" s="469"/>
      <c r="BB221" s="478"/>
      <c r="BC221" s="469"/>
      <c r="BD221" s="469"/>
      <c r="BE221" s="469"/>
      <c r="BF221" s="475"/>
      <c r="BG221" s="479">
        <f t="shared" si="147"/>
        <v>0</v>
      </c>
      <c r="BH221" s="480"/>
      <c r="BI221" s="481"/>
      <c r="BJ221" s="481"/>
      <c r="BK221" s="481"/>
      <c r="BL221" s="482"/>
      <c r="BM221" s="481"/>
      <c r="BN221" s="481"/>
      <c r="BO221" s="483"/>
      <c r="BP221" s="482">
        <f t="shared" si="194"/>
        <v>0</v>
      </c>
      <c r="BQ221" s="479">
        <f t="shared" si="155"/>
        <v>0</v>
      </c>
      <c r="BR221" s="480"/>
      <c r="BS221" s="481"/>
      <c r="BT221" s="481"/>
      <c r="BU221" s="481"/>
      <c r="BV221" s="482" t="str">
        <f t="shared" si="148"/>
        <v/>
      </c>
      <c r="BW221" s="481"/>
      <c r="BX221" s="481"/>
      <c r="BY221" s="483"/>
      <c r="BZ221" s="482">
        <f t="shared" si="161"/>
        <v>0</v>
      </c>
      <c r="CA221" s="479">
        <f t="shared" si="179"/>
        <v>0</v>
      </c>
      <c r="CB221" s="638"/>
      <c r="CC221" s="469"/>
      <c r="CD221" s="469"/>
      <c r="CE221" s="469"/>
      <c r="CF221" s="481"/>
      <c r="CG221" s="481"/>
      <c r="CH221" s="481"/>
      <c r="CI221" s="483"/>
      <c r="CJ221" s="485">
        <f t="shared" si="180"/>
        <v>0</v>
      </c>
      <c r="CK221" s="486">
        <f t="shared" si="172"/>
        <v>0</v>
      </c>
      <c r="CL221" s="479">
        <f t="shared" si="181"/>
        <v>0</v>
      </c>
      <c r="CM221" s="487"/>
      <c r="CN221" s="469"/>
      <c r="CO221" s="469"/>
      <c r="CP221" s="469"/>
      <c r="CQ221" s="469"/>
      <c r="CR221" s="469"/>
      <c r="CS221" s="485">
        <f t="shared" si="182"/>
        <v>0</v>
      </c>
      <c r="CT221" s="488"/>
      <c r="CU221" s="469"/>
      <c r="CV221" s="469"/>
      <c r="CW221" s="469"/>
      <c r="CX221" s="489"/>
      <c r="CY221" s="490"/>
      <c r="CZ221" s="491">
        <f t="shared" si="183"/>
        <v>0</v>
      </c>
      <c r="DA221" s="491">
        <f t="shared" si="162"/>
        <v>0</v>
      </c>
      <c r="DB221" s="491">
        <f t="shared" si="191"/>
        <v>0</v>
      </c>
      <c r="DC221" s="493">
        <f t="shared" si="163"/>
        <v>0</v>
      </c>
      <c r="DD221" s="494">
        <f t="shared" si="152"/>
        <v>0</v>
      </c>
      <c r="DE221" s="494">
        <f t="shared" si="151"/>
        <v>0</v>
      </c>
      <c r="DF221" s="494">
        <f t="shared" si="149"/>
        <v>0</v>
      </c>
      <c r="DG221" s="494">
        <f t="shared" si="164"/>
        <v>0</v>
      </c>
      <c r="DH221" s="494">
        <f t="shared" si="165"/>
        <v>0</v>
      </c>
      <c r="DI221" s="494">
        <f t="shared" si="156"/>
        <v>0</v>
      </c>
      <c r="DJ221" s="494">
        <f t="shared" si="166"/>
        <v>0</v>
      </c>
      <c r="DK221" s="494">
        <f t="shared" si="174"/>
        <v>0</v>
      </c>
      <c r="DL221" s="479">
        <f t="shared" si="157"/>
        <v>0</v>
      </c>
      <c r="DQ221" s="169">
        <f t="shared" si="198"/>
        <v>0</v>
      </c>
      <c r="DR221" s="169">
        <f t="shared" si="198"/>
        <v>0</v>
      </c>
      <c r="DS221" s="169">
        <f t="shared" si="198"/>
        <v>0</v>
      </c>
      <c r="DT221" s="169">
        <f t="shared" si="198"/>
        <v>0</v>
      </c>
      <c r="DU221" s="169">
        <f t="shared" si="198"/>
        <v>0</v>
      </c>
      <c r="DV221" s="169">
        <f t="shared" si="198"/>
        <v>0</v>
      </c>
      <c r="DW221" s="169">
        <f t="shared" si="198"/>
        <v>0</v>
      </c>
      <c r="DX221" s="169">
        <f t="shared" si="198"/>
        <v>0</v>
      </c>
      <c r="DY221" s="169">
        <f t="shared" si="198"/>
        <v>0</v>
      </c>
      <c r="DZ221" s="169">
        <f t="shared" si="198"/>
        <v>0</v>
      </c>
      <c r="EA221" s="169">
        <f t="shared" si="198"/>
        <v>0</v>
      </c>
      <c r="EB221" s="169">
        <f t="shared" si="198"/>
        <v>0</v>
      </c>
      <c r="EC221" s="169">
        <f t="shared" si="198"/>
        <v>0</v>
      </c>
      <c r="ED221" s="169">
        <f t="shared" si="198"/>
        <v>0</v>
      </c>
      <c r="EE221" s="169">
        <f t="shared" si="198"/>
        <v>0</v>
      </c>
      <c r="EF221" s="169">
        <f t="shared" si="198"/>
        <v>0</v>
      </c>
      <c r="EG221" s="169">
        <f t="shared" si="195"/>
        <v>0</v>
      </c>
      <c r="EH221" s="169">
        <f t="shared" si="195"/>
        <v>0</v>
      </c>
      <c r="EI221" s="169">
        <f t="shared" si="195"/>
        <v>0</v>
      </c>
      <c r="EJ221" s="169">
        <f t="shared" si="195"/>
        <v>0</v>
      </c>
      <c r="EK221" s="169">
        <f t="shared" si="195"/>
        <v>0</v>
      </c>
      <c r="EL221" s="169">
        <f t="shared" si="195"/>
        <v>0</v>
      </c>
      <c r="EM221" s="169">
        <f t="shared" si="195"/>
        <v>0</v>
      </c>
      <c r="EN221" s="169">
        <f t="shared" si="195"/>
        <v>0</v>
      </c>
      <c r="EP221" s="169">
        <f t="shared" si="199"/>
        <v>0</v>
      </c>
      <c r="EQ221" s="169">
        <f t="shared" si="199"/>
        <v>0</v>
      </c>
      <c r="ER221" s="169">
        <f t="shared" si="199"/>
        <v>0</v>
      </c>
      <c r="ES221" s="169">
        <f t="shared" si="199"/>
        <v>0</v>
      </c>
      <c r="ET221" s="169">
        <f t="shared" si="199"/>
        <v>0</v>
      </c>
      <c r="EU221" s="169">
        <f t="shared" si="199"/>
        <v>0</v>
      </c>
      <c r="EV221" s="169">
        <f t="shared" si="199"/>
        <v>0</v>
      </c>
      <c r="EW221" s="169">
        <f t="shared" si="199"/>
        <v>0</v>
      </c>
      <c r="EX221" s="169">
        <f t="shared" si="199"/>
        <v>0</v>
      </c>
      <c r="EY221" s="169">
        <f t="shared" si="199"/>
        <v>0</v>
      </c>
      <c r="EZ221" s="169">
        <f t="shared" si="199"/>
        <v>0</v>
      </c>
      <c r="FA221" s="169">
        <f t="shared" si="199"/>
        <v>0</v>
      </c>
      <c r="FB221" s="169">
        <f t="shared" si="199"/>
        <v>0</v>
      </c>
      <c r="FC221" s="169">
        <f t="shared" si="199"/>
        <v>0</v>
      </c>
      <c r="FD221" s="169">
        <f t="shared" si="199"/>
        <v>0</v>
      </c>
      <c r="FE221" s="169">
        <f t="shared" si="199"/>
        <v>0</v>
      </c>
      <c r="FF221" s="169">
        <f t="shared" si="196"/>
        <v>0</v>
      </c>
      <c r="FG221" s="169">
        <f t="shared" si="196"/>
        <v>0</v>
      </c>
      <c r="FH221" s="169">
        <f t="shared" si="196"/>
        <v>0</v>
      </c>
      <c r="FI221" s="169">
        <f t="shared" si="196"/>
        <v>0</v>
      </c>
      <c r="FJ221" s="169">
        <f t="shared" si="196"/>
        <v>0</v>
      </c>
      <c r="FK221" s="169">
        <f t="shared" si="196"/>
        <v>0</v>
      </c>
      <c r="FL221" s="169">
        <f t="shared" si="196"/>
        <v>0</v>
      </c>
      <c r="FM221" s="169">
        <f t="shared" si="196"/>
        <v>0</v>
      </c>
      <c r="FO221" s="169">
        <f t="shared" si="200"/>
        <v>0</v>
      </c>
      <c r="FP221" s="169">
        <f t="shared" si="200"/>
        <v>0</v>
      </c>
      <c r="FQ221" s="169">
        <f t="shared" si="200"/>
        <v>0</v>
      </c>
      <c r="FR221" s="169">
        <f t="shared" si="200"/>
        <v>0</v>
      </c>
      <c r="FS221" s="169">
        <f t="shared" si="200"/>
        <v>0</v>
      </c>
      <c r="FT221" s="169">
        <f t="shared" si="200"/>
        <v>0</v>
      </c>
      <c r="FU221" s="169">
        <f t="shared" si="200"/>
        <v>0</v>
      </c>
      <c r="FV221" s="169">
        <f t="shared" si="200"/>
        <v>0</v>
      </c>
      <c r="FW221" s="169">
        <f t="shared" si="200"/>
        <v>0</v>
      </c>
      <c r="FX221" s="169">
        <f t="shared" si="200"/>
        <v>0</v>
      </c>
      <c r="FY221" s="169">
        <f t="shared" si="200"/>
        <v>0</v>
      </c>
      <c r="FZ221" s="169">
        <f t="shared" si="200"/>
        <v>0</v>
      </c>
      <c r="GA221" s="169">
        <f t="shared" si="200"/>
        <v>0</v>
      </c>
      <c r="GB221" s="169">
        <f t="shared" si="200"/>
        <v>0</v>
      </c>
      <c r="GC221" s="169">
        <f t="shared" si="200"/>
        <v>0</v>
      </c>
      <c r="GD221" s="169">
        <f t="shared" si="200"/>
        <v>0</v>
      </c>
      <c r="GE221" s="169">
        <f t="shared" si="197"/>
        <v>0</v>
      </c>
      <c r="GF221" s="169">
        <f t="shared" si="197"/>
        <v>0</v>
      </c>
      <c r="GG221" s="169">
        <f t="shared" si="197"/>
        <v>0</v>
      </c>
      <c r="GH221" s="169">
        <f t="shared" si="197"/>
        <v>0</v>
      </c>
      <c r="GI221" s="169">
        <f t="shared" si="197"/>
        <v>0</v>
      </c>
      <c r="GJ221" s="169">
        <f t="shared" si="197"/>
        <v>0</v>
      </c>
      <c r="GK221" s="169">
        <f t="shared" si="197"/>
        <v>0</v>
      </c>
      <c r="GL221" s="169">
        <f t="shared" si="197"/>
        <v>0</v>
      </c>
    </row>
    <row r="222" spans="1:194" s="169" customFormat="1" ht="15" hidden="1">
      <c r="A222" s="499"/>
      <c r="B222" s="499"/>
      <c r="D222" s="662"/>
      <c r="E222" s="450"/>
      <c r="F222" s="450"/>
      <c r="G222" s="450"/>
      <c r="H222" s="500"/>
      <c r="I222" s="452"/>
      <c r="J222" s="453"/>
      <c r="K222" s="453"/>
      <c r="L222" s="450"/>
      <c r="M222" s="450"/>
      <c r="N222" s="454"/>
      <c r="O222" s="455">
        <f t="shared" si="167"/>
        <v>0</v>
      </c>
      <c r="P222" s="456"/>
      <c r="Q222" s="457">
        <f t="shared" si="168"/>
        <v>0</v>
      </c>
      <c r="R222" s="457">
        <f t="shared" si="169"/>
        <v>0</v>
      </c>
      <c r="S222" s="458" t="e">
        <f>#REF!</f>
        <v>#REF!</v>
      </c>
      <c r="T222" s="458">
        <v>116</v>
      </c>
      <c r="U222" s="458" t="e">
        <f t="shared" si="170"/>
        <v>#REF!</v>
      </c>
      <c r="V222" s="459"/>
      <c r="W222" s="459"/>
      <c r="X222" s="460">
        <f t="shared" si="171"/>
        <v>0</v>
      </c>
      <c r="Y222" s="461">
        <f t="shared" si="175"/>
        <v>0</v>
      </c>
      <c r="Z222" s="510"/>
      <c r="AA222" s="463"/>
      <c r="AB222" s="464"/>
      <c r="AC222" s="464"/>
      <c r="AD222" s="464"/>
      <c r="AE222" s="465"/>
      <c r="AF222" s="466">
        <f t="shared" si="176"/>
        <v>0</v>
      </c>
      <c r="AG222" s="488"/>
      <c r="AH222" s="469"/>
      <c r="AI222" s="469"/>
      <c r="AJ222" s="469"/>
      <c r="AK222" s="469"/>
      <c r="AL222" s="469"/>
      <c r="AM222" s="469"/>
      <c r="AN222" s="470"/>
      <c r="AO222" s="471">
        <f t="shared" si="177"/>
        <v>0</v>
      </c>
      <c r="AP222" s="497"/>
      <c r="AQ222" s="496"/>
      <c r="AR222" s="496"/>
      <c r="AS222" s="496"/>
      <c r="AT222" s="514"/>
      <c r="AU222" s="469"/>
      <c r="AV222" s="469"/>
      <c r="AW222" s="475"/>
      <c r="AX222" s="471">
        <f t="shared" si="178"/>
        <v>0</v>
      </c>
      <c r="AY222" s="497"/>
      <c r="AZ222" s="469"/>
      <c r="BA222" s="469"/>
      <c r="BB222" s="478"/>
      <c r="BC222" s="469"/>
      <c r="BD222" s="469"/>
      <c r="BE222" s="469"/>
      <c r="BF222" s="475"/>
      <c r="BG222" s="479">
        <f t="shared" si="147"/>
        <v>0</v>
      </c>
      <c r="BH222" s="480"/>
      <c r="BI222" s="481"/>
      <c r="BJ222" s="481"/>
      <c r="BK222" s="481"/>
      <c r="BL222" s="482"/>
      <c r="BM222" s="481"/>
      <c r="BN222" s="481"/>
      <c r="BO222" s="483"/>
      <c r="BP222" s="482">
        <f t="shared" si="194"/>
        <v>0</v>
      </c>
      <c r="BQ222" s="479">
        <f t="shared" si="155"/>
        <v>0</v>
      </c>
      <c r="BR222" s="480"/>
      <c r="BS222" s="481"/>
      <c r="BT222" s="481"/>
      <c r="BU222" s="481"/>
      <c r="BV222" s="482" t="str">
        <f t="shared" si="148"/>
        <v/>
      </c>
      <c r="BW222" s="481"/>
      <c r="BX222" s="481"/>
      <c r="BY222" s="483"/>
      <c r="BZ222" s="482">
        <f t="shared" si="161"/>
        <v>0</v>
      </c>
      <c r="CA222" s="479">
        <f t="shared" si="179"/>
        <v>0</v>
      </c>
      <c r="CB222" s="638"/>
      <c r="CC222" s="469"/>
      <c r="CD222" s="469"/>
      <c r="CE222" s="469"/>
      <c r="CF222" s="481"/>
      <c r="CG222" s="481"/>
      <c r="CH222" s="481"/>
      <c r="CI222" s="483"/>
      <c r="CJ222" s="485">
        <f t="shared" si="180"/>
        <v>0</v>
      </c>
      <c r="CK222" s="486">
        <f t="shared" si="172"/>
        <v>0</v>
      </c>
      <c r="CL222" s="479">
        <f t="shared" si="181"/>
        <v>0</v>
      </c>
      <c r="CM222" s="487"/>
      <c r="CN222" s="469"/>
      <c r="CO222" s="469"/>
      <c r="CP222" s="469"/>
      <c r="CQ222" s="469"/>
      <c r="CR222" s="469"/>
      <c r="CS222" s="485">
        <f t="shared" si="182"/>
        <v>0</v>
      </c>
      <c r="CT222" s="488"/>
      <c r="CU222" s="469"/>
      <c r="CV222" s="469"/>
      <c r="CW222" s="469"/>
      <c r="CX222" s="489"/>
      <c r="CY222" s="490"/>
      <c r="CZ222" s="491">
        <f t="shared" si="183"/>
        <v>0</v>
      </c>
      <c r="DA222" s="491">
        <f t="shared" si="162"/>
        <v>0</v>
      </c>
      <c r="DB222" s="491">
        <f t="shared" si="191"/>
        <v>0</v>
      </c>
      <c r="DC222" s="493">
        <f t="shared" si="163"/>
        <v>0</v>
      </c>
      <c r="DD222" s="494">
        <f t="shared" si="152"/>
        <v>0</v>
      </c>
      <c r="DE222" s="494">
        <f t="shared" si="151"/>
        <v>0</v>
      </c>
      <c r="DF222" s="494">
        <f t="shared" si="149"/>
        <v>0</v>
      </c>
      <c r="DG222" s="494">
        <f t="shared" si="164"/>
        <v>0</v>
      </c>
      <c r="DH222" s="494">
        <f t="shared" si="165"/>
        <v>0</v>
      </c>
      <c r="DI222" s="494">
        <f t="shared" si="156"/>
        <v>0</v>
      </c>
      <c r="DJ222" s="494">
        <f t="shared" si="166"/>
        <v>0</v>
      </c>
      <c r="DK222" s="494">
        <f t="shared" si="174"/>
        <v>0</v>
      </c>
      <c r="DL222" s="479">
        <f t="shared" si="157"/>
        <v>0</v>
      </c>
      <c r="DQ222" s="169">
        <f t="shared" si="198"/>
        <v>0</v>
      </c>
      <c r="DR222" s="169">
        <f t="shared" si="198"/>
        <v>0</v>
      </c>
      <c r="DS222" s="169">
        <f t="shared" si="198"/>
        <v>0</v>
      </c>
      <c r="DT222" s="169">
        <f t="shared" si="198"/>
        <v>0</v>
      </c>
      <c r="DU222" s="169">
        <f t="shared" si="198"/>
        <v>0</v>
      </c>
      <c r="DV222" s="169">
        <f t="shared" si="198"/>
        <v>0</v>
      </c>
      <c r="DW222" s="169">
        <f t="shared" si="198"/>
        <v>0</v>
      </c>
      <c r="DX222" s="169">
        <f t="shared" si="198"/>
        <v>0</v>
      </c>
      <c r="DY222" s="169">
        <f t="shared" si="198"/>
        <v>0</v>
      </c>
      <c r="DZ222" s="169">
        <f t="shared" si="198"/>
        <v>0</v>
      </c>
      <c r="EA222" s="169">
        <f t="shared" si="198"/>
        <v>0</v>
      </c>
      <c r="EB222" s="169">
        <f t="shared" si="198"/>
        <v>0</v>
      </c>
      <c r="EC222" s="169">
        <f t="shared" si="198"/>
        <v>0</v>
      </c>
      <c r="ED222" s="169">
        <f t="shared" si="198"/>
        <v>0</v>
      </c>
      <c r="EE222" s="169">
        <f t="shared" si="198"/>
        <v>0</v>
      </c>
      <c r="EF222" s="169">
        <f t="shared" si="198"/>
        <v>0</v>
      </c>
      <c r="EG222" s="169">
        <f t="shared" si="195"/>
        <v>0</v>
      </c>
      <c r="EH222" s="169">
        <f t="shared" si="195"/>
        <v>0</v>
      </c>
      <c r="EI222" s="169">
        <f t="shared" si="195"/>
        <v>0</v>
      </c>
      <c r="EJ222" s="169">
        <f t="shared" si="195"/>
        <v>0</v>
      </c>
      <c r="EK222" s="169">
        <f t="shared" si="195"/>
        <v>0</v>
      </c>
      <c r="EL222" s="169">
        <f t="shared" si="195"/>
        <v>0</v>
      </c>
      <c r="EM222" s="169">
        <f t="shared" si="195"/>
        <v>0</v>
      </c>
      <c r="EN222" s="169">
        <f t="shared" si="195"/>
        <v>0</v>
      </c>
      <c r="EP222" s="169">
        <f t="shared" si="199"/>
        <v>0</v>
      </c>
      <c r="EQ222" s="169">
        <f t="shared" si="199"/>
        <v>0</v>
      </c>
      <c r="ER222" s="169">
        <f t="shared" si="199"/>
        <v>0</v>
      </c>
      <c r="ES222" s="169">
        <f t="shared" si="199"/>
        <v>0</v>
      </c>
      <c r="ET222" s="169">
        <f t="shared" si="199"/>
        <v>0</v>
      </c>
      <c r="EU222" s="169">
        <f t="shared" si="199"/>
        <v>0</v>
      </c>
      <c r="EV222" s="169">
        <f t="shared" si="199"/>
        <v>0</v>
      </c>
      <c r="EW222" s="169">
        <f t="shared" si="199"/>
        <v>0</v>
      </c>
      <c r="EX222" s="169">
        <f t="shared" si="199"/>
        <v>0</v>
      </c>
      <c r="EY222" s="169">
        <f t="shared" si="199"/>
        <v>0</v>
      </c>
      <c r="EZ222" s="169">
        <f t="shared" si="199"/>
        <v>0</v>
      </c>
      <c r="FA222" s="169">
        <f t="shared" si="199"/>
        <v>0</v>
      </c>
      <c r="FB222" s="169">
        <f t="shared" si="199"/>
        <v>0</v>
      </c>
      <c r="FC222" s="169">
        <f t="shared" si="199"/>
        <v>0</v>
      </c>
      <c r="FD222" s="169">
        <f t="shared" si="199"/>
        <v>0</v>
      </c>
      <c r="FE222" s="169">
        <f t="shared" si="199"/>
        <v>0</v>
      </c>
      <c r="FF222" s="169">
        <f t="shared" si="196"/>
        <v>0</v>
      </c>
      <c r="FG222" s="169">
        <f t="shared" si="196"/>
        <v>0</v>
      </c>
      <c r="FH222" s="169">
        <f t="shared" si="196"/>
        <v>0</v>
      </c>
      <c r="FI222" s="169">
        <f t="shared" si="196"/>
        <v>0</v>
      </c>
      <c r="FJ222" s="169">
        <f t="shared" si="196"/>
        <v>0</v>
      </c>
      <c r="FK222" s="169">
        <f t="shared" si="196"/>
        <v>0</v>
      </c>
      <c r="FL222" s="169">
        <f t="shared" si="196"/>
        <v>0</v>
      </c>
      <c r="FM222" s="169">
        <f t="shared" si="196"/>
        <v>0</v>
      </c>
      <c r="FO222" s="169">
        <f t="shared" si="200"/>
        <v>0</v>
      </c>
      <c r="FP222" s="169">
        <f t="shared" si="200"/>
        <v>0</v>
      </c>
      <c r="FQ222" s="169">
        <f t="shared" si="200"/>
        <v>0</v>
      </c>
      <c r="FR222" s="169">
        <f t="shared" si="200"/>
        <v>0</v>
      </c>
      <c r="FS222" s="169">
        <f t="shared" si="200"/>
        <v>0</v>
      </c>
      <c r="FT222" s="169">
        <f t="shared" si="200"/>
        <v>0</v>
      </c>
      <c r="FU222" s="169">
        <f t="shared" si="200"/>
        <v>0</v>
      </c>
      <c r="FV222" s="169">
        <f t="shared" si="200"/>
        <v>0</v>
      </c>
      <c r="FW222" s="169">
        <f t="shared" si="200"/>
        <v>0</v>
      </c>
      <c r="FX222" s="169">
        <f t="shared" si="200"/>
        <v>0</v>
      </c>
      <c r="FY222" s="169">
        <f t="shared" si="200"/>
        <v>0</v>
      </c>
      <c r="FZ222" s="169">
        <f t="shared" si="200"/>
        <v>0</v>
      </c>
      <c r="GA222" s="169">
        <f t="shared" si="200"/>
        <v>0</v>
      </c>
      <c r="GB222" s="169">
        <f t="shared" si="200"/>
        <v>0</v>
      </c>
      <c r="GC222" s="169">
        <f t="shared" si="200"/>
        <v>0</v>
      </c>
      <c r="GD222" s="169">
        <f t="shared" si="200"/>
        <v>0</v>
      </c>
      <c r="GE222" s="169">
        <f t="shared" si="197"/>
        <v>0</v>
      </c>
      <c r="GF222" s="169">
        <f t="shared" si="197"/>
        <v>0</v>
      </c>
      <c r="GG222" s="169">
        <f t="shared" si="197"/>
        <v>0</v>
      </c>
      <c r="GH222" s="169">
        <f t="shared" si="197"/>
        <v>0</v>
      </c>
      <c r="GI222" s="169">
        <f t="shared" si="197"/>
        <v>0</v>
      </c>
      <c r="GJ222" s="169">
        <f t="shared" si="197"/>
        <v>0</v>
      </c>
      <c r="GK222" s="169">
        <f t="shared" si="197"/>
        <v>0</v>
      </c>
      <c r="GL222" s="169">
        <f t="shared" si="197"/>
        <v>0</v>
      </c>
    </row>
    <row r="223" spans="1:194" s="169" customFormat="1" ht="15" hidden="1">
      <c r="A223" s="499"/>
      <c r="B223" s="499"/>
      <c r="D223" s="662"/>
      <c r="E223" s="450"/>
      <c r="F223" s="450"/>
      <c r="G223" s="450"/>
      <c r="H223" s="500"/>
      <c r="I223" s="452"/>
      <c r="J223" s="453"/>
      <c r="K223" s="453"/>
      <c r="L223" s="450"/>
      <c r="M223" s="450"/>
      <c r="N223" s="454"/>
      <c r="O223" s="455">
        <f t="shared" si="167"/>
        <v>0</v>
      </c>
      <c r="P223" s="456"/>
      <c r="Q223" s="457">
        <f t="shared" si="168"/>
        <v>0</v>
      </c>
      <c r="R223" s="457">
        <f t="shared" si="169"/>
        <v>0</v>
      </c>
      <c r="S223" s="458" t="e">
        <f>#REF!</f>
        <v>#REF!</v>
      </c>
      <c r="T223" s="458">
        <v>117</v>
      </c>
      <c r="U223" s="458" t="e">
        <f t="shared" si="170"/>
        <v>#REF!</v>
      </c>
      <c r="V223" s="459"/>
      <c r="W223" s="459"/>
      <c r="X223" s="460">
        <f t="shared" si="171"/>
        <v>0</v>
      </c>
      <c r="Y223" s="461">
        <f t="shared" si="175"/>
        <v>0</v>
      </c>
      <c r="Z223" s="510"/>
      <c r="AA223" s="463"/>
      <c r="AB223" s="464"/>
      <c r="AC223" s="464"/>
      <c r="AD223" s="464"/>
      <c r="AE223" s="465"/>
      <c r="AF223" s="466">
        <f t="shared" si="176"/>
        <v>0</v>
      </c>
      <c r="AG223" s="488"/>
      <c r="AH223" s="469"/>
      <c r="AI223" s="469"/>
      <c r="AJ223" s="469"/>
      <c r="AK223" s="469"/>
      <c r="AL223" s="469"/>
      <c r="AM223" s="469"/>
      <c r="AN223" s="470"/>
      <c r="AO223" s="471">
        <f t="shared" si="177"/>
        <v>0</v>
      </c>
      <c r="AP223" s="497"/>
      <c r="AQ223" s="496"/>
      <c r="AR223" s="496"/>
      <c r="AS223" s="496"/>
      <c r="AT223" s="514"/>
      <c r="AU223" s="469"/>
      <c r="AV223" s="469"/>
      <c r="AW223" s="475"/>
      <c r="AX223" s="471">
        <f t="shared" si="178"/>
        <v>0</v>
      </c>
      <c r="AY223" s="497"/>
      <c r="AZ223" s="469"/>
      <c r="BA223" s="469"/>
      <c r="BB223" s="478"/>
      <c r="BC223" s="469"/>
      <c r="BD223" s="469"/>
      <c r="BE223" s="469"/>
      <c r="BF223" s="475"/>
      <c r="BG223" s="479">
        <f t="shared" si="147"/>
        <v>0</v>
      </c>
      <c r="BH223" s="480"/>
      <c r="BI223" s="481"/>
      <c r="BJ223" s="481"/>
      <c r="BK223" s="481"/>
      <c r="BL223" s="482"/>
      <c r="BM223" s="481"/>
      <c r="BN223" s="481"/>
      <c r="BO223" s="483"/>
      <c r="BP223" s="482">
        <f t="shared" si="194"/>
        <v>0</v>
      </c>
      <c r="BQ223" s="479">
        <f t="shared" si="155"/>
        <v>0</v>
      </c>
      <c r="BR223" s="480"/>
      <c r="BS223" s="481"/>
      <c r="BT223" s="481"/>
      <c r="BU223" s="481"/>
      <c r="BV223" s="482" t="str">
        <f t="shared" si="148"/>
        <v/>
      </c>
      <c r="BW223" s="481"/>
      <c r="BX223" s="481"/>
      <c r="BY223" s="483"/>
      <c r="BZ223" s="482">
        <f t="shared" si="161"/>
        <v>0</v>
      </c>
      <c r="CA223" s="479">
        <f t="shared" si="179"/>
        <v>0</v>
      </c>
      <c r="CB223" s="638"/>
      <c r="CC223" s="469"/>
      <c r="CD223" s="469"/>
      <c r="CE223" s="469"/>
      <c r="CF223" s="481"/>
      <c r="CG223" s="481"/>
      <c r="CH223" s="481"/>
      <c r="CI223" s="483"/>
      <c r="CJ223" s="485">
        <f t="shared" si="180"/>
        <v>0</v>
      </c>
      <c r="CK223" s="486">
        <f t="shared" si="172"/>
        <v>0</v>
      </c>
      <c r="CL223" s="479">
        <f t="shared" si="181"/>
        <v>0</v>
      </c>
      <c r="CM223" s="487"/>
      <c r="CN223" s="469"/>
      <c r="CO223" s="469"/>
      <c r="CP223" s="469"/>
      <c r="CQ223" s="469"/>
      <c r="CR223" s="469"/>
      <c r="CS223" s="485">
        <f t="shared" si="182"/>
        <v>0</v>
      </c>
      <c r="CT223" s="488"/>
      <c r="CU223" s="469"/>
      <c r="CV223" s="469"/>
      <c r="CW223" s="469"/>
      <c r="CX223" s="489"/>
      <c r="CY223" s="490"/>
      <c r="CZ223" s="491">
        <f t="shared" si="183"/>
        <v>0</v>
      </c>
      <c r="DA223" s="491">
        <f t="shared" si="162"/>
        <v>0</v>
      </c>
      <c r="DB223" s="491">
        <f t="shared" si="191"/>
        <v>0</v>
      </c>
      <c r="DC223" s="493">
        <f t="shared" si="163"/>
        <v>0</v>
      </c>
      <c r="DD223" s="494">
        <f t="shared" si="152"/>
        <v>0</v>
      </c>
      <c r="DE223" s="494">
        <f t="shared" si="151"/>
        <v>0</v>
      </c>
      <c r="DF223" s="494">
        <f t="shared" si="149"/>
        <v>0</v>
      </c>
      <c r="DG223" s="494">
        <f t="shared" si="164"/>
        <v>0</v>
      </c>
      <c r="DH223" s="494">
        <f t="shared" si="165"/>
        <v>0</v>
      </c>
      <c r="DI223" s="494">
        <f t="shared" si="156"/>
        <v>0</v>
      </c>
      <c r="DJ223" s="494">
        <f t="shared" si="166"/>
        <v>0</v>
      </c>
      <c r="DK223" s="494">
        <f t="shared" si="174"/>
        <v>0</v>
      </c>
      <c r="DL223" s="479">
        <f t="shared" si="157"/>
        <v>0</v>
      </c>
      <c r="DQ223" s="169">
        <f t="shared" si="198"/>
        <v>0</v>
      </c>
      <c r="DR223" s="169">
        <f t="shared" si="198"/>
        <v>0</v>
      </c>
      <c r="DS223" s="169">
        <f t="shared" si="198"/>
        <v>0</v>
      </c>
      <c r="DT223" s="169">
        <f t="shared" si="198"/>
        <v>0</v>
      </c>
      <c r="DU223" s="169">
        <f t="shared" si="198"/>
        <v>0</v>
      </c>
      <c r="DV223" s="169">
        <f t="shared" si="198"/>
        <v>0</v>
      </c>
      <c r="DW223" s="169">
        <f t="shared" si="198"/>
        <v>0</v>
      </c>
      <c r="DX223" s="169">
        <f t="shared" si="198"/>
        <v>0</v>
      </c>
      <c r="DY223" s="169">
        <f t="shared" si="198"/>
        <v>0</v>
      </c>
      <c r="DZ223" s="169">
        <f t="shared" si="198"/>
        <v>0</v>
      </c>
      <c r="EA223" s="169">
        <f t="shared" si="198"/>
        <v>0</v>
      </c>
      <c r="EB223" s="169">
        <f t="shared" si="198"/>
        <v>0</v>
      </c>
      <c r="EC223" s="169">
        <f t="shared" si="198"/>
        <v>0</v>
      </c>
      <c r="ED223" s="169">
        <f t="shared" si="198"/>
        <v>0</v>
      </c>
      <c r="EE223" s="169">
        <f t="shared" si="198"/>
        <v>0</v>
      </c>
      <c r="EF223" s="169">
        <f t="shared" si="198"/>
        <v>0</v>
      </c>
      <c r="EG223" s="169">
        <f t="shared" si="195"/>
        <v>0</v>
      </c>
      <c r="EH223" s="169">
        <f t="shared" si="195"/>
        <v>0</v>
      </c>
      <c r="EI223" s="169">
        <f t="shared" si="195"/>
        <v>0</v>
      </c>
      <c r="EJ223" s="169">
        <f t="shared" si="195"/>
        <v>0</v>
      </c>
      <c r="EK223" s="169">
        <f t="shared" si="195"/>
        <v>0</v>
      </c>
      <c r="EL223" s="169">
        <f t="shared" si="195"/>
        <v>0</v>
      </c>
      <c r="EM223" s="169">
        <f t="shared" si="195"/>
        <v>0</v>
      </c>
      <c r="EN223" s="169">
        <f t="shared" si="195"/>
        <v>0</v>
      </c>
      <c r="EP223" s="169">
        <f t="shared" si="199"/>
        <v>0</v>
      </c>
      <c r="EQ223" s="169">
        <f t="shared" si="199"/>
        <v>0</v>
      </c>
      <c r="ER223" s="169">
        <f t="shared" si="199"/>
        <v>0</v>
      </c>
      <c r="ES223" s="169">
        <f t="shared" si="199"/>
        <v>0</v>
      </c>
      <c r="ET223" s="169">
        <f t="shared" si="199"/>
        <v>0</v>
      </c>
      <c r="EU223" s="169">
        <f t="shared" si="199"/>
        <v>0</v>
      </c>
      <c r="EV223" s="169">
        <f t="shared" si="199"/>
        <v>0</v>
      </c>
      <c r="EW223" s="169">
        <f t="shared" si="199"/>
        <v>0</v>
      </c>
      <c r="EX223" s="169">
        <f t="shared" si="199"/>
        <v>0</v>
      </c>
      <c r="EY223" s="169">
        <f t="shared" si="199"/>
        <v>0</v>
      </c>
      <c r="EZ223" s="169">
        <f t="shared" si="199"/>
        <v>0</v>
      </c>
      <c r="FA223" s="169">
        <f t="shared" si="199"/>
        <v>0</v>
      </c>
      <c r="FB223" s="169">
        <f t="shared" si="199"/>
        <v>0</v>
      </c>
      <c r="FC223" s="169">
        <f t="shared" si="199"/>
        <v>0</v>
      </c>
      <c r="FD223" s="169">
        <f t="shared" si="199"/>
        <v>0</v>
      </c>
      <c r="FE223" s="169">
        <f t="shared" si="199"/>
        <v>0</v>
      </c>
      <c r="FF223" s="169">
        <f t="shared" si="196"/>
        <v>0</v>
      </c>
      <c r="FG223" s="169">
        <f t="shared" si="196"/>
        <v>0</v>
      </c>
      <c r="FH223" s="169">
        <f t="shared" si="196"/>
        <v>0</v>
      </c>
      <c r="FI223" s="169">
        <f t="shared" si="196"/>
        <v>0</v>
      </c>
      <c r="FJ223" s="169">
        <f t="shared" si="196"/>
        <v>0</v>
      </c>
      <c r="FK223" s="169">
        <f t="shared" si="196"/>
        <v>0</v>
      </c>
      <c r="FL223" s="169">
        <f t="shared" si="196"/>
        <v>0</v>
      </c>
      <c r="FM223" s="169">
        <f t="shared" si="196"/>
        <v>0</v>
      </c>
      <c r="FO223" s="169">
        <f t="shared" si="200"/>
        <v>0</v>
      </c>
      <c r="FP223" s="169">
        <f t="shared" si="200"/>
        <v>0</v>
      </c>
      <c r="FQ223" s="169">
        <f t="shared" si="200"/>
        <v>0</v>
      </c>
      <c r="FR223" s="169">
        <f t="shared" si="200"/>
        <v>0</v>
      </c>
      <c r="FS223" s="169">
        <f t="shared" si="200"/>
        <v>0</v>
      </c>
      <c r="FT223" s="169">
        <f t="shared" si="200"/>
        <v>0</v>
      </c>
      <c r="FU223" s="169">
        <f t="shared" si="200"/>
        <v>0</v>
      </c>
      <c r="FV223" s="169">
        <f t="shared" si="200"/>
        <v>0</v>
      </c>
      <c r="FW223" s="169">
        <f t="shared" si="200"/>
        <v>0</v>
      </c>
      <c r="FX223" s="169">
        <f t="shared" si="200"/>
        <v>0</v>
      </c>
      <c r="FY223" s="169">
        <f t="shared" si="200"/>
        <v>0</v>
      </c>
      <c r="FZ223" s="169">
        <f t="shared" si="200"/>
        <v>0</v>
      </c>
      <c r="GA223" s="169">
        <f t="shared" si="200"/>
        <v>0</v>
      </c>
      <c r="GB223" s="169">
        <f t="shared" si="200"/>
        <v>0</v>
      </c>
      <c r="GC223" s="169">
        <f t="shared" si="200"/>
        <v>0</v>
      </c>
      <c r="GD223" s="169">
        <f t="shared" si="200"/>
        <v>0</v>
      </c>
      <c r="GE223" s="169">
        <f t="shared" si="197"/>
        <v>0</v>
      </c>
      <c r="GF223" s="169">
        <f t="shared" si="197"/>
        <v>0</v>
      </c>
      <c r="GG223" s="169">
        <f t="shared" si="197"/>
        <v>0</v>
      </c>
      <c r="GH223" s="169">
        <f t="shared" si="197"/>
        <v>0</v>
      </c>
      <c r="GI223" s="169">
        <f t="shared" si="197"/>
        <v>0</v>
      </c>
      <c r="GJ223" s="169">
        <f t="shared" si="197"/>
        <v>0</v>
      </c>
      <c r="GK223" s="169">
        <f t="shared" si="197"/>
        <v>0</v>
      </c>
      <c r="GL223" s="169">
        <f t="shared" si="197"/>
        <v>0</v>
      </c>
    </row>
    <row r="224" spans="1:194" s="169" customFormat="1" ht="15" hidden="1">
      <c r="A224" s="499"/>
      <c r="B224" s="499"/>
      <c r="D224" s="662"/>
      <c r="E224" s="450"/>
      <c r="F224" s="450"/>
      <c r="G224" s="450"/>
      <c r="H224" s="500"/>
      <c r="I224" s="452"/>
      <c r="J224" s="453"/>
      <c r="K224" s="453"/>
      <c r="L224" s="450"/>
      <c r="M224" s="450"/>
      <c r="N224" s="454"/>
      <c r="O224" s="455">
        <f t="shared" si="167"/>
        <v>0</v>
      </c>
      <c r="P224" s="456"/>
      <c r="Q224" s="457">
        <f t="shared" si="168"/>
        <v>0</v>
      </c>
      <c r="R224" s="457">
        <f t="shared" si="169"/>
        <v>0</v>
      </c>
      <c r="S224" s="458" t="e">
        <f>#REF!</f>
        <v>#REF!</v>
      </c>
      <c r="T224" s="458">
        <v>118</v>
      </c>
      <c r="U224" s="458" t="e">
        <f t="shared" si="170"/>
        <v>#REF!</v>
      </c>
      <c r="V224" s="459"/>
      <c r="W224" s="459"/>
      <c r="X224" s="460">
        <f t="shared" si="171"/>
        <v>0</v>
      </c>
      <c r="Y224" s="461">
        <f t="shared" si="175"/>
        <v>0</v>
      </c>
      <c r="Z224" s="510"/>
      <c r="AA224" s="463"/>
      <c r="AB224" s="464"/>
      <c r="AC224" s="464"/>
      <c r="AD224" s="464"/>
      <c r="AE224" s="465"/>
      <c r="AF224" s="466">
        <f t="shared" si="176"/>
        <v>0</v>
      </c>
      <c r="AG224" s="488"/>
      <c r="AH224" s="469"/>
      <c r="AI224" s="469"/>
      <c r="AJ224" s="469"/>
      <c r="AK224" s="469"/>
      <c r="AL224" s="469"/>
      <c r="AM224" s="469"/>
      <c r="AN224" s="470"/>
      <c r="AO224" s="471">
        <f t="shared" si="177"/>
        <v>0</v>
      </c>
      <c r="AP224" s="497"/>
      <c r="AQ224" s="496"/>
      <c r="AR224" s="496"/>
      <c r="AS224" s="496"/>
      <c r="AT224" s="514"/>
      <c r="AU224" s="469"/>
      <c r="AV224" s="469"/>
      <c r="AW224" s="475"/>
      <c r="AX224" s="471">
        <f t="shared" si="178"/>
        <v>0</v>
      </c>
      <c r="AY224" s="497"/>
      <c r="AZ224" s="469"/>
      <c r="BA224" s="469"/>
      <c r="BB224" s="478"/>
      <c r="BC224" s="469"/>
      <c r="BD224" s="469"/>
      <c r="BE224" s="469"/>
      <c r="BF224" s="475"/>
      <c r="BG224" s="479">
        <f t="shared" si="147"/>
        <v>0</v>
      </c>
      <c r="BH224" s="480"/>
      <c r="BI224" s="481"/>
      <c r="BJ224" s="481"/>
      <c r="BK224" s="481"/>
      <c r="BL224" s="482"/>
      <c r="BM224" s="481"/>
      <c r="BN224" s="481"/>
      <c r="BO224" s="483"/>
      <c r="BP224" s="482">
        <f t="shared" si="194"/>
        <v>0</v>
      </c>
      <c r="BQ224" s="479">
        <f t="shared" si="155"/>
        <v>0</v>
      </c>
      <c r="BR224" s="480"/>
      <c r="BS224" s="481"/>
      <c r="BT224" s="481"/>
      <c r="BU224" s="481"/>
      <c r="BV224" s="482" t="str">
        <f t="shared" si="148"/>
        <v/>
      </c>
      <c r="BW224" s="481"/>
      <c r="BX224" s="481"/>
      <c r="BY224" s="483"/>
      <c r="BZ224" s="482">
        <f t="shared" si="161"/>
        <v>0</v>
      </c>
      <c r="CA224" s="479">
        <f t="shared" si="179"/>
        <v>0</v>
      </c>
      <c r="CB224" s="638"/>
      <c r="CC224" s="469"/>
      <c r="CD224" s="469"/>
      <c r="CE224" s="469"/>
      <c r="CF224" s="481"/>
      <c r="CG224" s="481"/>
      <c r="CH224" s="481"/>
      <c r="CI224" s="483"/>
      <c r="CJ224" s="485">
        <f t="shared" si="180"/>
        <v>0</v>
      </c>
      <c r="CK224" s="486">
        <f t="shared" si="172"/>
        <v>0</v>
      </c>
      <c r="CL224" s="479">
        <f t="shared" si="181"/>
        <v>0</v>
      </c>
      <c r="CM224" s="487"/>
      <c r="CN224" s="469"/>
      <c r="CO224" s="469"/>
      <c r="CP224" s="469"/>
      <c r="CQ224" s="469"/>
      <c r="CR224" s="469"/>
      <c r="CS224" s="485">
        <f t="shared" si="182"/>
        <v>0</v>
      </c>
      <c r="CT224" s="488"/>
      <c r="CU224" s="469"/>
      <c r="CV224" s="469"/>
      <c r="CW224" s="469"/>
      <c r="CX224" s="489"/>
      <c r="CY224" s="490"/>
      <c r="CZ224" s="491">
        <f t="shared" si="183"/>
        <v>0</v>
      </c>
      <c r="DA224" s="491">
        <f t="shared" si="162"/>
        <v>0</v>
      </c>
      <c r="DB224" s="491">
        <f t="shared" si="191"/>
        <v>0</v>
      </c>
      <c r="DC224" s="493">
        <f t="shared" si="163"/>
        <v>0</v>
      </c>
      <c r="DD224" s="494">
        <f t="shared" si="152"/>
        <v>0</v>
      </c>
      <c r="DE224" s="494">
        <f t="shared" si="151"/>
        <v>0</v>
      </c>
      <c r="DF224" s="494">
        <f t="shared" ref="DF224:DF287" si="201">SUM(DC224:DE224)</f>
        <v>0</v>
      </c>
      <c r="DG224" s="494">
        <f t="shared" si="164"/>
        <v>0</v>
      </c>
      <c r="DH224" s="494">
        <f t="shared" si="165"/>
        <v>0</v>
      </c>
      <c r="DI224" s="494">
        <f t="shared" ref="DI224:DI287" si="202">SUM(DG224:DH224)</f>
        <v>0</v>
      </c>
      <c r="DJ224" s="494">
        <f t="shared" si="166"/>
        <v>0</v>
      </c>
      <c r="DK224" s="494">
        <f t="shared" si="174"/>
        <v>0</v>
      </c>
      <c r="DL224" s="479">
        <f t="shared" si="157"/>
        <v>0</v>
      </c>
      <c r="DQ224" s="169">
        <f t="shared" si="198"/>
        <v>0</v>
      </c>
      <c r="DR224" s="169">
        <f t="shared" si="198"/>
        <v>0</v>
      </c>
      <c r="DS224" s="169">
        <f t="shared" si="198"/>
        <v>0</v>
      </c>
      <c r="DT224" s="169">
        <f t="shared" si="198"/>
        <v>0</v>
      </c>
      <c r="DU224" s="169">
        <f t="shared" si="198"/>
        <v>0</v>
      </c>
      <c r="DV224" s="169">
        <f t="shared" si="198"/>
        <v>0</v>
      </c>
      <c r="DW224" s="169">
        <f t="shared" si="198"/>
        <v>0</v>
      </c>
      <c r="DX224" s="169">
        <f t="shared" si="198"/>
        <v>0</v>
      </c>
      <c r="DY224" s="169">
        <f t="shared" si="198"/>
        <v>0</v>
      </c>
      <c r="DZ224" s="169">
        <f t="shared" si="198"/>
        <v>0</v>
      </c>
      <c r="EA224" s="169">
        <f t="shared" si="198"/>
        <v>0</v>
      </c>
      <c r="EB224" s="169">
        <f t="shared" si="198"/>
        <v>0</v>
      </c>
      <c r="EC224" s="169">
        <f t="shared" si="198"/>
        <v>0</v>
      </c>
      <c r="ED224" s="169">
        <f t="shared" si="198"/>
        <v>0</v>
      </c>
      <c r="EE224" s="169">
        <f t="shared" si="198"/>
        <v>0</v>
      </c>
      <c r="EF224" s="169">
        <f t="shared" si="198"/>
        <v>0</v>
      </c>
      <c r="EG224" s="169">
        <f t="shared" si="195"/>
        <v>0</v>
      </c>
      <c r="EH224" s="169">
        <f t="shared" si="195"/>
        <v>0</v>
      </c>
      <c r="EI224" s="169">
        <f t="shared" si="195"/>
        <v>0</v>
      </c>
      <c r="EJ224" s="169">
        <f t="shared" si="195"/>
        <v>0</v>
      </c>
      <c r="EK224" s="169">
        <f t="shared" si="195"/>
        <v>0</v>
      </c>
      <c r="EL224" s="169">
        <f t="shared" si="195"/>
        <v>0</v>
      </c>
      <c r="EM224" s="169">
        <f t="shared" si="195"/>
        <v>0</v>
      </c>
      <c r="EN224" s="169">
        <f t="shared" si="195"/>
        <v>0</v>
      </c>
      <c r="EP224" s="169">
        <f t="shared" si="199"/>
        <v>0</v>
      </c>
      <c r="EQ224" s="169">
        <f t="shared" si="199"/>
        <v>0</v>
      </c>
      <c r="ER224" s="169">
        <f t="shared" si="199"/>
        <v>0</v>
      </c>
      <c r="ES224" s="169">
        <f t="shared" si="199"/>
        <v>0</v>
      </c>
      <c r="ET224" s="169">
        <f t="shared" si="199"/>
        <v>0</v>
      </c>
      <c r="EU224" s="169">
        <f t="shared" si="199"/>
        <v>0</v>
      </c>
      <c r="EV224" s="169">
        <f t="shared" si="199"/>
        <v>0</v>
      </c>
      <c r="EW224" s="169">
        <f t="shared" si="199"/>
        <v>0</v>
      </c>
      <c r="EX224" s="169">
        <f t="shared" si="199"/>
        <v>0</v>
      </c>
      <c r="EY224" s="169">
        <f t="shared" si="199"/>
        <v>0</v>
      </c>
      <c r="EZ224" s="169">
        <f t="shared" si="199"/>
        <v>0</v>
      </c>
      <c r="FA224" s="169">
        <f t="shared" si="199"/>
        <v>0</v>
      </c>
      <c r="FB224" s="169">
        <f t="shared" si="199"/>
        <v>0</v>
      </c>
      <c r="FC224" s="169">
        <f t="shared" si="199"/>
        <v>0</v>
      </c>
      <c r="FD224" s="169">
        <f t="shared" si="199"/>
        <v>0</v>
      </c>
      <c r="FE224" s="169">
        <f t="shared" si="199"/>
        <v>0</v>
      </c>
      <c r="FF224" s="169">
        <f t="shared" si="196"/>
        <v>0</v>
      </c>
      <c r="FG224" s="169">
        <f t="shared" si="196"/>
        <v>0</v>
      </c>
      <c r="FH224" s="169">
        <f t="shared" si="196"/>
        <v>0</v>
      </c>
      <c r="FI224" s="169">
        <f t="shared" si="196"/>
        <v>0</v>
      </c>
      <c r="FJ224" s="169">
        <f t="shared" si="196"/>
        <v>0</v>
      </c>
      <c r="FK224" s="169">
        <f t="shared" si="196"/>
        <v>0</v>
      </c>
      <c r="FL224" s="169">
        <f t="shared" si="196"/>
        <v>0</v>
      </c>
      <c r="FM224" s="169">
        <f t="shared" si="196"/>
        <v>0</v>
      </c>
      <c r="FO224" s="169">
        <f t="shared" si="200"/>
        <v>0</v>
      </c>
      <c r="FP224" s="169">
        <f t="shared" si="200"/>
        <v>0</v>
      </c>
      <c r="FQ224" s="169">
        <f t="shared" si="200"/>
        <v>0</v>
      </c>
      <c r="FR224" s="169">
        <f t="shared" si="200"/>
        <v>0</v>
      </c>
      <c r="FS224" s="169">
        <f t="shared" si="200"/>
        <v>0</v>
      </c>
      <c r="FT224" s="169">
        <f t="shared" si="200"/>
        <v>0</v>
      </c>
      <c r="FU224" s="169">
        <f t="shared" si="200"/>
        <v>0</v>
      </c>
      <c r="FV224" s="169">
        <f t="shared" si="200"/>
        <v>0</v>
      </c>
      <c r="FW224" s="169">
        <f t="shared" si="200"/>
        <v>0</v>
      </c>
      <c r="FX224" s="169">
        <f t="shared" si="200"/>
        <v>0</v>
      </c>
      <c r="FY224" s="169">
        <f t="shared" si="200"/>
        <v>0</v>
      </c>
      <c r="FZ224" s="169">
        <f t="shared" si="200"/>
        <v>0</v>
      </c>
      <c r="GA224" s="169">
        <f t="shared" si="200"/>
        <v>0</v>
      </c>
      <c r="GB224" s="169">
        <f t="shared" si="200"/>
        <v>0</v>
      </c>
      <c r="GC224" s="169">
        <f t="shared" si="200"/>
        <v>0</v>
      </c>
      <c r="GD224" s="169">
        <f t="shared" si="200"/>
        <v>0</v>
      </c>
      <c r="GE224" s="169">
        <f t="shared" si="197"/>
        <v>0</v>
      </c>
      <c r="GF224" s="169">
        <f t="shared" si="197"/>
        <v>0</v>
      </c>
      <c r="GG224" s="169">
        <f t="shared" si="197"/>
        <v>0</v>
      </c>
      <c r="GH224" s="169">
        <f t="shared" si="197"/>
        <v>0</v>
      </c>
      <c r="GI224" s="169">
        <f t="shared" si="197"/>
        <v>0</v>
      </c>
      <c r="GJ224" s="169">
        <f t="shared" si="197"/>
        <v>0</v>
      </c>
      <c r="GK224" s="169">
        <f t="shared" si="197"/>
        <v>0</v>
      </c>
      <c r="GL224" s="169">
        <f t="shared" si="197"/>
        <v>0</v>
      </c>
    </row>
    <row r="225" spans="1:194" s="169" customFormat="1" ht="15" hidden="1">
      <c r="A225" s="499"/>
      <c r="B225" s="499"/>
      <c r="D225" s="662"/>
      <c r="E225" s="450"/>
      <c r="F225" s="450"/>
      <c r="G225" s="450"/>
      <c r="H225" s="500"/>
      <c r="I225" s="452"/>
      <c r="J225" s="453"/>
      <c r="K225" s="453"/>
      <c r="L225" s="450"/>
      <c r="M225" s="450"/>
      <c r="N225" s="454"/>
      <c r="O225" s="455">
        <f t="shared" si="167"/>
        <v>0</v>
      </c>
      <c r="P225" s="456"/>
      <c r="Q225" s="457">
        <f t="shared" si="168"/>
        <v>0</v>
      </c>
      <c r="R225" s="457">
        <f t="shared" si="169"/>
        <v>0</v>
      </c>
      <c r="S225" s="458" t="e">
        <f>#REF!</f>
        <v>#REF!</v>
      </c>
      <c r="T225" s="458">
        <v>119</v>
      </c>
      <c r="U225" s="458" t="e">
        <f t="shared" si="170"/>
        <v>#REF!</v>
      </c>
      <c r="V225" s="459"/>
      <c r="W225" s="459"/>
      <c r="X225" s="460">
        <f t="shared" si="171"/>
        <v>0</v>
      </c>
      <c r="Y225" s="461">
        <f t="shared" si="175"/>
        <v>0</v>
      </c>
      <c r="Z225" s="510"/>
      <c r="AA225" s="463"/>
      <c r="AB225" s="464"/>
      <c r="AC225" s="464"/>
      <c r="AD225" s="464"/>
      <c r="AE225" s="465"/>
      <c r="AF225" s="466">
        <f t="shared" si="176"/>
        <v>0</v>
      </c>
      <c r="AG225" s="488"/>
      <c r="AH225" s="469"/>
      <c r="AI225" s="469"/>
      <c r="AJ225" s="469"/>
      <c r="AK225" s="469"/>
      <c r="AL225" s="469"/>
      <c r="AM225" s="469"/>
      <c r="AN225" s="470"/>
      <c r="AO225" s="471">
        <f t="shared" si="177"/>
        <v>0</v>
      </c>
      <c r="AP225" s="497"/>
      <c r="AQ225" s="496"/>
      <c r="AR225" s="496"/>
      <c r="AS225" s="496"/>
      <c r="AT225" s="514"/>
      <c r="AU225" s="469"/>
      <c r="AV225" s="469"/>
      <c r="AW225" s="475"/>
      <c r="AX225" s="471">
        <f t="shared" si="178"/>
        <v>0</v>
      </c>
      <c r="AY225" s="497"/>
      <c r="AZ225" s="469"/>
      <c r="BA225" s="469"/>
      <c r="BB225" s="478"/>
      <c r="BC225" s="469"/>
      <c r="BD225" s="469"/>
      <c r="BE225" s="469"/>
      <c r="BF225" s="475"/>
      <c r="BG225" s="479">
        <f t="shared" si="147"/>
        <v>0</v>
      </c>
      <c r="BH225" s="480"/>
      <c r="BI225" s="481"/>
      <c r="BJ225" s="481"/>
      <c r="BK225" s="481"/>
      <c r="BL225" s="482"/>
      <c r="BM225" s="481"/>
      <c r="BN225" s="481"/>
      <c r="BO225" s="483"/>
      <c r="BP225" s="482">
        <f t="shared" si="194"/>
        <v>0</v>
      </c>
      <c r="BQ225" s="479">
        <f t="shared" si="155"/>
        <v>0</v>
      </c>
      <c r="BR225" s="480"/>
      <c r="BS225" s="481"/>
      <c r="BT225" s="481"/>
      <c r="BU225" s="481"/>
      <c r="BV225" s="482" t="str">
        <f t="shared" si="148"/>
        <v/>
      </c>
      <c r="BW225" s="481"/>
      <c r="BX225" s="481"/>
      <c r="BY225" s="483"/>
      <c r="BZ225" s="482">
        <f t="shared" si="161"/>
        <v>0</v>
      </c>
      <c r="CA225" s="479">
        <f t="shared" si="179"/>
        <v>0</v>
      </c>
      <c r="CB225" s="638"/>
      <c r="CC225" s="469"/>
      <c r="CD225" s="469"/>
      <c r="CE225" s="469"/>
      <c r="CF225" s="481"/>
      <c r="CG225" s="481"/>
      <c r="CH225" s="481"/>
      <c r="CI225" s="483"/>
      <c r="CJ225" s="485">
        <f t="shared" si="180"/>
        <v>0</v>
      </c>
      <c r="CK225" s="486">
        <f t="shared" si="172"/>
        <v>0</v>
      </c>
      <c r="CL225" s="479">
        <f t="shared" si="181"/>
        <v>0</v>
      </c>
      <c r="CM225" s="487"/>
      <c r="CN225" s="469"/>
      <c r="CO225" s="469"/>
      <c r="CP225" s="469"/>
      <c r="CQ225" s="469"/>
      <c r="CR225" s="469"/>
      <c r="CS225" s="485">
        <f t="shared" si="182"/>
        <v>0</v>
      </c>
      <c r="CT225" s="488"/>
      <c r="CU225" s="469"/>
      <c r="CV225" s="469"/>
      <c r="CW225" s="469"/>
      <c r="CX225" s="489"/>
      <c r="CY225" s="490"/>
      <c r="CZ225" s="491">
        <f t="shared" si="183"/>
        <v>0</v>
      </c>
      <c r="DA225" s="491">
        <f t="shared" si="162"/>
        <v>0</v>
      </c>
      <c r="DB225" s="491">
        <f t="shared" si="191"/>
        <v>0</v>
      </c>
      <c r="DC225" s="493">
        <f t="shared" si="163"/>
        <v>0</v>
      </c>
      <c r="DD225" s="494">
        <f t="shared" si="152"/>
        <v>0</v>
      </c>
      <c r="DE225" s="494">
        <f t="shared" si="151"/>
        <v>0</v>
      </c>
      <c r="DF225" s="494">
        <f t="shared" si="201"/>
        <v>0</v>
      </c>
      <c r="DG225" s="494">
        <f t="shared" si="164"/>
        <v>0</v>
      </c>
      <c r="DH225" s="494">
        <f t="shared" si="165"/>
        <v>0</v>
      </c>
      <c r="DI225" s="494">
        <f t="shared" si="202"/>
        <v>0</v>
      </c>
      <c r="DJ225" s="494">
        <f t="shared" si="166"/>
        <v>0</v>
      </c>
      <c r="DK225" s="494">
        <f t="shared" si="174"/>
        <v>0</v>
      </c>
      <c r="DL225" s="479">
        <f t="shared" si="157"/>
        <v>0</v>
      </c>
      <c r="DQ225" s="169">
        <f t="shared" si="198"/>
        <v>0</v>
      </c>
      <c r="DR225" s="169">
        <f t="shared" si="198"/>
        <v>0</v>
      </c>
      <c r="DS225" s="169">
        <f t="shared" si="198"/>
        <v>0</v>
      </c>
      <c r="DT225" s="169">
        <f t="shared" si="198"/>
        <v>0</v>
      </c>
      <c r="DU225" s="169">
        <f t="shared" si="198"/>
        <v>0</v>
      </c>
      <c r="DV225" s="169">
        <f t="shared" si="198"/>
        <v>0</v>
      </c>
      <c r="DW225" s="169">
        <f t="shared" si="198"/>
        <v>0</v>
      </c>
      <c r="DX225" s="169">
        <f t="shared" si="198"/>
        <v>0</v>
      </c>
      <c r="DY225" s="169">
        <f t="shared" si="198"/>
        <v>0</v>
      </c>
      <c r="DZ225" s="169">
        <f t="shared" si="198"/>
        <v>0</v>
      </c>
      <c r="EA225" s="169">
        <f t="shared" si="198"/>
        <v>0</v>
      </c>
      <c r="EB225" s="169">
        <f t="shared" si="198"/>
        <v>0</v>
      </c>
      <c r="EC225" s="169">
        <f t="shared" si="198"/>
        <v>0</v>
      </c>
      <c r="ED225" s="169">
        <f t="shared" si="198"/>
        <v>0</v>
      </c>
      <c r="EE225" s="169">
        <f t="shared" si="198"/>
        <v>0</v>
      </c>
      <c r="EF225" s="169">
        <f t="shared" si="198"/>
        <v>0</v>
      </c>
      <c r="EG225" s="169">
        <f t="shared" si="195"/>
        <v>0</v>
      </c>
      <c r="EH225" s="169">
        <f t="shared" si="195"/>
        <v>0</v>
      </c>
      <c r="EI225" s="169">
        <f t="shared" si="195"/>
        <v>0</v>
      </c>
      <c r="EJ225" s="169">
        <f t="shared" si="195"/>
        <v>0</v>
      </c>
      <c r="EK225" s="169">
        <f t="shared" si="195"/>
        <v>0</v>
      </c>
      <c r="EL225" s="169">
        <f t="shared" si="195"/>
        <v>0</v>
      </c>
      <c r="EM225" s="169">
        <f t="shared" si="195"/>
        <v>0</v>
      </c>
      <c r="EN225" s="169">
        <f t="shared" si="195"/>
        <v>0</v>
      </c>
      <c r="EP225" s="169">
        <f t="shared" si="199"/>
        <v>0</v>
      </c>
      <c r="EQ225" s="169">
        <f t="shared" si="199"/>
        <v>0</v>
      </c>
      <c r="ER225" s="169">
        <f t="shared" si="199"/>
        <v>0</v>
      </c>
      <c r="ES225" s="169">
        <f t="shared" si="199"/>
        <v>0</v>
      </c>
      <c r="ET225" s="169">
        <f t="shared" si="199"/>
        <v>0</v>
      </c>
      <c r="EU225" s="169">
        <f t="shared" si="199"/>
        <v>0</v>
      </c>
      <c r="EV225" s="169">
        <f t="shared" si="199"/>
        <v>0</v>
      </c>
      <c r="EW225" s="169">
        <f t="shared" si="199"/>
        <v>0</v>
      </c>
      <c r="EX225" s="169">
        <f t="shared" si="199"/>
        <v>0</v>
      </c>
      <c r="EY225" s="169">
        <f t="shared" si="199"/>
        <v>0</v>
      </c>
      <c r="EZ225" s="169">
        <f t="shared" si="199"/>
        <v>0</v>
      </c>
      <c r="FA225" s="169">
        <f t="shared" si="199"/>
        <v>0</v>
      </c>
      <c r="FB225" s="169">
        <f t="shared" si="199"/>
        <v>0</v>
      </c>
      <c r="FC225" s="169">
        <f t="shared" si="199"/>
        <v>0</v>
      </c>
      <c r="FD225" s="169">
        <f t="shared" si="199"/>
        <v>0</v>
      </c>
      <c r="FE225" s="169">
        <f t="shared" si="199"/>
        <v>0</v>
      </c>
      <c r="FF225" s="169">
        <f t="shared" si="196"/>
        <v>0</v>
      </c>
      <c r="FG225" s="169">
        <f t="shared" si="196"/>
        <v>0</v>
      </c>
      <c r="FH225" s="169">
        <f t="shared" si="196"/>
        <v>0</v>
      </c>
      <c r="FI225" s="169">
        <f t="shared" si="196"/>
        <v>0</v>
      </c>
      <c r="FJ225" s="169">
        <f t="shared" si="196"/>
        <v>0</v>
      </c>
      <c r="FK225" s="169">
        <f t="shared" si="196"/>
        <v>0</v>
      </c>
      <c r="FL225" s="169">
        <f t="shared" si="196"/>
        <v>0</v>
      </c>
      <c r="FM225" s="169">
        <f t="shared" si="196"/>
        <v>0</v>
      </c>
      <c r="FO225" s="169">
        <f t="shared" si="200"/>
        <v>0</v>
      </c>
      <c r="FP225" s="169">
        <f t="shared" si="200"/>
        <v>0</v>
      </c>
      <c r="FQ225" s="169">
        <f t="shared" si="200"/>
        <v>0</v>
      </c>
      <c r="FR225" s="169">
        <f t="shared" si="200"/>
        <v>0</v>
      </c>
      <c r="FS225" s="169">
        <f t="shared" si="200"/>
        <v>0</v>
      </c>
      <c r="FT225" s="169">
        <f t="shared" si="200"/>
        <v>0</v>
      </c>
      <c r="FU225" s="169">
        <f t="shared" si="200"/>
        <v>0</v>
      </c>
      <c r="FV225" s="169">
        <f t="shared" si="200"/>
        <v>0</v>
      </c>
      <c r="FW225" s="169">
        <f t="shared" si="200"/>
        <v>0</v>
      </c>
      <c r="FX225" s="169">
        <f t="shared" si="200"/>
        <v>0</v>
      </c>
      <c r="FY225" s="169">
        <f t="shared" si="200"/>
        <v>0</v>
      </c>
      <c r="FZ225" s="169">
        <f t="shared" si="200"/>
        <v>0</v>
      </c>
      <c r="GA225" s="169">
        <f t="shared" si="200"/>
        <v>0</v>
      </c>
      <c r="GB225" s="169">
        <f t="shared" si="200"/>
        <v>0</v>
      </c>
      <c r="GC225" s="169">
        <f t="shared" si="200"/>
        <v>0</v>
      </c>
      <c r="GD225" s="169">
        <f t="shared" si="200"/>
        <v>0</v>
      </c>
      <c r="GE225" s="169">
        <f t="shared" si="197"/>
        <v>0</v>
      </c>
      <c r="GF225" s="169">
        <f t="shared" si="197"/>
        <v>0</v>
      </c>
      <c r="GG225" s="169">
        <f t="shared" si="197"/>
        <v>0</v>
      </c>
      <c r="GH225" s="169">
        <f t="shared" si="197"/>
        <v>0</v>
      </c>
      <c r="GI225" s="169">
        <f t="shared" si="197"/>
        <v>0</v>
      </c>
      <c r="GJ225" s="169">
        <f t="shared" si="197"/>
        <v>0</v>
      </c>
      <c r="GK225" s="169">
        <f t="shared" si="197"/>
        <v>0</v>
      </c>
      <c r="GL225" s="169">
        <f t="shared" si="197"/>
        <v>0</v>
      </c>
    </row>
    <row r="226" spans="1:194" s="169" customFormat="1" ht="15" hidden="1">
      <c r="A226" s="499"/>
      <c r="B226" s="499"/>
      <c r="D226" s="662"/>
      <c r="E226" s="450"/>
      <c r="F226" s="450"/>
      <c r="G226" s="450"/>
      <c r="H226" s="500"/>
      <c r="I226" s="452"/>
      <c r="J226" s="453"/>
      <c r="K226" s="453"/>
      <c r="L226" s="450"/>
      <c r="M226" s="450"/>
      <c r="N226" s="454"/>
      <c r="O226" s="455">
        <f t="shared" si="167"/>
        <v>0</v>
      </c>
      <c r="P226" s="456"/>
      <c r="Q226" s="457">
        <f t="shared" si="168"/>
        <v>0</v>
      </c>
      <c r="R226" s="457">
        <f t="shared" si="169"/>
        <v>0</v>
      </c>
      <c r="S226" s="458" t="e">
        <f>#REF!</f>
        <v>#REF!</v>
      </c>
      <c r="T226" s="458">
        <v>120</v>
      </c>
      <c r="U226" s="458" t="e">
        <f t="shared" si="170"/>
        <v>#REF!</v>
      </c>
      <c r="V226" s="459"/>
      <c r="W226" s="459"/>
      <c r="X226" s="460">
        <f t="shared" si="171"/>
        <v>0</v>
      </c>
      <c r="Y226" s="461">
        <f t="shared" si="175"/>
        <v>0</v>
      </c>
      <c r="Z226" s="510"/>
      <c r="AA226" s="463"/>
      <c r="AB226" s="464"/>
      <c r="AC226" s="464"/>
      <c r="AD226" s="464"/>
      <c r="AE226" s="465"/>
      <c r="AF226" s="466">
        <f t="shared" si="176"/>
        <v>0</v>
      </c>
      <c r="AG226" s="488"/>
      <c r="AH226" s="469"/>
      <c r="AI226" s="469"/>
      <c r="AJ226" s="469"/>
      <c r="AK226" s="469"/>
      <c r="AL226" s="469"/>
      <c r="AM226" s="469"/>
      <c r="AN226" s="470"/>
      <c r="AO226" s="471">
        <f t="shared" si="177"/>
        <v>0</v>
      </c>
      <c r="AP226" s="497"/>
      <c r="AQ226" s="496"/>
      <c r="AR226" s="496"/>
      <c r="AS226" s="496"/>
      <c r="AT226" s="514"/>
      <c r="AU226" s="469"/>
      <c r="AV226" s="469"/>
      <c r="AW226" s="475"/>
      <c r="AX226" s="471">
        <f t="shared" si="178"/>
        <v>0</v>
      </c>
      <c r="AY226" s="497"/>
      <c r="AZ226" s="469"/>
      <c r="BA226" s="469"/>
      <c r="BB226" s="478"/>
      <c r="BC226" s="469"/>
      <c r="BD226" s="469"/>
      <c r="BE226" s="469"/>
      <c r="BF226" s="475"/>
      <c r="BG226" s="479">
        <f t="shared" si="147"/>
        <v>0</v>
      </c>
      <c r="BH226" s="480"/>
      <c r="BI226" s="481"/>
      <c r="BJ226" s="481"/>
      <c r="BK226" s="481"/>
      <c r="BL226" s="482"/>
      <c r="BM226" s="481"/>
      <c r="BN226" s="481"/>
      <c r="BO226" s="483"/>
      <c r="BP226" s="482">
        <f t="shared" si="194"/>
        <v>0</v>
      </c>
      <c r="BQ226" s="479">
        <f t="shared" si="155"/>
        <v>0</v>
      </c>
      <c r="BR226" s="480"/>
      <c r="BS226" s="481"/>
      <c r="BT226" s="481"/>
      <c r="BU226" s="481"/>
      <c r="BV226" s="482" t="str">
        <f t="shared" si="148"/>
        <v/>
      </c>
      <c r="BW226" s="481"/>
      <c r="BX226" s="481"/>
      <c r="BY226" s="483"/>
      <c r="BZ226" s="482">
        <f t="shared" si="161"/>
        <v>0</v>
      </c>
      <c r="CA226" s="479">
        <f t="shared" si="179"/>
        <v>0</v>
      </c>
      <c r="CB226" s="638"/>
      <c r="CC226" s="469"/>
      <c r="CD226" s="469"/>
      <c r="CE226" s="469"/>
      <c r="CF226" s="481"/>
      <c r="CG226" s="481"/>
      <c r="CH226" s="481"/>
      <c r="CI226" s="483"/>
      <c r="CJ226" s="485">
        <f t="shared" si="180"/>
        <v>0</v>
      </c>
      <c r="CK226" s="486">
        <f t="shared" si="172"/>
        <v>0</v>
      </c>
      <c r="CL226" s="479">
        <f t="shared" si="181"/>
        <v>0</v>
      </c>
      <c r="CM226" s="487"/>
      <c r="CN226" s="469"/>
      <c r="CO226" s="469"/>
      <c r="CP226" s="469"/>
      <c r="CQ226" s="469"/>
      <c r="CR226" s="469"/>
      <c r="CS226" s="485">
        <f t="shared" si="182"/>
        <v>0</v>
      </c>
      <c r="CT226" s="488"/>
      <c r="CU226" s="469"/>
      <c r="CV226" s="469"/>
      <c r="CW226" s="469"/>
      <c r="CX226" s="489"/>
      <c r="CY226" s="490"/>
      <c r="CZ226" s="491">
        <f t="shared" si="183"/>
        <v>0</v>
      </c>
      <c r="DA226" s="491">
        <f t="shared" si="162"/>
        <v>0</v>
      </c>
      <c r="DB226" s="491">
        <f t="shared" si="191"/>
        <v>0</v>
      </c>
      <c r="DC226" s="493">
        <f t="shared" si="163"/>
        <v>0</v>
      </c>
      <c r="DD226" s="494">
        <f t="shared" si="152"/>
        <v>0</v>
      </c>
      <c r="DE226" s="494">
        <f t="shared" si="151"/>
        <v>0</v>
      </c>
      <c r="DF226" s="494">
        <f t="shared" si="201"/>
        <v>0</v>
      </c>
      <c r="DG226" s="494">
        <f t="shared" si="164"/>
        <v>0</v>
      </c>
      <c r="DH226" s="494">
        <f t="shared" si="165"/>
        <v>0</v>
      </c>
      <c r="DI226" s="494">
        <f t="shared" si="202"/>
        <v>0</v>
      </c>
      <c r="DJ226" s="494">
        <f t="shared" si="166"/>
        <v>0</v>
      </c>
      <c r="DK226" s="494">
        <f t="shared" si="174"/>
        <v>0</v>
      </c>
      <c r="DL226" s="479">
        <f t="shared" si="157"/>
        <v>0</v>
      </c>
      <c r="DQ226" s="169">
        <f t="shared" si="198"/>
        <v>0</v>
      </c>
      <c r="DR226" s="169">
        <f t="shared" si="198"/>
        <v>0</v>
      </c>
      <c r="DS226" s="169">
        <f t="shared" si="198"/>
        <v>0</v>
      </c>
      <c r="DT226" s="169">
        <f t="shared" si="198"/>
        <v>0</v>
      </c>
      <c r="DU226" s="169">
        <f t="shared" si="198"/>
        <v>0</v>
      </c>
      <c r="DV226" s="169">
        <f t="shared" si="198"/>
        <v>0</v>
      </c>
      <c r="DW226" s="169">
        <f t="shared" si="198"/>
        <v>0</v>
      </c>
      <c r="DX226" s="169">
        <f t="shared" si="198"/>
        <v>0</v>
      </c>
      <c r="DY226" s="169">
        <f t="shared" si="198"/>
        <v>0</v>
      </c>
      <c r="DZ226" s="169">
        <f t="shared" si="198"/>
        <v>0</v>
      </c>
      <c r="EA226" s="169">
        <f t="shared" si="198"/>
        <v>0</v>
      </c>
      <c r="EB226" s="169">
        <f t="shared" si="198"/>
        <v>0</v>
      </c>
      <c r="EC226" s="169">
        <f t="shared" si="198"/>
        <v>0</v>
      </c>
      <c r="ED226" s="169">
        <f t="shared" si="198"/>
        <v>0</v>
      </c>
      <c r="EE226" s="169">
        <f t="shared" si="198"/>
        <v>0</v>
      </c>
      <c r="EF226" s="169">
        <f t="shared" si="198"/>
        <v>0</v>
      </c>
      <c r="EG226" s="169">
        <f t="shared" ref="EG226:EN241" si="203">IF($I226=EG$3,$X226,0)</f>
        <v>0</v>
      </c>
      <c r="EH226" s="169">
        <f t="shared" si="203"/>
        <v>0</v>
      </c>
      <c r="EI226" s="169">
        <f t="shared" si="203"/>
        <v>0</v>
      </c>
      <c r="EJ226" s="169">
        <f t="shared" si="203"/>
        <v>0</v>
      </c>
      <c r="EK226" s="169">
        <f t="shared" si="203"/>
        <v>0</v>
      </c>
      <c r="EL226" s="169">
        <f t="shared" si="203"/>
        <v>0</v>
      </c>
      <c r="EM226" s="169">
        <f t="shared" si="203"/>
        <v>0</v>
      </c>
      <c r="EN226" s="169">
        <f t="shared" si="203"/>
        <v>0</v>
      </c>
      <c r="EP226" s="169">
        <f t="shared" si="199"/>
        <v>0</v>
      </c>
      <c r="EQ226" s="169">
        <f t="shared" si="199"/>
        <v>0</v>
      </c>
      <c r="ER226" s="169">
        <f t="shared" si="199"/>
        <v>0</v>
      </c>
      <c r="ES226" s="169">
        <f t="shared" si="199"/>
        <v>0</v>
      </c>
      <c r="ET226" s="169">
        <f t="shared" si="199"/>
        <v>0</v>
      </c>
      <c r="EU226" s="169">
        <f t="shared" si="199"/>
        <v>0</v>
      </c>
      <c r="EV226" s="169">
        <f t="shared" si="199"/>
        <v>0</v>
      </c>
      <c r="EW226" s="169">
        <f t="shared" si="199"/>
        <v>0</v>
      </c>
      <c r="EX226" s="169">
        <f t="shared" si="199"/>
        <v>0</v>
      </c>
      <c r="EY226" s="169">
        <f t="shared" si="199"/>
        <v>0</v>
      </c>
      <c r="EZ226" s="169">
        <f t="shared" si="199"/>
        <v>0</v>
      </c>
      <c r="FA226" s="169">
        <f t="shared" si="199"/>
        <v>0</v>
      </c>
      <c r="FB226" s="169">
        <f t="shared" si="199"/>
        <v>0</v>
      </c>
      <c r="FC226" s="169">
        <f t="shared" si="199"/>
        <v>0</v>
      </c>
      <c r="FD226" s="169">
        <f t="shared" si="199"/>
        <v>0</v>
      </c>
      <c r="FE226" s="169">
        <f t="shared" si="199"/>
        <v>0</v>
      </c>
      <c r="FF226" s="169">
        <f t="shared" si="196"/>
        <v>0</v>
      </c>
      <c r="FG226" s="169">
        <f t="shared" si="196"/>
        <v>0</v>
      </c>
      <c r="FH226" s="169">
        <f t="shared" si="196"/>
        <v>0</v>
      </c>
      <c r="FI226" s="169">
        <f t="shared" si="196"/>
        <v>0</v>
      </c>
      <c r="FJ226" s="169">
        <f t="shared" si="196"/>
        <v>0</v>
      </c>
      <c r="FK226" s="169">
        <f t="shared" si="196"/>
        <v>0</v>
      </c>
      <c r="FL226" s="169">
        <f t="shared" si="196"/>
        <v>0</v>
      </c>
      <c r="FM226" s="169">
        <f t="shared" si="196"/>
        <v>0</v>
      </c>
      <c r="FO226" s="169">
        <f t="shared" si="200"/>
        <v>0</v>
      </c>
      <c r="FP226" s="169">
        <f t="shared" si="200"/>
        <v>0</v>
      </c>
      <c r="FQ226" s="169">
        <f t="shared" si="200"/>
        <v>0</v>
      </c>
      <c r="FR226" s="169">
        <f t="shared" si="200"/>
        <v>0</v>
      </c>
      <c r="FS226" s="169">
        <f t="shared" si="200"/>
        <v>0</v>
      </c>
      <c r="FT226" s="169">
        <f t="shared" si="200"/>
        <v>0</v>
      </c>
      <c r="FU226" s="169">
        <f t="shared" si="200"/>
        <v>0</v>
      </c>
      <c r="FV226" s="169">
        <f t="shared" si="200"/>
        <v>0</v>
      </c>
      <c r="FW226" s="169">
        <f t="shared" si="200"/>
        <v>0</v>
      </c>
      <c r="FX226" s="169">
        <f t="shared" si="200"/>
        <v>0</v>
      </c>
      <c r="FY226" s="169">
        <f t="shared" si="200"/>
        <v>0</v>
      </c>
      <c r="FZ226" s="169">
        <f t="shared" si="200"/>
        <v>0</v>
      </c>
      <c r="GA226" s="169">
        <f t="shared" si="200"/>
        <v>0</v>
      </c>
      <c r="GB226" s="169">
        <f t="shared" si="200"/>
        <v>0</v>
      </c>
      <c r="GC226" s="169">
        <f t="shared" si="200"/>
        <v>0</v>
      </c>
      <c r="GD226" s="169">
        <f t="shared" si="200"/>
        <v>0</v>
      </c>
      <c r="GE226" s="169">
        <f t="shared" si="197"/>
        <v>0</v>
      </c>
      <c r="GF226" s="169">
        <f t="shared" si="197"/>
        <v>0</v>
      </c>
      <c r="GG226" s="169">
        <f t="shared" si="197"/>
        <v>0</v>
      </c>
      <c r="GH226" s="169">
        <f t="shared" si="197"/>
        <v>0</v>
      </c>
      <c r="GI226" s="169">
        <f t="shared" si="197"/>
        <v>0</v>
      </c>
      <c r="GJ226" s="169">
        <f t="shared" si="197"/>
        <v>0</v>
      </c>
      <c r="GK226" s="169">
        <f t="shared" si="197"/>
        <v>0</v>
      </c>
      <c r="GL226" s="169">
        <f t="shared" si="197"/>
        <v>0</v>
      </c>
    </row>
    <row r="227" spans="1:194" s="169" customFormat="1" ht="15" hidden="1">
      <c r="A227" s="499"/>
      <c r="B227" s="499"/>
      <c r="D227" s="662"/>
      <c r="E227" s="450"/>
      <c r="F227" s="450"/>
      <c r="G227" s="450"/>
      <c r="H227" s="500"/>
      <c r="I227" s="452"/>
      <c r="J227" s="453"/>
      <c r="K227" s="453"/>
      <c r="L227" s="450"/>
      <c r="M227" s="450"/>
      <c r="N227" s="454"/>
      <c r="O227" s="455">
        <f t="shared" si="167"/>
        <v>0</v>
      </c>
      <c r="P227" s="456"/>
      <c r="Q227" s="457">
        <f t="shared" si="168"/>
        <v>0</v>
      </c>
      <c r="R227" s="457">
        <f t="shared" si="169"/>
        <v>0</v>
      </c>
      <c r="S227" s="458" t="e">
        <f>#REF!</f>
        <v>#REF!</v>
      </c>
      <c r="T227" s="458">
        <v>121</v>
      </c>
      <c r="U227" s="458" t="e">
        <f t="shared" si="170"/>
        <v>#REF!</v>
      </c>
      <c r="V227" s="459"/>
      <c r="W227" s="459"/>
      <c r="X227" s="460">
        <f t="shared" si="171"/>
        <v>0</v>
      </c>
      <c r="Y227" s="461">
        <f t="shared" si="175"/>
        <v>0</v>
      </c>
      <c r="Z227" s="510"/>
      <c r="AA227" s="463"/>
      <c r="AB227" s="464"/>
      <c r="AC227" s="464"/>
      <c r="AD227" s="464"/>
      <c r="AE227" s="465"/>
      <c r="AF227" s="466">
        <f t="shared" si="176"/>
        <v>0</v>
      </c>
      <c r="AG227" s="488"/>
      <c r="AH227" s="469"/>
      <c r="AI227" s="469"/>
      <c r="AJ227" s="469"/>
      <c r="AK227" s="469"/>
      <c r="AL227" s="469"/>
      <c r="AM227" s="469"/>
      <c r="AN227" s="470"/>
      <c r="AO227" s="471">
        <f t="shared" si="177"/>
        <v>0</v>
      </c>
      <c r="AP227" s="497"/>
      <c r="AQ227" s="496"/>
      <c r="AR227" s="496"/>
      <c r="AS227" s="496"/>
      <c r="AT227" s="514"/>
      <c r="AU227" s="469"/>
      <c r="AV227" s="469"/>
      <c r="AW227" s="475"/>
      <c r="AX227" s="471">
        <f t="shared" si="178"/>
        <v>0</v>
      </c>
      <c r="AY227" s="497"/>
      <c r="AZ227" s="469"/>
      <c r="BA227" s="469"/>
      <c r="BB227" s="478"/>
      <c r="BC227" s="469"/>
      <c r="BD227" s="469"/>
      <c r="BE227" s="469"/>
      <c r="BF227" s="475"/>
      <c r="BG227" s="479">
        <f t="shared" si="147"/>
        <v>0</v>
      </c>
      <c r="BH227" s="480"/>
      <c r="BI227" s="481"/>
      <c r="BJ227" s="481"/>
      <c r="BK227" s="481"/>
      <c r="BL227" s="482"/>
      <c r="BM227" s="481"/>
      <c r="BN227" s="481"/>
      <c r="BO227" s="483"/>
      <c r="BP227" s="482">
        <f t="shared" si="194"/>
        <v>0</v>
      </c>
      <c r="BQ227" s="479">
        <f t="shared" si="155"/>
        <v>0</v>
      </c>
      <c r="BR227" s="480"/>
      <c r="BS227" s="481"/>
      <c r="BT227" s="481"/>
      <c r="BU227" s="481"/>
      <c r="BV227" s="482" t="str">
        <f t="shared" si="148"/>
        <v/>
      </c>
      <c r="BW227" s="481"/>
      <c r="BX227" s="481"/>
      <c r="BY227" s="483"/>
      <c r="BZ227" s="482">
        <f t="shared" si="161"/>
        <v>0</v>
      </c>
      <c r="CA227" s="479">
        <f t="shared" si="179"/>
        <v>0</v>
      </c>
      <c r="CB227" s="638"/>
      <c r="CC227" s="469"/>
      <c r="CD227" s="469"/>
      <c r="CE227" s="469"/>
      <c r="CF227" s="481"/>
      <c r="CG227" s="481"/>
      <c r="CH227" s="481"/>
      <c r="CI227" s="483"/>
      <c r="CJ227" s="485">
        <f t="shared" si="180"/>
        <v>0</v>
      </c>
      <c r="CK227" s="486">
        <f t="shared" si="172"/>
        <v>0</v>
      </c>
      <c r="CL227" s="479">
        <f t="shared" si="181"/>
        <v>0</v>
      </c>
      <c r="CM227" s="487"/>
      <c r="CN227" s="469"/>
      <c r="CO227" s="469"/>
      <c r="CP227" s="469"/>
      <c r="CQ227" s="469"/>
      <c r="CR227" s="469"/>
      <c r="CS227" s="485">
        <f t="shared" si="182"/>
        <v>0</v>
      </c>
      <c r="CT227" s="488"/>
      <c r="CU227" s="469"/>
      <c r="CV227" s="469"/>
      <c r="CW227" s="469"/>
      <c r="CX227" s="489"/>
      <c r="CY227" s="490"/>
      <c r="CZ227" s="491">
        <f t="shared" si="183"/>
        <v>0</v>
      </c>
      <c r="DA227" s="491">
        <f t="shared" si="162"/>
        <v>0</v>
      </c>
      <c r="DB227" s="491">
        <f t="shared" si="191"/>
        <v>0</v>
      </c>
      <c r="DC227" s="493">
        <f t="shared" si="163"/>
        <v>0</v>
      </c>
      <c r="DD227" s="494">
        <f t="shared" si="152"/>
        <v>0</v>
      </c>
      <c r="DE227" s="494">
        <f t="shared" si="151"/>
        <v>0</v>
      </c>
      <c r="DF227" s="494">
        <f t="shared" si="201"/>
        <v>0</v>
      </c>
      <c r="DG227" s="494">
        <f t="shared" si="164"/>
        <v>0</v>
      </c>
      <c r="DH227" s="494">
        <f t="shared" si="165"/>
        <v>0</v>
      </c>
      <c r="DI227" s="494">
        <f t="shared" si="202"/>
        <v>0</v>
      </c>
      <c r="DJ227" s="494">
        <f t="shared" si="166"/>
        <v>0</v>
      </c>
      <c r="DK227" s="494">
        <f t="shared" si="174"/>
        <v>0</v>
      </c>
      <c r="DL227" s="479">
        <f t="shared" si="157"/>
        <v>0</v>
      </c>
      <c r="DQ227" s="169">
        <f t="shared" si="198"/>
        <v>0</v>
      </c>
      <c r="DR227" s="169">
        <f t="shared" si="198"/>
        <v>0</v>
      </c>
      <c r="DS227" s="169">
        <f t="shared" si="198"/>
        <v>0</v>
      </c>
      <c r="DT227" s="169">
        <f t="shared" si="198"/>
        <v>0</v>
      </c>
      <c r="DU227" s="169">
        <f t="shared" si="198"/>
        <v>0</v>
      </c>
      <c r="DV227" s="169">
        <f t="shared" si="198"/>
        <v>0</v>
      </c>
      <c r="DW227" s="169">
        <f t="shared" si="198"/>
        <v>0</v>
      </c>
      <c r="DX227" s="169">
        <f t="shared" si="198"/>
        <v>0</v>
      </c>
      <c r="DY227" s="169">
        <f t="shared" si="198"/>
        <v>0</v>
      </c>
      <c r="DZ227" s="169">
        <f t="shared" si="198"/>
        <v>0</v>
      </c>
      <c r="EA227" s="169">
        <f t="shared" si="198"/>
        <v>0</v>
      </c>
      <c r="EB227" s="169">
        <f t="shared" si="198"/>
        <v>0</v>
      </c>
      <c r="EC227" s="169">
        <f t="shared" si="198"/>
        <v>0</v>
      </c>
      <c r="ED227" s="169">
        <f t="shared" si="198"/>
        <v>0</v>
      </c>
      <c r="EE227" s="169">
        <f t="shared" si="198"/>
        <v>0</v>
      </c>
      <c r="EF227" s="169">
        <f t="shared" si="198"/>
        <v>0</v>
      </c>
      <c r="EG227" s="169">
        <f t="shared" si="203"/>
        <v>0</v>
      </c>
      <c r="EH227" s="169">
        <f t="shared" si="203"/>
        <v>0</v>
      </c>
      <c r="EI227" s="169">
        <f t="shared" si="203"/>
        <v>0</v>
      </c>
      <c r="EJ227" s="169">
        <f t="shared" si="203"/>
        <v>0</v>
      </c>
      <c r="EK227" s="169">
        <f t="shared" si="203"/>
        <v>0</v>
      </c>
      <c r="EL227" s="169">
        <f t="shared" si="203"/>
        <v>0</v>
      </c>
      <c r="EM227" s="169">
        <f t="shared" si="203"/>
        <v>0</v>
      </c>
      <c r="EN227" s="169">
        <f t="shared" si="203"/>
        <v>0</v>
      </c>
      <c r="EP227" s="169">
        <f t="shared" si="199"/>
        <v>0</v>
      </c>
      <c r="EQ227" s="169">
        <f t="shared" si="199"/>
        <v>0</v>
      </c>
      <c r="ER227" s="169">
        <f t="shared" si="199"/>
        <v>0</v>
      </c>
      <c r="ES227" s="169">
        <f t="shared" si="199"/>
        <v>0</v>
      </c>
      <c r="ET227" s="169">
        <f t="shared" si="199"/>
        <v>0</v>
      </c>
      <c r="EU227" s="169">
        <f t="shared" si="199"/>
        <v>0</v>
      </c>
      <c r="EV227" s="169">
        <f t="shared" si="199"/>
        <v>0</v>
      </c>
      <c r="EW227" s="169">
        <f t="shared" si="199"/>
        <v>0</v>
      </c>
      <c r="EX227" s="169">
        <f t="shared" si="199"/>
        <v>0</v>
      </c>
      <c r="EY227" s="169">
        <f t="shared" si="199"/>
        <v>0</v>
      </c>
      <c r="EZ227" s="169">
        <f t="shared" si="199"/>
        <v>0</v>
      </c>
      <c r="FA227" s="169">
        <f t="shared" si="199"/>
        <v>0</v>
      </c>
      <c r="FB227" s="169">
        <f t="shared" si="199"/>
        <v>0</v>
      </c>
      <c r="FC227" s="169">
        <f t="shared" si="199"/>
        <v>0</v>
      </c>
      <c r="FD227" s="169">
        <f t="shared" si="199"/>
        <v>0</v>
      </c>
      <c r="FE227" s="169">
        <f t="shared" si="199"/>
        <v>0</v>
      </c>
      <c r="FF227" s="169">
        <f t="shared" si="196"/>
        <v>0</v>
      </c>
      <c r="FG227" s="169">
        <f t="shared" si="196"/>
        <v>0</v>
      </c>
      <c r="FH227" s="169">
        <f t="shared" si="196"/>
        <v>0</v>
      </c>
      <c r="FI227" s="169">
        <f t="shared" si="196"/>
        <v>0</v>
      </c>
      <c r="FJ227" s="169">
        <f t="shared" si="196"/>
        <v>0</v>
      </c>
      <c r="FK227" s="169">
        <f t="shared" si="196"/>
        <v>0</v>
      </c>
      <c r="FL227" s="169">
        <f t="shared" si="196"/>
        <v>0</v>
      </c>
      <c r="FM227" s="169">
        <f t="shared" si="196"/>
        <v>0</v>
      </c>
      <c r="FO227" s="169">
        <f t="shared" si="200"/>
        <v>0</v>
      </c>
      <c r="FP227" s="169">
        <f t="shared" si="200"/>
        <v>0</v>
      </c>
      <c r="FQ227" s="169">
        <f t="shared" si="200"/>
        <v>0</v>
      </c>
      <c r="FR227" s="169">
        <f t="shared" si="200"/>
        <v>0</v>
      </c>
      <c r="FS227" s="169">
        <f t="shared" si="200"/>
        <v>0</v>
      </c>
      <c r="FT227" s="169">
        <f t="shared" si="200"/>
        <v>0</v>
      </c>
      <c r="FU227" s="169">
        <f t="shared" si="200"/>
        <v>0</v>
      </c>
      <c r="FV227" s="169">
        <f t="shared" si="200"/>
        <v>0</v>
      </c>
      <c r="FW227" s="169">
        <f t="shared" si="200"/>
        <v>0</v>
      </c>
      <c r="FX227" s="169">
        <f t="shared" si="200"/>
        <v>0</v>
      </c>
      <c r="FY227" s="169">
        <f t="shared" si="200"/>
        <v>0</v>
      </c>
      <c r="FZ227" s="169">
        <f t="shared" si="200"/>
        <v>0</v>
      </c>
      <c r="GA227" s="169">
        <f t="shared" si="200"/>
        <v>0</v>
      </c>
      <c r="GB227" s="169">
        <f t="shared" si="200"/>
        <v>0</v>
      </c>
      <c r="GC227" s="169">
        <f t="shared" si="200"/>
        <v>0</v>
      </c>
      <c r="GD227" s="169">
        <f t="shared" si="200"/>
        <v>0</v>
      </c>
      <c r="GE227" s="169">
        <f t="shared" si="197"/>
        <v>0</v>
      </c>
      <c r="GF227" s="169">
        <f t="shared" si="197"/>
        <v>0</v>
      </c>
      <c r="GG227" s="169">
        <f t="shared" si="197"/>
        <v>0</v>
      </c>
      <c r="GH227" s="169">
        <f t="shared" si="197"/>
        <v>0</v>
      </c>
      <c r="GI227" s="169">
        <f t="shared" si="197"/>
        <v>0</v>
      </c>
      <c r="GJ227" s="169">
        <f t="shared" si="197"/>
        <v>0</v>
      </c>
      <c r="GK227" s="169">
        <f t="shared" si="197"/>
        <v>0</v>
      </c>
      <c r="GL227" s="169">
        <f t="shared" si="197"/>
        <v>0</v>
      </c>
    </row>
    <row r="228" spans="1:194" s="169" customFormat="1" ht="15" hidden="1">
      <c r="A228" s="499"/>
      <c r="B228" s="499"/>
      <c r="D228" s="662"/>
      <c r="E228" s="450"/>
      <c r="F228" s="450"/>
      <c r="G228" s="450"/>
      <c r="H228" s="500"/>
      <c r="I228" s="452"/>
      <c r="J228" s="453"/>
      <c r="K228" s="453"/>
      <c r="L228" s="450"/>
      <c r="M228" s="450"/>
      <c r="N228" s="454"/>
      <c r="O228" s="455">
        <f t="shared" si="167"/>
        <v>0</v>
      </c>
      <c r="P228" s="456"/>
      <c r="Q228" s="457">
        <f t="shared" si="168"/>
        <v>0</v>
      </c>
      <c r="R228" s="457">
        <f t="shared" si="169"/>
        <v>0</v>
      </c>
      <c r="S228" s="458" t="e">
        <f>#REF!</f>
        <v>#REF!</v>
      </c>
      <c r="T228" s="458">
        <v>122</v>
      </c>
      <c r="U228" s="458" t="e">
        <f t="shared" si="170"/>
        <v>#REF!</v>
      </c>
      <c r="V228" s="459"/>
      <c r="W228" s="459"/>
      <c r="X228" s="460">
        <f t="shared" si="171"/>
        <v>0</v>
      </c>
      <c r="Y228" s="461">
        <f t="shared" si="175"/>
        <v>0</v>
      </c>
      <c r="Z228" s="510"/>
      <c r="AA228" s="463"/>
      <c r="AB228" s="464"/>
      <c r="AC228" s="464"/>
      <c r="AD228" s="464"/>
      <c r="AE228" s="465"/>
      <c r="AF228" s="466">
        <f t="shared" si="176"/>
        <v>0</v>
      </c>
      <c r="AG228" s="488"/>
      <c r="AH228" s="469"/>
      <c r="AI228" s="469"/>
      <c r="AJ228" s="469"/>
      <c r="AK228" s="469"/>
      <c r="AL228" s="469"/>
      <c r="AM228" s="469"/>
      <c r="AN228" s="470"/>
      <c r="AO228" s="471">
        <f t="shared" si="177"/>
        <v>0</v>
      </c>
      <c r="AP228" s="497"/>
      <c r="AQ228" s="496"/>
      <c r="AR228" s="496"/>
      <c r="AS228" s="496"/>
      <c r="AT228" s="514"/>
      <c r="AU228" s="469"/>
      <c r="AV228" s="469"/>
      <c r="AW228" s="475"/>
      <c r="AX228" s="471">
        <f t="shared" si="178"/>
        <v>0</v>
      </c>
      <c r="AY228" s="497"/>
      <c r="AZ228" s="469"/>
      <c r="BA228" s="469"/>
      <c r="BB228" s="478"/>
      <c r="BC228" s="469"/>
      <c r="BD228" s="469"/>
      <c r="BE228" s="469"/>
      <c r="BF228" s="475"/>
      <c r="BG228" s="479">
        <f t="shared" si="147"/>
        <v>0</v>
      </c>
      <c r="BH228" s="480"/>
      <c r="BI228" s="481"/>
      <c r="BJ228" s="481"/>
      <c r="BK228" s="481"/>
      <c r="BL228" s="482"/>
      <c r="BM228" s="481"/>
      <c r="BN228" s="481"/>
      <c r="BO228" s="483"/>
      <c r="BP228" s="482">
        <f t="shared" si="194"/>
        <v>0</v>
      </c>
      <c r="BQ228" s="479">
        <f t="shared" si="155"/>
        <v>0</v>
      </c>
      <c r="BR228" s="480"/>
      <c r="BS228" s="481"/>
      <c r="BT228" s="481"/>
      <c r="BU228" s="481"/>
      <c r="BV228" s="482" t="str">
        <f t="shared" si="148"/>
        <v/>
      </c>
      <c r="BW228" s="481"/>
      <c r="BX228" s="481"/>
      <c r="BY228" s="483"/>
      <c r="BZ228" s="482">
        <f t="shared" si="161"/>
        <v>0</v>
      </c>
      <c r="CA228" s="479">
        <f t="shared" si="179"/>
        <v>0</v>
      </c>
      <c r="CB228" s="638"/>
      <c r="CC228" s="469"/>
      <c r="CD228" s="469"/>
      <c r="CE228" s="469"/>
      <c r="CF228" s="481"/>
      <c r="CG228" s="481"/>
      <c r="CH228" s="481"/>
      <c r="CI228" s="483"/>
      <c r="CJ228" s="485">
        <f t="shared" si="180"/>
        <v>0</v>
      </c>
      <c r="CK228" s="486">
        <f t="shared" si="172"/>
        <v>0</v>
      </c>
      <c r="CL228" s="479">
        <f t="shared" si="181"/>
        <v>0</v>
      </c>
      <c r="CM228" s="487"/>
      <c r="CN228" s="469"/>
      <c r="CO228" s="469"/>
      <c r="CP228" s="469"/>
      <c r="CQ228" s="469"/>
      <c r="CR228" s="469"/>
      <c r="CS228" s="485">
        <f t="shared" si="182"/>
        <v>0</v>
      </c>
      <c r="CT228" s="488"/>
      <c r="CU228" s="469"/>
      <c r="CV228" s="469"/>
      <c r="CW228" s="469"/>
      <c r="CX228" s="489"/>
      <c r="CY228" s="490"/>
      <c r="CZ228" s="491">
        <f t="shared" si="183"/>
        <v>0</v>
      </c>
      <c r="DA228" s="491">
        <f t="shared" si="162"/>
        <v>0</v>
      </c>
      <c r="DB228" s="491">
        <f t="shared" si="191"/>
        <v>0</v>
      </c>
      <c r="DC228" s="493">
        <f t="shared" si="163"/>
        <v>0</v>
      </c>
      <c r="DD228" s="494">
        <f t="shared" si="152"/>
        <v>0</v>
      </c>
      <c r="DE228" s="494">
        <f t="shared" si="151"/>
        <v>0</v>
      </c>
      <c r="DF228" s="494">
        <f t="shared" si="201"/>
        <v>0</v>
      </c>
      <c r="DG228" s="494">
        <f t="shared" si="164"/>
        <v>0</v>
      </c>
      <c r="DH228" s="494">
        <f t="shared" si="165"/>
        <v>0</v>
      </c>
      <c r="DI228" s="494">
        <f t="shared" si="202"/>
        <v>0</v>
      </c>
      <c r="DJ228" s="494">
        <f t="shared" si="166"/>
        <v>0</v>
      </c>
      <c r="DK228" s="494">
        <f t="shared" si="174"/>
        <v>0</v>
      </c>
      <c r="DL228" s="479">
        <f t="shared" si="157"/>
        <v>0</v>
      </c>
      <c r="DQ228" s="169">
        <f t="shared" si="198"/>
        <v>0</v>
      </c>
      <c r="DR228" s="169">
        <f t="shared" si="198"/>
        <v>0</v>
      </c>
      <c r="DS228" s="169">
        <f t="shared" si="198"/>
        <v>0</v>
      </c>
      <c r="DT228" s="169">
        <f t="shared" si="198"/>
        <v>0</v>
      </c>
      <c r="DU228" s="169">
        <f t="shared" si="198"/>
        <v>0</v>
      </c>
      <c r="DV228" s="169">
        <f t="shared" si="198"/>
        <v>0</v>
      </c>
      <c r="DW228" s="169">
        <f t="shared" si="198"/>
        <v>0</v>
      </c>
      <c r="DX228" s="169">
        <f t="shared" si="198"/>
        <v>0</v>
      </c>
      <c r="DY228" s="169">
        <f t="shared" si="198"/>
        <v>0</v>
      </c>
      <c r="DZ228" s="169">
        <f t="shared" si="198"/>
        <v>0</v>
      </c>
      <c r="EA228" s="169">
        <f t="shared" si="198"/>
        <v>0</v>
      </c>
      <c r="EB228" s="169">
        <f t="shared" si="198"/>
        <v>0</v>
      </c>
      <c r="EC228" s="169">
        <f t="shared" si="198"/>
        <v>0</v>
      </c>
      <c r="ED228" s="169">
        <f t="shared" si="198"/>
        <v>0</v>
      </c>
      <c r="EE228" s="169">
        <f t="shared" si="198"/>
        <v>0</v>
      </c>
      <c r="EF228" s="169">
        <f t="shared" si="198"/>
        <v>0</v>
      </c>
      <c r="EG228" s="169">
        <f t="shared" si="203"/>
        <v>0</v>
      </c>
      <c r="EH228" s="169">
        <f t="shared" si="203"/>
        <v>0</v>
      </c>
      <c r="EI228" s="169">
        <f t="shared" si="203"/>
        <v>0</v>
      </c>
      <c r="EJ228" s="169">
        <f t="shared" si="203"/>
        <v>0</v>
      </c>
      <c r="EK228" s="169">
        <f t="shared" si="203"/>
        <v>0</v>
      </c>
      <c r="EL228" s="169">
        <f t="shared" si="203"/>
        <v>0</v>
      </c>
      <c r="EM228" s="169">
        <f t="shared" si="203"/>
        <v>0</v>
      </c>
      <c r="EN228" s="169">
        <f t="shared" si="203"/>
        <v>0</v>
      </c>
      <c r="EP228" s="169">
        <f t="shared" si="199"/>
        <v>0</v>
      </c>
      <c r="EQ228" s="169">
        <f t="shared" si="199"/>
        <v>0</v>
      </c>
      <c r="ER228" s="169">
        <f t="shared" si="199"/>
        <v>0</v>
      </c>
      <c r="ES228" s="169">
        <f t="shared" si="199"/>
        <v>0</v>
      </c>
      <c r="ET228" s="169">
        <f t="shared" si="199"/>
        <v>0</v>
      </c>
      <c r="EU228" s="169">
        <f t="shared" si="199"/>
        <v>0</v>
      </c>
      <c r="EV228" s="169">
        <f t="shared" si="199"/>
        <v>0</v>
      </c>
      <c r="EW228" s="169">
        <f t="shared" si="199"/>
        <v>0</v>
      </c>
      <c r="EX228" s="169">
        <f t="shared" si="199"/>
        <v>0</v>
      </c>
      <c r="EY228" s="169">
        <f t="shared" si="199"/>
        <v>0</v>
      </c>
      <c r="EZ228" s="169">
        <f t="shared" si="199"/>
        <v>0</v>
      </c>
      <c r="FA228" s="169">
        <f t="shared" si="199"/>
        <v>0</v>
      </c>
      <c r="FB228" s="169">
        <f t="shared" si="199"/>
        <v>0</v>
      </c>
      <c r="FC228" s="169">
        <f t="shared" si="199"/>
        <v>0</v>
      </c>
      <c r="FD228" s="169">
        <f t="shared" si="199"/>
        <v>0</v>
      </c>
      <c r="FE228" s="169">
        <f t="shared" si="199"/>
        <v>0</v>
      </c>
      <c r="FF228" s="169">
        <f t="shared" ref="FF228:FM243" si="204">IF($I228=FF$3,$Y228,0)</f>
        <v>0</v>
      </c>
      <c r="FG228" s="169">
        <f t="shared" si="204"/>
        <v>0</v>
      </c>
      <c r="FH228" s="169">
        <f t="shared" si="204"/>
        <v>0</v>
      </c>
      <c r="FI228" s="169">
        <f t="shared" si="204"/>
        <v>0</v>
      </c>
      <c r="FJ228" s="169">
        <f t="shared" si="204"/>
        <v>0</v>
      </c>
      <c r="FK228" s="169">
        <f t="shared" si="204"/>
        <v>0</v>
      </c>
      <c r="FL228" s="169">
        <f t="shared" si="204"/>
        <v>0</v>
      </c>
      <c r="FM228" s="169">
        <f t="shared" si="204"/>
        <v>0</v>
      </c>
      <c r="FO228" s="169">
        <f t="shared" si="200"/>
        <v>0</v>
      </c>
      <c r="FP228" s="169">
        <f t="shared" si="200"/>
        <v>0</v>
      </c>
      <c r="FQ228" s="169">
        <f t="shared" si="200"/>
        <v>0</v>
      </c>
      <c r="FR228" s="169">
        <f t="shared" si="200"/>
        <v>0</v>
      </c>
      <c r="FS228" s="169">
        <f t="shared" si="200"/>
        <v>0</v>
      </c>
      <c r="FT228" s="169">
        <f t="shared" si="200"/>
        <v>0</v>
      </c>
      <c r="FU228" s="169">
        <f t="shared" si="200"/>
        <v>0</v>
      </c>
      <c r="FV228" s="169">
        <f t="shared" si="200"/>
        <v>0</v>
      </c>
      <c r="FW228" s="169">
        <f t="shared" si="200"/>
        <v>0</v>
      </c>
      <c r="FX228" s="169">
        <f t="shared" si="200"/>
        <v>0</v>
      </c>
      <c r="FY228" s="169">
        <f t="shared" si="200"/>
        <v>0</v>
      </c>
      <c r="FZ228" s="169">
        <f t="shared" si="200"/>
        <v>0</v>
      </c>
      <c r="GA228" s="169">
        <f t="shared" si="200"/>
        <v>0</v>
      </c>
      <c r="GB228" s="169">
        <f t="shared" si="200"/>
        <v>0</v>
      </c>
      <c r="GC228" s="169">
        <f t="shared" si="200"/>
        <v>0</v>
      </c>
      <c r="GD228" s="169">
        <f t="shared" si="200"/>
        <v>0</v>
      </c>
      <c r="GE228" s="169">
        <f t="shared" ref="GE228:GL243" si="205">IF($I228=GE$3,$L228,0)</f>
        <v>0</v>
      </c>
      <c r="GF228" s="169">
        <f t="shared" si="205"/>
        <v>0</v>
      </c>
      <c r="GG228" s="169">
        <f t="shared" si="205"/>
        <v>0</v>
      </c>
      <c r="GH228" s="169">
        <f t="shared" si="205"/>
        <v>0</v>
      </c>
      <c r="GI228" s="169">
        <f t="shared" si="205"/>
        <v>0</v>
      </c>
      <c r="GJ228" s="169">
        <f t="shared" si="205"/>
        <v>0</v>
      </c>
      <c r="GK228" s="169">
        <f t="shared" si="205"/>
        <v>0</v>
      </c>
      <c r="GL228" s="169">
        <f t="shared" si="205"/>
        <v>0</v>
      </c>
    </row>
    <row r="229" spans="1:194" s="169" customFormat="1" ht="15" hidden="1">
      <c r="A229" s="499"/>
      <c r="B229" s="499"/>
      <c r="D229" s="662"/>
      <c r="E229" s="450"/>
      <c r="F229" s="450"/>
      <c r="G229" s="450"/>
      <c r="H229" s="500"/>
      <c r="I229" s="452"/>
      <c r="J229" s="453"/>
      <c r="K229" s="453"/>
      <c r="L229" s="450"/>
      <c r="M229" s="450"/>
      <c r="N229" s="454"/>
      <c r="O229" s="455">
        <f t="shared" si="167"/>
        <v>0</v>
      </c>
      <c r="P229" s="456"/>
      <c r="Q229" s="457">
        <f t="shared" si="168"/>
        <v>0</v>
      </c>
      <c r="R229" s="457">
        <f t="shared" si="169"/>
        <v>0</v>
      </c>
      <c r="S229" s="458" t="e">
        <f>#REF!</f>
        <v>#REF!</v>
      </c>
      <c r="T229" s="458">
        <v>123</v>
      </c>
      <c r="U229" s="458" t="e">
        <f t="shared" si="170"/>
        <v>#REF!</v>
      </c>
      <c r="V229" s="459"/>
      <c r="W229" s="459"/>
      <c r="X229" s="460">
        <f t="shared" si="171"/>
        <v>0</v>
      </c>
      <c r="Y229" s="461">
        <f t="shared" si="175"/>
        <v>0</v>
      </c>
      <c r="Z229" s="510"/>
      <c r="AA229" s="463"/>
      <c r="AB229" s="464"/>
      <c r="AC229" s="464"/>
      <c r="AD229" s="464"/>
      <c r="AE229" s="465"/>
      <c r="AF229" s="466">
        <f t="shared" si="176"/>
        <v>0</v>
      </c>
      <c r="AG229" s="488"/>
      <c r="AH229" s="469"/>
      <c r="AI229" s="469"/>
      <c r="AJ229" s="469"/>
      <c r="AK229" s="469"/>
      <c r="AL229" s="469"/>
      <c r="AM229" s="469"/>
      <c r="AN229" s="470"/>
      <c r="AO229" s="471">
        <f t="shared" si="177"/>
        <v>0</v>
      </c>
      <c r="AP229" s="497"/>
      <c r="AQ229" s="496"/>
      <c r="AR229" s="496"/>
      <c r="AS229" s="496"/>
      <c r="AT229" s="514"/>
      <c r="AU229" s="469"/>
      <c r="AV229" s="469"/>
      <c r="AW229" s="475"/>
      <c r="AX229" s="471">
        <f t="shared" si="178"/>
        <v>0</v>
      </c>
      <c r="AY229" s="497"/>
      <c r="AZ229" s="469"/>
      <c r="BA229" s="469"/>
      <c r="BB229" s="478"/>
      <c r="BC229" s="469"/>
      <c r="BD229" s="469"/>
      <c r="BE229" s="469"/>
      <c r="BF229" s="475"/>
      <c r="BG229" s="479">
        <f t="shared" si="147"/>
        <v>0</v>
      </c>
      <c r="BH229" s="480"/>
      <c r="BI229" s="481"/>
      <c r="BJ229" s="481"/>
      <c r="BK229" s="481"/>
      <c r="BL229" s="482"/>
      <c r="BM229" s="481"/>
      <c r="BN229" s="481"/>
      <c r="BO229" s="483"/>
      <c r="BP229" s="482">
        <f t="shared" si="194"/>
        <v>0</v>
      </c>
      <c r="BQ229" s="479">
        <f t="shared" si="155"/>
        <v>0</v>
      </c>
      <c r="BR229" s="480"/>
      <c r="BS229" s="481"/>
      <c r="BT229" s="481"/>
      <c r="BU229" s="481"/>
      <c r="BV229" s="482" t="str">
        <f t="shared" ref="BV229:BV292" si="206">IF(BT229="","",BU229/BT229)</f>
        <v/>
      </c>
      <c r="BW229" s="481"/>
      <c r="BX229" s="481"/>
      <c r="BY229" s="483"/>
      <c r="BZ229" s="482">
        <f t="shared" si="161"/>
        <v>0</v>
      </c>
      <c r="CA229" s="479">
        <f t="shared" si="179"/>
        <v>0</v>
      </c>
      <c r="CB229" s="638"/>
      <c r="CC229" s="469"/>
      <c r="CD229" s="469"/>
      <c r="CE229" s="469"/>
      <c r="CF229" s="481"/>
      <c r="CG229" s="481"/>
      <c r="CH229" s="481"/>
      <c r="CI229" s="483"/>
      <c r="CJ229" s="485">
        <f t="shared" si="180"/>
        <v>0</v>
      </c>
      <c r="CK229" s="486">
        <f t="shared" si="172"/>
        <v>0</v>
      </c>
      <c r="CL229" s="479">
        <f t="shared" si="181"/>
        <v>0</v>
      </c>
      <c r="CM229" s="487"/>
      <c r="CN229" s="469"/>
      <c r="CO229" s="469"/>
      <c r="CP229" s="469"/>
      <c r="CQ229" s="469"/>
      <c r="CR229" s="469"/>
      <c r="CS229" s="485">
        <f t="shared" si="182"/>
        <v>0</v>
      </c>
      <c r="CT229" s="488"/>
      <c r="CU229" s="469"/>
      <c r="CV229" s="469"/>
      <c r="CW229" s="469"/>
      <c r="CX229" s="489"/>
      <c r="CY229" s="490"/>
      <c r="CZ229" s="491">
        <f t="shared" si="183"/>
        <v>0</v>
      </c>
      <c r="DA229" s="491">
        <f t="shared" si="162"/>
        <v>0</v>
      </c>
      <c r="DB229" s="491">
        <f t="shared" si="191"/>
        <v>0</v>
      </c>
      <c r="DC229" s="493">
        <f t="shared" si="163"/>
        <v>0</v>
      </c>
      <c r="DD229" s="494">
        <f t="shared" si="152"/>
        <v>0</v>
      </c>
      <c r="DE229" s="494">
        <f t="shared" si="151"/>
        <v>0</v>
      </c>
      <c r="DF229" s="494">
        <f t="shared" si="201"/>
        <v>0</v>
      </c>
      <c r="DG229" s="494">
        <f t="shared" si="164"/>
        <v>0</v>
      </c>
      <c r="DH229" s="494">
        <f t="shared" si="165"/>
        <v>0</v>
      </c>
      <c r="DI229" s="494">
        <f t="shared" si="202"/>
        <v>0</v>
      </c>
      <c r="DJ229" s="494">
        <f t="shared" si="166"/>
        <v>0</v>
      </c>
      <c r="DK229" s="494">
        <f t="shared" si="174"/>
        <v>0</v>
      </c>
      <c r="DL229" s="479">
        <f t="shared" si="157"/>
        <v>0</v>
      </c>
      <c r="DQ229" s="169">
        <f t="shared" si="198"/>
        <v>0</v>
      </c>
      <c r="DR229" s="169">
        <f t="shared" si="198"/>
        <v>0</v>
      </c>
      <c r="DS229" s="169">
        <f t="shared" si="198"/>
        <v>0</v>
      </c>
      <c r="DT229" s="169">
        <f t="shared" si="198"/>
        <v>0</v>
      </c>
      <c r="DU229" s="169">
        <f t="shared" si="198"/>
        <v>0</v>
      </c>
      <c r="DV229" s="169">
        <f t="shared" si="198"/>
        <v>0</v>
      </c>
      <c r="DW229" s="169">
        <f t="shared" si="198"/>
        <v>0</v>
      </c>
      <c r="DX229" s="169">
        <f t="shared" si="198"/>
        <v>0</v>
      </c>
      <c r="DY229" s="169">
        <f t="shared" si="198"/>
        <v>0</v>
      </c>
      <c r="DZ229" s="169">
        <f t="shared" si="198"/>
        <v>0</v>
      </c>
      <c r="EA229" s="169">
        <f t="shared" si="198"/>
        <v>0</v>
      </c>
      <c r="EB229" s="169">
        <f t="shared" si="198"/>
        <v>0</v>
      </c>
      <c r="EC229" s="169">
        <f t="shared" si="198"/>
        <v>0</v>
      </c>
      <c r="ED229" s="169">
        <f t="shared" si="198"/>
        <v>0</v>
      </c>
      <c r="EE229" s="169">
        <f t="shared" si="198"/>
        <v>0</v>
      </c>
      <c r="EF229" s="169">
        <f t="shared" si="198"/>
        <v>0</v>
      </c>
      <c r="EG229" s="169">
        <f t="shared" si="203"/>
        <v>0</v>
      </c>
      <c r="EH229" s="169">
        <f t="shared" si="203"/>
        <v>0</v>
      </c>
      <c r="EI229" s="169">
        <f t="shared" si="203"/>
        <v>0</v>
      </c>
      <c r="EJ229" s="169">
        <f t="shared" si="203"/>
        <v>0</v>
      </c>
      <c r="EK229" s="169">
        <f t="shared" si="203"/>
        <v>0</v>
      </c>
      <c r="EL229" s="169">
        <f t="shared" si="203"/>
        <v>0</v>
      </c>
      <c r="EM229" s="169">
        <f t="shared" si="203"/>
        <v>0</v>
      </c>
      <c r="EN229" s="169">
        <f t="shared" si="203"/>
        <v>0</v>
      </c>
      <c r="EP229" s="169">
        <f t="shared" si="199"/>
        <v>0</v>
      </c>
      <c r="EQ229" s="169">
        <f t="shared" si="199"/>
        <v>0</v>
      </c>
      <c r="ER229" s="169">
        <f t="shared" si="199"/>
        <v>0</v>
      </c>
      <c r="ES229" s="169">
        <f t="shared" si="199"/>
        <v>0</v>
      </c>
      <c r="ET229" s="169">
        <f t="shared" si="199"/>
        <v>0</v>
      </c>
      <c r="EU229" s="169">
        <f t="shared" si="199"/>
        <v>0</v>
      </c>
      <c r="EV229" s="169">
        <f t="shared" si="199"/>
        <v>0</v>
      </c>
      <c r="EW229" s="169">
        <f t="shared" si="199"/>
        <v>0</v>
      </c>
      <c r="EX229" s="169">
        <f t="shared" si="199"/>
        <v>0</v>
      </c>
      <c r="EY229" s="169">
        <f t="shared" si="199"/>
        <v>0</v>
      </c>
      <c r="EZ229" s="169">
        <f t="shared" si="199"/>
        <v>0</v>
      </c>
      <c r="FA229" s="169">
        <f t="shared" si="199"/>
        <v>0</v>
      </c>
      <c r="FB229" s="169">
        <f t="shared" si="199"/>
        <v>0</v>
      </c>
      <c r="FC229" s="169">
        <f t="shared" si="199"/>
        <v>0</v>
      </c>
      <c r="FD229" s="169">
        <f t="shared" si="199"/>
        <v>0</v>
      </c>
      <c r="FE229" s="169">
        <f t="shared" si="199"/>
        <v>0</v>
      </c>
      <c r="FF229" s="169">
        <f t="shared" si="204"/>
        <v>0</v>
      </c>
      <c r="FG229" s="169">
        <f t="shared" si="204"/>
        <v>0</v>
      </c>
      <c r="FH229" s="169">
        <f t="shared" si="204"/>
        <v>0</v>
      </c>
      <c r="FI229" s="169">
        <f t="shared" si="204"/>
        <v>0</v>
      </c>
      <c r="FJ229" s="169">
        <f t="shared" si="204"/>
        <v>0</v>
      </c>
      <c r="FK229" s="169">
        <f t="shared" si="204"/>
        <v>0</v>
      </c>
      <c r="FL229" s="169">
        <f t="shared" si="204"/>
        <v>0</v>
      </c>
      <c r="FM229" s="169">
        <f t="shared" si="204"/>
        <v>0</v>
      </c>
      <c r="FO229" s="169">
        <f t="shared" si="200"/>
        <v>0</v>
      </c>
      <c r="FP229" s="169">
        <f t="shared" si="200"/>
        <v>0</v>
      </c>
      <c r="FQ229" s="169">
        <f t="shared" si="200"/>
        <v>0</v>
      </c>
      <c r="FR229" s="169">
        <f t="shared" si="200"/>
        <v>0</v>
      </c>
      <c r="FS229" s="169">
        <f t="shared" si="200"/>
        <v>0</v>
      </c>
      <c r="FT229" s="169">
        <f t="shared" si="200"/>
        <v>0</v>
      </c>
      <c r="FU229" s="169">
        <f t="shared" si="200"/>
        <v>0</v>
      </c>
      <c r="FV229" s="169">
        <f t="shared" si="200"/>
        <v>0</v>
      </c>
      <c r="FW229" s="169">
        <f t="shared" si="200"/>
        <v>0</v>
      </c>
      <c r="FX229" s="169">
        <f t="shared" si="200"/>
        <v>0</v>
      </c>
      <c r="FY229" s="169">
        <f t="shared" si="200"/>
        <v>0</v>
      </c>
      <c r="FZ229" s="169">
        <f t="shared" si="200"/>
        <v>0</v>
      </c>
      <c r="GA229" s="169">
        <f t="shared" si="200"/>
        <v>0</v>
      </c>
      <c r="GB229" s="169">
        <f t="shared" si="200"/>
        <v>0</v>
      </c>
      <c r="GC229" s="169">
        <f t="shared" si="200"/>
        <v>0</v>
      </c>
      <c r="GD229" s="169">
        <f t="shared" si="200"/>
        <v>0</v>
      </c>
      <c r="GE229" s="169">
        <f t="shared" si="205"/>
        <v>0</v>
      </c>
      <c r="GF229" s="169">
        <f t="shared" si="205"/>
        <v>0</v>
      </c>
      <c r="GG229" s="169">
        <f t="shared" si="205"/>
        <v>0</v>
      </c>
      <c r="GH229" s="169">
        <f t="shared" si="205"/>
        <v>0</v>
      </c>
      <c r="GI229" s="169">
        <f t="shared" si="205"/>
        <v>0</v>
      </c>
      <c r="GJ229" s="169">
        <f t="shared" si="205"/>
        <v>0</v>
      </c>
      <c r="GK229" s="169">
        <f t="shared" si="205"/>
        <v>0</v>
      </c>
      <c r="GL229" s="169">
        <f t="shared" si="205"/>
        <v>0</v>
      </c>
    </row>
    <row r="230" spans="1:194" s="169" customFormat="1" ht="15" hidden="1">
      <c r="A230" s="499"/>
      <c r="B230" s="499"/>
      <c r="D230" s="662"/>
      <c r="E230" s="450"/>
      <c r="F230" s="450"/>
      <c r="G230" s="450"/>
      <c r="H230" s="500"/>
      <c r="I230" s="452"/>
      <c r="J230" s="453"/>
      <c r="K230" s="453"/>
      <c r="L230" s="450"/>
      <c r="M230" s="450"/>
      <c r="N230" s="454"/>
      <c r="O230" s="455">
        <f t="shared" si="167"/>
        <v>0</v>
      </c>
      <c r="P230" s="456"/>
      <c r="Q230" s="457">
        <f t="shared" si="168"/>
        <v>0</v>
      </c>
      <c r="R230" s="457">
        <f t="shared" si="169"/>
        <v>0</v>
      </c>
      <c r="S230" s="458" t="e">
        <f>#REF!</f>
        <v>#REF!</v>
      </c>
      <c r="T230" s="458">
        <v>124</v>
      </c>
      <c r="U230" s="458" t="e">
        <f t="shared" si="170"/>
        <v>#REF!</v>
      </c>
      <c r="V230" s="459"/>
      <c r="W230" s="459"/>
      <c r="X230" s="460">
        <f t="shared" si="171"/>
        <v>0</v>
      </c>
      <c r="Y230" s="461">
        <f t="shared" si="175"/>
        <v>0</v>
      </c>
      <c r="Z230" s="510"/>
      <c r="AA230" s="463"/>
      <c r="AB230" s="464"/>
      <c r="AC230" s="464"/>
      <c r="AD230" s="464"/>
      <c r="AE230" s="465"/>
      <c r="AF230" s="466">
        <f t="shared" si="176"/>
        <v>0</v>
      </c>
      <c r="AG230" s="488"/>
      <c r="AH230" s="469"/>
      <c r="AI230" s="469"/>
      <c r="AJ230" s="469"/>
      <c r="AK230" s="469"/>
      <c r="AL230" s="469"/>
      <c r="AM230" s="469"/>
      <c r="AN230" s="470"/>
      <c r="AO230" s="471">
        <f t="shared" si="177"/>
        <v>0</v>
      </c>
      <c r="AP230" s="497"/>
      <c r="AQ230" s="496"/>
      <c r="AR230" s="496"/>
      <c r="AS230" s="496"/>
      <c r="AT230" s="514"/>
      <c r="AU230" s="469"/>
      <c r="AV230" s="469"/>
      <c r="AW230" s="475"/>
      <c r="AX230" s="471">
        <f t="shared" si="178"/>
        <v>0</v>
      </c>
      <c r="AY230" s="497"/>
      <c r="AZ230" s="469"/>
      <c r="BA230" s="469"/>
      <c r="BB230" s="478"/>
      <c r="BC230" s="469"/>
      <c r="BD230" s="469"/>
      <c r="BE230" s="469"/>
      <c r="BF230" s="475"/>
      <c r="BG230" s="479">
        <f t="shared" si="147"/>
        <v>0</v>
      </c>
      <c r="BH230" s="480"/>
      <c r="BI230" s="481"/>
      <c r="BJ230" s="481"/>
      <c r="BK230" s="481"/>
      <c r="BL230" s="482"/>
      <c r="BM230" s="481"/>
      <c r="BN230" s="481"/>
      <c r="BO230" s="483"/>
      <c r="BP230" s="482">
        <f t="shared" si="194"/>
        <v>0</v>
      </c>
      <c r="BQ230" s="479">
        <f t="shared" si="155"/>
        <v>0</v>
      </c>
      <c r="BR230" s="480"/>
      <c r="BS230" s="481"/>
      <c r="BT230" s="481"/>
      <c r="BU230" s="481"/>
      <c r="BV230" s="482" t="str">
        <f t="shared" si="206"/>
        <v/>
      </c>
      <c r="BW230" s="481"/>
      <c r="BX230" s="481"/>
      <c r="BY230" s="483"/>
      <c r="BZ230" s="482">
        <f t="shared" si="161"/>
        <v>0</v>
      </c>
      <c r="CA230" s="479">
        <f t="shared" si="179"/>
        <v>0</v>
      </c>
      <c r="CB230" s="638"/>
      <c r="CC230" s="469"/>
      <c r="CD230" s="469"/>
      <c r="CE230" s="469"/>
      <c r="CF230" s="481"/>
      <c r="CG230" s="481"/>
      <c r="CH230" s="481"/>
      <c r="CI230" s="483"/>
      <c r="CJ230" s="485">
        <f t="shared" si="180"/>
        <v>0</v>
      </c>
      <c r="CK230" s="486">
        <f t="shared" si="172"/>
        <v>0</v>
      </c>
      <c r="CL230" s="479">
        <f t="shared" si="181"/>
        <v>0</v>
      </c>
      <c r="CM230" s="487"/>
      <c r="CN230" s="469"/>
      <c r="CO230" s="469"/>
      <c r="CP230" s="469"/>
      <c r="CQ230" s="469"/>
      <c r="CR230" s="469"/>
      <c r="CS230" s="485">
        <f t="shared" si="182"/>
        <v>0</v>
      </c>
      <c r="CT230" s="488"/>
      <c r="CU230" s="469"/>
      <c r="CV230" s="469"/>
      <c r="CW230" s="469"/>
      <c r="CX230" s="489"/>
      <c r="CY230" s="490"/>
      <c r="CZ230" s="491">
        <f t="shared" si="183"/>
        <v>0</v>
      </c>
      <c r="DA230" s="491">
        <f t="shared" si="162"/>
        <v>0</v>
      </c>
      <c r="DB230" s="491">
        <f t="shared" si="191"/>
        <v>0</v>
      </c>
      <c r="DC230" s="493">
        <f t="shared" si="163"/>
        <v>0</v>
      </c>
      <c r="DD230" s="494">
        <f t="shared" si="152"/>
        <v>0</v>
      </c>
      <c r="DE230" s="494">
        <f t="shared" si="151"/>
        <v>0</v>
      </c>
      <c r="DF230" s="494">
        <f t="shared" si="201"/>
        <v>0</v>
      </c>
      <c r="DG230" s="494">
        <f t="shared" si="164"/>
        <v>0</v>
      </c>
      <c r="DH230" s="494">
        <f t="shared" si="165"/>
        <v>0</v>
      </c>
      <c r="DI230" s="494">
        <f t="shared" si="202"/>
        <v>0</v>
      </c>
      <c r="DJ230" s="494">
        <f t="shared" si="166"/>
        <v>0</v>
      </c>
      <c r="DK230" s="494">
        <f t="shared" si="174"/>
        <v>0</v>
      </c>
      <c r="DL230" s="479">
        <f t="shared" si="157"/>
        <v>0</v>
      </c>
      <c r="DQ230" s="169">
        <f t="shared" si="198"/>
        <v>0</v>
      </c>
      <c r="DR230" s="169">
        <f t="shared" si="198"/>
        <v>0</v>
      </c>
      <c r="DS230" s="169">
        <f t="shared" si="198"/>
        <v>0</v>
      </c>
      <c r="DT230" s="169">
        <f t="shared" si="198"/>
        <v>0</v>
      </c>
      <c r="DU230" s="169">
        <f t="shared" si="198"/>
        <v>0</v>
      </c>
      <c r="DV230" s="169">
        <f t="shared" si="198"/>
        <v>0</v>
      </c>
      <c r="DW230" s="169">
        <f t="shared" si="198"/>
        <v>0</v>
      </c>
      <c r="DX230" s="169">
        <f t="shared" si="198"/>
        <v>0</v>
      </c>
      <c r="DY230" s="169">
        <f t="shared" si="198"/>
        <v>0</v>
      </c>
      <c r="DZ230" s="169">
        <f t="shared" si="198"/>
        <v>0</v>
      </c>
      <c r="EA230" s="169">
        <f t="shared" si="198"/>
        <v>0</v>
      </c>
      <c r="EB230" s="169">
        <f t="shared" si="198"/>
        <v>0</v>
      </c>
      <c r="EC230" s="169">
        <f t="shared" si="198"/>
        <v>0</v>
      </c>
      <c r="ED230" s="169">
        <f t="shared" si="198"/>
        <v>0</v>
      </c>
      <c r="EE230" s="169">
        <f t="shared" si="198"/>
        <v>0</v>
      </c>
      <c r="EF230" s="169">
        <f t="shared" si="198"/>
        <v>0</v>
      </c>
      <c r="EG230" s="169">
        <f t="shared" si="203"/>
        <v>0</v>
      </c>
      <c r="EH230" s="169">
        <f t="shared" si="203"/>
        <v>0</v>
      </c>
      <c r="EI230" s="169">
        <f t="shared" si="203"/>
        <v>0</v>
      </c>
      <c r="EJ230" s="169">
        <f t="shared" si="203"/>
        <v>0</v>
      </c>
      <c r="EK230" s="169">
        <f t="shared" si="203"/>
        <v>0</v>
      </c>
      <c r="EL230" s="169">
        <f t="shared" si="203"/>
        <v>0</v>
      </c>
      <c r="EM230" s="169">
        <f t="shared" si="203"/>
        <v>0</v>
      </c>
      <c r="EN230" s="169">
        <f t="shared" si="203"/>
        <v>0</v>
      </c>
      <c r="EP230" s="169">
        <f t="shared" si="199"/>
        <v>0</v>
      </c>
      <c r="EQ230" s="169">
        <f t="shared" si="199"/>
        <v>0</v>
      </c>
      <c r="ER230" s="169">
        <f t="shared" si="199"/>
        <v>0</v>
      </c>
      <c r="ES230" s="169">
        <f t="shared" si="199"/>
        <v>0</v>
      </c>
      <c r="ET230" s="169">
        <f t="shared" si="199"/>
        <v>0</v>
      </c>
      <c r="EU230" s="169">
        <f t="shared" si="199"/>
        <v>0</v>
      </c>
      <c r="EV230" s="169">
        <f t="shared" si="199"/>
        <v>0</v>
      </c>
      <c r="EW230" s="169">
        <f t="shared" si="199"/>
        <v>0</v>
      </c>
      <c r="EX230" s="169">
        <f t="shared" si="199"/>
        <v>0</v>
      </c>
      <c r="EY230" s="169">
        <f t="shared" si="199"/>
        <v>0</v>
      </c>
      <c r="EZ230" s="169">
        <f t="shared" si="199"/>
        <v>0</v>
      </c>
      <c r="FA230" s="169">
        <f t="shared" si="199"/>
        <v>0</v>
      </c>
      <c r="FB230" s="169">
        <f t="shared" si="199"/>
        <v>0</v>
      </c>
      <c r="FC230" s="169">
        <f t="shared" si="199"/>
        <v>0</v>
      </c>
      <c r="FD230" s="169">
        <f t="shared" si="199"/>
        <v>0</v>
      </c>
      <c r="FE230" s="169">
        <f t="shared" si="199"/>
        <v>0</v>
      </c>
      <c r="FF230" s="169">
        <f t="shared" si="204"/>
        <v>0</v>
      </c>
      <c r="FG230" s="169">
        <f t="shared" si="204"/>
        <v>0</v>
      </c>
      <c r="FH230" s="169">
        <f t="shared" si="204"/>
        <v>0</v>
      </c>
      <c r="FI230" s="169">
        <f t="shared" si="204"/>
        <v>0</v>
      </c>
      <c r="FJ230" s="169">
        <f t="shared" si="204"/>
        <v>0</v>
      </c>
      <c r="FK230" s="169">
        <f t="shared" si="204"/>
        <v>0</v>
      </c>
      <c r="FL230" s="169">
        <f t="shared" si="204"/>
        <v>0</v>
      </c>
      <c r="FM230" s="169">
        <f t="shared" si="204"/>
        <v>0</v>
      </c>
      <c r="FO230" s="169">
        <f t="shared" si="200"/>
        <v>0</v>
      </c>
      <c r="FP230" s="169">
        <f t="shared" si="200"/>
        <v>0</v>
      </c>
      <c r="FQ230" s="169">
        <f t="shared" si="200"/>
        <v>0</v>
      </c>
      <c r="FR230" s="169">
        <f t="shared" si="200"/>
        <v>0</v>
      </c>
      <c r="FS230" s="169">
        <f t="shared" si="200"/>
        <v>0</v>
      </c>
      <c r="FT230" s="169">
        <f t="shared" si="200"/>
        <v>0</v>
      </c>
      <c r="FU230" s="169">
        <f t="shared" si="200"/>
        <v>0</v>
      </c>
      <c r="FV230" s="169">
        <f t="shared" si="200"/>
        <v>0</v>
      </c>
      <c r="FW230" s="169">
        <f t="shared" si="200"/>
        <v>0</v>
      </c>
      <c r="FX230" s="169">
        <f t="shared" si="200"/>
        <v>0</v>
      </c>
      <c r="FY230" s="169">
        <f t="shared" si="200"/>
        <v>0</v>
      </c>
      <c r="FZ230" s="169">
        <f t="shared" si="200"/>
        <v>0</v>
      </c>
      <c r="GA230" s="169">
        <f t="shared" si="200"/>
        <v>0</v>
      </c>
      <c r="GB230" s="169">
        <f t="shared" si="200"/>
        <v>0</v>
      </c>
      <c r="GC230" s="169">
        <f t="shared" si="200"/>
        <v>0</v>
      </c>
      <c r="GD230" s="169">
        <f t="shared" si="200"/>
        <v>0</v>
      </c>
      <c r="GE230" s="169">
        <f t="shared" si="205"/>
        <v>0</v>
      </c>
      <c r="GF230" s="169">
        <f t="shared" si="205"/>
        <v>0</v>
      </c>
      <c r="GG230" s="169">
        <f t="shared" si="205"/>
        <v>0</v>
      </c>
      <c r="GH230" s="169">
        <f t="shared" si="205"/>
        <v>0</v>
      </c>
      <c r="GI230" s="169">
        <f t="shared" si="205"/>
        <v>0</v>
      </c>
      <c r="GJ230" s="169">
        <f t="shared" si="205"/>
        <v>0</v>
      </c>
      <c r="GK230" s="169">
        <f t="shared" si="205"/>
        <v>0</v>
      </c>
      <c r="GL230" s="169">
        <f t="shared" si="205"/>
        <v>0</v>
      </c>
    </row>
    <row r="231" spans="1:194" s="169" customFormat="1" ht="15" hidden="1">
      <c r="A231" s="499"/>
      <c r="B231" s="499"/>
      <c r="D231" s="662"/>
      <c r="E231" s="450"/>
      <c r="F231" s="450"/>
      <c r="G231" s="450"/>
      <c r="H231" s="500"/>
      <c r="I231" s="452"/>
      <c r="J231" s="453"/>
      <c r="K231" s="453"/>
      <c r="L231" s="450"/>
      <c r="M231" s="450"/>
      <c r="N231" s="454"/>
      <c r="O231" s="455">
        <f t="shared" si="167"/>
        <v>0</v>
      </c>
      <c r="P231" s="456"/>
      <c r="Q231" s="457">
        <f t="shared" si="168"/>
        <v>0</v>
      </c>
      <c r="R231" s="457">
        <f t="shared" si="169"/>
        <v>0</v>
      </c>
      <c r="S231" s="458" t="e">
        <f>#REF!</f>
        <v>#REF!</v>
      </c>
      <c r="T231" s="458">
        <v>125</v>
      </c>
      <c r="U231" s="458" t="e">
        <f t="shared" si="170"/>
        <v>#REF!</v>
      </c>
      <c r="V231" s="459"/>
      <c r="W231" s="459"/>
      <c r="X231" s="460">
        <f t="shared" si="171"/>
        <v>0</v>
      </c>
      <c r="Y231" s="461">
        <f t="shared" si="175"/>
        <v>0</v>
      </c>
      <c r="Z231" s="510"/>
      <c r="AA231" s="463"/>
      <c r="AB231" s="464"/>
      <c r="AC231" s="464"/>
      <c r="AD231" s="464"/>
      <c r="AE231" s="465"/>
      <c r="AF231" s="466">
        <f t="shared" si="176"/>
        <v>0</v>
      </c>
      <c r="AG231" s="488"/>
      <c r="AH231" s="469"/>
      <c r="AI231" s="469"/>
      <c r="AJ231" s="469"/>
      <c r="AK231" s="469"/>
      <c r="AL231" s="469"/>
      <c r="AM231" s="469"/>
      <c r="AN231" s="470"/>
      <c r="AO231" s="471">
        <f t="shared" si="177"/>
        <v>0</v>
      </c>
      <c r="AP231" s="497"/>
      <c r="AQ231" s="496"/>
      <c r="AR231" s="496"/>
      <c r="AS231" s="496"/>
      <c r="AT231" s="514"/>
      <c r="AU231" s="469"/>
      <c r="AV231" s="469"/>
      <c r="AW231" s="475"/>
      <c r="AX231" s="471">
        <f t="shared" si="178"/>
        <v>0</v>
      </c>
      <c r="AY231" s="497"/>
      <c r="AZ231" s="469"/>
      <c r="BA231" s="469"/>
      <c r="BB231" s="478"/>
      <c r="BC231" s="469"/>
      <c r="BD231" s="469"/>
      <c r="BE231" s="469"/>
      <c r="BF231" s="475"/>
      <c r="BG231" s="479">
        <f t="shared" si="147"/>
        <v>0</v>
      </c>
      <c r="BH231" s="480"/>
      <c r="BI231" s="481"/>
      <c r="BJ231" s="481"/>
      <c r="BK231" s="481"/>
      <c r="BL231" s="482"/>
      <c r="BM231" s="481"/>
      <c r="BN231" s="481"/>
      <c r="BO231" s="483"/>
      <c r="BP231" s="482">
        <f t="shared" si="194"/>
        <v>0</v>
      </c>
      <c r="BQ231" s="479">
        <f t="shared" si="155"/>
        <v>0</v>
      </c>
      <c r="BR231" s="480"/>
      <c r="BS231" s="481"/>
      <c r="BT231" s="481"/>
      <c r="BU231" s="481"/>
      <c r="BV231" s="482" t="str">
        <f t="shared" si="206"/>
        <v/>
      </c>
      <c r="BW231" s="481"/>
      <c r="BX231" s="481"/>
      <c r="BY231" s="483"/>
      <c r="BZ231" s="482">
        <f t="shared" si="161"/>
        <v>0</v>
      </c>
      <c r="CA231" s="479">
        <f t="shared" si="179"/>
        <v>0</v>
      </c>
      <c r="CB231" s="638"/>
      <c r="CC231" s="469"/>
      <c r="CD231" s="469"/>
      <c r="CE231" s="469"/>
      <c r="CF231" s="481"/>
      <c r="CG231" s="481"/>
      <c r="CH231" s="481"/>
      <c r="CI231" s="483"/>
      <c r="CJ231" s="485">
        <f t="shared" si="180"/>
        <v>0</v>
      </c>
      <c r="CK231" s="486">
        <f t="shared" si="172"/>
        <v>0</v>
      </c>
      <c r="CL231" s="479">
        <f t="shared" si="181"/>
        <v>0</v>
      </c>
      <c r="CM231" s="487"/>
      <c r="CN231" s="469"/>
      <c r="CO231" s="469"/>
      <c r="CP231" s="469"/>
      <c r="CQ231" s="469"/>
      <c r="CR231" s="469"/>
      <c r="CS231" s="485">
        <f t="shared" si="182"/>
        <v>0</v>
      </c>
      <c r="CT231" s="488"/>
      <c r="CU231" s="469"/>
      <c r="CV231" s="469"/>
      <c r="CW231" s="469"/>
      <c r="CX231" s="489"/>
      <c r="CY231" s="490"/>
      <c r="CZ231" s="491">
        <f t="shared" si="183"/>
        <v>0</v>
      </c>
      <c r="DA231" s="491">
        <f t="shared" si="162"/>
        <v>0</v>
      </c>
      <c r="DB231" s="491">
        <f t="shared" si="191"/>
        <v>0</v>
      </c>
      <c r="DC231" s="493">
        <f t="shared" si="163"/>
        <v>0</v>
      </c>
      <c r="DD231" s="494">
        <f t="shared" si="152"/>
        <v>0</v>
      </c>
      <c r="DE231" s="494">
        <f t="shared" si="151"/>
        <v>0</v>
      </c>
      <c r="DF231" s="494">
        <f t="shared" si="201"/>
        <v>0</v>
      </c>
      <c r="DG231" s="494">
        <f t="shared" si="164"/>
        <v>0</v>
      </c>
      <c r="DH231" s="494">
        <f t="shared" si="165"/>
        <v>0</v>
      </c>
      <c r="DI231" s="494">
        <f t="shared" si="202"/>
        <v>0</v>
      </c>
      <c r="DJ231" s="494">
        <f t="shared" si="166"/>
        <v>0</v>
      </c>
      <c r="DK231" s="494">
        <f t="shared" si="174"/>
        <v>0</v>
      </c>
      <c r="DL231" s="479">
        <f t="shared" si="157"/>
        <v>0</v>
      </c>
      <c r="DQ231" s="169">
        <f t="shared" si="198"/>
        <v>0</v>
      </c>
      <c r="DR231" s="169">
        <f t="shared" si="198"/>
        <v>0</v>
      </c>
      <c r="DS231" s="169">
        <f t="shared" si="198"/>
        <v>0</v>
      </c>
      <c r="DT231" s="169">
        <f t="shared" si="198"/>
        <v>0</v>
      </c>
      <c r="DU231" s="169">
        <f t="shared" si="198"/>
        <v>0</v>
      </c>
      <c r="DV231" s="169">
        <f t="shared" si="198"/>
        <v>0</v>
      </c>
      <c r="DW231" s="169">
        <f t="shared" si="198"/>
        <v>0</v>
      </c>
      <c r="DX231" s="169">
        <f t="shared" si="198"/>
        <v>0</v>
      </c>
      <c r="DY231" s="169">
        <f t="shared" si="198"/>
        <v>0</v>
      </c>
      <c r="DZ231" s="169">
        <f t="shared" si="198"/>
        <v>0</v>
      </c>
      <c r="EA231" s="169">
        <f t="shared" si="198"/>
        <v>0</v>
      </c>
      <c r="EB231" s="169">
        <f t="shared" si="198"/>
        <v>0</v>
      </c>
      <c r="EC231" s="169">
        <f t="shared" si="198"/>
        <v>0</v>
      </c>
      <c r="ED231" s="169">
        <f t="shared" si="198"/>
        <v>0</v>
      </c>
      <c r="EE231" s="169">
        <f t="shared" si="198"/>
        <v>0</v>
      </c>
      <c r="EF231" s="169">
        <f t="shared" si="198"/>
        <v>0</v>
      </c>
      <c r="EG231" s="169">
        <f t="shared" si="203"/>
        <v>0</v>
      </c>
      <c r="EH231" s="169">
        <f t="shared" si="203"/>
        <v>0</v>
      </c>
      <c r="EI231" s="169">
        <f t="shared" si="203"/>
        <v>0</v>
      </c>
      <c r="EJ231" s="169">
        <f t="shared" si="203"/>
        <v>0</v>
      </c>
      <c r="EK231" s="169">
        <f t="shared" si="203"/>
        <v>0</v>
      </c>
      <c r="EL231" s="169">
        <f t="shared" si="203"/>
        <v>0</v>
      </c>
      <c r="EM231" s="169">
        <f t="shared" si="203"/>
        <v>0</v>
      </c>
      <c r="EN231" s="169">
        <f t="shared" si="203"/>
        <v>0</v>
      </c>
      <c r="EP231" s="169">
        <f t="shared" si="199"/>
        <v>0</v>
      </c>
      <c r="EQ231" s="169">
        <f t="shared" si="199"/>
        <v>0</v>
      </c>
      <c r="ER231" s="169">
        <f t="shared" si="199"/>
        <v>0</v>
      </c>
      <c r="ES231" s="169">
        <f t="shared" si="199"/>
        <v>0</v>
      </c>
      <c r="ET231" s="169">
        <f t="shared" si="199"/>
        <v>0</v>
      </c>
      <c r="EU231" s="169">
        <f t="shared" si="199"/>
        <v>0</v>
      </c>
      <c r="EV231" s="169">
        <f t="shared" si="199"/>
        <v>0</v>
      </c>
      <c r="EW231" s="169">
        <f t="shared" si="199"/>
        <v>0</v>
      </c>
      <c r="EX231" s="169">
        <f t="shared" si="199"/>
        <v>0</v>
      </c>
      <c r="EY231" s="169">
        <f t="shared" si="199"/>
        <v>0</v>
      </c>
      <c r="EZ231" s="169">
        <f t="shared" si="199"/>
        <v>0</v>
      </c>
      <c r="FA231" s="169">
        <f t="shared" si="199"/>
        <v>0</v>
      </c>
      <c r="FB231" s="169">
        <f t="shared" si="199"/>
        <v>0</v>
      </c>
      <c r="FC231" s="169">
        <f t="shared" si="199"/>
        <v>0</v>
      </c>
      <c r="FD231" s="169">
        <f t="shared" si="199"/>
        <v>0</v>
      </c>
      <c r="FE231" s="169">
        <f t="shared" si="199"/>
        <v>0</v>
      </c>
      <c r="FF231" s="169">
        <f t="shared" si="204"/>
        <v>0</v>
      </c>
      <c r="FG231" s="169">
        <f t="shared" si="204"/>
        <v>0</v>
      </c>
      <c r="FH231" s="169">
        <f t="shared" si="204"/>
        <v>0</v>
      </c>
      <c r="FI231" s="169">
        <f t="shared" si="204"/>
        <v>0</v>
      </c>
      <c r="FJ231" s="169">
        <f t="shared" si="204"/>
        <v>0</v>
      </c>
      <c r="FK231" s="169">
        <f t="shared" si="204"/>
        <v>0</v>
      </c>
      <c r="FL231" s="169">
        <f t="shared" si="204"/>
        <v>0</v>
      </c>
      <c r="FM231" s="169">
        <f t="shared" si="204"/>
        <v>0</v>
      </c>
      <c r="FO231" s="169">
        <f t="shared" si="200"/>
        <v>0</v>
      </c>
      <c r="FP231" s="169">
        <f t="shared" si="200"/>
        <v>0</v>
      </c>
      <c r="FQ231" s="169">
        <f t="shared" si="200"/>
        <v>0</v>
      </c>
      <c r="FR231" s="169">
        <f t="shared" si="200"/>
        <v>0</v>
      </c>
      <c r="FS231" s="169">
        <f t="shared" si="200"/>
        <v>0</v>
      </c>
      <c r="FT231" s="169">
        <f t="shared" si="200"/>
        <v>0</v>
      </c>
      <c r="FU231" s="169">
        <f t="shared" si="200"/>
        <v>0</v>
      </c>
      <c r="FV231" s="169">
        <f t="shared" si="200"/>
        <v>0</v>
      </c>
      <c r="FW231" s="169">
        <f t="shared" si="200"/>
        <v>0</v>
      </c>
      <c r="FX231" s="169">
        <f t="shared" si="200"/>
        <v>0</v>
      </c>
      <c r="FY231" s="169">
        <f t="shared" si="200"/>
        <v>0</v>
      </c>
      <c r="FZ231" s="169">
        <f t="shared" si="200"/>
        <v>0</v>
      </c>
      <c r="GA231" s="169">
        <f t="shared" si="200"/>
        <v>0</v>
      </c>
      <c r="GB231" s="169">
        <f t="shared" si="200"/>
        <v>0</v>
      </c>
      <c r="GC231" s="169">
        <f t="shared" si="200"/>
        <v>0</v>
      </c>
      <c r="GD231" s="169">
        <f t="shared" si="200"/>
        <v>0</v>
      </c>
      <c r="GE231" s="169">
        <f t="shared" si="205"/>
        <v>0</v>
      </c>
      <c r="GF231" s="169">
        <f t="shared" si="205"/>
        <v>0</v>
      </c>
      <c r="GG231" s="169">
        <f t="shared" si="205"/>
        <v>0</v>
      </c>
      <c r="GH231" s="169">
        <f t="shared" si="205"/>
        <v>0</v>
      </c>
      <c r="GI231" s="169">
        <f t="shared" si="205"/>
        <v>0</v>
      </c>
      <c r="GJ231" s="169">
        <f t="shared" si="205"/>
        <v>0</v>
      </c>
      <c r="GK231" s="169">
        <f t="shared" si="205"/>
        <v>0</v>
      </c>
      <c r="GL231" s="169">
        <f t="shared" si="205"/>
        <v>0</v>
      </c>
    </row>
    <row r="232" spans="1:194" s="642" customFormat="1" ht="13.5" hidden="1" thickBot="1">
      <c r="A232" s="641"/>
      <c r="B232" s="641"/>
      <c r="D232" s="666"/>
      <c r="E232" s="575"/>
      <c r="F232" s="575"/>
      <c r="G232" s="575"/>
      <c r="H232" s="576"/>
      <c r="I232" s="577"/>
      <c r="J232" s="578"/>
      <c r="K232" s="578"/>
      <c r="L232" s="575"/>
      <c r="M232" s="575"/>
      <c r="N232" s="579"/>
      <c r="O232" s="580">
        <f t="shared" si="167"/>
        <v>0</v>
      </c>
      <c r="P232" s="581"/>
      <c r="Q232" s="582">
        <f t="shared" si="168"/>
        <v>0</v>
      </c>
      <c r="R232" s="582">
        <f t="shared" si="169"/>
        <v>0</v>
      </c>
      <c r="S232" s="583" t="e">
        <f>#REF!</f>
        <v>#REF!</v>
      </c>
      <c r="T232" s="583">
        <v>355</v>
      </c>
      <c r="U232" s="583" t="e">
        <f t="shared" si="170"/>
        <v>#REF!</v>
      </c>
      <c r="V232" s="584"/>
      <c r="W232" s="584"/>
      <c r="X232" s="585">
        <f t="shared" si="171"/>
        <v>0</v>
      </c>
      <c r="Y232" s="586">
        <f t="shared" si="175"/>
        <v>0</v>
      </c>
      <c r="Z232" s="652"/>
      <c r="AA232" s="588"/>
      <c r="AB232" s="589"/>
      <c r="AC232" s="589"/>
      <c r="AD232" s="589"/>
      <c r="AE232" s="590"/>
      <c r="AF232" s="591">
        <f t="shared" si="176"/>
        <v>0</v>
      </c>
      <c r="AG232" s="556"/>
      <c r="AH232" s="540"/>
      <c r="AI232" s="540"/>
      <c r="AJ232" s="540"/>
      <c r="AK232" s="540"/>
      <c r="AL232" s="540"/>
      <c r="AM232" s="540"/>
      <c r="AN232" s="540"/>
      <c r="AO232" s="542">
        <f t="shared" si="177"/>
        <v>0</v>
      </c>
      <c r="AP232" s="667"/>
      <c r="AQ232" s="668"/>
      <c r="AR232" s="668"/>
      <c r="AS232" s="668"/>
      <c r="AT232" s="668"/>
      <c r="AU232" s="668"/>
      <c r="AV232" s="540"/>
      <c r="AW232" s="541"/>
      <c r="AX232" s="542">
        <f t="shared" si="178"/>
        <v>0</v>
      </c>
      <c r="AY232" s="537"/>
      <c r="AZ232" s="540"/>
      <c r="BA232" s="540"/>
      <c r="BB232" s="592"/>
      <c r="BC232" s="540"/>
      <c r="BD232" s="540"/>
      <c r="BE232" s="540"/>
      <c r="BF232" s="541"/>
      <c r="BG232" s="562">
        <f t="shared" si="147"/>
        <v>0</v>
      </c>
      <c r="BH232" s="593"/>
      <c r="BI232" s="552"/>
      <c r="BJ232" s="552"/>
      <c r="BK232" s="552"/>
      <c r="BL232" s="594"/>
      <c r="BM232" s="552"/>
      <c r="BN232" s="552"/>
      <c r="BO232" s="553"/>
      <c r="BP232" s="594">
        <f t="shared" si="194"/>
        <v>0</v>
      </c>
      <c r="BQ232" s="562">
        <f t="shared" si="155"/>
        <v>0</v>
      </c>
      <c r="BR232" s="593"/>
      <c r="BS232" s="552"/>
      <c r="BT232" s="552"/>
      <c r="BU232" s="552"/>
      <c r="BV232" s="594" t="str">
        <f t="shared" si="206"/>
        <v/>
      </c>
      <c r="BW232" s="552"/>
      <c r="BX232" s="552"/>
      <c r="BY232" s="553"/>
      <c r="BZ232" s="594">
        <f t="shared" si="161"/>
        <v>0</v>
      </c>
      <c r="CA232" s="562">
        <f t="shared" si="179"/>
        <v>0</v>
      </c>
      <c r="CB232" s="644"/>
      <c r="CC232" s="540"/>
      <c r="CD232" s="540"/>
      <c r="CE232" s="540"/>
      <c r="CF232" s="552"/>
      <c r="CG232" s="552"/>
      <c r="CH232" s="552"/>
      <c r="CI232" s="553"/>
      <c r="CJ232" s="554">
        <f t="shared" si="180"/>
        <v>0</v>
      </c>
      <c r="CK232" s="653">
        <f t="shared" si="172"/>
        <v>0</v>
      </c>
      <c r="CL232" s="562">
        <f t="shared" si="181"/>
        <v>0</v>
      </c>
      <c r="CM232" s="1185"/>
      <c r="CN232" s="534"/>
      <c r="CO232" s="534"/>
      <c r="CP232" s="534"/>
      <c r="CQ232" s="534"/>
      <c r="CR232" s="534"/>
      <c r="CS232" s="768">
        <f t="shared" si="182"/>
        <v>0</v>
      </c>
      <c r="CT232" s="556"/>
      <c r="CU232" s="540"/>
      <c r="CV232" s="540"/>
      <c r="CW232" s="540"/>
      <c r="CX232" s="557"/>
      <c r="CY232" s="558"/>
      <c r="CZ232" s="559">
        <f t="shared" si="183"/>
        <v>0</v>
      </c>
      <c r="DA232" s="559">
        <f t="shared" si="162"/>
        <v>0</v>
      </c>
      <c r="DB232" s="559">
        <f t="shared" si="191"/>
        <v>0</v>
      </c>
      <c r="DC232" s="560">
        <f t="shared" si="163"/>
        <v>0</v>
      </c>
      <c r="DD232" s="561">
        <f t="shared" si="152"/>
        <v>0</v>
      </c>
      <c r="DE232" s="561">
        <f t="shared" si="151"/>
        <v>0</v>
      </c>
      <c r="DF232" s="561">
        <f t="shared" si="201"/>
        <v>0</v>
      </c>
      <c r="DG232" s="561">
        <f t="shared" si="164"/>
        <v>0</v>
      </c>
      <c r="DH232" s="561">
        <f t="shared" si="165"/>
        <v>0</v>
      </c>
      <c r="DI232" s="561">
        <f t="shared" si="202"/>
        <v>0</v>
      </c>
      <c r="DJ232" s="561">
        <f t="shared" si="166"/>
        <v>0</v>
      </c>
      <c r="DK232" s="561">
        <f t="shared" si="174"/>
        <v>0</v>
      </c>
      <c r="DL232" s="562">
        <f t="shared" si="157"/>
        <v>0</v>
      </c>
      <c r="DQ232" s="169">
        <f t="shared" si="198"/>
        <v>0</v>
      </c>
      <c r="DR232" s="169">
        <f t="shared" si="198"/>
        <v>0</v>
      </c>
      <c r="DS232" s="169">
        <f t="shared" si="198"/>
        <v>0</v>
      </c>
      <c r="DT232" s="169">
        <f t="shared" si="198"/>
        <v>0</v>
      </c>
      <c r="DU232" s="169">
        <f t="shared" si="198"/>
        <v>0</v>
      </c>
      <c r="DV232" s="169">
        <f t="shared" si="198"/>
        <v>0</v>
      </c>
      <c r="DW232" s="169">
        <f t="shared" si="198"/>
        <v>0</v>
      </c>
      <c r="DX232" s="169">
        <f t="shared" si="198"/>
        <v>0</v>
      </c>
      <c r="DY232" s="169">
        <f t="shared" si="198"/>
        <v>0</v>
      </c>
      <c r="DZ232" s="169">
        <f t="shared" si="198"/>
        <v>0</v>
      </c>
      <c r="EA232" s="169">
        <f t="shared" si="198"/>
        <v>0</v>
      </c>
      <c r="EB232" s="169">
        <f t="shared" si="198"/>
        <v>0</v>
      </c>
      <c r="EC232" s="169">
        <f t="shared" si="198"/>
        <v>0</v>
      </c>
      <c r="ED232" s="169">
        <f t="shared" si="198"/>
        <v>0</v>
      </c>
      <c r="EE232" s="169">
        <f t="shared" si="198"/>
        <v>0</v>
      </c>
      <c r="EF232" s="169">
        <f t="shared" si="198"/>
        <v>0</v>
      </c>
      <c r="EG232" s="169">
        <f t="shared" si="203"/>
        <v>0</v>
      </c>
      <c r="EH232" s="169">
        <f t="shared" si="203"/>
        <v>0</v>
      </c>
      <c r="EI232" s="169">
        <f t="shared" si="203"/>
        <v>0</v>
      </c>
      <c r="EJ232" s="169">
        <f t="shared" si="203"/>
        <v>0</v>
      </c>
      <c r="EK232" s="169">
        <f t="shared" si="203"/>
        <v>0</v>
      </c>
      <c r="EL232" s="169">
        <f t="shared" si="203"/>
        <v>0</v>
      </c>
      <c r="EM232" s="169">
        <f t="shared" si="203"/>
        <v>0</v>
      </c>
      <c r="EN232" s="169">
        <f t="shared" si="203"/>
        <v>0</v>
      </c>
      <c r="EP232" s="169">
        <f t="shared" si="199"/>
        <v>0</v>
      </c>
      <c r="EQ232" s="169">
        <f t="shared" si="199"/>
        <v>0</v>
      </c>
      <c r="ER232" s="169">
        <f t="shared" si="199"/>
        <v>0</v>
      </c>
      <c r="ES232" s="169">
        <f t="shared" si="199"/>
        <v>0</v>
      </c>
      <c r="ET232" s="169">
        <f t="shared" si="199"/>
        <v>0</v>
      </c>
      <c r="EU232" s="169">
        <f t="shared" si="199"/>
        <v>0</v>
      </c>
      <c r="EV232" s="169">
        <f t="shared" si="199"/>
        <v>0</v>
      </c>
      <c r="EW232" s="169">
        <f t="shared" si="199"/>
        <v>0</v>
      </c>
      <c r="EX232" s="169">
        <f t="shared" si="199"/>
        <v>0</v>
      </c>
      <c r="EY232" s="169">
        <f t="shared" si="199"/>
        <v>0</v>
      </c>
      <c r="EZ232" s="169">
        <f t="shared" si="199"/>
        <v>0</v>
      </c>
      <c r="FA232" s="169">
        <f t="shared" si="199"/>
        <v>0</v>
      </c>
      <c r="FB232" s="169">
        <f t="shared" si="199"/>
        <v>0</v>
      </c>
      <c r="FC232" s="169">
        <f t="shared" si="199"/>
        <v>0</v>
      </c>
      <c r="FD232" s="169">
        <f t="shared" si="199"/>
        <v>0</v>
      </c>
      <c r="FE232" s="169">
        <f t="shared" si="199"/>
        <v>0</v>
      </c>
      <c r="FF232" s="169">
        <f t="shared" si="204"/>
        <v>0</v>
      </c>
      <c r="FG232" s="169">
        <f t="shared" si="204"/>
        <v>0</v>
      </c>
      <c r="FH232" s="169">
        <f t="shared" si="204"/>
        <v>0</v>
      </c>
      <c r="FI232" s="169">
        <f t="shared" si="204"/>
        <v>0</v>
      </c>
      <c r="FJ232" s="169">
        <f t="shared" si="204"/>
        <v>0</v>
      </c>
      <c r="FK232" s="169">
        <f t="shared" si="204"/>
        <v>0</v>
      </c>
      <c r="FL232" s="169">
        <f t="shared" si="204"/>
        <v>0</v>
      </c>
      <c r="FM232" s="169">
        <f t="shared" si="204"/>
        <v>0</v>
      </c>
      <c r="FO232" s="169">
        <f t="shared" si="200"/>
        <v>0</v>
      </c>
      <c r="FP232" s="169">
        <f t="shared" si="200"/>
        <v>0</v>
      </c>
      <c r="FQ232" s="169">
        <f t="shared" si="200"/>
        <v>0</v>
      </c>
      <c r="FR232" s="169">
        <f t="shared" si="200"/>
        <v>0</v>
      </c>
      <c r="FS232" s="169">
        <f t="shared" si="200"/>
        <v>0</v>
      </c>
      <c r="FT232" s="169">
        <f t="shared" si="200"/>
        <v>0</v>
      </c>
      <c r="FU232" s="169">
        <f t="shared" si="200"/>
        <v>0</v>
      </c>
      <c r="FV232" s="169">
        <f t="shared" si="200"/>
        <v>0</v>
      </c>
      <c r="FW232" s="169">
        <f t="shared" si="200"/>
        <v>0</v>
      </c>
      <c r="FX232" s="169">
        <f t="shared" si="200"/>
        <v>0</v>
      </c>
      <c r="FY232" s="169">
        <f t="shared" si="200"/>
        <v>0</v>
      </c>
      <c r="FZ232" s="169">
        <f t="shared" si="200"/>
        <v>0</v>
      </c>
      <c r="GA232" s="169">
        <f t="shared" si="200"/>
        <v>0</v>
      </c>
      <c r="GB232" s="169">
        <f t="shared" si="200"/>
        <v>0</v>
      </c>
      <c r="GC232" s="169">
        <f t="shared" si="200"/>
        <v>0</v>
      </c>
      <c r="GD232" s="169">
        <f t="shared" si="200"/>
        <v>0</v>
      </c>
      <c r="GE232" s="169">
        <f t="shared" si="205"/>
        <v>0</v>
      </c>
      <c r="GF232" s="169">
        <f t="shared" si="205"/>
        <v>0</v>
      </c>
      <c r="GG232" s="169">
        <f t="shared" si="205"/>
        <v>0</v>
      </c>
      <c r="GH232" s="169">
        <f t="shared" si="205"/>
        <v>0</v>
      </c>
      <c r="GI232" s="169">
        <f t="shared" si="205"/>
        <v>0</v>
      </c>
      <c r="GJ232" s="169">
        <f t="shared" si="205"/>
        <v>0</v>
      </c>
      <c r="GK232" s="169">
        <f t="shared" si="205"/>
        <v>0</v>
      </c>
      <c r="GL232" s="169">
        <f t="shared" si="205"/>
        <v>0</v>
      </c>
    </row>
    <row r="233" spans="1:194" s="169" customFormat="1" ht="25.5" hidden="1">
      <c r="A233" s="402" t="s">
        <v>317</v>
      </c>
      <c r="B233" s="403">
        <f>J$350</f>
        <v>4639648</v>
      </c>
      <c r="D233" s="669"/>
      <c r="E233" s="508"/>
      <c r="F233" s="508"/>
      <c r="G233" s="508"/>
      <c r="H233" s="597"/>
      <c r="I233" s="506"/>
      <c r="J233" s="507"/>
      <c r="K233" s="507"/>
      <c r="L233" s="508"/>
      <c r="M233" s="508"/>
      <c r="N233" s="509"/>
      <c r="O233" s="598">
        <f t="shared" si="167"/>
        <v>0</v>
      </c>
      <c r="P233" s="456"/>
      <c r="Q233" s="600">
        <f t="shared" si="168"/>
        <v>0</v>
      </c>
      <c r="R233" s="600">
        <f t="shared" si="169"/>
        <v>0</v>
      </c>
      <c r="S233" s="601" t="e">
        <f>#REF!</f>
        <v>#REF!</v>
      </c>
      <c r="T233" s="601">
        <v>356</v>
      </c>
      <c r="U233" s="601" t="e">
        <f t="shared" si="170"/>
        <v>#REF!</v>
      </c>
      <c r="V233" s="459"/>
      <c r="W233" s="459"/>
      <c r="X233" s="603">
        <f t="shared" si="171"/>
        <v>0</v>
      </c>
      <c r="Y233" s="604">
        <f t="shared" si="175"/>
        <v>0</v>
      </c>
      <c r="Z233" s="462"/>
      <c r="AA233" s="463"/>
      <c r="AB233" s="464"/>
      <c r="AC233" s="464"/>
      <c r="AD233" s="464"/>
      <c r="AE233" s="465"/>
      <c r="AF233" s="609">
        <f t="shared" si="176"/>
        <v>0</v>
      </c>
      <c r="AG233" s="462"/>
      <c r="AH233" s="463"/>
      <c r="AI233" s="574"/>
      <c r="AJ233" s="574"/>
      <c r="AK233" s="574"/>
      <c r="AL233" s="574"/>
      <c r="AM233" s="574"/>
      <c r="AN233" s="861"/>
      <c r="AO233" s="611">
        <f t="shared" si="177"/>
        <v>0</v>
      </c>
      <c r="AP233" s="670"/>
      <c r="AQ233" s="657"/>
      <c r="AR233" s="657"/>
      <c r="AS233" s="657"/>
      <c r="AT233" s="658"/>
      <c r="AU233" s="574"/>
      <c r="AV233" s="574"/>
      <c r="AW233" s="614"/>
      <c r="AX233" s="611">
        <f t="shared" si="178"/>
        <v>0</v>
      </c>
      <c r="AY233" s="656"/>
      <c r="AZ233" s="574"/>
      <c r="BA233" s="574"/>
      <c r="BB233" s="613"/>
      <c r="BC233" s="574"/>
      <c r="BD233" s="574"/>
      <c r="BE233" s="574"/>
      <c r="BF233" s="614"/>
      <c r="BG233" s="648">
        <f t="shared" si="147"/>
        <v>0</v>
      </c>
      <c r="BH233" s="659"/>
      <c r="BI233" s="617"/>
      <c r="BJ233" s="617"/>
      <c r="BK233" s="617"/>
      <c r="BL233" s="618"/>
      <c r="BM233" s="617"/>
      <c r="BN233" s="617"/>
      <c r="BO233" s="619"/>
      <c r="BP233" s="618">
        <f t="shared" si="194"/>
        <v>0</v>
      </c>
      <c r="BQ233" s="648">
        <f t="shared" si="155"/>
        <v>0</v>
      </c>
      <c r="BR233" s="659"/>
      <c r="BS233" s="617"/>
      <c r="BT233" s="617"/>
      <c r="BU233" s="617"/>
      <c r="BV233" s="618" t="str">
        <f t="shared" si="206"/>
        <v/>
      </c>
      <c r="BW233" s="617"/>
      <c r="BX233" s="617"/>
      <c r="BY233" s="619"/>
      <c r="BZ233" s="618">
        <f t="shared" si="161"/>
        <v>0</v>
      </c>
      <c r="CA233" s="648">
        <f t="shared" si="179"/>
        <v>0</v>
      </c>
      <c r="CB233" s="656"/>
      <c r="CC233" s="574"/>
      <c r="CD233" s="574"/>
      <c r="CE233" s="574"/>
      <c r="CF233" s="617"/>
      <c r="CG233" s="617"/>
      <c r="CH233" s="617"/>
      <c r="CI233" s="619"/>
      <c r="CJ233" s="621">
        <f t="shared" si="180"/>
        <v>0</v>
      </c>
      <c r="CK233" s="486">
        <f t="shared" si="172"/>
        <v>0</v>
      </c>
      <c r="CL233" s="648">
        <f t="shared" si="181"/>
        <v>0</v>
      </c>
      <c r="CM233" s="422"/>
      <c r="CN233" s="424"/>
      <c r="CO233" s="424"/>
      <c r="CP233" s="424"/>
      <c r="CQ233" s="424"/>
      <c r="CR233" s="424"/>
      <c r="CS233" s="426">
        <f t="shared" si="182"/>
        <v>0</v>
      </c>
      <c r="CT233" s="610"/>
      <c r="CU233" s="574"/>
      <c r="CV233" s="574"/>
      <c r="CW233" s="574"/>
      <c r="CX233" s="671"/>
      <c r="CY233" s="443"/>
      <c r="CZ233" s="446">
        <f t="shared" si="183"/>
        <v>0</v>
      </c>
      <c r="DA233" s="446">
        <f t="shared" si="162"/>
        <v>0</v>
      </c>
      <c r="DB233" s="446">
        <f t="shared" si="191"/>
        <v>0</v>
      </c>
      <c r="DC233" s="447">
        <f t="shared" si="163"/>
        <v>0</v>
      </c>
      <c r="DD233" s="448">
        <f t="shared" si="152"/>
        <v>0</v>
      </c>
      <c r="DE233" s="448">
        <f t="shared" si="151"/>
        <v>0</v>
      </c>
      <c r="DF233" s="448">
        <f t="shared" si="201"/>
        <v>0</v>
      </c>
      <c r="DG233" s="448">
        <f t="shared" si="164"/>
        <v>0</v>
      </c>
      <c r="DH233" s="448">
        <f t="shared" si="165"/>
        <v>0</v>
      </c>
      <c r="DI233" s="448">
        <f t="shared" si="202"/>
        <v>0</v>
      </c>
      <c r="DJ233" s="448">
        <f t="shared" si="166"/>
        <v>0</v>
      </c>
      <c r="DK233" s="448">
        <f t="shared" si="174"/>
        <v>0</v>
      </c>
      <c r="DL233" s="432">
        <f t="shared" si="157"/>
        <v>0</v>
      </c>
      <c r="DQ233" s="169">
        <f t="shared" si="198"/>
        <v>0</v>
      </c>
      <c r="DR233" s="169">
        <f t="shared" si="198"/>
        <v>0</v>
      </c>
      <c r="DS233" s="169">
        <f t="shared" si="198"/>
        <v>0</v>
      </c>
      <c r="DT233" s="169">
        <f t="shared" si="198"/>
        <v>0</v>
      </c>
      <c r="DU233" s="169">
        <f t="shared" si="198"/>
        <v>0</v>
      </c>
      <c r="DV233" s="169">
        <f t="shared" si="198"/>
        <v>0</v>
      </c>
      <c r="DW233" s="169">
        <f t="shared" si="198"/>
        <v>0</v>
      </c>
      <c r="DX233" s="169">
        <f t="shared" si="198"/>
        <v>0</v>
      </c>
      <c r="DY233" s="169">
        <f t="shared" si="198"/>
        <v>0</v>
      </c>
      <c r="DZ233" s="169">
        <f t="shared" si="198"/>
        <v>0</v>
      </c>
      <c r="EA233" s="169">
        <f t="shared" si="198"/>
        <v>0</v>
      </c>
      <c r="EB233" s="169">
        <f t="shared" si="198"/>
        <v>0</v>
      </c>
      <c r="EC233" s="169">
        <f t="shared" si="198"/>
        <v>0</v>
      </c>
      <c r="ED233" s="169">
        <f t="shared" si="198"/>
        <v>0</v>
      </c>
      <c r="EE233" s="169">
        <f t="shared" si="198"/>
        <v>0</v>
      </c>
      <c r="EF233" s="169">
        <f>IF($I233=EF$3,$X233,0)</f>
        <v>0</v>
      </c>
      <c r="EG233" s="169">
        <f t="shared" si="203"/>
        <v>0</v>
      </c>
      <c r="EH233" s="169">
        <f t="shared" si="203"/>
        <v>0</v>
      </c>
      <c r="EI233" s="169">
        <f t="shared" si="203"/>
        <v>0</v>
      </c>
      <c r="EJ233" s="169">
        <f t="shared" si="203"/>
        <v>0</v>
      </c>
      <c r="EK233" s="169">
        <f t="shared" si="203"/>
        <v>0</v>
      </c>
      <c r="EL233" s="169">
        <f t="shared" si="203"/>
        <v>0</v>
      </c>
      <c r="EM233" s="169">
        <f t="shared" si="203"/>
        <v>0</v>
      </c>
      <c r="EN233" s="169">
        <f t="shared" si="203"/>
        <v>0</v>
      </c>
      <c r="EP233" s="169">
        <f t="shared" si="199"/>
        <v>0</v>
      </c>
      <c r="EQ233" s="169">
        <f t="shared" si="199"/>
        <v>0</v>
      </c>
      <c r="ER233" s="169">
        <f t="shared" si="199"/>
        <v>0</v>
      </c>
      <c r="ES233" s="169">
        <f t="shared" si="199"/>
        <v>0</v>
      </c>
      <c r="ET233" s="169">
        <f t="shared" si="199"/>
        <v>0</v>
      </c>
      <c r="EU233" s="169">
        <f t="shared" si="199"/>
        <v>0</v>
      </c>
      <c r="EV233" s="169">
        <f t="shared" si="199"/>
        <v>0</v>
      </c>
      <c r="EW233" s="169">
        <f t="shared" si="199"/>
        <v>0</v>
      </c>
      <c r="EX233" s="169">
        <f t="shared" si="199"/>
        <v>0</v>
      </c>
      <c r="EY233" s="169">
        <f t="shared" si="199"/>
        <v>0</v>
      </c>
      <c r="EZ233" s="169">
        <f t="shared" si="199"/>
        <v>0</v>
      </c>
      <c r="FA233" s="169">
        <f t="shared" si="199"/>
        <v>0</v>
      </c>
      <c r="FB233" s="169">
        <f t="shared" si="199"/>
        <v>0</v>
      </c>
      <c r="FC233" s="169">
        <f t="shared" si="199"/>
        <v>0</v>
      </c>
      <c r="FD233" s="169">
        <f t="shared" si="199"/>
        <v>0</v>
      </c>
      <c r="FE233" s="169">
        <f t="shared" si="199"/>
        <v>0</v>
      </c>
      <c r="FF233" s="169">
        <f t="shared" si="204"/>
        <v>0</v>
      </c>
      <c r="FG233" s="169">
        <f t="shared" si="204"/>
        <v>0</v>
      </c>
      <c r="FH233" s="169">
        <f t="shared" si="204"/>
        <v>0</v>
      </c>
      <c r="FI233" s="169">
        <f t="shared" si="204"/>
        <v>0</v>
      </c>
      <c r="FJ233" s="169">
        <f t="shared" si="204"/>
        <v>0</v>
      </c>
      <c r="FK233" s="169">
        <f t="shared" si="204"/>
        <v>0</v>
      </c>
      <c r="FL233" s="169">
        <f t="shared" si="204"/>
        <v>0</v>
      </c>
      <c r="FM233" s="169">
        <f t="shared" si="204"/>
        <v>0</v>
      </c>
      <c r="FO233" s="169">
        <f t="shared" si="200"/>
        <v>0</v>
      </c>
      <c r="FP233" s="169">
        <f t="shared" si="200"/>
        <v>0</v>
      </c>
      <c r="FQ233" s="169">
        <f t="shared" si="200"/>
        <v>0</v>
      </c>
      <c r="FR233" s="169">
        <f t="shared" si="200"/>
        <v>0</v>
      </c>
      <c r="FS233" s="169">
        <f t="shared" si="200"/>
        <v>0</v>
      </c>
      <c r="FT233" s="169">
        <f t="shared" si="200"/>
        <v>0</v>
      </c>
      <c r="FU233" s="169">
        <f t="shared" si="200"/>
        <v>0</v>
      </c>
      <c r="FV233" s="169">
        <f t="shared" si="200"/>
        <v>0</v>
      </c>
      <c r="FW233" s="169">
        <f t="shared" si="200"/>
        <v>0</v>
      </c>
      <c r="FX233" s="169">
        <f t="shared" si="200"/>
        <v>0</v>
      </c>
      <c r="FY233" s="169">
        <f t="shared" si="200"/>
        <v>0</v>
      </c>
      <c r="FZ233" s="169">
        <f t="shared" si="200"/>
        <v>0</v>
      </c>
      <c r="GA233" s="169">
        <f t="shared" si="200"/>
        <v>0</v>
      </c>
      <c r="GB233" s="169">
        <f t="shared" si="200"/>
        <v>0</v>
      </c>
      <c r="GC233" s="169">
        <f t="shared" si="200"/>
        <v>0</v>
      </c>
      <c r="GD233" s="169">
        <f t="shared" si="200"/>
        <v>0</v>
      </c>
      <c r="GE233" s="169">
        <f t="shared" si="205"/>
        <v>0</v>
      </c>
      <c r="GF233" s="169">
        <f t="shared" si="205"/>
        <v>0</v>
      </c>
      <c r="GG233" s="169">
        <f t="shared" si="205"/>
        <v>0</v>
      </c>
      <c r="GH233" s="169">
        <f t="shared" si="205"/>
        <v>0</v>
      </c>
      <c r="GI233" s="169">
        <f t="shared" si="205"/>
        <v>0</v>
      </c>
      <c r="GJ233" s="169">
        <f t="shared" si="205"/>
        <v>0</v>
      </c>
      <c r="GK233" s="169">
        <f t="shared" si="205"/>
        <v>0</v>
      </c>
      <c r="GL233" s="169">
        <f t="shared" si="205"/>
        <v>0</v>
      </c>
    </row>
    <row r="234" spans="1:194" s="169" customFormat="1" ht="25.5" hidden="1">
      <c r="A234" s="402" t="s">
        <v>318</v>
      </c>
      <c r="B234" s="403">
        <f>L$344</f>
        <v>2377514.2425875412</v>
      </c>
      <c r="D234" s="672"/>
      <c r="E234" s="450"/>
      <c r="F234" s="450"/>
      <c r="G234" s="450"/>
      <c r="H234" s="500"/>
      <c r="I234" s="452"/>
      <c r="J234" s="453"/>
      <c r="K234" s="453"/>
      <c r="L234" s="450"/>
      <c r="M234" s="450"/>
      <c r="N234" s="454"/>
      <c r="O234" s="455">
        <f t="shared" si="167"/>
        <v>0</v>
      </c>
      <c r="P234" s="456"/>
      <c r="Q234" s="457">
        <f t="shared" si="168"/>
        <v>0</v>
      </c>
      <c r="R234" s="457">
        <f t="shared" si="169"/>
        <v>0</v>
      </c>
      <c r="S234" s="458" t="e">
        <f>#REF!</f>
        <v>#REF!</v>
      </c>
      <c r="T234" s="458">
        <v>357</v>
      </c>
      <c r="U234" s="458" t="e">
        <f t="shared" si="170"/>
        <v>#REF!</v>
      </c>
      <c r="V234" s="459"/>
      <c r="W234" s="459"/>
      <c r="X234" s="460">
        <f t="shared" si="171"/>
        <v>0</v>
      </c>
      <c r="Y234" s="461">
        <f t="shared" si="175"/>
        <v>0</v>
      </c>
      <c r="Z234" s="462"/>
      <c r="AA234" s="463"/>
      <c r="AB234" s="464"/>
      <c r="AC234" s="464"/>
      <c r="AD234" s="464"/>
      <c r="AE234" s="465"/>
      <c r="AF234" s="466">
        <f t="shared" si="176"/>
        <v>0</v>
      </c>
      <c r="AG234" s="462"/>
      <c r="AH234" s="463"/>
      <c r="AI234" s="469"/>
      <c r="AJ234" s="469"/>
      <c r="AK234" s="469"/>
      <c r="AL234" s="469"/>
      <c r="AM234" s="469"/>
      <c r="AN234" s="862"/>
      <c r="AO234" s="471">
        <f t="shared" si="177"/>
        <v>0</v>
      </c>
      <c r="AP234" s="497"/>
      <c r="AQ234" s="496"/>
      <c r="AR234" s="496"/>
      <c r="AS234" s="496"/>
      <c r="AT234" s="514"/>
      <c r="AU234" s="469"/>
      <c r="AV234" s="469"/>
      <c r="AW234" s="475"/>
      <c r="AX234" s="471">
        <f t="shared" si="178"/>
        <v>0</v>
      </c>
      <c r="AY234" s="497"/>
      <c r="AZ234" s="469"/>
      <c r="BA234" s="469"/>
      <c r="BB234" s="478"/>
      <c r="BC234" s="469"/>
      <c r="BD234" s="469"/>
      <c r="BE234" s="469"/>
      <c r="BF234" s="475"/>
      <c r="BG234" s="479">
        <f t="shared" si="147"/>
        <v>0</v>
      </c>
      <c r="BH234" s="480"/>
      <c r="BI234" s="481"/>
      <c r="BJ234" s="481"/>
      <c r="BK234" s="481"/>
      <c r="BL234" s="482"/>
      <c r="BM234" s="481"/>
      <c r="BN234" s="481"/>
      <c r="BO234" s="483"/>
      <c r="BP234" s="482">
        <f t="shared" si="194"/>
        <v>0</v>
      </c>
      <c r="BQ234" s="479">
        <f t="shared" si="155"/>
        <v>0</v>
      </c>
      <c r="BR234" s="480"/>
      <c r="BS234" s="481"/>
      <c r="BT234" s="481"/>
      <c r="BU234" s="481"/>
      <c r="BV234" s="482" t="str">
        <f t="shared" si="206"/>
        <v/>
      </c>
      <c r="BW234" s="481"/>
      <c r="BX234" s="481"/>
      <c r="BY234" s="483"/>
      <c r="BZ234" s="482">
        <f t="shared" si="161"/>
        <v>0</v>
      </c>
      <c r="CA234" s="479">
        <f t="shared" si="179"/>
        <v>0</v>
      </c>
      <c r="CB234" s="638"/>
      <c r="CC234" s="469"/>
      <c r="CD234" s="469"/>
      <c r="CE234" s="469"/>
      <c r="CF234" s="469"/>
      <c r="CG234" s="481"/>
      <c r="CH234" s="481"/>
      <c r="CI234" s="469"/>
      <c r="CJ234" s="485">
        <f t="shared" si="180"/>
        <v>0</v>
      </c>
      <c r="CK234" s="486">
        <f t="shared" si="172"/>
        <v>0</v>
      </c>
      <c r="CL234" s="479">
        <f t="shared" si="181"/>
        <v>0</v>
      </c>
      <c r="CM234" s="472"/>
      <c r="CN234" s="469"/>
      <c r="CO234" s="469"/>
      <c r="CP234" s="469"/>
      <c r="CQ234" s="469"/>
      <c r="CR234" s="469"/>
      <c r="CS234" s="471">
        <f t="shared" ref="CS234:CS246" si="207">CN234*CO234</f>
        <v>0</v>
      </c>
      <c r="CT234" s="488"/>
      <c r="CU234" s="469"/>
      <c r="CV234" s="469"/>
      <c r="CW234" s="469"/>
      <c r="CX234" s="489"/>
      <c r="CY234" s="490"/>
      <c r="CZ234" s="491">
        <f t="shared" si="183"/>
        <v>0</v>
      </c>
      <c r="DA234" s="491">
        <f t="shared" si="162"/>
        <v>0</v>
      </c>
      <c r="DB234" s="491">
        <f t="shared" si="191"/>
        <v>0</v>
      </c>
      <c r="DC234" s="493">
        <f t="shared" si="163"/>
        <v>0</v>
      </c>
      <c r="DD234" s="494">
        <f t="shared" si="152"/>
        <v>0</v>
      </c>
      <c r="DE234" s="494">
        <f t="shared" si="151"/>
        <v>0</v>
      </c>
      <c r="DF234" s="494">
        <f t="shared" si="201"/>
        <v>0</v>
      </c>
      <c r="DG234" s="494">
        <f t="shared" si="164"/>
        <v>0</v>
      </c>
      <c r="DH234" s="494">
        <f t="shared" si="165"/>
        <v>0</v>
      </c>
      <c r="DI234" s="494">
        <f t="shared" si="202"/>
        <v>0</v>
      </c>
      <c r="DJ234" s="494">
        <f t="shared" si="166"/>
        <v>0</v>
      </c>
      <c r="DK234" s="494">
        <f t="shared" si="174"/>
        <v>0</v>
      </c>
      <c r="DL234" s="479">
        <f t="shared" si="157"/>
        <v>0</v>
      </c>
      <c r="DQ234" s="169">
        <f t="shared" ref="DQ234:EF249" si="208">IF($I234=DQ$3,$X234,0)</f>
        <v>0</v>
      </c>
      <c r="DR234" s="169">
        <f t="shared" si="208"/>
        <v>0</v>
      </c>
      <c r="DS234" s="169">
        <f t="shared" si="208"/>
        <v>0</v>
      </c>
      <c r="DT234" s="169">
        <f t="shared" si="208"/>
        <v>0</v>
      </c>
      <c r="DU234" s="169">
        <f t="shared" si="208"/>
        <v>0</v>
      </c>
      <c r="DV234" s="169">
        <f t="shared" si="208"/>
        <v>0</v>
      </c>
      <c r="DW234" s="169">
        <f t="shared" si="208"/>
        <v>0</v>
      </c>
      <c r="DX234" s="169">
        <f t="shared" si="208"/>
        <v>0</v>
      </c>
      <c r="DY234" s="169">
        <f t="shared" si="208"/>
        <v>0</v>
      </c>
      <c r="DZ234" s="169">
        <f t="shared" si="208"/>
        <v>0</v>
      </c>
      <c r="EA234" s="169">
        <f t="shared" si="208"/>
        <v>0</v>
      </c>
      <c r="EB234" s="169">
        <f t="shared" si="208"/>
        <v>0</v>
      </c>
      <c r="EC234" s="169">
        <f t="shared" si="208"/>
        <v>0</v>
      </c>
      <c r="ED234" s="169">
        <f t="shared" si="208"/>
        <v>0</v>
      </c>
      <c r="EE234" s="169">
        <f t="shared" si="208"/>
        <v>0</v>
      </c>
      <c r="EF234" s="169">
        <f t="shared" si="208"/>
        <v>0</v>
      </c>
      <c r="EG234" s="169">
        <f t="shared" si="203"/>
        <v>0</v>
      </c>
      <c r="EH234" s="169">
        <f t="shared" si="203"/>
        <v>0</v>
      </c>
      <c r="EI234" s="169">
        <f t="shared" si="203"/>
        <v>0</v>
      </c>
      <c r="EJ234" s="169">
        <f t="shared" si="203"/>
        <v>0</v>
      </c>
      <c r="EK234" s="169">
        <f t="shared" si="203"/>
        <v>0</v>
      </c>
      <c r="EL234" s="169">
        <f t="shared" si="203"/>
        <v>0</v>
      </c>
      <c r="EM234" s="169">
        <f t="shared" si="203"/>
        <v>0</v>
      </c>
      <c r="EN234" s="169">
        <f t="shared" si="203"/>
        <v>0</v>
      </c>
      <c r="EP234" s="169">
        <f t="shared" si="199"/>
        <v>0</v>
      </c>
      <c r="EQ234" s="169">
        <f t="shared" si="199"/>
        <v>0</v>
      </c>
      <c r="ER234" s="169">
        <f t="shared" si="199"/>
        <v>0</v>
      </c>
      <c r="ES234" s="169">
        <f t="shared" si="199"/>
        <v>0</v>
      </c>
      <c r="ET234" s="169">
        <f t="shared" si="199"/>
        <v>0</v>
      </c>
      <c r="EU234" s="169">
        <f t="shared" si="199"/>
        <v>0</v>
      </c>
      <c r="EV234" s="169">
        <f t="shared" si="199"/>
        <v>0</v>
      </c>
      <c r="EW234" s="169">
        <f t="shared" si="199"/>
        <v>0</v>
      </c>
      <c r="EX234" s="169">
        <f t="shared" si="199"/>
        <v>0</v>
      </c>
      <c r="EY234" s="169">
        <f t="shared" si="199"/>
        <v>0</v>
      </c>
      <c r="EZ234" s="169">
        <f t="shared" si="199"/>
        <v>0</v>
      </c>
      <c r="FA234" s="169">
        <f t="shared" si="199"/>
        <v>0</v>
      </c>
      <c r="FB234" s="169">
        <f t="shared" si="199"/>
        <v>0</v>
      </c>
      <c r="FC234" s="169">
        <f t="shared" si="199"/>
        <v>0</v>
      </c>
      <c r="FD234" s="169">
        <f t="shared" si="199"/>
        <v>0</v>
      </c>
      <c r="FE234" s="169">
        <f t="shared" si="199"/>
        <v>0</v>
      </c>
      <c r="FF234" s="169">
        <f t="shared" si="204"/>
        <v>0</v>
      </c>
      <c r="FG234" s="169">
        <f t="shared" si="204"/>
        <v>0</v>
      </c>
      <c r="FH234" s="169">
        <f t="shared" si="204"/>
        <v>0</v>
      </c>
      <c r="FI234" s="169">
        <f t="shared" si="204"/>
        <v>0</v>
      </c>
      <c r="FJ234" s="169">
        <f t="shared" si="204"/>
        <v>0</v>
      </c>
      <c r="FK234" s="169">
        <f t="shared" si="204"/>
        <v>0</v>
      </c>
      <c r="FL234" s="169">
        <f t="shared" si="204"/>
        <v>0</v>
      </c>
      <c r="FM234" s="169">
        <f t="shared" si="204"/>
        <v>0</v>
      </c>
      <c r="FO234" s="169">
        <f t="shared" si="200"/>
        <v>0</v>
      </c>
      <c r="FP234" s="169">
        <f t="shared" si="200"/>
        <v>0</v>
      </c>
      <c r="FQ234" s="169">
        <f t="shared" si="200"/>
        <v>0</v>
      </c>
      <c r="FR234" s="169">
        <f t="shared" si="200"/>
        <v>0</v>
      </c>
      <c r="FS234" s="169">
        <f t="shared" si="200"/>
        <v>0</v>
      </c>
      <c r="FT234" s="169">
        <f t="shared" si="200"/>
        <v>0</v>
      </c>
      <c r="FU234" s="169">
        <f t="shared" si="200"/>
        <v>0</v>
      </c>
      <c r="FV234" s="169">
        <f t="shared" si="200"/>
        <v>0</v>
      </c>
      <c r="FW234" s="169">
        <f t="shared" si="200"/>
        <v>0</v>
      </c>
      <c r="FX234" s="169">
        <f t="shared" si="200"/>
        <v>0</v>
      </c>
      <c r="FY234" s="169">
        <f t="shared" si="200"/>
        <v>0</v>
      </c>
      <c r="FZ234" s="169">
        <f t="shared" si="200"/>
        <v>0</v>
      </c>
      <c r="GA234" s="169">
        <f t="shared" si="200"/>
        <v>0</v>
      </c>
      <c r="GB234" s="169">
        <f t="shared" si="200"/>
        <v>0</v>
      </c>
      <c r="GC234" s="169">
        <f t="shared" si="200"/>
        <v>0</v>
      </c>
      <c r="GD234" s="169">
        <f t="shared" si="200"/>
        <v>0</v>
      </c>
      <c r="GE234" s="169">
        <f t="shared" si="205"/>
        <v>0</v>
      </c>
      <c r="GF234" s="169">
        <f t="shared" si="205"/>
        <v>0</v>
      </c>
      <c r="GG234" s="169">
        <f t="shared" si="205"/>
        <v>0</v>
      </c>
      <c r="GH234" s="169">
        <f t="shared" si="205"/>
        <v>0</v>
      </c>
      <c r="GI234" s="169">
        <f t="shared" si="205"/>
        <v>0</v>
      </c>
      <c r="GJ234" s="169">
        <f t="shared" si="205"/>
        <v>0</v>
      </c>
      <c r="GK234" s="169">
        <f t="shared" si="205"/>
        <v>0</v>
      </c>
      <c r="GL234" s="169">
        <f t="shared" si="205"/>
        <v>0</v>
      </c>
    </row>
    <row r="235" spans="1:194" s="169" customFormat="1" ht="15" hidden="1">
      <c r="A235" s="402" t="s">
        <v>319</v>
      </c>
      <c r="B235" s="495">
        <f>L$350</f>
        <v>0.48756581478001321</v>
      </c>
      <c r="D235" s="672"/>
      <c r="E235" s="450"/>
      <c r="F235" s="450"/>
      <c r="G235" s="450"/>
      <c r="H235" s="500"/>
      <c r="I235" s="452"/>
      <c r="J235" s="453"/>
      <c r="K235" s="453"/>
      <c r="L235" s="450"/>
      <c r="M235" s="450"/>
      <c r="N235" s="454"/>
      <c r="O235" s="455">
        <f t="shared" si="167"/>
        <v>0</v>
      </c>
      <c r="P235" s="456"/>
      <c r="Q235" s="457">
        <f t="shared" si="168"/>
        <v>0</v>
      </c>
      <c r="R235" s="457">
        <f t="shared" si="169"/>
        <v>0</v>
      </c>
      <c r="S235" s="458" t="e">
        <f>#REF!</f>
        <v>#REF!</v>
      </c>
      <c r="T235" s="458">
        <v>358</v>
      </c>
      <c r="U235" s="458" t="e">
        <f t="shared" si="170"/>
        <v>#REF!</v>
      </c>
      <c r="V235" s="459"/>
      <c r="W235" s="459"/>
      <c r="X235" s="460">
        <f t="shared" si="171"/>
        <v>0</v>
      </c>
      <c r="Y235" s="461">
        <f t="shared" si="175"/>
        <v>0</v>
      </c>
      <c r="Z235" s="462"/>
      <c r="AA235" s="463"/>
      <c r="AB235" s="464"/>
      <c r="AC235" s="464"/>
      <c r="AD235" s="464"/>
      <c r="AE235" s="465"/>
      <c r="AF235" s="466">
        <f t="shared" si="176"/>
        <v>0</v>
      </c>
      <c r="AG235" s="462"/>
      <c r="AH235" s="463"/>
      <c r="AI235" s="469"/>
      <c r="AJ235" s="469"/>
      <c r="AK235" s="469"/>
      <c r="AL235" s="469"/>
      <c r="AM235" s="469"/>
      <c r="AN235" s="862"/>
      <c r="AO235" s="471">
        <f t="shared" si="177"/>
        <v>0</v>
      </c>
      <c r="AP235" s="497"/>
      <c r="AQ235" s="496"/>
      <c r="AR235" s="496"/>
      <c r="AS235" s="496"/>
      <c r="AT235" s="514"/>
      <c r="AU235" s="469"/>
      <c r="AV235" s="469"/>
      <c r="AW235" s="475"/>
      <c r="AX235" s="471">
        <f t="shared" si="178"/>
        <v>0</v>
      </c>
      <c r="AY235" s="497"/>
      <c r="AZ235" s="469"/>
      <c r="BA235" s="469"/>
      <c r="BB235" s="478"/>
      <c r="BC235" s="469"/>
      <c r="BD235" s="469"/>
      <c r="BE235" s="469"/>
      <c r="BF235" s="475"/>
      <c r="BG235" s="479">
        <f t="shared" si="147"/>
        <v>0</v>
      </c>
      <c r="BH235" s="480"/>
      <c r="BI235" s="481"/>
      <c r="BJ235" s="481"/>
      <c r="BK235" s="481"/>
      <c r="BL235" s="482"/>
      <c r="BM235" s="481"/>
      <c r="BN235" s="481"/>
      <c r="BO235" s="483"/>
      <c r="BP235" s="482">
        <f t="shared" si="194"/>
        <v>0</v>
      </c>
      <c r="BQ235" s="479">
        <f t="shared" si="155"/>
        <v>0</v>
      </c>
      <c r="BR235" s="480"/>
      <c r="BS235" s="481"/>
      <c r="BT235" s="481"/>
      <c r="BU235" s="481"/>
      <c r="BV235" s="482" t="str">
        <f t="shared" si="206"/>
        <v/>
      </c>
      <c r="BW235" s="481"/>
      <c r="BX235" s="481"/>
      <c r="BY235" s="483"/>
      <c r="BZ235" s="482">
        <f t="shared" si="161"/>
        <v>0</v>
      </c>
      <c r="CA235" s="479">
        <f t="shared" si="179"/>
        <v>0</v>
      </c>
      <c r="CB235" s="638"/>
      <c r="CC235" s="469"/>
      <c r="CD235" s="469"/>
      <c r="CE235" s="469"/>
      <c r="CF235" s="469"/>
      <c r="CG235" s="481"/>
      <c r="CH235" s="481"/>
      <c r="CI235" s="469"/>
      <c r="CJ235" s="485">
        <f t="shared" si="180"/>
        <v>0</v>
      </c>
      <c r="CK235" s="486">
        <f t="shared" si="172"/>
        <v>0</v>
      </c>
      <c r="CL235" s="479">
        <f t="shared" si="181"/>
        <v>0</v>
      </c>
      <c r="CM235" s="472"/>
      <c r="CN235" s="469"/>
      <c r="CO235" s="469"/>
      <c r="CP235" s="469"/>
      <c r="CQ235" s="469"/>
      <c r="CR235" s="469"/>
      <c r="CS235" s="471">
        <f t="shared" si="207"/>
        <v>0</v>
      </c>
      <c r="CT235" s="488"/>
      <c r="CU235" s="469"/>
      <c r="CV235" s="469"/>
      <c r="CW235" s="469"/>
      <c r="CX235" s="489"/>
      <c r="CY235" s="490"/>
      <c r="CZ235" s="491">
        <f t="shared" si="183"/>
        <v>0</v>
      </c>
      <c r="DA235" s="491">
        <f t="shared" si="162"/>
        <v>0</v>
      </c>
      <c r="DB235" s="491">
        <f t="shared" si="191"/>
        <v>0</v>
      </c>
      <c r="DC235" s="493">
        <f t="shared" si="163"/>
        <v>0</v>
      </c>
      <c r="DD235" s="494">
        <f t="shared" si="152"/>
        <v>0</v>
      </c>
      <c r="DE235" s="494">
        <f t="shared" ref="DE235:DE298" si="209">+AW235*AX235*AV235*AU235/1000</f>
        <v>0</v>
      </c>
      <c r="DF235" s="494">
        <f t="shared" si="201"/>
        <v>0</v>
      </c>
      <c r="DG235" s="494">
        <f t="shared" si="164"/>
        <v>0</v>
      </c>
      <c r="DH235" s="494">
        <f t="shared" si="165"/>
        <v>0</v>
      </c>
      <c r="DI235" s="494">
        <f t="shared" si="202"/>
        <v>0</v>
      </c>
      <c r="DJ235" s="494">
        <f t="shared" si="166"/>
        <v>0</v>
      </c>
      <c r="DK235" s="494">
        <f t="shared" si="174"/>
        <v>0</v>
      </c>
      <c r="DL235" s="479">
        <f t="shared" si="157"/>
        <v>0</v>
      </c>
      <c r="DQ235" s="169">
        <f t="shared" si="208"/>
        <v>0</v>
      </c>
      <c r="DR235" s="169">
        <f t="shared" si="208"/>
        <v>0</v>
      </c>
      <c r="DS235" s="169">
        <f t="shared" si="208"/>
        <v>0</v>
      </c>
      <c r="DT235" s="169">
        <f t="shared" si="208"/>
        <v>0</v>
      </c>
      <c r="DU235" s="169">
        <f t="shared" si="208"/>
        <v>0</v>
      </c>
      <c r="DV235" s="169">
        <f t="shared" si="208"/>
        <v>0</v>
      </c>
      <c r="DW235" s="169">
        <f t="shared" si="208"/>
        <v>0</v>
      </c>
      <c r="DX235" s="169">
        <f t="shared" si="208"/>
        <v>0</v>
      </c>
      <c r="DY235" s="169">
        <f t="shared" si="208"/>
        <v>0</v>
      </c>
      <c r="DZ235" s="169">
        <f t="shared" si="208"/>
        <v>0</v>
      </c>
      <c r="EA235" s="169">
        <f t="shared" si="208"/>
        <v>0</v>
      </c>
      <c r="EB235" s="169">
        <f t="shared" si="208"/>
        <v>0</v>
      </c>
      <c r="EC235" s="169">
        <f t="shared" si="208"/>
        <v>0</v>
      </c>
      <c r="ED235" s="169">
        <f t="shared" si="208"/>
        <v>0</v>
      </c>
      <c r="EE235" s="169">
        <f t="shared" si="208"/>
        <v>0</v>
      </c>
      <c r="EF235" s="169">
        <f t="shared" si="208"/>
        <v>0</v>
      </c>
      <c r="EG235" s="169">
        <f t="shared" si="203"/>
        <v>0</v>
      </c>
      <c r="EH235" s="169">
        <f t="shared" si="203"/>
        <v>0</v>
      </c>
      <c r="EI235" s="169">
        <f t="shared" si="203"/>
        <v>0</v>
      </c>
      <c r="EJ235" s="169">
        <f t="shared" si="203"/>
        <v>0</v>
      </c>
      <c r="EK235" s="169">
        <f t="shared" si="203"/>
        <v>0</v>
      </c>
      <c r="EL235" s="169">
        <f t="shared" si="203"/>
        <v>0</v>
      </c>
      <c r="EM235" s="169">
        <f t="shared" si="203"/>
        <v>0</v>
      </c>
      <c r="EN235" s="169">
        <f t="shared" si="203"/>
        <v>0</v>
      </c>
      <c r="EP235" s="169">
        <f t="shared" si="199"/>
        <v>0</v>
      </c>
      <c r="EQ235" s="169">
        <f t="shared" si="199"/>
        <v>0</v>
      </c>
      <c r="ER235" s="169">
        <f t="shared" si="199"/>
        <v>0</v>
      </c>
      <c r="ES235" s="169">
        <f t="shared" si="199"/>
        <v>0</v>
      </c>
      <c r="ET235" s="169">
        <f t="shared" si="199"/>
        <v>0</v>
      </c>
      <c r="EU235" s="169">
        <f t="shared" si="199"/>
        <v>0</v>
      </c>
      <c r="EV235" s="169">
        <f t="shared" si="199"/>
        <v>0</v>
      </c>
      <c r="EW235" s="169">
        <f t="shared" si="199"/>
        <v>0</v>
      </c>
      <c r="EX235" s="169">
        <f t="shared" si="199"/>
        <v>0</v>
      </c>
      <c r="EY235" s="169">
        <f t="shared" si="199"/>
        <v>0</v>
      </c>
      <c r="EZ235" s="169">
        <f t="shared" si="199"/>
        <v>0</v>
      </c>
      <c r="FA235" s="169">
        <f t="shared" si="199"/>
        <v>0</v>
      </c>
      <c r="FB235" s="169">
        <f t="shared" si="199"/>
        <v>0</v>
      </c>
      <c r="FC235" s="169">
        <f t="shared" si="199"/>
        <v>0</v>
      </c>
      <c r="FD235" s="169">
        <f t="shared" si="199"/>
        <v>0</v>
      </c>
      <c r="FE235" s="169">
        <f>IF($I235=FE$3,$Y235,0)</f>
        <v>0</v>
      </c>
      <c r="FF235" s="169">
        <f t="shared" si="204"/>
        <v>0</v>
      </c>
      <c r="FG235" s="169">
        <f t="shared" si="204"/>
        <v>0</v>
      </c>
      <c r="FH235" s="169">
        <f t="shared" si="204"/>
        <v>0</v>
      </c>
      <c r="FI235" s="169">
        <f t="shared" si="204"/>
        <v>0</v>
      </c>
      <c r="FJ235" s="169">
        <f t="shared" si="204"/>
        <v>0</v>
      </c>
      <c r="FK235" s="169">
        <f t="shared" si="204"/>
        <v>0</v>
      </c>
      <c r="FL235" s="169">
        <f t="shared" si="204"/>
        <v>0</v>
      </c>
      <c r="FM235" s="169">
        <f t="shared" si="204"/>
        <v>0</v>
      </c>
      <c r="FO235" s="169">
        <f t="shared" si="200"/>
        <v>0</v>
      </c>
      <c r="FP235" s="169">
        <f t="shared" si="200"/>
        <v>0</v>
      </c>
      <c r="FQ235" s="169">
        <f t="shared" si="200"/>
        <v>0</v>
      </c>
      <c r="FR235" s="169">
        <f t="shared" si="200"/>
        <v>0</v>
      </c>
      <c r="FS235" s="169">
        <f t="shared" si="200"/>
        <v>0</v>
      </c>
      <c r="FT235" s="169">
        <f t="shared" si="200"/>
        <v>0</v>
      </c>
      <c r="FU235" s="169">
        <f t="shared" si="200"/>
        <v>0</v>
      </c>
      <c r="FV235" s="169">
        <f t="shared" si="200"/>
        <v>0</v>
      </c>
      <c r="FW235" s="169">
        <f t="shared" si="200"/>
        <v>0</v>
      </c>
      <c r="FX235" s="169">
        <f t="shared" si="200"/>
        <v>0</v>
      </c>
      <c r="FY235" s="169">
        <f t="shared" si="200"/>
        <v>0</v>
      </c>
      <c r="FZ235" s="169">
        <f t="shared" si="200"/>
        <v>0</v>
      </c>
      <c r="GA235" s="169">
        <f t="shared" si="200"/>
        <v>0</v>
      </c>
      <c r="GB235" s="169">
        <f t="shared" si="200"/>
        <v>0</v>
      </c>
      <c r="GC235" s="169">
        <f t="shared" si="200"/>
        <v>0</v>
      </c>
      <c r="GD235" s="169">
        <f>IF($I235=GD$3,$L235,0)</f>
        <v>0</v>
      </c>
      <c r="GE235" s="169">
        <f t="shared" si="205"/>
        <v>0</v>
      </c>
      <c r="GF235" s="169">
        <f t="shared" si="205"/>
        <v>0</v>
      </c>
      <c r="GG235" s="169">
        <f t="shared" si="205"/>
        <v>0</v>
      </c>
      <c r="GH235" s="169">
        <f t="shared" si="205"/>
        <v>0</v>
      </c>
      <c r="GI235" s="169">
        <f t="shared" si="205"/>
        <v>0</v>
      </c>
      <c r="GJ235" s="169">
        <f t="shared" si="205"/>
        <v>0</v>
      </c>
      <c r="GK235" s="169">
        <f t="shared" si="205"/>
        <v>0</v>
      </c>
      <c r="GL235" s="169">
        <f t="shared" si="205"/>
        <v>0</v>
      </c>
    </row>
    <row r="236" spans="1:194" s="169" customFormat="1" ht="15" hidden="1">
      <c r="A236" s="499"/>
      <c r="B236" s="499"/>
      <c r="D236" s="672"/>
      <c r="E236" s="450"/>
      <c r="F236" s="450"/>
      <c r="G236" s="450"/>
      <c r="H236" s="500"/>
      <c r="I236" s="452"/>
      <c r="J236" s="453"/>
      <c r="K236" s="453"/>
      <c r="L236" s="450"/>
      <c r="M236" s="450"/>
      <c r="N236" s="454"/>
      <c r="O236" s="455">
        <f t="shared" si="167"/>
        <v>0</v>
      </c>
      <c r="P236" s="456"/>
      <c r="Q236" s="457">
        <f t="shared" si="168"/>
        <v>0</v>
      </c>
      <c r="R236" s="457">
        <f t="shared" si="169"/>
        <v>0</v>
      </c>
      <c r="S236" s="458" t="e">
        <f>#REF!</f>
        <v>#REF!</v>
      </c>
      <c r="T236" s="458">
        <v>359</v>
      </c>
      <c r="U236" s="458" t="e">
        <f t="shared" si="170"/>
        <v>#REF!</v>
      </c>
      <c r="V236" s="459"/>
      <c r="W236" s="459"/>
      <c r="X236" s="460">
        <f t="shared" si="171"/>
        <v>0</v>
      </c>
      <c r="Y236" s="461">
        <f t="shared" si="175"/>
        <v>0</v>
      </c>
      <c r="Z236" s="462"/>
      <c r="AA236" s="463"/>
      <c r="AB236" s="464"/>
      <c r="AC236" s="464"/>
      <c r="AD236" s="464"/>
      <c r="AE236" s="465"/>
      <c r="AF236" s="466">
        <f t="shared" si="176"/>
        <v>0</v>
      </c>
      <c r="AG236" s="462"/>
      <c r="AH236" s="463"/>
      <c r="AI236" s="469"/>
      <c r="AJ236" s="469"/>
      <c r="AK236" s="469"/>
      <c r="AL236" s="469"/>
      <c r="AM236" s="469"/>
      <c r="AN236" s="862"/>
      <c r="AO236" s="471">
        <f t="shared" si="177"/>
        <v>0</v>
      </c>
      <c r="AP236" s="497"/>
      <c r="AQ236" s="496"/>
      <c r="AR236" s="496"/>
      <c r="AS236" s="496"/>
      <c r="AT236" s="514"/>
      <c r="AU236" s="469"/>
      <c r="AV236" s="469"/>
      <c r="AW236" s="475"/>
      <c r="AX236" s="471">
        <f t="shared" si="178"/>
        <v>0</v>
      </c>
      <c r="AY236" s="497"/>
      <c r="AZ236" s="469"/>
      <c r="BA236" s="469"/>
      <c r="BB236" s="478"/>
      <c r="BC236" s="469"/>
      <c r="BD236" s="469"/>
      <c r="BE236" s="469"/>
      <c r="BF236" s="475"/>
      <c r="BG236" s="479">
        <f t="shared" si="147"/>
        <v>0</v>
      </c>
      <c r="BH236" s="480"/>
      <c r="BI236" s="481"/>
      <c r="BJ236" s="481"/>
      <c r="BK236" s="481"/>
      <c r="BL236" s="482"/>
      <c r="BM236" s="481"/>
      <c r="BN236" s="481"/>
      <c r="BO236" s="483"/>
      <c r="BP236" s="482">
        <f t="shared" si="194"/>
        <v>0</v>
      </c>
      <c r="BQ236" s="479">
        <f t="shared" si="155"/>
        <v>0</v>
      </c>
      <c r="BR236" s="480"/>
      <c r="BS236" s="481"/>
      <c r="BT236" s="481"/>
      <c r="BU236" s="481"/>
      <c r="BV236" s="482" t="str">
        <f t="shared" si="206"/>
        <v/>
      </c>
      <c r="BW236" s="481"/>
      <c r="BX236" s="481"/>
      <c r="BY236" s="483"/>
      <c r="BZ236" s="482">
        <f t="shared" si="161"/>
        <v>0</v>
      </c>
      <c r="CA236" s="479">
        <f t="shared" si="179"/>
        <v>0</v>
      </c>
      <c r="CB236" s="638"/>
      <c r="CC236" s="469"/>
      <c r="CD236" s="469"/>
      <c r="CE236" s="469"/>
      <c r="CF236" s="469"/>
      <c r="CG236" s="481"/>
      <c r="CH236" s="481"/>
      <c r="CI236" s="469"/>
      <c r="CJ236" s="485">
        <f t="shared" si="180"/>
        <v>0</v>
      </c>
      <c r="CK236" s="486">
        <f t="shared" si="172"/>
        <v>0</v>
      </c>
      <c r="CL236" s="479">
        <f t="shared" si="181"/>
        <v>0</v>
      </c>
      <c r="CM236" s="472"/>
      <c r="CN236" s="469"/>
      <c r="CO236" s="469"/>
      <c r="CP236" s="469"/>
      <c r="CQ236" s="469"/>
      <c r="CR236" s="469"/>
      <c r="CS236" s="471">
        <f t="shared" si="207"/>
        <v>0</v>
      </c>
      <c r="CT236" s="488"/>
      <c r="CU236" s="469"/>
      <c r="CV236" s="469"/>
      <c r="CW236" s="469"/>
      <c r="CX236" s="489"/>
      <c r="CY236" s="490"/>
      <c r="CZ236" s="491">
        <f t="shared" si="183"/>
        <v>0</v>
      </c>
      <c r="DA236" s="491">
        <f t="shared" si="162"/>
        <v>0</v>
      </c>
      <c r="DB236" s="491">
        <f t="shared" si="191"/>
        <v>0</v>
      </c>
      <c r="DC236" s="493">
        <f t="shared" si="163"/>
        <v>0</v>
      </c>
      <c r="DD236" s="494">
        <f t="shared" ref="DD236:DD299" si="210">AU236*AV236*AW236*AX236/1000</f>
        <v>0</v>
      </c>
      <c r="DE236" s="494">
        <f t="shared" si="209"/>
        <v>0</v>
      </c>
      <c r="DF236" s="494">
        <f t="shared" si="201"/>
        <v>0</v>
      </c>
      <c r="DG236" s="494">
        <f t="shared" si="164"/>
        <v>0</v>
      </c>
      <c r="DH236" s="494">
        <f t="shared" si="165"/>
        <v>0</v>
      </c>
      <c r="DI236" s="494">
        <f t="shared" si="202"/>
        <v>0</v>
      </c>
      <c r="DJ236" s="494">
        <f t="shared" si="166"/>
        <v>0</v>
      </c>
      <c r="DK236" s="494">
        <f t="shared" si="174"/>
        <v>0</v>
      </c>
      <c r="DL236" s="479">
        <f t="shared" si="157"/>
        <v>0</v>
      </c>
      <c r="DQ236" s="169">
        <f t="shared" si="208"/>
        <v>0</v>
      </c>
      <c r="DR236" s="169">
        <f t="shared" si="208"/>
        <v>0</v>
      </c>
      <c r="DS236" s="169">
        <f t="shared" si="208"/>
        <v>0</v>
      </c>
      <c r="DT236" s="169">
        <f t="shared" si="208"/>
        <v>0</v>
      </c>
      <c r="DU236" s="169">
        <f t="shared" si="208"/>
        <v>0</v>
      </c>
      <c r="DV236" s="169">
        <f t="shared" si="208"/>
        <v>0</v>
      </c>
      <c r="DW236" s="169">
        <f t="shared" si="208"/>
        <v>0</v>
      </c>
      <c r="DX236" s="169">
        <f t="shared" si="208"/>
        <v>0</v>
      </c>
      <c r="DY236" s="169">
        <f t="shared" si="208"/>
        <v>0</v>
      </c>
      <c r="DZ236" s="169">
        <f t="shared" si="208"/>
        <v>0</v>
      </c>
      <c r="EA236" s="169">
        <f t="shared" si="208"/>
        <v>0</v>
      </c>
      <c r="EB236" s="169">
        <f t="shared" si="208"/>
        <v>0</v>
      </c>
      <c r="EC236" s="169">
        <f t="shared" si="208"/>
        <v>0</v>
      </c>
      <c r="ED236" s="169">
        <f t="shared" si="208"/>
        <v>0</v>
      </c>
      <c r="EE236" s="169">
        <f t="shared" si="208"/>
        <v>0</v>
      </c>
      <c r="EF236" s="169">
        <f t="shared" si="208"/>
        <v>0</v>
      </c>
      <c r="EG236" s="169">
        <f t="shared" si="203"/>
        <v>0</v>
      </c>
      <c r="EH236" s="169">
        <f t="shared" si="203"/>
        <v>0</v>
      </c>
      <c r="EI236" s="169">
        <f t="shared" si="203"/>
        <v>0</v>
      </c>
      <c r="EJ236" s="169">
        <f t="shared" si="203"/>
        <v>0</v>
      </c>
      <c r="EK236" s="169">
        <f t="shared" si="203"/>
        <v>0</v>
      </c>
      <c r="EL236" s="169">
        <f t="shared" si="203"/>
        <v>0</v>
      </c>
      <c r="EM236" s="169">
        <f t="shared" si="203"/>
        <v>0</v>
      </c>
      <c r="EN236" s="169">
        <f t="shared" si="203"/>
        <v>0</v>
      </c>
      <c r="EP236" s="169">
        <f t="shared" ref="EP236:FE251" si="211">IF($I236=EP$3,$Y236,0)</f>
        <v>0</v>
      </c>
      <c r="EQ236" s="169">
        <f t="shared" si="211"/>
        <v>0</v>
      </c>
      <c r="ER236" s="169">
        <f t="shared" si="211"/>
        <v>0</v>
      </c>
      <c r="ES236" s="169">
        <f t="shared" si="211"/>
        <v>0</v>
      </c>
      <c r="ET236" s="169">
        <f t="shared" si="211"/>
        <v>0</v>
      </c>
      <c r="EU236" s="169">
        <f t="shared" si="211"/>
        <v>0</v>
      </c>
      <c r="EV236" s="169">
        <f t="shared" si="211"/>
        <v>0</v>
      </c>
      <c r="EW236" s="169">
        <f t="shared" si="211"/>
        <v>0</v>
      </c>
      <c r="EX236" s="169">
        <f t="shared" si="211"/>
        <v>0</v>
      </c>
      <c r="EY236" s="169">
        <f t="shared" si="211"/>
        <v>0</v>
      </c>
      <c r="EZ236" s="169">
        <f t="shared" si="211"/>
        <v>0</v>
      </c>
      <c r="FA236" s="169">
        <f t="shared" si="211"/>
        <v>0</v>
      </c>
      <c r="FB236" s="169">
        <f t="shared" si="211"/>
        <v>0</v>
      </c>
      <c r="FC236" s="169">
        <f t="shared" si="211"/>
        <v>0</v>
      </c>
      <c r="FD236" s="169">
        <f t="shared" si="211"/>
        <v>0</v>
      </c>
      <c r="FE236" s="169">
        <f t="shared" si="211"/>
        <v>0</v>
      </c>
      <c r="FF236" s="169">
        <f t="shared" si="204"/>
        <v>0</v>
      </c>
      <c r="FG236" s="169">
        <f t="shared" si="204"/>
        <v>0</v>
      </c>
      <c r="FH236" s="169">
        <f t="shared" si="204"/>
        <v>0</v>
      </c>
      <c r="FI236" s="169">
        <f t="shared" si="204"/>
        <v>0</v>
      </c>
      <c r="FJ236" s="169">
        <f t="shared" si="204"/>
        <v>0</v>
      </c>
      <c r="FK236" s="169">
        <f t="shared" si="204"/>
        <v>0</v>
      </c>
      <c r="FL236" s="169">
        <f t="shared" si="204"/>
        <v>0</v>
      </c>
      <c r="FM236" s="169">
        <f t="shared" si="204"/>
        <v>0</v>
      </c>
      <c r="FO236" s="169">
        <f t="shared" ref="FO236:GD251" si="212">IF($I236=FO$3,$L236,0)</f>
        <v>0</v>
      </c>
      <c r="FP236" s="169">
        <f t="shared" si="212"/>
        <v>0</v>
      </c>
      <c r="FQ236" s="169">
        <f t="shared" si="212"/>
        <v>0</v>
      </c>
      <c r="FR236" s="169">
        <f t="shared" si="212"/>
        <v>0</v>
      </c>
      <c r="FS236" s="169">
        <f t="shared" si="212"/>
        <v>0</v>
      </c>
      <c r="FT236" s="169">
        <f t="shared" si="212"/>
        <v>0</v>
      </c>
      <c r="FU236" s="169">
        <f t="shared" si="212"/>
        <v>0</v>
      </c>
      <c r="FV236" s="169">
        <f t="shared" si="212"/>
        <v>0</v>
      </c>
      <c r="FW236" s="169">
        <f t="shared" si="212"/>
        <v>0</v>
      </c>
      <c r="FX236" s="169">
        <f t="shared" si="212"/>
        <v>0</v>
      </c>
      <c r="FY236" s="169">
        <f t="shared" si="212"/>
        <v>0</v>
      </c>
      <c r="FZ236" s="169">
        <f t="shared" si="212"/>
        <v>0</v>
      </c>
      <c r="GA236" s="169">
        <f t="shared" si="212"/>
        <v>0</v>
      </c>
      <c r="GB236" s="169">
        <f t="shared" si="212"/>
        <v>0</v>
      </c>
      <c r="GC236" s="169">
        <f t="shared" si="212"/>
        <v>0</v>
      </c>
      <c r="GD236" s="169">
        <f t="shared" si="212"/>
        <v>0</v>
      </c>
      <c r="GE236" s="169">
        <f t="shared" si="205"/>
        <v>0</v>
      </c>
      <c r="GF236" s="169">
        <f t="shared" si="205"/>
        <v>0</v>
      </c>
      <c r="GG236" s="169">
        <f t="shared" si="205"/>
        <v>0</v>
      </c>
      <c r="GH236" s="169">
        <f t="shared" si="205"/>
        <v>0</v>
      </c>
      <c r="GI236" s="169">
        <f t="shared" si="205"/>
        <v>0</v>
      </c>
      <c r="GJ236" s="169">
        <f t="shared" si="205"/>
        <v>0</v>
      </c>
      <c r="GK236" s="169">
        <f t="shared" si="205"/>
        <v>0</v>
      </c>
      <c r="GL236" s="169">
        <f t="shared" si="205"/>
        <v>0</v>
      </c>
    </row>
    <row r="237" spans="1:194" s="169" customFormat="1" ht="15" hidden="1">
      <c r="A237" s="499"/>
      <c r="B237" s="499"/>
      <c r="D237" s="672"/>
      <c r="E237" s="450"/>
      <c r="F237" s="450"/>
      <c r="G237" s="450"/>
      <c r="H237" s="500"/>
      <c r="I237" s="452"/>
      <c r="J237" s="453"/>
      <c r="K237" s="453"/>
      <c r="L237" s="450"/>
      <c r="M237" s="450"/>
      <c r="N237" s="454"/>
      <c r="O237" s="455">
        <f t="shared" si="167"/>
        <v>0</v>
      </c>
      <c r="P237" s="456"/>
      <c r="Q237" s="457">
        <f t="shared" si="168"/>
        <v>0</v>
      </c>
      <c r="R237" s="457">
        <f t="shared" si="169"/>
        <v>0</v>
      </c>
      <c r="S237" s="458" t="e">
        <f>#REF!</f>
        <v>#REF!</v>
      </c>
      <c r="T237" s="458">
        <v>360</v>
      </c>
      <c r="U237" s="458" t="e">
        <f t="shared" si="170"/>
        <v>#REF!</v>
      </c>
      <c r="V237" s="459"/>
      <c r="W237" s="459"/>
      <c r="X237" s="460">
        <f t="shared" si="171"/>
        <v>0</v>
      </c>
      <c r="Y237" s="461">
        <f t="shared" si="175"/>
        <v>0</v>
      </c>
      <c r="Z237" s="510"/>
      <c r="AA237" s="463"/>
      <c r="AB237" s="464"/>
      <c r="AC237" s="464"/>
      <c r="AD237" s="464"/>
      <c r="AE237" s="465"/>
      <c r="AF237" s="466">
        <f t="shared" si="176"/>
        <v>0</v>
      </c>
      <c r="AG237" s="488"/>
      <c r="AH237" s="469"/>
      <c r="AI237" s="469"/>
      <c r="AJ237" s="469"/>
      <c r="AK237" s="469"/>
      <c r="AL237" s="469"/>
      <c r="AM237" s="469"/>
      <c r="AN237" s="469"/>
      <c r="AO237" s="471">
        <f t="shared" si="177"/>
        <v>0</v>
      </c>
      <c r="AP237" s="497"/>
      <c r="AQ237" s="496"/>
      <c r="AR237" s="496"/>
      <c r="AS237" s="496"/>
      <c r="AT237" s="514"/>
      <c r="AU237" s="469"/>
      <c r="AV237" s="469"/>
      <c r="AW237" s="475"/>
      <c r="AX237" s="471">
        <f t="shared" si="178"/>
        <v>0</v>
      </c>
      <c r="AY237" s="497"/>
      <c r="AZ237" s="469"/>
      <c r="BA237" s="469"/>
      <c r="BB237" s="478"/>
      <c r="BC237" s="469"/>
      <c r="BD237" s="469"/>
      <c r="BE237" s="469"/>
      <c r="BF237" s="475"/>
      <c r="BG237" s="479">
        <f t="shared" ref="BG237:BG300" si="213">BB237*BC237</f>
        <v>0</v>
      </c>
      <c r="BH237" s="480"/>
      <c r="BI237" s="481"/>
      <c r="BJ237" s="481"/>
      <c r="BK237" s="481"/>
      <c r="BL237" s="482"/>
      <c r="BM237" s="481"/>
      <c r="BN237" s="481"/>
      <c r="BO237" s="483"/>
      <c r="BP237" s="482">
        <f t="shared" si="194"/>
        <v>0</v>
      </c>
      <c r="BQ237" s="479">
        <f t="shared" si="155"/>
        <v>0</v>
      </c>
      <c r="BR237" s="480"/>
      <c r="BS237" s="481"/>
      <c r="BT237" s="481"/>
      <c r="BU237" s="481"/>
      <c r="BV237" s="482" t="str">
        <f t="shared" si="206"/>
        <v/>
      </c>
      <c r="BW237" s="481"/>
      <c r="BX237" s="481"/>
      <c r="BY237" s="483"/>
      <c r="BZ237" s="482">
        <f t="shared" si="161"/>
        <v>0</v>
      </c>
      <c r="CA237" s="479">
        <f t="shared" si="179"/>
        <v>0</v>
      </c>
      <c r="CB237" s="638"/>
      <c r="CC237" s="469"/>
      <c r="CD237" s="469"/>
      <c r="CE237" s="469"/>
      <c r="CF237" s="469"/>
      <c r="CG237" s="481"/>
      <c r="CH237" s="481"/>
      <c r="CI237" s="469"/>
      <c r="CJ237" s="485">
        <f t="shared" si="180"/>
        <v>0</v>
      </c>
      <c r="CK237" s="486">
        <f t="shared" si="172"/>
        <v>0</v>
      </c>
      <c r="CL237" s="479">
        <f t="shared" si="181"/>
        <v>0</v>
      </c>
      <c r="CM237" s="472"/>
      <c r="CN237" s="469"/>
      <c r="CO237" s="469"/>
      <c r="CP237" s="469"/>
      <c r="CQ237" s="469"/>
      <c r="CR237" s="469"/>
      <c r="CS237" s="471">
        <f t="shared" si="207"/>
        <v>0</v>
      </c>
      <c r="CT237" s="488"/>
      <c r="CU237" s="469"/>
      <c r="CV237" s="469"/>
      <c r="CW237" s="469"/>
      <c r="CX237" s="489"/>
      <c r="CY237" s="490"/>
      <c r="CZ237" s="491">
        <f t="shared" si="183"/>
        <v>0</v>
      </c>
      <c r="DA237" s="491">
        <f t="shared" si="162"/>
        <v>0</v>
      </c>
      <c r="DB237" s="491">
        <f t="shared" si="191"/>
        <v>0</v>
      </c>
      <c r="DC237" s="493">
        <f t="shared" si="163"/>
        <v>0</v>
      </c>
      <c r="DD237" s="494">
        <f t="shared" si="210"/>
        <v>0</v>
      </c>
      <c r="DE237" s="494">
        <f t="shared" si="209"/>
        <v>0</v>
      </c>
      <c r="DF237" s="494">
        <f t="shared" si="201"/>
        <v>0</v>
      </c>
      <c r="DG237" s="494">
        <f t="shared" si="164"/>
        <v>0</v>
      </c>
      <c r="DH237" s="494">
        <f t="shared" si="165"/>
        <v>0</v>
      </c>
      <c r="DI237" s="494">
        <f t="shared" si="202"/>
        <v>0</v>
      </c>
      <c r="DJ237" s="494">
        <f t="shared" si="166"/>
        <v>0</v>
      </c>
      <c r="DK237" s="494">
        <f t="shared" si="174"/>
        <v>0</v>
      </c>
      <c r="DL237" s="479">
        <f t="shared" si="157"/>
        <v>0</v>
      </c>
      <c r="DQ237" s="169">
        <f t="shared" si="208"/>
        <v>0</v>
      </c>
      <c r="DR237" s="169">
        <f t="shared" si="208"/>
        <v>0</v>
      </c>
      <c r="DS237" s="169">
        <f t="shared" si="208"/>
        <v>0</v>
      </c>
      <c r="DT237" s="169">
        <f t="shared" si="208"/>
        <v>0</v>
      </c>
      <c r="DU237" s="169">
        <f t="shared" si="208"/>
        <v>0</v>
      </c>
      <c r="DV237" s="169">
        <f t="shared" si="208"/>
        <v>0</v>
      </c>
      <c r="DW237" s="169">
        <f t="shared" si="208"/>
        <v>0</v>
      </c>
      <c r="DX237" s="169">
        <f t="shared" si="208"/>
        <v>0</v>
      </c>
      <c r="DY237" s="169">
        <f t="shared" si="208"/>
        <v>0</v>
      </c>
      <c r="DZ237" s="169">
        <f t="shared" si="208"/>
        <v>0</v>
      </c>
      <c r="EA237" s="169">
        <f t="shared" si="208"/>
        <v>0</v>
      </c>
      <c r="EB237" s="169">
        <f t="shared" si="208"/>
        <v>0</v>
      </c>
      <c r="EC237" s="169">
        <f t="shared" si="208"/>
        <v>0</v>
      </c>
      <c r="ED237" s="169">
        <f t="shared" si="208"/>
        <v>0</v>
      </c>
      <c r="EE237" s="169">
        <f t="shared" si="208"/>
        <v>0</v>
      </c>
      <c r="EF237" s="169">
        <f t="shared" si="208"/>
        <v>0</v>
      </c>
      <c r="EG237" s="169">
        <f t="shared" si="203"/>
        <v>0</v>
      </c>
      <c r="EH237" s="169">
        <f t="shared" si="203"/>
        <v>0</v>
      </c>
      <c r="EI237" s="169">
        <f t="shared" si="203"/>
        <v>0</v>
      </c>
      <c r="EJ237" s="169">
        <f t="shared" si="203"/>
        <v>0</v>
      </c>
      <c r="EK237" s="169">
        <f t="shared" si="203"/>
        <v>0</v>
      </c>
      <c r="EL237" s="169">
        <f t="shared" si="203"/>
        <v>0</v>
      </c>
      <c r="EM237" s="169">
        <f t="shared" si="203"/>
        <v>0</v>
      </c>
      <c r="EN237" s="169">
        <f t="shared" si="203"/>
        <v>0</v>
      </c>
      <c r="EP237" s="169">
        <f t="shared" si="211"/>
        <v>0</v>
      </c>
      <c r="EQ237" s="169">
        <f t="shared" si="211"/>
        <v>0</v>
      </c>
      <c r="ER237" s="169">
        <f t="shared" si="211"/>
        <v>0</v>
      </c>
      <c r="ES237" s="169">
        <f t="shared" si="211"/>
        <v>0</v>
      </c>
      <c r="ET237" s="169">
        <f t="shared" si="211"/>
        <v>0</v>
      </c>
      <c r="EU237" s="169">
        <f t="shared" si="211"/>
        <v>0</v>
      </c>
      <c r="EV237" s="169">
        <f t="shared" si="211"/>
        <v>0</v>
      </c>
      <c r="EW237" s="169">
        <f t="shared" si="211"/>
        <v>0</v>
      </c>
      <c r="EX237" s="169">
        <f t="shared" si="211"/>
        <v>0</v>
      </c>
      <c r="EY237" s="169">
        <f t="shared" si="211"/>
        <v>0</v>
      </c>
      <c r="EZ237" s="169">
        <f t="shared" si="211"/>
        <v>0</v>
      </c>
      <c r="FA237" s="169">
        <f t="shared" si="211"/>
        <v>0</v>
      </c>
      <c r="FB237" s="169">
        <f t="shared" si="211"/>
        <v>0</v>
      </c>
      <c r="FC237" s="169">
        <f t="shared" si="211"/>
        <v>0</v>
      </c>
      <c r="FD237" s="169">
        <f t="shared" si="211"/>
        <v>0</v>
      </c>
      <c r="FE237" s="169">
        <f t="shared" si="211"/>
        <v>0</v>
      </c>
      <c r="FF237" s="169">
        <f t="shared" si="204"/>
        <v>0</v>
      </c>
      <c r="FG237" s="169">
        <f t="shared" si="204"/>
        <v>0</v>
      </c>
      <c r="FH237" s="169">
        <f t="shared" si="204"/>
        <v>0</v>
      </c>
      <c r="FI237" s="169">
        <f t="shared" si="204"/>
        <v>0</v>
      </c>
      <c r="FJ237" s="169">
        <f t="shared" si="204"/>
        <v>0</v>
      </c>
      <c r="FK237" s="169">
        <f t="shared" si="204"/>
        <v>0</v>
      </c>
      <c r="FL237" s="169">
        <f t="shared" si="204"/>
        <v>0</v>
      </c>
      <c r="FM237" s="169">
        <f t="shared" si="204"/>
        <v>0</v>
      </c>
      <c r="FO237" s="169">
        <f t="shared" si="212"/>
        <v>0</v>
      </c>
      <c r="FP237" s="169">
        <f t="shared" si="212"/>
        <v>0</v>
      </c>
      <c r="FQ237" s="169">
        <f t="shared" si="212"/>
        <v>0</v>
      </c>
      <c r="FR237" s="169">
        <f t="shared" si="212"/>
        <v>0</v>
      </c>
      <c r="FS237" s="169">
        <f t="shared" si="212"/>
        <v>0</v>
      </c>
      <c r="FT237" s="169">
        <f t="shared" si="212"/>
        <v>0</v>
      </c>
      <c r="FU237" s="169">
        <f t="shared" si="212"/>
        <v>0</v>
      </c>
      <c r="FV237" s="169">
        <f t="shared" si="212"/>
        <v>0</v>
      </c>
      <c r="FW237" s="169">
        <f t="shared" si="212"/>
        <v>0</v>
      </c>
      <c r="FX237" s="169">
        <f t="shared" si="212"/>
        <v>0</v>
      </c>
      <c r="FY237" s="169">
        <f t="shared" si="212"/>
        <v>0</v>
      </c>
      <c r="FZ237" s="169">
        <f t="shared" si="212"/>
        <v>0</v>
      </c>
      <c r="GA237" s="169">
        <f t="shared" si="212"/>
        <v>0</v>
      </c>
      <c r="GB237" s="169">
        <f t="shared" si="212"/>
        <v>0</v>
      </c>
      <c r="GC237" s="169">
        <f t="shared" si="212"/>
        <v>0</v>
      </c>
      <c r="GD237" s="169">
        <f t="shared" si="212"/>
        <v>0</v>
      </c>
      <c r="GE237" s="169">
        <f t="shared" si="205"/>
        <v>0</v>
      </c>
      <c r="GF237" s="169">
        <f t="shared" si="205"/>
        <v>0</v>
      </c>
      <c r="GG237" s="169">
        <f t="shared" si="205"/>
        <v>0</v>
      </c>
      <c r="GH237" s="169">
        <f t="shared" si="205"/>
        <v>0</v>
      </c>
      <c r="GI237" s="169">
        <f t="shared" si="205"/>
        <v>0</v>
      </c>
      <c r="GJ237" s="169">
        <f t="shared" si="205"/>
        <v>0</v>
      </c>
      <c r="GK237" s="169">
        <f t="shared" si="205"/>
        <v>0</v>
      </c>
      <c r="GL237" s="169">
        <f t="shared" si="205"/>
        <v>0</v>
      </c>
    </row>
    <row r="238" spans="1:194" s="169" customFormat="1" ht="15" hidden="1">
      <c r="A238" s="499"/>
      <c r="B238" s="499"/>
      <c r="D238" s="672"/>
      <c r="E238" s="450"/>
      <c r="F238" s="450"/>
      <c r="G238" s="450"/>
      <c r="H238" s="500"/>
      <c r="I238" s="452"/>
      <c r="J238" s="453"/>
      <c r="K238" s="453"/>
      <c r="L238" s="450"/>
      <c r="M238" s="450"/>
      <c r="N238" s="454"/>
      <c r="O238" s="455">
        <f t="shared" si="167"/>
        <v>0</v>
      </c>
      <c r="P238" s="456"/>
      <c r="Q238" s="457">
        <f t="shared" si="168"/>
        <v>0</v>
      </c>
      <c r="R238" s="457">
        <f t="shared" si="169"/>
        <v>0</v>
      </c>
      <c r="S238" s="458" t="e">
        <f>#REF!</f>
        <v>#REF!</v>
      </c>
      <c r="T238" s="458">
        <v>361</v>
      </c>
      <c r="U238" s="458" t="e">
        <f t="shared" si="170"/>
        <v>#REF!</v>
      </c>
      <c r="V238" s="459"/>
      <c r="W238" s="459"/>
      <c r="X238" s="460">
        <f t="shared" si="171"/>
        <v>0</v>
      </c>
      <c r="Y238" s="461">
        <f t="shared" si="175"/>
        <v>0</v>
      </c>
      <c r="Z238" s="510"/>
      <c r="AA238" s="463"/>
      <c r="AB238" s="464"/>
      <c r="AC238" s="464"/>
      <c r="AD238" s="464"/>
      <c r="AE238" s="465"/>
      <c r="AF238" s="466">
        <f t="shared" si="176"/>
        <v>0</v>
      </c>
      <c r="AG238" s="488"/>
      <c r="AH238" s="469"/>
      <c r="AI238" s="469"/>
      <c r="AJ238" s="469"/>
      <c r="AK238" s="469"/>
      <c r="AL238" s="469"/>
      <c r="AM238" s="469"/>
      <c r="AN238" s="469"/>
      <c r="AO238" s="471">
        <f t="shared" si="177"/>
        <v>0</v>
      </c>
      <c r="AP238" s="497"/>
      <c r="AQ238" s="496"/>
      <c r="AR238" s="496"/>
      <c r="AS238" s="496"/>
      <c r="AT238" s="514"/>
      <c r="AU238" s="469"/>
      <c r="AV238" s="469"/>
      <c r="AW238" s="475"/>
      <c r="AX238" s="471">
        <f t="shared" si="178"/>
        <v>0</v>
      </c>
      <c r="AY238" s="497"/>
      <c r="AZ238" s="469"/>
      <c r="BA238" s="469"/>
      <c r="BB238" s="478"/>
      <c r="BC238" s="469"/>
      <c r="BD238" s="469"/>
      <c r="BE238" s="469"/>
      <c r="BF238" s="475"/>
      <c r="BG238" s="479">
        <f t="shared" si="213"/>
        <v>0</v>
      </c>
      <c r="BH238" s="480"/>
      <c r="BI238" s="481"/>
      <c r="BJ238" s="481"/>
      <c r="BK238" s="481"/>
      <c r="BL238" s="482"/>
      <c r="BM238" s="481"/>
      <c r="BN238" s="481"/>
      <c r="BO238" s="483"/>
      <c r="BP238" s="482">
        <f t="shared" si="194"/>
        <v>0</v>
      </c>
      <c r="BQ238" s="479">
        <f t="shared" si="155"/>
        <v>0</v>
      </c>
      <c r="BR238" s="480"/>
      <c r="BS238" s="481"/>
      <c r="BT238" s="481"/>
      <c r="BU238" s="481"/>
      <c r="BV238" s="482" t="str">
        <f t="shared" si="206"/>
        <v/>
      </c>
      <c r="BW238" s="481"/>
      <c r="BX238" s="481"/>
      <c r="BY238" s="483"/>
      <c r="BZ238" s="482">
        <f t="shared" si="161"/>
        <v>0</v>
      </c>
      <c r="CA238" s="479">
        <f t="shared" si="179"/>
        <v>0</v>
      </c>
      <c r="CB238" s="638"/>
      <c r="CC238" s="469"/>
      <c r="CD238" s="469"/>
      <c r="CE238" s="469"/>
      <c r="CF238" s="469"/>
      <c r="CG238" s="481"/>
      <c r="CH238" s="481"/>
      <c r="CI238" s="469"/>
      <c r="CJ238" s="485">
        <f t="shared" si="180"/>
        <v>0</v>
      </c>
      <c r="CK238" s="486">
        <f t="shared" si="172"/>
        <v>0</v>
      </c>
      <c r="CL238" s="479">
        <f t="shared" si="181"/>
        <v>0</v>
      </c>
      <c r="CM238" s="497"/>
      <c r="CN238" s="469"/>
      <c r="CO238" s="469"/>
      <c r="CP238" s="469"/>
      <c r="CQ238" s="469"/>
      <c r="CR238" s="469"/>
      <c r="CS238" s="471">
        <f t="shared" si="207"/>
        <v>0</v>
      </c>
      <c r="CT238" s="488"/>
      <c r="CU238" s="469"/>
      <c r="CV238" s="469"/>
      <c r="CW238" s="469"/>
      <c r="CX238" s="489"/>
      <c r="CY238" s="490"/>
      <c r="CZ238" s="491">
        <f t="shared" si="183"/>
        <v>0</v>
      </c>
      <c r="DA238" s="491">
        <f t="shared" si="162"/>
        <v>0</v>
      </c>
      <c r="DB238" s="491">
        <f t="shared" si="191"/>
        <v>0</v>
      </c>
      <c r="DC238" s="493">
        <f t="shared" si="163"/>
        <v>0</v>
      </c>
      <c r="DD238" s="494">
        <f t="shared" si="210"/>
        <v>0</v>
      </c>
      <c r="DE238" s="494">
        <f t="shared" si="209"/>
        <v>0</v>
      </c>
      <c r="DF238" s="494">
        <f t="shared" si="201"/>
        <v>0</v>
      </c>
      <c r="DG238" s="494">
        <f t="shared" si="164"/>
        <v>0</v>
      </c>
      <c r="DH238" s="494">
        <f t="shared" si="165"/>
        <v>0</v>
      </c>
      <c r="DI238" s="494">
        <f t="shared" si="202"/>
        <v>0</v>
      </c>
      <c r="DJ238" s="494">
        <f t="shared" si="166"/>
        <v>0</v>
      </c>
      <c r="DK238" s="494">
        <f t="shared" si="174"/>
        <v>0</v>
      </c>
      <c r="DL238" s="479">
        <f t="shared" si="157"/>
        <v>0</v>
      </c>
      <c r="DQ238" s="169">
        <f t="shared" si="208"/>
        <v>0</v>
      </c>
      <c r="DR238" s="169">
        <f t="shared" si="208"/>
        <v>0</v>
      </c>
      <c r="DS238" s="169">
        <f t="shared" si="208"/>
        <v>0</v>
      </c>
      <c r="DT238" s="169">
        <f t="shared" si="208"/>
        <v>0</v>
      </c>
      <c r="DU238" s="169">
        <f t="shared" si="208"/>
        <v>0</v>
      </c>
      <c r="DV238" s="169">
        <f t="shared" si="208"/>
        <v>0</v>
      </c>
      <c r="DW238" s="169">
        <f t="shared" si="208"/>
        <v>0</v>
      </c>
      <c r="DX238" s="169">
        <f t="shared" si="208"/>
        <v>0</v>
      </c>
      <c r="DY238" s="169">
        <f t="shared" si="208"/>
        <v>0</v>
      </c>
      <c r="DZ238" s="169">
        <f t="shared" si="208"/>
        <v>0</v>
      </c>
      <c r="EA238" s="169">
        <f t="shared" si="208"/>
        <v>0</v>
      </c>
      <c r="EB238" s="169">
        <f t="shared" si="208"/>
        <v>0</v>
      </c>
      <c r="EC238" s="169">
        <f t="shared" si="208"/>
        <v>0</v>
      </c>
      <c r="ED238" s="169">
        <f t="shared" si="208"/>
        <v>0</v>
      </c>
      <c r="EE238" s="169">
        <f t="shared" si="208"/>
        <v>0</v>
      </c>
      <c r="EF238" s="169">
        <f t="shared" si="208"/>
        <v>0</v>
      </c>
      <c r="EG238" s="169">
        <f t="shared" si="203"/>
        <v>0</v>
      </c>
      <c r="EH238" s="169">
        <f t="shared" si="203"/>
        <v>0</v>
      </c>
      <c r="EI238" s="169">
        <f t="shared" si="203"/>
        <v>0</v>
      </c>
      <c r="EJ238" s="169">
        <f t="shared" si="203"/>
        <v>0</v>
      </c>
      <c r="EK238" s="169">
        <f t="shared" si="203"/>
        <v>0</v>
      </c>
      <c r="EL238" s="169">
        <f t="shared" si="203"/>
        <v>0</v>
      </c>
      <c r="EM238" s="169">
        <f t="shared" si="203"/>
        <v>0</v>
      </c>
      <c r="EN238" s="169">
        <f t="shared" si="203"/>
        <v>0</v>
      </c>
      <c r="EP238" s="169">
        <f t="shared" si="211"/>
        <v>0</v>
      </c>
      <c r="EQ238" s="169">
        <f t="shared" si="211"/>
        <v>0</v>
      </c>
      <c r="ER238" s="169">
        <f t="shared" si="211"/>
        <v>0</v>
      </c>
      <c r="ES238" s="169">
        <f t="shared" si="211"/>
        <v>0</v>
      </c>
      <c r="ET238" s="169">
        <f t="shared" si="211"/>
        <v>0</v>
      </c>
      <c r="EU238" s="169">
        <f t="shared" si="211"/>
        <v>0</v>
      </c>
      <c r="EV238" s="169">
        <f t="shared" si="211"/>
        <v>0</v>
      </c>
      <c r="EW238" s="169">
        <f t="shared" si="211"/>
        <v>0</v>
      </c>
      <c r="EX238" s="169">
        <f t="shared" si="211"/>
        <v>0</v>
      </c>
      <c r="EY238" s="169">
        <f t="shared" si="211"/>
        <v>0</v>
      </c>
      <c r="EZ238" s="169">
        <f t="shared" si="211"/>
        <v>0</v>
      </c>
      <c r="FA238" s="169">
        <f t="shared" si="211"/>
        <v>0</v>
      </c>
      <c r="FB238" s="169">
        <f t="shared" si="211"/>
        <v>0</v>
      </c>
      <c r="FC238" s="169">
        <f t="shared" si="211"/>
        <v>0</v>
      </c>
      <c r="FD238" s="169">
        <f t="shared" si="211"/>
        <v>0</v>
      </c>
      <c r="FE238" s="169">
        <f t="shared" si="211"/>
        <v>0</v>
      </c>
      <c r="FF238" s="169">
        <f t="shared" si="204"/>
        <v>0</v>
      </c>
      <c r="FG238" s="169">
        <f t="shared" si="204"/>
        <v>0</v>
      </c>
      <c r="FH238" s="169">
        <f t="shared" si="204"/>
        <v>0</v>
      </c>
      <c r="FI238" s="169">
        <f t="shared" si="204"/>
        <v>0</v>
      </c>
      <c r="FJ238" s="169">
        <f t="shared" si="204"/>
        <v>0</v>
      </c>
      <c r="FK238" s="169">
        <f t="shared" si="204"/>
        <v>0</v>
      </c>
      <c r="FL238" s="169">
        <f t="shared" si="204"/>
        <v>0</v>
      </c>
      <c r="FM238" s="169">
        <f t="shared" si="204"/>
        <v>0</v>
      </c>
      <c r="FO238" s="169">
        <f t="shared" si="212"/>
        <v>0</v>
      </c>
      <c r="FP238" s="169">
        <f t="shared" si="212"/>
        <v>0</v>
      </c>
      <c r="FQ238" s="169">
        <f t="shared" si="212"/>
        <v>0</v>
      </c>
      <c r="FR238" s="169">
        <f t="shared" si="212"/>
        <v>0</v>
      </c>
      <c r="FS238" s="169">
        <f t="shared" si="212"/>
        <v>0</v>
      </c>
      <c r="FT238" s="169">
        <f t="shared" si="212"/>
        <v>0</v>
      </c>
      <c r="FU238" s="169">
        <f t="shared" si="212"/>
        <v>0</v>
      </c>
      <c r="FV238" s="169">
        <f t="shared" si="212"/>
        <v>0</v>
      </c>
      <c r="FW238" s="169">
        <f t="shared" si="212"/>
        <v>0</v>
      </c>
      <c r="FX238" s="169">
        <f t="shared" si="212"/>
        <v>0</v>
      </c>
      <c r="FY238" s="169">
        <f t="shared" si="212"/>
        <v>0</v>
      </c>
      <c r="FZ238" s="169">
        <f t="shared" si="212"/>
        <v>0</v>
      </c>
      <c r="GA238" s="169">
        <f t="shared" si="212"/>
        <v>0</v>
      </c>
      <c r="GB238" s="169">
        <f t="shared" si="212"/>
        <v>0</v>
      </c>
      <c r="GC238" s="169">
        <f t="shared" si="212"/>
        <v>0</v>
      </c>
      <c r="GD238" s="169">
        <f t="shared" si="212"/>
        <v>0</v>
      </c>
      <c r="GE238" s="169">
        <f t="shared" si="205"/>
        <v>0</v>
      </c>
      <c r="GF238" s="169">
        <f t="shared" si="205"/>
        <v>0</v>
      </c>
      <c r="GG238" s="169">
        <f t="shared" si="205"/>
        <v>0</v>
      </c>
      <c r="GH238" s="169">
        <f t="shared" si="205"/>
        <v>0</v>
      </c>
      <c r="GI238" s="169">
        <f t="shared" si="205"/>
        <v>0</v>
      </c>
      <c r="GJ238" s="169">
        <f t="shared" si="205"/>
        <v>0</v>
      </c>
      <c r="GK238" s="169">
        <f t="shared" si="205"/>
        <v>0</v>
      </c>
      <c r="GL238" s="169">
        <f t="shared" si="205"/>
        <v>0</v>
      </c>
    </row>
    <row r="239" spans="1:194" s="169" customFormat="1" ht="15" hidden="1">
      <c r="A239" s="499"/>
      <c r="B239" s="499"/>
      <c r="D239" s="672"/>
      <c r="E239" s="450"/>
      <c r="F239" s="450"/>
      <c r="G239" s="450"/>
      <c r="H239" s="500"/>
      <c r="I239" s="452"/>
      <c r="J239" s="453"/>
      <c r="K239" s="453"/>
      <c r="L239" s="450"/>
      <c r="M239" s="450"/>
      <c r="N239" s="454"/>
      <c r="O239" s="455">
        <f t="shared" si="167"/>
        <v>0</v>
      </c>
      <c r="P239" s="456"/>
      <c r="Q239" s="457">
        <f t="shared" si="168"/>
        <v>0</v>
      </c>
      <c r="R239" s="457">
        <f t="shared" si="169"/>
        <v>0</v>
      </c>
      <c r="S239" s="458" t="e">
        <f>#REF!</f>
        <v>#REF!</v>
      </c>
      <c r="T239" s="458">
        <v>362</v>
      </c>
      <c r="U239" s="458" t="e">
        <f t="shared" si="170"/>
        <v>#REF!</v>
      </c>
      <c r="V239" s="459"/>
      <c r="W239" s="459"/>
      <c r="X239" s="460">
        <f t="shared" si="171"/>
        <v>0</v>
      </c>
      <c r="Y239" s="461">
        <f t="shared" si="175"/>
        <v>0</v>
      </c>
      <c r="Z239" s="510"/>
      <c r="AA239" s="463"/>
      <c r="AB239" s="464"/>
      <c r="AC239" s="464"/>
      <c r="AD239" s="464"/>
      <c r="AE239" s="465"/>
      <c r="AF239" s="466">
        <f t="shared" si="176"/>
        <v>0</v>
      </c>
      <c r="AG239" s="488"/>
      <c r="AH239" s="469"/>
      <c r="AI239" s="469"/>
      <c r="AJ239" s="469"/>
      <c r="AK239" s="469"/>
      <c r="AL239" s="469"/>
      <c r="AM239" s="469"/>
      <c r="AN239" s="469"/>
      <c r="AO239" s="471">
        <f t="shared" si="177"/>
        <v>0</v>
      </c>
      <c r="AP239" s="497"/>
      <c r="AQ239" s="496"/>
      <c r="AR239" s="496"/>
      <c r="AS239" s="496"/>
      <c r="AT239" s="514"/>
      <c r="AU239" s="469"/>
      <c r="AV239" s="469"/>
      <c r="AW239" s="475"/>
      <c r="AX239" s="471">
        <f t="shared" si="178"/>
        <v>0</v>
      </c>
      <c r="AY239" s="497"/>
      <c r="AZ239" s="469"/>
      <c r="BA239" s="469"/>
      <c r="BB239" s="478"/>
      <c r="BC239" s="469"/>
      <c r="BD239" s="469"/>
      <c r="BE239" s="469"/>
      <c r="BF239" s="475"/>
      <c r="BG239" s="479">
        <f t="shared" si="213"/>
        <v>0</v>
      </c>
      <c r="BH239" s="480"/>
      <c r="BI239" s="481"/>
      <c r="BJ239" s="481"/>
      <c r="BK239" s="481"/>
      <c r="BL239" s="482"/>
      <c r="BM239" s="481"/>
      <c r="BN239" s="481"/>
      <c r="BO239" s="483"/>
      <c r="BP239" s="482">
        <f t="shared" si="194"/>
        <v>0</v>
      </c>
      <c r="BQ239" s="479">
        <f t="shared" ref="BQ239:BQ302" si="214">BJ239*BI239</f>
        <v>0</v>
      </c>
      <c r="BR239" s="480"/>
      <c r="BS239" s="481"/>
      <c r="BT239" s="481"/>
      <c r="BU239" s="481"/>
      <c r="BV239" s="482" t="str">
        <f t="shared" si="206"/>
        <v/>
      </c>
      <c r="BW239" s="481"/>
      <c r="BX239" s="481"/>
      <c r="BY239" s="483"/>
      <c r="BZ239" s="482">
        <f t="shared" si="161"/>
        <v>0</v>
      </c>
      <c r="CA239" s="479">
        <f t="shared" si="179"/>
        <v>0</v>
      </c>
      <c r="CB239" s="638"/>
      <c r="CC239" s="469"/>
      <c r="CD239" s="469"/>
      <c r="CE239" s="469"/>
      <c r="CF239" s="469"/>
      <c r="CG239" s="481"/>
      <c r="CH239" s="481"/>
      <c r="CI239" s="469"/>
      <c r="CJ239" s="485">
        <f t="shared" si="180"/>
        <v>0</v>
      </c>
      <c r="CK239" s="486">
        <f t="shared" si="172"/>
        <v>0</v>
      </c>
      <c r="CL239" s="479">
        <f t="shared" si="181"/>
        <v>0</v>
      </c>
      <c r="CM239" s="497"/>
      <c r="CN239" s="469"/>
      <c r="CO239" s="469"/>
      <c r="CP239" s="469"/>
      <c r="CQ239" s="469"/>
      <c r="CR239" s="469"/>
      <c r="CS239" s="471">
        <f t="shared" si="207"/>
        <v>0</v>
      </c>
      <c r="CT239" s="488"/>
      <c r="CU239" s="469"/>
      <c r="CV239" s="469"/>
      <c r="CW239" s="469"/>
      <c r="CX239" s="489"/>
      <c r="CY239" s="490"/>
      <c r="CZ239" s="491">
        <f t="shared" si="183"/>
        <v>0</v>
      </c>
      <c r="DA239" s="491">
        <f t="shared" si="162"/>
        <v>0</v>
      </c>
      <c r="DB239" s="491">
        <f t="shared" si="191"/>
        <v>0</v>
      </c>
      <c r="DC239" s="493">
        <f t="shared" si="163"/>
        <v>0</v>
      </c>
      <c r="DD239" s="494">
        <f t="shared" si="210"/>
        <v>0</v>
      </c>
      <c r="DE239" s="494">
        <f t="shared" si="209"/>
        <v>0</v>
      </c>
      <c r="DF239" s="494">
        <f t="shared" si="201"/>
        <v>0</v>
      </c>
      <c r="DG239" s="494">
        <f t="shared" si="164"/>
        <v>0</v>
      </c>
      <c r="DH239" s="494">
        <f t="shared" si="165"/>
        <v>0</v>
      </c>
      <c r="DI239" s="494">
        <f t="shared" si="202"/>
        <v>0</v>
      </c>
      <c r="DJ239" s="494">
        <f t="shared" si="166"/>
        <v>0</v>
      </c>
      <c r="DK239" s="494">
        <f t="shared" si="174"/>
        <v>0</v>
      </c>
      <c r="DL239" s="479">
        <f t="shared" si="157"/>
        <v>0</v>
      </c>
      <c r="DQ239" s="169">
        <f t="shared" si="208"/>
        <v>0</v>
      </c>
      <c r="DR239" s="169">
        <f t="shared" si="208"/>
        <v>0</v>
      </c>
      <c r="DS239" s="169">
        <f t="shared" si="208"/>
        <v>0</v>
      </c>
      <c r="DT239" s="169">
        <f t="shared" si="208"/>
        <v>0</v>
      </c>
      <c r="DU239" s="169">
        <f t="shared" si="208"/>
        <v>0</v>
      </c>
      <c r="DV239" s="169">
        <f t="shared" si="208"/>
        <v>0</v>
      </c>
      <c r="DW239" s="169">
        <f t="shared" si="208"/>
        <v>0</v>
      </c>
      <c r="DX239" s="169">
        <f t="shared" si="208"/>
        <v>0</v>
      </c>
      <c r="DY239" s="169">
        <f t="shared" si="208"/>
        <v>0</v>
      </c>
      <c r="DZ239" s="169">
        <f t="shared" si="208"/>
        <v>0</v>
      </c>
      <c r="EA239" s="169">
        <f t="shared" si="208"/>
        <v>0</v>
      </c>
      <c r="EB239" s="169">
        <f t="shared" si="208"/>
        <v>0</v>
      </c>
      <c r="EC239" s="169">
        <f t="shared" si="208"/>
        <v>0</v>
      </c>
      <c r="ED239" s="169">
        <f t="shared" si="208"/>
        <v>0</v>
      </c>
      <c r="EE239" s="169">
        <f t="shared" si="208"/>
        <v>0</v>
      </c>
      <c r="EF239" s="169">
        <f t="shared" si="208"/>
        <v>0</v>
      </c>
      <c r="EG239" s="169">
        <f t="shared" si="203"/>
        <v>0</v>
      </c>
      <c r="EH239" s="169">
        <f t="shared" si="203"/>
        <v>0</v>
      </c>
      <c r="EI239" s="169">
        <f t="shared" si="203"/>
        <v>0</v>
      </c>
      <c r="EJ239" s="169">
        <f t="shared" si="203"/>
        <v>0</v>
      </c>
      <c r="EK239" s="169">
        <f t="shared" si="203"/>
        <v>0</v>
      </c>
      <c r="EL239" s="169">
        <f t="shared" si="203"/>
        <v>0</v>
      </c>
      <c r="EM239" s="169">
        <f t="shared" si="203"/>
        <v>0</v>
      </c>
      <c r="EN239" s="169">
        <f t="shared" si="203"/>
        <v>0</v>
      </c>
      <c r="EP239" s="169">
        <f t="shared" si="211"/>
        <v>0</v>
      </c>
      <c r="EQ239" s="169">
        <f t="shared" si="211"/>
        <v>0</v>
      </c>
      <c r="ER239" s="169">
        <f t="shared" si="211"/>
        <v>0</v>
      </c>
      <c r="ES239" s="169">
        <f t="shared" si="211"/>
        <v>0</v>
      </c>
      <c r="ET239" s="169">
        <f t="shared" si="211"/>
        <v>0</v>
      </c>
      <c r="EU239" s="169">
        <f t="shared" si="211"/>
        <v>0</v>
      </c>
      <c r="EV239" s="169">
        <f t="shared" si="211"/>
        <v>0</v>
      </c>
      <c r="EW239" s="169">
        <f t="shared" si="211"/>
        <v>0</v>
      </c>
      <c r="EX239" s="169">
        <f t="shared" si="211"/>
        <v>0</v>
      </c>
      <c r="EY239" s="169">
        <f t="shared" si="211"/>
        <v>0</v>
      </c>
      <c r="EZ239" s="169">
        <f t="shared" si="211"/>
        <v>0</v>
      </c>
      <c r="FA239" s="169">
        <f t="shared" si="211"/>
        <v>0</v>
      </c>
      <c r="FB239" s="169">
        <f t="shared" si="211"/>
        <v>0</v>
      </c>
      <c r="FC239" s="169">
        <f t="shared" si="211"/>
        <v>0</v>
      </c>
      <c r="FD239" s="169">
        <f t="shared" si="211"/>
        <v>0</v>
      </c>
      <c r="FE239" s="169">
        <f t="shared" si="211"/>
        <v>0</v>
      </c>
      <c r="FF239" s="169">
        <f t="shared" si="204"/>
        <v>0</v>
      </c>
      <c r="FG239" s="169">
        <f t="shared" si="204"/>
        <v>0</v>
      </c>
      <c r="FH239" s="169">
        <f t="shared" si="204"/>
        <v>0</v>
      </c>
      <c r="FI239" s="169">
        <f t="shared" si="204"/>
        <v>0</v>
      </c>
      <c r="FJ239" s="169">
        <f t="shared" si="204"/>
        <v>0</v>
      </c>
      <c r="FK239" s="169">
        <f t="shared" si="204"/>
        <v>0</v>
      </c>
      <c r="FL239" s="169">
        <f t="shared" si="204"/>
        <v>0</v>
      </c>
      <c r="FM239" s="169">
        <f t="shared" si="204"/>
        <v>0</v>
      </c>
      <c r="FO239" s="169">
        <f t="shared" si="212"/>
        <v>0</v>
      </c>
      <c r="FP239" s="169">
        <f t="shared" si="212"/>
        <v>0</v>
      </c>
      <c r="FQ239" s="169">
        <f t="shared" si="212"/>
        <v>0</v>
      </c>
      <c r="FR239" s="169">
        <f t="shared" si="212"/>
        <v>0</v>
      </c>
      <c r="FS239" s="169">
        <f t="shared" si="212"/>
        <v>0</v>
      </c>
      <c r="FT239" s="169">
        <f t="shared" si="212"/>
        <v>0</v>
      </c>
      <c r="FU239" s="169">
        <f t="shared" si="212"/>
        <v>0</v>
      </c>
      <c r="FV239" s="169">
        <f t="shared" si="212"/>
        <v>0</v>
      </c>
      <c r="FW239" s="169">
        <f t="shared" si="212"/>
        <v>0</v>
      </c>
      <c r="FX239" s="169">
        <f t="shared" si="212"/>
        <v>0</v>
      </c>
      <c r="FY239" s="169">
        <f t="shared" si="212"/>
        <v>0</v>
      </c>
      <c r="FZ239" s="169">
        <f t="shared" si="212"/>
        <v>0</v>
      </c>
      <c r="GA239" s="169">
        <f t="shared" si="212"/>
        <v>0</v>
      </c>
      <c r="GB239" s="169">
        <f t="shared" si="212"/>
        <v>0</v>
      </c>
      <c r="GC239" s="169">
        <f t="shared" si="212"/>
        <v>0</v>
      </c>
      <c r="GD239" s="169">
        <f t="shared" si="212"/>
        <v>0</v>
      </c>
      <c r="GE239" s="169">
        <f t="shared" si="205"/>
        <v>0</v>
      </c>
      <c r="GF239" s="169">
        <f t="shared" si="205"/>
        <v>0</v>
      </c>
      <c r="GG239" s="169">
        <f t="shared" si="205"/>
        <v>0</v>
      </c>
      <c r="GH239" s="169">
        <f t="shared" si="205"/>
        <v>0</v>
      </c>
      <c r="GI239" s="169">
        <f t="shared" si="205"/>
        <v>0</v>
      </c>
      <c r="GJ239" s="169">
        <f t="shared" si="205"/>
        <v>0</v>
      </c>
      <c r="GK239" s="169">
        <f t="shared" si="205"/>
        <v>0</v>
      </c>
      <c r="GL239" s="169">
        <f t="shared" si="205"/>
        <v>0</v>
      </c>
    </row>
    <row r="240" spans="1:194" s="169" customFormat="1" ht="15" hidden="1">
      <c r="A240" s="499"/>
      <c r="B240" s="499"/>
      <c r="D240" s="672"/>
      <c r="E240" s="450"/>
      <c r="F240" s="450"/>
      <c r="G240" s="450"/>
      <c r="H240" s="500"/>
      <c r="I240" s="452"/>
      <c r="J240" s="453"/>
      <c r="K240" s="453"/>
      <c r="L240" s="450"/>
      <c r="M240" s="450"/>
      <c r="N240" s="454"/>
      <c r="O240" s="455">
        <f t="shared" si="167"/>
        <v>0</v>
      </c>
      <c r="P240" s="456"/>
      <c r="Q240" s="457">
        <f t="shared" si="168"/>
        <v>0</v>
      </c>
      <c r="R240" s="457">
        <f t="shared" si="169"/>
        <v>0</v>
      </c>
      <c r="S240" s="458" t="e">
        <f>#REF!</f>
        <v>#REF!</v>
      </c>
      <c r="T240" s="458">
        <v>363</v>
      </c>
      <c r="U240" s="458" t="e">
        <f t="shared" si="170"/>
        <v>#REF!</v>
      </c>
      <c r="V240" s="459"/>
      <c r="W240" s="459"/>
      <c r="X240" s="460">
        <f t="shared" si="171"/>
        <v>0</v>
      </c>
      <c r="Y240" s="461">
        <f t="shared" si="175"/>
        <v>0</v>
      </c>
      <c r="Z240" s="510"/>
      <c r="AA240" s="463"/>
      <c r="AB240" s="464"/>
      <c r="AC240" s="464"/>
      <c r="AD240" s="464"/>
      <c r="AE240" s="465"/>
      <c r="AF240" s="466">
        <f t="shared" si="176"/>
        <v>0</v>
      </c>
      <c r="AG240" s="488"/>
      <c r="AH240" s="469"/>
      <c r="AI240" s="469"/>
      <c r="AJ240" s="469"/>
      <c r="AK240" s="469"/>
      <c r="AL240" s="469"/>
      <c r="AM240" s="469"/>
      <c r="AN240" s="469"/>
      <c r="AO240" s="471">
        <f t="shared" si="177"/>
        <v>0</v>
      </c>
      <c r="AP240" s="497"/>
      <c r="AQ240" s="496"/>
      <c r="AR240" s="496"/>
      <c r="AS240" s="496"/>
      <c r="AT240" s="514"/>
      <c r="AU240" s="469"/>
      <c r="AV240" s="469"/>
      <c r="AW240" s="475"/>
      <c r="AX240" s="471">
        <f t="shared" si="178"/>
        <v>0</v>
      </c>
      <c r="AY240" s="497"/>
      <c r="AZ240" s="469"/>
      <c r="BA240" s="469"/>
      <c r="BB240" s="478"/>
      <c r="BC240" s="469"/>
      <c r="BD240" s="469"/>
      <c r="BE240" s="469"/>
      <c r="BF240" s="475"/>
      <c r="BG240" s="479">
        <f t="shared" si="213"/>
        <v>0</v>
      </c>
      <c r="BH240" s="480"/>
      <c r="BI240" s="481"/>
      <c r="BJ240" s="481"/>
      <c r="BK240" s="481"/>
      <c r="BL240" s="482"/>
      <c r="BM240" s="481"/>
      <c r="BN240" s="481"/>
      <c r="BO240" s="483"/>
      <c r="BP240" s="482">
        <f t="shared" si="194"/>
        <v>0</v>
      </c>
      <c r="BQ240" s="479">
        <f t="shared" si="214"/>
        <v>0</v>
      </c>
      <c r="BR240" s="480"/>
      <c r="BS240" s="481"/>
      <c r="BT240" s="481"/>
      <c r="BU240" s="481"/>
      <c r="BV240" s="482" t="str">
        <f t="shared" si="206"/>
        <v/>
      </c>
      <c r="BW240" s="481"/>
      <c r="BX240" s="481"/>
      <c r="BY240" s="483"/>
      <c r="BZ240" s="482">
        <f t="shared" si="161"/>
        <v>0</v>
      </c>
      <c r="CA240" s="479">
        <f t="shared" si="179"/>
        <v>0</v>
      </c>
      <c r="CB240" s="638"/>
      <c r="CC240" s="469"/>
      <c r="CD240" s="469"/>
      <c r="CE240" s="469"/>
      <c r="CF240" s="469"/>
      <c r="CG240" s="481"/>
      <c r="CH240" s="481"/>
      <c r="CI240" s="469"/>
      <c r="CJ240" s="485">
        <f t="shared" si="180"/>
        <v>0</v>
      </c>
      <c r="CK240" s="486">
        <f t="shared" si="172"/>
        <v>0</v>
      </c>
      <c r="CL240" s="479">
        <f t="shared" si="181"/>
        <v>0</v>
      </c>
      <c r="CM240" s="497"/>
      <c r="CN240" s="469"/>
      <c r="CO240" s="469"/>
      <c r="CP240" s="469"/>
      <c r="CQ240" s="469"/>
      <c r="CR240" s="469"/>
      <c r="CS240" s="471">
        <f t="shared" si="207"/>
        <v>0</v>
      </c>
      <c r="CT240" s="488"/>
      <c r="CU240" s="469"/>
      <c r="CV240" s="469"/>
      <c r="CW240" s="469"/>
      <c r="CX240" s="489"/>
      <c r="CY240" s="490"/>
      <c r="CZ240" s="491">
        <f t="shared" si="183"/>
        <v>0</v>
      </c>
      <c r="DA240" s="491">
        <f t="shared" si="162"/>
        <v>0</v>
      </c>
      <c r="DB240" s="491">
        <f t="shared" si="191"/>
        <v>0</v>
      </c>
      <c r="DC240" s="493">
        <f t="shared" si="163"/>
        <v>0</v>
      </c>
      <c r="DD240" s="494">
        <f t="shared" si="210"/>
        <v>0</v>
      </c>
      <c r="DE240" s="494">
        <f t="shared" si="209"/>
        <v>0</v>
      </c>
      <c r="DF240" s="494">
        <f t="shared" si="201"/>
        <v>0</v>
      </c>
      <c r="DG240" s="494">
        <f t="shared" si="164"/>
        <v>0</v>
      </c>
      <c r="DH240" s="494">
        <f t="shared" si="165"/>
        <v>0</v>
      </c>
      <c r="DI240" s="494">
        <f t="shared" si="202"/>
        <v>0</v>
      </c>
      <c r="DJ240" s="494">
        <f t="shared" si="166"/>
        <v>0</v>
      </c>
      <c r="DK240" s="494">
        <f t="shared" si="174"/>
        <v>0</v>
      </c>
      <c r="DL240" s="479">
        <f t="shared" ref="DL240:DL303" si="215">SUM(DJ240:DK240)</f>
        <v>0</v>
      </c>
      <c r="DQ240" s="169">
        <f t="shared" si="208"/>
        <v>0</v>
      </c>
      <c r="DR240" s="169">
        <f t="shared" si="208"/>
        <v>0</v>
      </c>
      <c r="DS240" s="169">
        <f t="shared" si="208"/>
        <v>0</v>
      </c>
      <c r="DT240" s="169">
        <f t="shared" si="208"/>
        <v>0</v>
      </c>
      <c r="DU240" s="169">
        <f t="shared" si="208"/>
        <v>0</v>
      </c>
      <c r="DV240" s="169">
        <f t="shared" si="208"/>
        <v>0</v>
      </c>
      <c r="DW240" s="169">
        <f t="shared" si="208"/>
        <v>0</v>
      </c>
      <c r="DX240" s="169">
        <f t="shared" si="208"/>
        <v>0</v>
      </c>
      <c r="DY240" s="169">
        <f t="shared" si="208"/>
        <v>0</v>
      </c>
      <c r="DZ240" s="169">
        <f t="shared" si="208"/>
        <v>0</v>
      </c>
      <c r="EA240" s="169">
        <f t="shared" si="208"/>
        <v>0</v>
      </c>
      <c r="EB240" s="169">
        <f t="shared" si="208"/>
        <v>0</v>
      </c>
      <c r="EC240" s="169">
        <f t="shared" si="208"/>
        <v>0</v>
      </c>
      <c r="ED240" s="169">
        <f t="shared" si="208"/>
        <v>0</v>
      </c>
      <c r="EE240" s="169">
        <f t="shared" si="208"/>
        <v>0</v>
      </c>
      <c r="EF240" s="169">
        <f t="shared" si="208"/>
        <v>0</v>
      </c>
      <c r="EG240" s="169">
        <f t="shared" si="203"/>
        <v>0</v>
      </c>
      <c r="EH240" s="169">
        <f t="shared" si="203"/>
        <v>0</v>
      </c>
      <c r="EI240" s="169">
        <f t="shared" si="203"/>
        <v>0</v>
      </c>
      <c r="EJ240" s="169">
        <f t="shared" si="203"/>
        <v>0</v>
      </c>
      <c r="EK240" s="169">
        <f t="shared" si="203"/>
        <v>0</v>
      </c>
      <c r="EL240" s="169">
        <f t="shared" si="203"/>
        <v>0</v>
      </c>
      <c r="EM240" s="169">
        <f t="shared" si="203"/>
        <v>0</v>
      </c>
      <c r="EN240" s="169">
        <f t="shared" si="203"/>
        <v>0</v>
      </c>
      <c r="EP240" s="169">
        <f t="shared" si="211"/>
        <v>0</v>
      </c>
      <c r="EQ240" s="169">
        <f t="shared" si="211"/>
        <v>0</v>
      </c>
      <c r="ER240" s="169">
        <f t="shared" si="211"/>
        <v>0</v>
      </c>
      <c r="ES240" s="169">
        <f t="shared" si="211"/>
        <v>0</v>
      </c>
      <c r="ET240" s="169">
        <f t="shared" si="211"/>
        <v>0</v>
      </c>
      <c r="EU240" s="169">
        <f t="shared" si="211"/>
        <v>0</v>
      </c>
      <c r="EV240" s="169">
        <f t="shared" si="211"/>
        <v>0</v>
      </c>
      <c r="EW240" s="169">
        <f t="shared" si="211"/>
        <v>0</v>
      </c>
      <c r="EX240" s="169">
        <f t="shared" si="211"/>
        <v>0</v>
      </c>
      <c r="EY240" s="169">
        <f t="shared" si="211"/>
        <v>0</v>
      </c>
      <c r="EZ240" s="169">
        <f t="shared" si="211"/>
        <v>0</v>
      </c>
      <c r="FA240" s="169">
        <f t="shared" si="211"/>
        <v>0</v>
      </c>
      <c r="FB240" s="169">
        <f t="shared" si="211"/>
        <v>0</v>
      </c>
      <c r="FC240" s="169">
        <f t="shared" si="211"/>
        <v>0</v>
      </c>
      <c r="FD240" s="169">
        <f t="shared" si="211"/>
        <v>0</v>
      </c>
      <c r="FE240" s="169">
        <f t="shared" si="211"/>
        <v>0</v>
      </c>
      <c r="FF240" s="169">
        <f t="shared" si="204"/>
        <v>0</v>
      </c>
      <c r="FG240" s="169">
        <f t="shared" si="204"/>
        <v>0</v>
      </c>
      <c r="FH240" s="169">
        <f t="shared" si="204"/>
        <v>0</v>
      </c>
      <c r="FI240" s="169">
        <f t="shared" si="204"/>
        <v>0</v>
      </c>
      <c r="FJ240" s="169">
        <f t="shared" si="204"/>
        <v>0</v>
      </c>
      <c r="FK240" s="169">
        <f t="shared" si="204"/>
        <v>0</v>
      </c>
      <c r="FL240" s="169">
        <f t="shared" si="204"/>
        <v>0</v>
      </c>
      <c r="FM240" s="169">
        <f t="shared" si="204"/>
        <v>0</v>
      </c>
      <c r="FO240" s="169">
        <f t="shared" si="212"/>
        <v>0</v>
      </c>
      <c r="FP240" s="169">
        <f t="shared" si="212"/>
        <v>0</v>
      </c>
      <c r="FQ240" s="169">
        <f t="shared" si="212"/>
        <v>0</v>
      </c>
      <c r="FR240" s="169">
        <f t="shared" si="212"/>
        <v>0</v>
      </c>
      <c r="FS240" s="169">
        <f t="shared" si="212"/>
        <v>0</v>
      </c>
      <c r="FT240" s="169">
        <f t="shared" si="212"/>
        <v>0</v>
      </c>
      <c r="FU240" s="169">
        <f t="shared" si="212"/>
        <v>0</v>
      </c>
      <c r="FV240" s="169">
        <f t="shared" si="212"/>
        <v>0</v>
      </c>
      <c r="FW240" s="169">
        <f t="shared" si="212"/>
        <v>0</v>
      </c>
      <c r="FX240" s="169">
        <f t="shared" si="212"/>
        <v>0</v>
      </c>
      <c r="FY240" s="169">
        <f t="shared" si="212"/>
        <v>0</v>
      </c>
      <c r="FZ240" s="169">
        <f t="shared" si="212"/>
        <v>0</v>
      </c>
      <c r="GA240" s="169">
        <f t="shared" si="212"/>
        <v>0</v>
      </c>
      <c r="GB240" s="169">
        <f t="shared" si="212"/>
        <v>0</v>
      </c>
      <c r="GC240" s="169">
        <f t="shared" si="212"/>
        <v>0</v>
      </c>
      <c r="GD240" s="169">
        <f t="shared" si="212"/>
        <v>0</v>
      </c>
      <c r="GE240" s="169">
        <f t="shared" si="205"/>
        <v>0</v>
      </c>
      <c r="GF240" s="169">
        <f t="shared" si="205"/>
        <v>0</v>
      </c>
      <c r="GG240" s="169">
        <f t="shared" si="205"/>
        <v>0</v>
      </c>
      <c r="GH240" s="169">
        <f t="shared" si="205"/>
        <v>0</v>
      </c>
      <c r="GI240" s="169">
        <f t="shared" si="205"/>
        <v>0</v>
      </c>
      <c r="GJ240" s="169">
        <f t="shared" si="205"/>
        <v>0</v>
      </c>
      <c r="GK240" s="169">
        <f t="shared" si="205"/>
        <v>0</v>
      </c>
      <c r="GL240" s="169">
        <f t="shared" si="205"/>
        <v>0</v>
      </c>
    </row>
    <row r="241" spans="1:194" s="169" customFormat="1" ht="15" hidden="1">
      <c r="A241" s="499"/>
      <c r="B241" s="499"/>
      <c r="D241" s="672"/>
      <c r="E241" s="450"/>
      <c r="F241" s="450"/>
      <c r="G241" s="450"/>
      <c r="H241" s="500"/>
      <c r="I241" s="452"/>
      <c r="J241" s="453"/>
      <c r="K241" s="453"/>
      <c r="L241" s="450"/>
      <c r="M241" s="450"/>
      <c r="N241" s="454"/>
      <c r="O241" s="455">
        <f t="shared" si="167"/>
        <v>0</v>
      </c>
      <c r="P241" s="456"/>
      <c r="Q241" s="457">
        <f t="shared" si="168"/>
        <v>0</v>
      </c>
      <c r="R241" s="457">
        <f t="shared" si="169"/>
        <v>0</v>
      </c>
      <c r="S241" s="458" t="e">
        <f>#REF!</f>
        <v>#REF!</v>
      </c>
      <c r="T241" s="458">
        <v>364</v>
      </c>
      <c r="U241" s="458" t="e">
        <f t="shared" si="170"/>
        <v>#REF!</v>
      </c>
      <c r="V241" s="459"/>
      <c r="W241" s="459"/>
      <c r="X241" s="460">
        <f t="shared" si="171"/>
        <v>0</v>
      </c>
      <c r="Y241" s="461">
        <f t="shared" si="175"/>
        <v>0</v>
      </c>
      <c r="Z241" s="510"/>
      <c r="AA241" s="463"/>
      <c r="AB241" s="464"/>
      <c r="AC241" s="464"/>
      <c r="AD241" s="464"/>
      <c r="AE241" s="465"/>
      <c r="AF241" s="466">
        <f t="shared" si="176"/>
        <v>0</v>
      </c>
      <c r="AG241" s="488"/>
      <c r="AH241" s="469"/>
      <c r="AI241" s="469"/>
      <c r="AJ241" s="469"/>
      <c r="AK241" s="469"/>
      <c r="AL241" s="469"/>
      <c r="AM241" s="469"/>
      <c r="AN241" s="469"/>
      <c r="AO241" s="471">
        <f t="shared" si="177"/>
        <v>0</v>
      </c>
      <c r="AP241" s="497"/>
      <c r="AQ241" s="496"/>
      <c r="AR241" s="496"/>
      <c r="AS241" s="496"/>
      <c r="AT241" s="514"/>
      <c r="AU241" s="469"/>
      <c r="AV241" s="469"/>
      <c r="AW241" s="475"/>
      <c r="AX241" s="471">
        <f t="shared" si="178"/>
        <v>0</v>
      </c>
      <c r="AY241" s="497"/>
      <c r="AZ241" s="469"/>
      <c r="BA241" s="469"/>
      <c r="BB241" s="478"/>
      <c r="BC241" s="469"/>
      <c r="BD241" s="469"/>
      <c r="BE241" s="469"/>
      <c r="BF241" s="475"/>
      <c r="BG241" s="479">
        <f t="shared" si="213"/>
        <v>0</v>
      </c>
      <c r="BH241" s="480"/>
      <c r="BI241" s="481"/>
      <c r="BJ241" s="481"/>
      <c r="BK241" s="481"/>
      <c r="BL241" s="482"/>
      <c r="BM241" s="481"/>
      <c r="BN241" s="481"/>
      <c r="BO241" s="483"/>
      <c r="BP241" s="482">
        <f t="shared" si="194"/>
        <v>0</v>
      </c>
      <c r="BQ241" s="479">
        <f t="shared" si="214"/>
        <v>0</v>
      </c>
      <c r="BR241" s="480"/>
      <c r="BS241" s="481"/>
      <c r="BT241" s="481"/>
      <c r="BU241" s="481"/>
      <c r="BV241" s="482" t="str">
        <f t="shared" si="206"/>
        <v/>
      </c>
      <c r="BW241" s="481"/>
      <c r="BX241" s="481"/>
      <c r="BY241" s="483"/>
      <c r="BZ241" s="482">
        <f t="shared" si="161"/>
        <v>0</v>
      </c>
      <c r="CA241" s="479">
        <f t="shared" si="179"/>
        <v>0</v>
      </c>
      <c r="CB241" s="638"/>
      <c r="CC241" s="469"/>
      <c r="CD241" s="469"/>
      <c r="CE241" s="469"/>
      <c r="CF241" s="469"/>
      <c r="CG241" s="481"/>
      <c r="CH241" s="481"/>
      <c r="CI241" s="469"/>
      <c r="CJ241" s="485">
        <f t="shared" si="180"/>
        <v>0</v>
      </c>
      <c r="CK241" s="486">
        <f t="shared" si="172"/>
        <v>0</v>
      </c>
      <c r="CL241" s="479">
        <f t="shared" si="181"/>
        <v>0</v>
      </c>
      <c r="CM241" s="497"/>
      <c r="CN241" s="469"/>
      <c r="CO241" s="469"/>
      <c r="CP241" s="469"/>
      <c r="CQ241" s="469"/>
      <c r="CR241" s="469"/>
      <c r="CS241" s="471">
        <f t="shared" si="207"/>
        <v>0</v>
      </c>
      <c r="CT241" s="488"/>
      <c r="CU241" s="469"/>
      <c r="CV241" s="469"/>
      <c r="CW241" s="469"/>
      <c r="CX241" s="489"/>
      <c r="CY241" s="490"/>
      <c r="CZ241" s="491">
        <f t="shared" si="183"/>
        <v>0</v>
      </c>
      <c r="DA241" s="491">
        <f t="shared" si="162"/>
        <v>0</v>
      </c>
      <c r="DB241" s="491">
        <f t="shared" si="191"/>
        <v>0</v>
      </c>
      <c r="DC241" s="493">
        <f t="shared" si="163"/>
        <v>0</v>
      </c>
      <c r="DD241" s="494">
        <f t="shared" si="210"/>
        <v>0</v>
      </c>
      <c r="DE241" s="494">
        <f t="shared" si="209"/>
        <v>0</v>
      </c>
      <c r="DF241" s="494">
        <f t="shared" si="201"/>
        <v>0</v>
      </c>
      <c r="DG241" s="494">
        <f t="shared" si="164"/>
        <v>0</v>
      </c>
      <c r="DH241" s="494">
        <f t="shared" si="165"/>
        <v>0</v>
      </c>
      <c r="DI241" s="494">
        <f t="shared" si="202"/>
        <v>0</v>
      </c>
      <c r="DJ241" s="494">
        <f t="shared" si="166"/>
        <v>0</v>
      </c>
      <c r="DK241" s="494">
        <f t="shared" si="174"/>
        <v>0</v>
      </c>
      <c r="DL241" s="479">
        <f t="shared" si="215"/>
        <v>0</v>
      </c>
      <c r="DQ241" s="169">
        <f t="shared" si="208"/>
        <v>0</v>
      </c>
      <c r="DR241" s="169">
        <f t="shared" si="208"/>
        <v>0</v>
      </c>
      <c r="DS241" s="169">
        <f t="shared" si="208"/>
        <v>0</v>
      </c>
      <c r="DT241" s="169">
        <f t="shared" si="208"/>
        <v>0</v>
      </c>
      <c r="DU241" s="169">
        <f t="shared" si="208"/>
        <v>0</v>
      </c>
      <c r="DV241" s="169">
        <f t="shared" si="208"/>
        <v>0</v>
      </c>
      <c r="DW241" s="169">
        <f t="shared" si="208"/>
        <v>0</v>
      </c>
      <c r="DX241" s="169">
        <f t="shared" si="208"/>
        <v>0</v>
      </c>
      <c r="DY241" s="169">
        <f t="shared" si="208"/>
        <v>0</v>
      </c>
      <c r="DZ241" s="169">
        <f t="shared" si="208"/>
        <v>0</v>
      </c>
      <c r="EA241" s="169">
        <f t="shared" si="208"/>
        <v>0</v>
      </c>
      <c r="EB241" s="169">
        <f t="shared" si="208"/>
        <v>0</v>
      </c>
      <c r="EC241" s="169">
        <f t="shared" si="208"/>
        <v>0</v>
      </c>
      <c r="ED241" s="169">
        <f t="shared" si="208"/>
        <v>0</v>
      </c>
      <c r="EE241" s="169">
        <f t="shared" si="208"/>
        <v>0</v>
      </c>
      <c r="EF241" s="169">
        <f t="shared" si="208"/>
        <v>0</v>
      </c>
      <c r="EG241" s="169">
        <f t="shared" si="203"/>
        <v>0</v>
      </c>
      <c r="EH241" s="169">
        <f t="shared" si="203"/>
        <v>0</v>
      </c>
      <c r="EI241" s="169">
        <f t="shared" si="203"/>
        <v>0</v>
      </c>
      <c r="EJ241" s="169">
        <f t="shared" si="203"/>
        <v>0</v>
      </c>
      <c r="EK241" s="169">
        <f t="shared" si="203"/>
        <v>0</v>
      </c>
      <c r="EL241" s="169">
        <f t="shared" si="203"/>
        <v>0</v>
      </c>
      <c r="EM241" s="169">
        <f t="shared" si="203"/>
        <v>0</v>
      </c>
      <c r="EN241" s="169">
        <f t="shared" si="203"/>
        <v>0</v>
      </c>
      <c r="EP241" s="169">
        <f t="shared" si="211"/>
        <v>0</v>
      </c>
      <c r="EQ241" s="169">
        <f t="shared" si="211"/>
        <v>0</v>
      </c>
      <c r="ER241" s="169">
        <f t="shared" si="211"/>
        <v>0</v>
      </c>
      <c r="ES241" s="169">
        <f t="shared" si="211"/>
        <v>0</v>
      </c>
      <c r="ET241" s="169">
        <f t="shared" si="211"/>
        <v>0</v>
      </c>
      <c r="EU241" s="169">
        <f t="shared" si="211"/>
        <v>0</v>
      </c>
      <c r="EV241" s="169">
        <f t="shared" si="211"/>
        <v>0</v>
      </c>
      <c r="EW241" s="169">
        <f t="shared" si="211"/>
        <v>0</v>
      </c>
      <c r="EX241" s="169">
        <f t="shared" si="211"/>
        <v>0</v>
      </c>
      <c r="EY241" s="169">
        <f t="shared" si="211"/>
        <v>0</v>
      </c>
      <c r="EZ241" s="169">
        <f t="shared" si="211"/>
        <v>0</v>
      </c>
      <c r="FA241" s="169">
        <f t="shared" si="211"/>
        <v>0</v>
      </c>
      <c r="FB241" s="169">
        <f t="shared" si="211"/>
        <v>0</v>
      </c>
      <c r="FC241" s="169">
        <f t="shared" si="211"/>
        <v>0</v>
      </c>
      <c r="FD241" s="169">
        <f t="shared" si="211"/>
        <v>0</v>
      </c>
      <c r="FE241" s="169">
        <f t="shared" si="211"/>
        <v>0</v>
      </c>
      <c r="FF241" s="169">
        <f t="shared" si="204"/>
        <v>0</v>
      </c>
      <c r="FG241" s="169">
        <f t="shared" si="204"/>
        <v>0</v>
      </c>
      <c r="FH241" s="169">
        <f t="shared" si="204"/>
        <v>0</v>
      </c>
      <c r="FI241" s="169">
        <f t="shared" si="204"/>
        <v>0</v>
      </c>
      <c r="FJ241" s="169">
        <f t="shared" si="204"/>
        <v>0</v>
      </c>
      <c r="FK241" s="169">
        <f t="shared" si="204"/>
        <v>0</v>
      </c>
      <c r="FL241" s="169">
        <f t="shared" si="204"/>
        <v>0</v>
      </c>
      <c r="FM241" s="169">
        <f t="shared" si="204"/>
        <v>0</v>
      </c>
      <c r="FO241" s="169">
        <f t="shared" si="212"/>
        <v>0</v>
      </c>
      <c r="FP241" s="169">
        <f t="shared" si="212"/>
        <v>0</v>
      </c>
      <c r="FQ241" s="169">
        <f t="shared" si="212"/>
        <v>0</v>
      </c>
      <c r="FR241" s="169">
        <f t="shared" si="212"/>
        <v>0</v>
      </c>
      <c r="FS241" s="169">
        <f t="shared" si="212"/>
        <v>0</v>
      </c>
      <c r="FT241" s="169">
        <f t="shared" si="212"/>
        <v>0</v>
      </c>
      <c r="FU241" s="169">
        <f t="shared" si="212"/>
        <v>0</v>
      </c>
      <c r="FV241" s="169">
        <f t="shared" si="212"/>
        <v>0</v>
      </c>
      <c r="FW241" s="169">
        <f t="shared" si="212"/>
        <v>0</v>
      </c>
      <c r="FX241" s="169">
        <f t="shared" si="212"/>
        <v>0</v>
      </c>
      <c r="FY241" s="169">
        <f t="shared" si="212"/>
        <v>0</v>
      </c>
      <c r="FZ241" s="169">
        <f t="shared" si="212"/>
        <v>0</v>
      </c>
      <c r="GA241" s="169">
        <f t="shared" si="212"/>
        <v>0</v>
      </c>
      <c r="GB241" s="169">
        <f t="shared" si="212"/>
        <v>0</v>
      </c>
      <c r="GC241" s="169">
        <f t="shared" si="212"/>
        <v>0</v>
      </c>
      <c r="GD241" s="169">
        <f t="shared" si="212"/>
        <v>0</v>
      </c>
      <c r="GE241" s="169">
        <f t="shared" si="205"/>
        <v>0</v>
      </c>
      <c r="GF241" s="169">
        <f t="shared" si="205"/>
        <v>0</v>
      </c>
      <c r="GG241" s="169">
        <f t="shared" si="205"/>
        <v>0</v>
      </c>
      <c r="GH241" s="169">
        <f t="shared" si="205"/>
        <v>0</v>
      </c>
      <c r="GI241" s="169">
        <f t="shared" si="205"/>
        <v>0</v>
      </c>
      <c r="GJ241" s="169">
        <f t="shared" si="205"/>
        <v>0</v>
      </c>
      <c r="GK241" s="169">
        <f t="shared" si="205"/>
        <v>0</v>
      </c>
      <c r="GL241" s="169">
        <f t="shared" si="205"/>
        <v>0</v>
      </c>
    </row>
    <row r="242" spans="1:194" s="169" customFormat="1" ht="15" hidden="1">
      <c r="A242" s="499"/>
      <c r="B242" s="499"/>
      <c r="D242" s="672"/>
      <c r="E242" s="450"/>
      <c r="F242" s="450"/>
      <c r="G242" s="450"/>
      <c r="H242" s="500"/>
      <c r="I242" s="452"/>
      <c r="J242" s="453"/>
      <c r="K242" s="453"/>
      <c r="L242" s="450"/>
      <c r="M242" s="450"/>
      <c r="N242" s="454"/>
      <c r="O242" s="455">
        <f t="shared" si="167"/>
        <v>0</v>
      </c>
      <c r="P242" s="456"/>
      <c r="Q242" s="457">
        <f t="shared" si="168"/>
        <v>0</v>
      </c>
      <c r="R242" s="457">
        <f t="shared" si="169"/>
        <v>0</v>
      </c>
      <c r="S242" s="458" t="e">
        <f>#REF!</f>
        <v>#REF!</v>
      </c>
      <c r="T242" s="458">
        <v>365</v>
      </c>
      <c r="U242" s="458" t="e">
        <f t="shared" si="170"/>
        <v>#REF!</v>
      </c>
      <c r="V242" s="459"/>
      <c r="W242" s="459"/>
      <c r="X242" s="460">
        <f t="shared" si="171"/>
        <v>0</v>
      </c>
      <c r="Y242" s="461">
        <f t="shared" si="175"/>
        <v>0</v>
      </c>
      <c r="Z242" s="510"/>
      <c r="AA242" s="463"/>
      <c r="AB242" s="464"/>
      <c r="AC242" s="464"/>
      <c r="AD242" s="464"/>
      <c r="AE242" s="465"/>
      <c r="AF242" s="466">
        <f t="shared" si="176"/>
        <v>0</v>
      </c>
      <c r="AG242" s="488"/>
      <c r="AH242" s="469"/>
      <c r="AI242" s="469"/>
      <c r="AJ242" s="469"/>
      <c r="AK242" s="469"/>
      <c r="AL242" s="469"/>
      <c r="AM242" s="469"/>
      <c r="AN242" s="469"/>
      <c r="AO242" s="471">
        <f t="shared" si="177"/>
        <v>0</v>
      </c>
      <c r="AP242" s="497"/>
      <c r="AQ242" s="496"/>
      <c r="AR242" s="496"/>
      <c r="AS242" s="496"/>
      <c r="AT242" s="514"/>
      <c r="AU242" s="469"/>
      <c r="AV242" s="469"/>
      <c r="AW242" s="475"/>
      <c r="AX242" s="471">
        <f t="shared" si="178"/>
        <v>0</v>
      </c>
      <c r="AY242" s="497"/>
      <c r="AZ242" s="469"/>
      <c r="BA242" s="469"/>
      <c r="BB242" s="478"/>
      <c r="BC242" s="469"/>
      <c r="BD242" s="469"/>
      <c r="BE242" s="469"/>
      <c r="BF242" s="475"/>
      <c r="BG242" s="479">
        <f t="shared" si="213"/>
        <v>0</v>
      </c>
      <c r="BH242" s="480"/>
      <c r="BI242" s="481"/>
      <c r="BJ242" s="481"/>
      <c r="BK242" s="481"/>
      <c r="BL242" s="482"/>
      <c r="BM242" s="481"/>
      <c r="BN242" s="481"/>
      <c r="BO242" s="483"/>
      <c r="BP242" s="482">
        <f t="shared" si="194"/>
        <v>0</v>
      </c>
      <c r="BQ242" s="479">
        <f t="shared" si="214"/>
        <v>0</v>
      </c>
      <c r="BR242" s="480"/>
      <c r="BS242" s="481"/>
      <c r="BT242" s="481"/>
      <c r="BU242" s="481"/>
      <c r="BV242" s="482" t="str">
        <f t="shared" si="206"/>
        <v/>
      </c>
      <c r="BW242" s="481"/>
      <c r="BX242" s="481"/>
      <c r="BY242" s="483"/>
      <c r="BZ242" s="482">
        <f t="shared" si="161"/>
        <v>0</v>
      </c>
      <c r="CA242" s="479">
        <f t="shared" si="179"/>
        <v>0</v>
      </c>
      <c r="CB242" s="638"/>
      <c r="CC242" s="469"/>
      <c r="CD242" s="469"/>
      <c r="CE242" s="469"/>
      <c r="CF242" s="469"/>
      <c r="CG242" s="481"/>
      <c r="CH242" s="481"/>
      <c r="CI242" s="469"/>
      <c r="CJ242" s="485">
        <f t="shared" si="180"/>
        <v>0</v>
      </c>
      <c r="CK242" s="486">
        <f t="shared" si="172"/>
        <v>0</v>
      </c>
      <c r="CL242" s="479">
        <f t="shared" si="181"/>
        <v>0</v>
      </c>
      <c r="CM242" s="497"/>
      <c r="CN242" s="469"/>
      <c r="CO242" s="469"/>
      <c r="CP242" s="469"/>
      <c r="CQ242" s="469"/>
      <c r="CR242" s="469"/>
      <c r="CS242" s="471">
        <f t="shared" si="207"/>
        <v>0</v>
      </c>
      <c r="CT242" s="488"/>
      <c r="CU242" s="469"/>
      <c r="CV242" s="469"/>
      <c r="CW242" s="469"/>
      <c r="CX242" s="489"/>
      <c r="CY242" s="490"/>
      <c r="CZ242" s="491">
        <f t="shared" si="183"/>
        <v>0</v>
      </c>
      <c r="DA242" s="491">
        <f t="shared" si="162"/>
        <v>0</v>
      </c>
      <c r="DB242" s="491">
        <f t="shared" si="191"/>
        <v>0</v>
      </c>
      <c r="DC242" s="493">
        <f t="shared" si="163"/>
        <v>0</v>
      </c>
      <c r="DD242" s="494">
        <f t="shared" si="210"/>
        <v>0</v>
      </c>
      <c r="DE242" s="494">
        <f t="shared" si="209"/>
        <v>0</v>
      </c>
      <c r="DF242" s="494">
        <f t="shared" si="201"/>
        <v>0</v>
      </c>
      <c r="DG242" s="494">
        <f t="shared" si="164"/>
        <v>0</v>
      </c>
      <c r="DH242" s="494">
        <f t="shared" si="165"/>
        <v>0</v>
      </c>
      <c r="DI242" s="494">
        <f t="shared" si="202"/>
        <v>0</v>
      </c>
      <c r="DJ242" s="494">
        <f t="shared" si="166"/>
        <v>0</v>
      </c>
      <c r="DK242" s="494">
        <f t="shared" si="174"/>
        <v>0</v>
      </c>
      <c r="DL242" s="479">
        <f t="shared" si="215"/>
        <v>0</v>
      </c>
      <c r="DQ242" s="169">
        <f t="shared" si="208"/>
        <v>0</v>
      </c>
      <c r="DR242" s="169">
        <f t="shared" si="208"/>
        <v>0</v>
      </c>
      <c r="DS242" s="169">
        <f t="shared" si="208"/>
        <v>0</v>
      </c>
      <c r="DT242" s="169">
        <f t="shared" si="208"/>
        <v>0</v>
      </c>
      <c r="DU242" s="169">
        <f t="shared" si="208"/>
        <v>0</v>
      </c>
      <c r="DV242" s="169">
        <f t="shared" si="208"/>
        <v>0</v>
      </c>
      <c r="DW242" s="169">
        <f t="shared" si="208"/>
        <v>0</v>
      </c>
      <c r="DX242" s="169">
        <f t="shared" si="208"/>
        <v>0</v>
      </c>
      <c r="DY242" s="169">
        <f t="shared" si="208"/>
        <v>0</v>
      </c>
      <c r="DZ242" s="169">
        <f t="shared" si="208"/>
        <v>0</v>
      </c>
      <c r="EA242" s="169">
        <f t="shared" si="208"/>
        <v>0</v>
      </c>
      <c r="EB242" s="169">
        <f t="shared" si="208"/>
        <v>0</v>
      </c>
      <c r="EC242" s="169">
        <f t="shared" si="208"/>
        <v>0</v>
      </c>
      <c r="ED242" s="169">
        <f t="shared" si="208"/>
        <v>0</v>
      </c>
      <c r="EE242" s="169">
        <f t="shared" si="208"/>
        <v>0</v>
      </c>
      <c r="EF242" s="169">
        <f t="shared" si="208"/>
        <v>0</v>
      </c>
      <c r="EG242" s="169">
        <f t="shared" ref="EG242:EN257" si="216">IF($I242=EG$3,$X242,0)</f>
        <v>0</v>
      </c>
      <c r="EH242" s="169">
        <f t="shared" si="216"/>
        <v>0</v>
      </c>
      <c r="EI242" s="169">
        <f t="shared" si="216"/>
        <v>0</v>
      </c>
      <c r="EJ242" s="169">
        <f t="shared" si="216"/>
        <v>0</v>
      </c>
      <c r="EK242" s="169">
        <f t="shared" si="216"/>
        <v>0</v>
      </c>
      <c r="EL242" s="169">
        <f t="shared" si="216"/>
        <v>0</v>
      </c>
      <c r="EM242" s="169">
        <f t="shared" si="216"/>
        <v>0</v>
      </c>
      <c r="EN242" s="169">
        <f t="shared" si="216"/>
        <v>0</v>
      </c>
      <c r="EP242" s="169">
        <f t="shared" si="211"/>
        <v>0</v>
      </c>
      <c r="EQ242" s="169">
        <f t="shared" si="211"/>
        <v>0</v>
      </c>
      <c r="ER242" s="169">
        <f t="shared" si="211"/>
        <v>0</v>
      </c>
      <c r="ES242" s="169">
        <f t="shared" si="211"/>
        <v>0</v>
      </c>
      <c r="ET242" s="169">
        <f t="shared" si="211"/>
        <v>0</v>
      </c>
      <c r="EU242" s="169">
        <f t="shared" si="211"/>
        <v>0</v>
      </c>
      <c r="EV242" s="169">
        <f t="shared" si="211"/>
        <v>0</v>
      </c>
      <c r="EW242" s="169">
        <f t="shared" si="211"/>
        <v>0</v>
      </c>
      <c r="EX242" s="169">
        <f t="shared" si="211"/>
        <v>0</v>
      </c>
      <c r="EY242" s="169">
        <f t="shared" si="211"/>
        <v>0</v>
      </c>
      <c r="EZ242" s="169">
        <f t="shared" si="211"/>
        <v>0</v>
      </c>
      <c r="FA242" s="169">
        <f t="shared" si="211"/>
        <v>0</v>
      </c>
      <c r="FB242" s="169">
        <f t="shared" si="211"/>
        <v>0</v>
      </c>
      <c r="FC242" s="169">
        <f t="shared" si="211"/>
        <v>0</v>
      </c>
      <c r="FD242" s="169">
        <f t="shared" si="211"/>
        <v>0</v>
      </c>
      <c r="FE242" s="169">
        <f t="shared" si="211"/>
        <v>0</v>
      </c>
      <c r="FF242" s="169">
        <f t="shared" si="204"/>
        <v>0</v>
      </c>
      <c r="FG242" s="169">
        <f t="shared" si="204"/>
        <v>0</v>
      </c>
      <c r="FH242" s="169">
        <f t="shared" si="204"/>
        <v>0</v>
      </c>
      <c r="FI242" s="169">
        <f t="shared" si="204"/>
        <v>0</v>
      </c>
      <c r="FJ242" s="169">
        <f t="shared" si="204"/>
        <v>0</v>
      </c>
      <c r="FK242" s="169">
        <f t="shared" si="204"/>
        <v>0</v>
      </c>
      <c r="FL242" s="169">
        <f t="shared" si="204"/>
        <v>0</v>
      </c>
      <c r="FM242" s="169">
        <f t="shared" si="204"/>
        <v>0</v>
      </c>
      <c r="FO242" s="169">
        <f t="shared" si="212"/>
        <v>0</v>
      </c>
      <c r="FP242" s="169">
        <f t="shared" si="212"/>
        <v>0</v>
      </c>
      <c r="FQ242" s="169">
        <f t="shared" si="212"/>
        <v>0</v>
      </c>
      <c r="FR242" s="169">
        <f t="shared" si="212"/>
        <v>0</v>
      </c>
      <c r="FS242" s="169">
        <f t="shared" si="212"/>
        <v>0</v>
      </c>
      <c r="FT242" s="169">
        <f t="shared" si="212"/>
        <v>0</v>
      </c>
      <c r="FU242" s="169">
        <f t="shared" si="212"/>
        <v>0</v>
      </c>
      <c r="FV242" s="169">
        <f t="shared" si="212"/>
        <v>0</v>
      </c>
      <c r="FW242" s="169">
        <f t="shared" si="212"/>
        <v>0</v>
      </c>
      <c r="FX242" s="169">
        <f t="shared" si="212"/>
        <v>0</v>
      </c>
      <c r="FY242" s="169">
        <f t="shared" si="212"/>
        <v>0</v>
      </c>
      <c r="FZ242" s="169">
        <f t="shared" si="212"/>
        <v>0</v>
      </c>
      <c r="GA242" s="169">
        <f t="shared" si="212"/>
        <v>0</v>
      </c>
      <c r="GB242" s="169">
        <f t="shared" si="212"/>
        <v>0</v>
      </c>
      <c r="GC242" s="169">
        <f t="shared" si="212"/>
        <v>0</v>
      </c>
      <c r="GD242" s="169">
        <f t="shared" si="212"/>
        <v>0</v>
      </c>
      <c r="GE242" s="169">
        <f t="shared" si="205"/>
        <v>0</v>
      </c>
      <c r="GF242" s="169">
        <f t="shared" si="205"/>
        <v>0</v>
      </c>
      <c r="GG242" s="169">
        <f t="shared" si="205"/>
        <v>0</v>
      </c>
      <c r="GH242" s="169">
        <f t="shared" si="205"/>
        <v>0</v>
      </c>
      <c r="GI242" s="169">
        <f t="shared" si="205"/>
        <v>0</v>
      </c>
      <c r="GJ242" s="169">
        <f t="shared" si="205"/>
        <v>0</v>
      </c>
      <c r="GK242" s="169">
        <f t="shared" si="205"/>
        <v>0</v>
      </c>
      <c r="GL242" s="169">
        <f t="shared" si="205"/>
        <v>0</v>
      </c>
    </row>
    <row r="243" spans="1:194" s="169" customFormat="1" ht="15" hidden="1">
      <c r="A243" s="499"/>
      <c r="B243" s="499"/>
      <c r="D243" s="672"/>
      <c r="E243" s="450"/>
      <c r="F243" s="450"/>
      <c r="G243" s="450"/>
      <c r="H243" s="500"/>
      <c r="I243" s="452"/>
      <c r="J243" s="453"/>
      <c r="K243" s="453"/>
      <c r="L243" s="450"/>
      <c r="M243" s="450"/>
      <c r="N243" s="454"/>
      <c r="O243" s="455">
        <f t="shared" si="167"/>
        <v>0</v>
      </c>
      <c r="P243" s="456"/>
      <c r="Q243" s="457">
        <f t="shared" si="168"/>
        <v>0</v>
      </c>
      <c r="R243" s="457">
        <f t="shared" si="169"/>
        <v>0</v>
      </c>
      <c r="S243" s="458" t="e">
        <f>#REF!</f>
        <v>#REF!</v>
      </c>
      <c r="T243" s="458">
        <v>366</v>
      </c>
      <c r="U243" s="458" t="e">
        <f t="shared" si="170"/>
        <v>#REF!</v>
      </c>
      <c r="V243" s="459"/>
      <c r="W243" s="459"/>
      <c r="X243" s="460">
        <f t="shared" si="171"/>
        <v>0</v>
      </c>
      <c r="Y243" s="461">
        <f t="shared" si="175"/>
        <v>0</v>
      </c>
      <c r="Z243" s="510"/>
      <c r="AA243" s="463"/>
      <c r="AB243" s="464"/>
      <c r="AC243" s="464"/>
      <c r="AD243" s="464"/>
      <c r="AE243" s="465"/>
      <c r="AF243" s="466">
        <f t="shared" si="176"/>
        <v>0</v>
      </c>
      <c r="AG243" s="488"/>
      <c r="AH243" s="469"/>
      <c r="AI243" s="469"/>
      <c r="AJ243" s="469"/>
      <c r="AK243" s="469"/>
      <c r="AL243" s="469"/>
      <c r="AM243" s="469"/>
      <c r="AN243" s="469"/>
      <c r="AO243" s="471">
        <f t="shared" si="177"/>
        <v>0</v>
      </c>
      <c r="AP243" s="497"/>
      <c r="AQ243" s="496"/>
      <c r="AR243" s="496"/>
      <c r="AS243" s="496"/>
      <c r="AT243" s="514"/>
      <c r="AU243" s="469"/>
      <c r="AV243" s="469"/>
      <c r="AW243" s="475"/>
      <c r="AX243" s="471">
        <f t="shared" si="178"/>
        <v>0</v>
      </c>
      <c r="AY243" s="497"/>
      <c r="AZ243" s="469"/>
      <c r="BA243" s="469"/>
      <c r="BB243" s="478"/>
      <c r="BC243" s="469"/>
      <c r="BD243" s="469"/>
      <c r="BE243" s="469"/>
      <c r="BF243" s="475"/>
      <c r="BG243" s="479">
        <f t="shared" si="213"/>
        <v>0</v>
      </c>
      <c r="BH243" s="480"/>
      <c r="BI243" s="481"/>
      <c r="BJ243" s="481"/>
      <c r="BK243" s="481"/>
      <c r="BL243" s="482"/>
      <c r="BM243" s="481"/>
      <c r="BN243" s="481"/>
      <c r="BO243" s="483"/>
      <c r="BP243" s="482">
        <f t="shared" si="194"/>
        <v>0</v>
      </c>
      <c r="BQ243" s="479">
        <f t="shared" si="214"/>
        <v>0</v>
      </c>
      <c r="BR243" s="480"/>
      <c r="BS243" s="481"/>
      <c r="BT243" s="481"/>
      <c r="BU243" s="481"/>
      <c r="BV243" s="482" t="str">
        <f t="shared" si="206"/>
        <v/>
      </c>
      <c r="BW243" s="481"/>
      <c r="BX243" s="481"/>
      <c r="BY243" s="483"/>
      <c r="BZ243" s="482">
        <f t="shared" si="161"/>
        <v>0</v>
      </c>
      <c r="CA243" s="479">
        <f t="shared" si="179"/>
        <v>0</v>
      </c>
      <c r="CB243" s="638"/>
      <c r="CC243" s="469"/>
      <c r="CD243" s="469"/>
      <c r="CE243" s="469"/>
      <c r="CF243" s="469"/>
      <c r="CG243" s="481"/>
      <c r="CH243" s="481"/>
      <c r="CI243" s="469"/>
      <c r="CJ243" s="485">
        <f t="shared" si="180"/>
        <v>0</v>
      </c>
      <c r="CK243" s="486">
        <f t="shared" si="172"/>
        <v>0</v>
      </c>
      <c r="CL243" s="479">
        <f t="shared" si="181"/>
        <v>0</v>
      </c>
      <c r="CM243" s="497"/>
      <c r="CN243" s="469"/>
      <c r="CO243" s="469"/>
      <c r="CP243" s="469"/>
      <c r="CQ243" s="469"/>
      <c r="CR243" s="469"/>
      <c r="CS243" s="471">
        <f t="shared" si="207"/>
        <v>0</v>
      </c>
      <c r="CT243" s="488"/>
      <c r="CU243" s="469"/>
      <c r="CV243" s="469"/>
      <c r="CW243" s="469"/>
      <c r="CX243" s="489"/>
      <c r="CY243" s="490"/>
      <c r="CZ243" s="491">
        <f t="shared" si="183"/>
        <v>0</v>
      </c>
      <c r="DA243" s="491">
        <f t="shared" si="162"/>
        <v>0</v>
      </c>
      <c r="DB243" s="491">
        <f t="shared" si="191"/>
        <v>0</v>
      </c>
      <c r="DC243" s="493">
        <f t="shared" si="163"/>
        <v>0</v>
      </c>
      <c r="DD243" s="494">
        <f t="shared" si="210"/>
        <v>0</v>
      </c>
      <c r="DE243" s="494">
        <f t="shared" si="209"/>
        <v>0</v>
      </c>
      <c r="DF243" s="494">
        <f t="shared" si="201"/>
        <v>0</v>
      </c>
      <c r="DG243" s="494">
        <f t="shared" si="164"/>
        <v>0</v>
      </c>
      <c r="DH243" s="494">
        <f t="shared" si="165"/>
        <v>0</v>
      </c>
      <c r="DI243" s="494">
        <f t="shared" si="202"/>
        <v>0</v>
      </c>
      <c r="DJ243" s="494">
        <f t="shared" si="166"/>
        <v>0</v>
      </c>
      <c r="DK243" s="494">
        <f t="shared" si="174"/>
        <v>0</v>
      </c>
      <c r="DL243" s="479">
        <f t="shared" si="215"/>
        <v>0</v>
      </c>
      <c r="DQ243" s="169">
        <f t="shared" si="208"/>
        <v>0</v>
      </c>
      <c r="DR243" s="169">
        <f t="shared" si="208"/>
        <v>0</v>
      </c>
      <c r="DS243" s="169">
        <f t="shared" si="208"/>
        <v>0</v>
      </c>
      <c r="DT243" s="169">
        <f t="shared" si="208"/>
        <v>0</v>
      </c>
      <c r="DU243" s="169">
        <f t="shared" si="208"/>
        <v>0</v>
      </c>
      <c r="DV243" s="169">
        <f t="shared" si="208"/>
        <v>0</v>
      </c>
      <c r="DW243" s="169">
        <f t="shared" si="208"/>
        <v>0</v>
      </c>
      <c r="DX243" s="169">
        <f t="shared" si="208"/>
        <v>0</v>
      </c>
      <c r="DY243" s="169">
        <f t="shared" si="208"/>
        <v>0</v>
      </c>
      <c r="DZ243" s="169">
        <f t="shared" si="208"/>
        <v>0</v>
      </c>
      <c r="EA243" s="169">
        <f t="shared" si="208"/>
        <v>0</v>
      </c>
      <c r="EB243" s="169">
        <f t="shared" si="208"/>
        <v>0</v>
      </c>
      <c r="EC243" s="169">
        <f t="shared" si="208"/>
        <v>0</v>
      </c>
      <c r="ED243" s="169">
        <f t="shared" si="208"/>
        <v>0</v>
      </c>
      <c r="EE243" s="169">
        <f t="shared" si="208"/>
        <v>0</v>
      </c>
      <c r="EF243" s="169">
        <f t="shared" si="208"/>
        <v>0</v>
      </c>
      <c r="EG243" s="169">
        <f t="shared" si="216"/>
        <v>0</v>
      </c>
      <c r="EH243" s="169">
        <f t="shared" si="216"/>
        <v>0</v>
      </c>
      <c r="EI243" s="169">
        <f t="shared" si="216"/>
        <v>0</v>
      </c>
      <c r="EJ243" s="169">
        <f t="shared" si="216"/>
        <v>0</v>
      </c>
      <c r="EK243" s="169">
        <f t="shared" si="216"/>
        <v>0</v>
      </c>
      <c r="EL243" s="169">
        <f t="shared" si="216"/>
        <v>0</v>
      </c>
      <c r="EM243" s="169">
        <f t="shared" si="216"/>
        <v>0</v>
      </c>
      <c r="EN243" s="169">
        <f t="shared" si="216"/>
        <v>0</v>
      </c>
      <c r="EP243" s="169">
        <f t="shared" si="211"/>
        <v>0</v>
      </c>
      <c r="EQ243" s="169">
        <f t="shared" si="211"/>
        <v>0</v>
      </c>
      <c r="ER243" s="169">
        <f t="shared" si="211"/>
        <v>0</v>
      </c>
      <c r="ES243" s="169">
        <f t="shared" si="211"/>
        <v>0</v>
      </c>
      <c r="ET243" s="169">
        <f t="shared" si="211"/>
        <v>0</v>
      </c>
      <c r="EU243" s="169">
        <f t="shared" si="211"/>
        <v>0</v>
      </c>
      <c r="EV243" s="169">
        <f t="shared" si="211"/>
        <v>0</v>
      </c>
      <c r="EW243" s="169">
        <f t="shared" si="211"/>
        <v>0</v>
      </c>
      <c r="EX243" s="169">
        <f t="shared" si="211"/>
        <v>0</v>
      </c>
      <c r="EY243" s="169">
        <f t="shared" si="211"/>
        <v>0</v>
      </c>
      <c r="EZ243" s="169">
        <f t="shared" si="211"/>
        <v>0</v>
      </c>
      <c r="FA243" s="169">
        <f t="shared" si="211"/>
        <v>0</v>
      </c>
      <c r="FB243" s="169">
        <f t="shared" si="211"/>
        <v>0</v>
      </c>
      <c r="FC243" s="169">
        <f t="shared" si="211"/>
        <v>0</v>
      </c>
      <c r="FD243" s="169">
        <f t="shared" si="211"/>
        <v>0</v>
      </c>
      <c r="FE243" s="169">
        <f t="shared" si="211"/>
        <v>0</v>
      </c>
      <c r="FF243" s="169">
        <f t="shared" si="204"/>
        <v>0</v>
      </c>
      <c r="FG243" s="169">
        <f t="shared" si="204"/>
        <v>0</v>
      </c>
      <c r="FH243" s="169">
        <f t="shared" si="204"/>
        <v>0</v>
      </c>
      <c r="FI243" s="169">
        <f t="shared" si="204"/>
        <v>0</v>
      </c>
      <c r="FJ243" s="169">
        <f t="shared" si="204"/>
        <v>0</v>
      </c>
      <c r="FK243" s="169">
        <f t="shared" si="204"/>
        <v>0</v>
      </c>
      <c r="FL243" s="169">
        <f t="shared" si="204"/>
        <v>0</v>
      </c>
      <c r="FM243" s="169">
        <f t="shared" si="204"/>
        <v>0</v>
      </c>
      <c r="FO243" s="169">
        <f t="shared" si="212"/>
        <v>0</v>
      </c>
      <c r="FP243" s="169">
        <f t="shared" si="212"/>
        <v>0</v>
      </c>
      <c r="FQ243" s="169">
        <f t="shared" si="212"/>
        <v>0</v>
      </c>
      <c r="FR243" s="169">
        <f t="shared" si="212"/>
        <v>0</v>
      </c>
      <c r="FS243" s="169">
        <f t="shared" si="212"/>
        <v>0</v>
      </c>
      <c r="FT243" s="169">
        <f t="shared" si="212"/>
        <v>0</v>
      </c>
      <c r="FU243" s="169">
        <f t="shared" si="212"/>
        <v>0</v>
      </c>
      <c r="FV243" s="169">
        <f t="shared" si="212"/>
        <v>0</v>
      </c>
      <c r="FW243" s="169">
        <f t="shared" si="212"/>
        <v>0</v>
      </c>
      <c r="FX243" s="169">
        <f t="shared" si="212"/>
        <v>0</v>
      </c>
      <c r="FY243" s="169">
        <f t="shared" si="212"/>
        <v>0</v>
      </c>
      <c r="FZ243" s="169">
        <f t="shared" si="212"/>
        <v>0</v>
      </c>
      <c r="GA243" s="169">
        <f t="shared" si="212"/>
        <v>0</v>
      </c>
      <c r="GB243" s="169">
        <f t="shared" si="212"/>
        <v>0</v>
      </c>
      <c r="GC243" s="169">
        <f t="shared" si="212"/>
        <v>0</v>
      </c>
      <c r="GD243" s="169">
        <f t="shared" si="212"/>
        <v>0</v>
      </c>
      <c r="GE243" s="169">
        <f t="shared" si="205"/>
        <v>0</v>
      </c>
      <c r="GF243" s="169">
        <f t="shared" si="205"/>
        <v>0</v>
      </c>
      <c r="GG243" s="169">
        <f t="shared" si="205"/>
        <v>0</v>
      </c>
      <c r="GH243" s="169">
        <f t="shared" si="205"/>
        <v>0</v>
      </c>
      <c r="GI243" s="169">
        <f t="shared" si="205"/>
        <v>0</v>
      </c>
      <c r="GJ243" s="169">
        <f t="shared" si="205"/>
        <v>0</v>
      </c>
      <c r="GK243" s="169">
        <f t="shared" si="205"/>
        <v>0</v>
      </c>
      <c r="GL243" s="169">
        <f t="shared" si="205"/>
        <v>0</v>
      </c>
    </row>
    <row r="244" spans="1:194" s="169" customFormat="1" ht="15" hidden="1">
      <c r="A244" s="499"/>
      <c r="B244" s="499"/>
      <c r="D244" s="672"/>
      <c r="E244" s="450"/>
      <c r="F244" s="450"/>
      <c r="G244" s="450"/>
      <c r="H244" s="500"/>
      <c r="I244" s="452"/>
      <c r="J244" s="453"/>
      <c r="K244" s="453"/>
      <c r="L244" s="450"/>
      <c r="M244" s="450"/>
      <c r="N244" s="454"/>
      <c r="O244" s="455">
        <f t="shared" si="167"/>
        <v>0</v>
      </c>
      <c r="P244" s="456"/>
      <c r="Q244" s="457">
        <f t="shared" si="168"/>
        <v>0</v>
      </c>
      <c r="R244" s="457">
        <f t="shared" si="169"/>
        <v>0</v>
      </c>
      <c r="S244" s="458" t="e">
        <f>#REF!</f>
        <v>#REF!</v>
      </c>
      <c r="T244" s="458">
        <v>367</v>
      </c>
      <c r="U244" s="458" t="e">
        <f t="shared" si="170"/>
        <v>#REF!</v>
      </c>
      <c r="V244" s="459"/>
      <c r="W244" s="459"/>
      <c r="X244" s="460">
        <f t="shared" si="171"/>
        <v>0</v>
      </c>
      <c r="Y244" s="461">
        <f t="shared" si="175"/>
        <v>0</v>
      </c>
      <c r="Z244" s="510"/>
      <c r="AA244" s="463"/>
      <c r="AB244" s="464"/>
      <c r="AC244" s="464"/>
      <c r="AD244" s="464"/>
      <c r="AE244" s="465"/>
      <c r="AF244" s="466">
        <f t="shared" si="176"/>
        <v>0</v>
      </c>
      <c r="AG244" s="488"/>
      <c r="AH244" s="469"/>
      <c r="AI244" s="469"/>
      <c r="AJ244" s="469"/>
      <c r="AK244" s="469"/>
      <c r="AL244" s="469"/>
      <c r="AM244" s="469"/>
      <c r="AN244" s="469"/>
      <c r="AO244" s="471">
        <f t="shared" si="177"/>
        <v>0</v>
      </c>
      <c r="AP244" s="497"/>
      <c r="AQ244" s="496"/>
      <c r="AR244" s="496"/>
      <c r="AS244" s="496"/>
      <c r="AT244" s="514"/>
      <c r="AU244" s="469"/>
      <c r="AV244" s="469"/>
      <c r="AW244" s="475"/>
      <c r="AX244" s="471">
        <f t="shared" si="178"/>
        <v>0</v>
      </c>
      <c r="AY244" s="497"/>
      <c r="AZ244" s="469"/>
      <c r="BA244" s="469"/>
      <c r="BB244" s="478"/>
      <c r="BC244" s="469"/>
      <c r="BD244" s="469"/>
      <c r="BE244" s="469"/>
      <c r="BF244" s="475"/>
      <c r="BG244" s="479">
        <f t="shared" si="213"/>
        <v>0</v>
      </c>
      <c r="BH244" s="480"/>
      <c r="BI244" s="481"/>
      <c r="BJ244" s="481"/>
      <c r="BK244" s="481"/>
      <c r="BL244" s="482"/>
      <c r="BM244" s="481"/>
      <c r="BN244" s="481"/>
      <c r="BO244" s="483"/>
      <c r="BP244" s="482">
        <f t="shared" si="194"/>
        <v>0</v>
      </c>
      <c r="BQ244" s="479">
        <f t="shared" si="214"/>
        <v>0</v>
      </c>
      <c r="BR244" s="480"/>
      <c r="BS244" s="481"/>
      <c r="BT244" s="481"/>
      <c r="BU244" s="481"/>
      <c r="BV244" s="482" t="str">
        <f t="shared" si="206"/>
        <v/>
      </c>
      <c r="BW244" s="481"/>
      <c r="BX244" s="481"/>
      <c r="BY244" s="483"/>
      <c r="BZ244" s="482">
        <f t="shared" si="161"/>
        <v>0</v>
      </c>
      <c r="CA244" s="479">
        <f t="shared" si="179"/>
        <v>0</v>
      </c>
      <c r="CB244" s="638"/>
      <c r="CC244" s="469"/>
      <c r="CD244" s="469"/>
      <c r="CE244" s="469"/>
      <c r="CF244" s="469"/>
      <c r="CG244" s="481"/>
      <c r="CH244" s="481"/>
      <c r="CI244" s="469"/>
      <c r="CJ244" s="485">
        <f t="shared" si="180"/>
        <v>0</v>
      </c>
      <c r="CK244" s="486">
        <f t="shared" si="172"/>
        <v>0</v>
      </c>
      <c r="CL244" s="479">
        <f t="shared" si="181"/>
        <v>0</v>
      </c>
      <c r="CM244" s="497"/>
      <c r="CN244" s="469"/>
      <c r="CO244" s="469"/>
      <c r="CP244" s="469"/>
      <c r="CQ244" s="469"/>
      <c r="CR244" s="469"/>
      <c r="CS244" s="471">
        <f t="shared" si="207"/>
        <v>0</v>
      </c>
      <c r="CT244" s="488"/>
      <c r="CU244" s="469"/>
      <c r="CV244" s="469"/>
      <c r="CW244" s="469"/>
      <c r="CX244" s="489"/>
      <c r="CY244" s="490"/>
      <c r="CZ244" s="491">
        <f t="shared" si="183"/>
        <v>0</v>
      </c>
      <c r="DA244" s="491">
        <f t="shared" si="162"/>
        <v>0</v>
      </c>
      <c r="DB244" s="491">
        <f t="shared" si="191"/>
        <v>0</v>
      </c>
      <c r="DC244" s="493">
        <f t="shared" si="163"/>
        <v>0</v>
      </c>
      <c r="DD244" s="494">
        <f t="shared" si="210"/>
        <v>0</v>
      </c>
      <c r="DE244" s="494">
        <f t="shared" si="209"/>
        <v>0</v>
      </c>
      <c r="DF244" s="494">
        <f t="shared" si="201"/>
        <v>0</v>
      </c>
      <c r="DG244" s="494">
        <f t="shared" si="164"/>
        <v>0</v>
      </c>
      <c r="DH244" s="494">
        <f t="shared" si="165"/>
        <v>0</v>
      </c>
      <c r="DI244" s="494">
        <f t="shared" si="202"/>
        <v>0</v>
      </c>
      <c r="DJ244" s="494">
        <f t="shared" si="166"/>
        <v>0</v>
      </c>
      <c r="DK244" s="494">
        <f t="shared" si="174"/>
        <v>0</v>
      </c>
      <c r="DL244" s="479">
        <f t="shared" si="215"/>
        <v>0</v>
      </c>
      <c r="DQ244" s="169">
        <f t="shared" si="208"/>
        <v>0</v>
      </c>
      <c r="DR244" s="169">
        <f t="shared" si="208"/>
        <v>0</v>
      </c>
      <c r="DS244" s="169">
        <f t="shared" si="208"/>
        <v>0</v>
      </c>
      <c r="DT244" s="169">
        <f t="shared" si="208"/>
        <v>0</v>
      </c>
      <c r="DU244" s="169">
        <f t="shared" si="208"/>
        <v>0</v>
      </c>
      <c r="DV244" s="169">
        <f t="shared" si="208"/>
        <v>0</v>
      </c>
      <c r="DW244" s="169">
        <f t="shared" si="208"/>
        <v>0</v>
      </c>
      <c r="DX244" s="169">
        <f t="shared" si="208"/>
        <v>0</v>
      </c>
      <c r="DY244" s="169">
        <f t="shared" si="208"/>
        <v>0</v>
      </c>
      <c r="DZ244" s="169">
        <f t="shared" si="208"/>
        <v>0</v>
      </c>
      <c r="EA244" s="169">
        <f t="shared" si="208"/>
        <v>0</v>
      </c>
      <c r="EB244" s="169">
        <f t="shared" si="208"/>
        <v>0</v>
      </c>
      <c r="EC244" s="169">
        <f t="shared" si="208"/>
        <v>0</v>
      </c>
      <c r="ED244" s="169">
        <f t="shared" si="208"/>
        <v>0</v>
      </c>
      <c r="EE244" s="169">
        <f t="shared" si="208"/>
        <v>0</v>
      </c>
      <c r="EF244" s="169">
        <f t="shared" si="208"/>
        <v>0</v>
      </c>
      <c r="EG244" s="169">
        <f t="shared" si="216"/>
        <v>0</v>
      </c>
      <c r="EH244" s="169">
        <f t="shared" si="216"/>
        <v>0</v>
      </c>
      <c r="EI244" s="169">
        <f t="shared" si="216"/>
        <v>0</v>
      </c>
      <c r="EJ244" s="169">
        <f t="shared" si="216"/>
        <v>0</v>
      </c>
      <c r="EK244" s="169">
        <f t="shared" si="216"/>
        <v>0</v>
      </c>
      <c r="EL244" s="169">
        <f t="shared" si="216"/>
        <v>0</v>
      </c>
      <c r="EM244" s="169">
        <f t="shared" si="216"/>
        <v>0</v>
      </c>
      <c r="EN244" s="169">
        <f t="shared" si="216"/>
        <v>0</v>
      </c>
      <c r="EP244" s="169">
        <f t="shared" si="211"/>
        <v>0</v>
      </c>
      <c r="EQ244" s="169">
        <f t="shared" si="211"/>
        <v>0</v>
      </c>
      <c r="ER244" s="169">
        <f t="shared" si="211"/>
        <v>0</v>
      </c>
      <c r="ES244" s="169">
        <f t="shared" si="211"/>
        <v>0</v>
      </c>
      <c r="ET244" s="169">
        <f t="shared" si="211"/>
        <v>0</v>
      </c>
      <c r="EU244" s="169">
        <f t="shared" si="211"/>
        <v>0</v>
      </c>
      <c r="EV244" s="169">
        <f t="shared" si="211"/>
        <v>0</v>
      </c>
      <c r="EW244" s="169">
        <f t="shared" si="211"/>
        <v>0</v>
      </c>
      <c r="EX244" s="169">
        <f t="shared" si="211"/>
        <v>0</v>
      </c>
      <c r="EY244" s="169">
        <f t="shared" si="211"/>
        <v>0</v>
      </c>
      <c r="EZ244" s="169">
        <f t="shared" si="211"/>
        <v>0</v>
      </c>
      <c r="FA244" s="169">
        <f t="shared" si="211"/>
        <v>0</v>
      </c>
      <c r="FB244" s="169">
        <f t="shared" si="211"/>
        <v>0</v>
      </c>
      <c r="FC244" s="169">
        <f t="shared" si="211"/>
        <v>0</v>
      </c>
      <c r="FD244" s="169">
        <f t="shared" si="211"/>
        <v>0</v>
      </c>
      <c r="FE244" s="169">
        <f t="shared" si="211"/>
        <v>0</v>
      </c>
      <c r="FF244" s="169">
        <f t="shared" ref="FF244:FM259" si="217">IF($I244=FF$3,$Y244,0)</f>
        <v>0</v>
      </c>
      <c r="FG244" s="169">
        <f t="shared" si="217"/>
        <v>0</v>
      </c>
      <c r="FH244" s="169">
        <f t="shared" si="217"/>
        <v>0</v>
      </c>
      <c r="FI244" s="169">
        <f t="shared" si="217"/>
        <v>0</v>
      </c>
      <c r="FJ244" s="169">
        <f t="shared" si="217"/>
        <v>0</v>
      </c>
      <c r="FK244" s="169">
        <f t="shared" si="217"/>
        <v>0</v>
      </c>
      <c r="FL244" s="169">
        <f t="shared" si="217"/>
        <v>0</v>
      </c>
      <c r="FM244" s="169">
        <f t="shared" si="217"/>
        <v>0</v>
      </c>
      <c r="FO244" s="169">
        <f t="shared" si="212"/>
        <v>0</v>
      </c>
      <c r="FP244" s="169">
        <f t="shared" si="212"/>
        <v>0</v>
      </c>
      <c r="FQ244" s="169">
        <f t="shared" si="212"/>
        <v>0</v>
      </c>
      <c r="FR244" s="169">
        <f t="shared" si="212"/>
        <v>0</v>
      </c>
      <c r="FS244" s="169">
        <f t="shared" si="212"/>
        <v>0</v>
      </c>
      <c r="FT244" s="169">
        <f t="shared" si="212"/>
        <v>0</v>
      </c>
      <c r="FU244" s="169">
        <f t="shared" si="212"/>
        <v>0</v>
      </c>
      <c r="FV244" s="169">
        <f t="shared" si="212"/>
        <v>0</v>
      </c>
      <c r="FW244" s="169">
        <f t="shared" si="212"/>
        <v>0</v>
      </c>
      <c r="FX244" s="169">
        <f t="shared" si="212"/>
        <v>0</v>
      </c>
      <c r="FY244" s="169">
        <f t="shared" si="212"/>
        <v>0</v>
      </c>
      <c r="FZ244" s="169">
        <f t="shared" si="212"/>
        <v>0</v>
      </c>
      <c r="GA244" s="169">
        <f t="shared" si="212"/>
        <v>0</v>
      </c>
      <c r="GB244" s="169">
        <f t="shared" si="212"/>
        <v>0</v>
      </c>
      <c r="GC244" s="169">
        <f t="shared" si="212"/>
        <v>0</v>
      </c>
      <c r="GD244" s="169">
        <f t="shared" si="212"/>
        <v>0</v>
      </c>
      <c r="GE244" s="169">
        <f t="shared" ref="GE244:GL259" si="218">IF($I244=GE$3,$L244,0)</f>
        <v>0</v>
      </c>
      <c r="GF244" s="169">
        <f t="shared" si="218"/>
        <v>0</v>
      </c>
      <c r="GG244" s="169">
        <f t="shared" si="218"/>
        <v>0</v>
      </c>
      <c r="GH244" s="169">
        <f t="shared" si="218"/>
        <v>0</v>
      </c>
      <c r="GI244" s="169">
        <f t="shared" si="218"/>
        <v>0</v>
      </c>
      <c r="GJ244" s="169">
        <f t="shared" si="218"/>
        <v>0</v>
      </c>
      <c r="GK244" s="169">
        <f t="shared" si="218"/>
        <v>0</v>
      </c>
      <c r="GL244" s="169">
        <f t="shared" si="218"/>
        <v>0</v>
      </c>
    </row>
    <row r="245" spans="1:194" s="169" customFormat="1" ht="15" hidden="1">
      <c r="A245" s="499"/>
      <c r="B245" s="499"/>
      <c r="D245" s="672"/>
      <c r="E245" s="450"/>
      <c r="F245" s="450"/>
      <c r="G245" s="450"/>
      <c r="H245" s="500"/>
      <c r="I245" s="452"/>
      <c r="J245" s="453"/>
      <c r="K245" s="453"/>
      <c r="L245" s="450"/>
      <c r="M245" s="450"/>
      <c r="N245" s="454"/>
      <c r="O245" s="455">
        <f t="shared" si="167"/>
        <v>0</v>
      </c>
      <c r="P245" s="456"/>
      <c r="Q245" s="457">
        <f t="shared" si="168"/>
        <v>0</v>
      </c>
      <c r="R245" s="457">
        <f t="shared" si="169"/>
        <v>0</v>
      </c>
      <c r="S245" s="458" t="e">
        <f>#REF!</f>
        <v>#REF!</v>
      </c>
      <c r="T245" s="458">
        <v>368</v>
      </c>
      <c r="U245" s="458" t="e">
        <f t="shared" si="170"/>
        <v>#REF!</v>
      </c>
      <c r="V245" s="459"/>
      <c r="W245" s="459"/>
      <c r="X245" s="460">
        <f t="shared" si="171"/>
        <v>0</v>
      </c>
      <c r="Y245" s="461">
        <f t="shared" si="175"/>
        <v>0</v>
      </c>
      <c r="Z245" s="510"/>
      <c r="AA245" s="463"/>
      <c r="AB245" s="464"/>
      <c r="AC245" s="464"/>
      <c r="AD245" s="464"/>
      <c r="AE245" s="465"/>
      <c r="AF245" s="466">
        <f t="shared" si="176"/>
        <v>0</v>
      </c>
      <c r="AG245" s="488"/>
      <c r="AH245" s="469"/>
      <c r="AI245" s="469"/>
      <c r="AJ245" s="469"/>
      <c r="AK245" s="469"/>
      <c r="AL245" s="469"/>
      <c r="AM245" s="469"/>
      <c r="AN245" s="469"/>
      <c r="AO245" s="471">
        <f t="shared" si="177"/>
        <v>0</v>
      </c>
      <c r="AP245" s="497"/>
      <c r="AQ245" s="496"/>
      <c r="AR245" s="496"/>
      <c r="AS245" s="496"/>
      <c r="AT245" s="514"/>
      <c r="AU245" s="469"/>
      <c r="AV245" s="469"/>
      <c r="AW245" s="475"/>
      <c r="AX245" s="471">
        <f t="shared" si="178"/>
        <v>0</v>
      </c>
      <c r="AY245" s="497"/>
      <c r="AZ245" s="469"/>
      <c r="BA245" s="469"/>
      <c r="BB245" s="478"/>
      <c r="BC245" s="469"/>
      <c r="BD245" s="469"/>
      <c r="BE245" s="469"/>
      <c r="BF245" s="475"/>
      <c r="BG245" s="479">
        <f t="shared" si="213"/>
        <v>0</v>
      </c>
      <c r="BH245" s="480"/>
      <c r="BI245" s="481"/>
      <c r="BJ245" s="481"/>
      <c r="BK245" s="481"/>
      <c r="BL245" s="482"/>
      <c r="BM245" s="481"/>
      <c r="BN245" s="481"/>
      <c r="BO245" s="483"/>
      <c r="BP245" s="482">
        <f t="shared" si="194"/>
        <v>0</v>
      </c>
      <c r="BQ245" s="479">
        <f t="shared" si="214"/>
        <v>0</v>
      </c>
      <c r="BR245" s="480"/>
      <c r="BS245" s="481"/>
      <c r="BT245" s="481"/>
      <c r="BU245" s="481"/>
      <c r="BV245" s="482" t="str">
        <f t="shared" si="206"/>
        <v/>
      </c>
      <c r="BW245" s="481"/>
      <c r="BX245" s="481"/>
      <c r="BY245" s="483"/>
      <c r="BZ245" s="482">
        <f t="shared" ref="BZ245:BZ308" si="219">BU245</f>
        <v>0</v>
      </c>
      <c r="CA245" s="479">
        <f t="shared" si="179"/>
        <v>0</v>
      </c>
      <c r="CB245" s="638"/>
      <c r="CC245" s="469"/>
      <c r="CD245" s="469"/>
      <c r="CE245" s="469"/>
      <c r="CF245" s="469"/>
      <c r="CG245" s="481"/>
      <c r="CH245" s="481"/>
      <c r="CI245" s="469"/>
      <c r="CJ245" s="485">
        <f t="shared" si="180"/>
        <v>0</v>
      </c>
      <c r="CK245" s="486">
        <f t="shared" si="172"/>
        <v>0</v>
      </c>
      <c r="CL245" s="479">
        <f t="shared" si="181"/>
        <v>0</v>
      </c>
      <c r="CM245" s="497"/>
      <c r="CN245" s="469"/>
      <c r="CO245" s="469"/>
      <c r="CP245" s="469"/>
      <c r="CQ245" s="469"/>
      <c r="CR245" s="469"/>
      <c r="CS245" s="471">
        <f t="shared" si="207"/>
        <v>0</v>
      </c>
      <c r="CT245" s="488"/>
      <c r="CU245" s="469"/>
      <c r="CV245" s="469"/>
      <c r="CW245" s="469"/>
      <c r="CX245" s="489"/>
      <c r="CY245" s="490"/>
      <c r="CZ245" s="491">
        <f t="shared" si="183"/>
        <v>0</v>
      </c>
      <c r="DA245" s="491">
        <f t="shared" ref="DA245:DA308" si="220">+AD245*AE245*AF245*AC245/1000</f>
        <v>0</v>
      </c>
      <c r="DB245" s="491">
        <f t="shared" si="191"/>
        <v>0</v>
      </c>
      <c r="DC245" s="493">
        <f t="shared" ref="DC245:DC308" si="221">+AN245*AO245*AM245*AL245/1000</f>
        <v>0</v>
      </c>
      <c r="DD245" s="494">
        <f t="shared" si="210"/>
        <v>0</v>
      </c>
      <c r="DE245" s="494">
        <f t="shared" si="209"/>
        <v>0</v>
      </c>
      <c r="DF245" s="494">
        <f t="shared" si="201"/>
        <v>0</v>
      </c>
      <c r="DG245" s="494">
        <f t="shared" ref="DG245:DG308" si="222">BE245*BF245*BG245*BD245/1000</f>
        <v>0</v>
      </c>
      <c r="DH245" s="494">
        <f t="shared" ref="DH245:DH308" si="223">+CH245*CI245*CJ245*CG245/1000</f>
        <v>0</v>
      </c>
      <c r="DI245" s="494">
        <f t="shared" si="202"/>
        <v>0</v>
      </c>
      <c r="DJ245" s="494">
        <f t="shared" ref="DJ245:DJ308" si="224">BW245*BX245*BY245*CA245/1000</f>
        <v>0</v>
      </c>
      <c r="DK245" s="494">
        <f t="shared" si="174"/>
        <v>0</v>
      </c>
      <c r="DL245" s="479">
        <f t="shared" si="215"/>
        <v>0</v>
      </c>
      <c r="DQ245" s="169">
        <f t="shared" si="208"/>
        <v>0</v>
      </c>
      <c r="DR245" s="169">
        <f t="shared" si="208"/>
        <v>0</v>
      </c>
      <c r="DS245" s="169">
        <f t="shared" si="208"/>
        <v>0</v>
      </c>
      <c r="DT245" s="169">
        <f t="shared" si="208"/>
        <v>0</v>
      </c>
      <c r="DU245" s="169">
        <f t="shared" si="208"/>
        <v>0</v>
      </c>
      <c r="DV245" s="169">
        <f t="shared" si="208"/>
        <v>0</v>
      </c>
      <c r="DW245" s="169">
        <f t="shared" si="208"/>
        <v>0</v>
      </c>
      <c r="DX245" s="169">
        <f t="shared" si="208"/>
        <v>0</v>
      </c>
      <c r="DY245" s="169">
        <f t="shared" si="208"/>
        <v>0</v>
      </c>
      <c r="DZ245" s="169">
        <f t="shared" si="208"/>
        <v>0</v>
      </c>
      <c r="EA245" s="169">
        <f t="shared" si="208"/>
        <v>0</v>
      </c>
      <c r="EB245" s="169">
        <f t="shared" si="208"/>
        <v>0</v>
      </c>
      <c r="EC245" s="169">
        <f t="shared" si="208"/>
        <v>0</v>
      </c>
      <c r="ED245" s="169">
        <f t="shared" si="208"/>
        <v>0</v>
      </c>
      <c r="EE245" s="169">
        <f t="shared" si="208"/>
        <v>0</v>
      </c>
      <c r="EF245" s="169">
        <f t="shared" si="208"/>
        <v>0</v>
      </c>
      <c r="EG245" s="169">
        <f t="shared" si="216"/>
        <v>0</v>
      </c>
      <c r="EH245" s="169">
        <f t="shared" si="216"/>
        <v>0</v>
      </c>
      <c r="EI245" s="169">
        <f t="shared" si="216"/>
        <v>0</v>
      </c>
      <c r="EJ245" s="169">
        <f t="shared" si="216"/>
        <v>0</v>
      </c>
      <c r="EK245" s="169">
        <f t="shared" si="216"/>
        <v>0</v>
      </c>
      <c r="EL245" s="169">
        <f t="shared" si="216"/>
        <v>0</v>
      </c>
      <c r="EM245" s="169">
        <f t="shared" si="216"/>
        <v>0</v>
      </c>
      <c r="EN245" s="169">
        <f t="shared" si="216"/>
        <v>0</v>
      </c>
      <c r="EP245" s="169">
        <f t="shared" si="211"/>
        <v>0</v>
      </c>
      <c r="EQ245" s="169">
        <f t="shared" si="211"/>
        <v>0</v>
      </c>
      <c r="ER245" s="169">
        <f t="shared" si="211"/>
        <v>0</v>
      </c>
      <c r="ES245" s="169">
        <f t="shared" si="211"/>
        <v>0</v>
      </c>
      <c r="ET245" s="169">
        <f t="shared" si="211"/>
        <v>0</v>
      </c>
      <c r="EU245" s="169">
        <f t="shared" si="211"/>
        <v>0</v>
      </c>
      <c r="EV245" s="169">
        <f t="shared" si="211"/>
        <v>0</v>
      </c>
      <c r="EW245" s="169">
        <f t="shared" si="211"/>
        <v>0</v>
      </c>
      <c r="EX245" s="169">
        <f t="shared" si="211"/>
        <v>0</v>
      </c>
      <c r="EY245" s="169">
        <f t="shared" si="211"/>
        <v>0</v>
      </c>
      <c r="EZ245" s="169">
        <f t="shared" si="211"/>
        <v>0</v>
      </c>
      <c r="FA245" s="169">
        <f t="shared" si="211"/>
        <v>0</v>
      </c>
      <c r="FB245" s="169">
        <f t="shared" si="211"/>
        <v>0</v>
      </c>
      <c r="FC245" s="169">
        <f t="shared" si="211"/>
        <v>0</v>
      </c>
      <c r="FD245" s="169">
        <f t="shared" si="211"/>
        <v>0</v>
      </c>
      <c r="FE245" s="169">
        <f t="shared" si="211"/>
        <v>0</v>
      </c>
      <c r="FF245" s="169">
        <f t="shared" si="217"/>
        <v>0</v>
      </c>
      <c r="FG245" s="169">
        <f t="shared" si="217"/>
        <v>0</v>
      </c>
      <c r="FH245" s="169">
        <f t="shared" si="217"/>
        <v>0</v>
      </c>
      <c r="FI245" s="169">
        <f t="shared" si="217"/>
        <v>0</v>
      </c>
      <c r="FJ245" s="169">
        <f t="shared" si="217"/>
        <v>0</v>
      </c>
      <c r="FK245" s="169">
        <f t="shared" si="217"/>
        <v>0</v>
      </c>
      <c r="FL245" s="169">
        <f t="shared" si="217"/>
        <v>0</v>
      </c>
      <c r="FM245" s="169">
        <f t="shared" si="217"/>
        <v>0</v>
      </c>
      <c r="FO245" s="169">
        <f t="shared" si="212"/>
        <v>0</v>
      </c>
      <c r="FP245" s="169">
        <f t="shared" si="212"/>
        <v>0</v>
      </c>
      <c r="FQ245" s="169">
        <f t="shared" si="212"/>
        <v>0</v>
      </c>
      <c r="FR245" s="169">
        <f t="shared" si="212"/>
        <v>0</v>
      </c>
      <c r="FS245" s="169">
        <f t="shared" si="212"/>
        <v>0</v>
      </c>
      <c r="FT245" s="169">
        <f t="shared" si="212"/>
        <v>0</v>
      </c>
      <c r="FU245" s="169">
        <f t="shared" si="212"/>
        <v>0</v>
      </c>
      <c r="FV245" s="169">
        <f t="shared" si="212"/>
        <v>0</v>
      </c>
      <c r="FW245" s="169">
        <f t="shared" si="212"/>
        <v>0</v>
      </c>
      <c r="FX245" s="169">
        <f t="shared" si="212"/>
        <v>0</v>
      </c>
      <c r="FY245" s="169">
        <f t="shared" si="212"/>
        <v>0</v>
      </c>
      <c r="FZ245" s="169">
        <f t="shared" si="212"/>
        <v>0</v>
      </c>
      <c r="GA245" s="169">
        <f t="shared" si="212"/>
        <v>0</v>
      </c>
      <c r="GB245" s="169">
        <f t="shared" si="212"/>
        <v>0</v>
      </c>
      <c r="GC245" s="169">
        <f t="shared" si="212"/>
        <v>0</v>
      </c>
      <c r="GD245" s="169">
        <f t="shared" si="212"/>
        <v>0</v>
      </c>
      <c r="GE245" s="169">
        <f t="shared" si="218"/>
        <v>0</v>
      </c>
      <c r="GF245" s="169">
        <f t="shared" si="218"/>
        <v>0</v>
      </c>
      <c r="GG245" s="169">
        <f t="shared" si="218"/>
        <v>0</v>
      </c>
      <c r="GH245" s="169">
        <f t="shared" si="218"/>
        <v>0</v>
      </c>
      <c r="GI245" s="169">
        <f t="shared" si="218"/>
        <v>0</v>
      </c>
      <c r="GJ245" s="169">
        <f t="shared" si="218"/>
        <v>0</v>
      </c>
      <c r="GK245" s="169">
        <f t="shared" si="218"/>
        <v>0</v>
      </c>
      <c r="GL245" s="169">
        <f t="shared" si="218"/>
        <v>0</v>
      </c>
    </row>
    <row r="246" spans="1:194" s="169" customFormat="1" ht="15" hidden="1">
      <c r="A246" s="499"/>
      <c r="B246" s="499"/>
      <c r="D246" s="672"/>
      <c r="E246" s="450"/>
      <c r="F246" s="450"/>
      <c r="G246" s="450"/>
      <c r="H246" s="500"/>
      <c r="I246" s="452"/>
      <c r="J246" s="453"/>
      <c r="K246" s="453"/>
      <c r="L246" s="450"/>
      <c r="M246" s="450"/>
      <c r="N246" s="454"/>
      <c r="O246" s="455">
        <f t="shared" ref="O246:O309" si="225">L246*M246</f>
        <v>0</v>
      </c>
      <c r="P246" s="456"/>
      <c r="Q246" s="457">
        <f t="shared" ref="Q246:Q309" si="226">P246*IF(K246="ELECTRÓNICO",1.05,IF(K246="ELECTROMAGNÉTICO",1.25,1))</f>
        <v>0</v>
      </c>
      <c r="R246" s="457">
        <f t="shared" ref="R246:R309" si="227">O246*Q246</f>
        <v>0</v>
      </c>
      <c r="S246" s="458" t="e">
        <f>#REF!</f>
        <v>#REF!</v>
      </c>
      <c r="T246" s="458">
        <v>369</v>
      </c>
      <c r="U246" s="458" t="e">
        <f t="shared" ref="U246:U309" si="228">T246*S246</f>
        <v>#REF!</v>
      </c>
      <c r="V246" s="459"/>
      <c r="W246" s="459"/>
      <c r="X246" s="460">
        <f t="shared" ref="X246:X309" si="229" xml:space="preserve"> Q246*O246</f>
        <v>0</v>
      </c>
      <c r="Y246" s="461">
        <f t="shared" si="175"/>
        <v>0</v>
      </c>
      <c r="Z246" s="510"/>
      <c r="AA246" s="463"/>
      <c r="AB246" s="464"/>
      <c r="AC246" s="464"/>
      <c r="AD246" s="464"/>
      <c r="AE246" s="465"/>
      <c r="AF246" s="466">
        <f t="shared" si="176"/>
        <v>0</v>
      </c>
      <c r="AG246" s="488"/>
      <c r="AH246" s="469"/>
      <c r="AI246" s="469"/>
      <c r="AJ246" s="469"/>
      <c r="AK246" s="469"/>
      <c r="AL246" s="469"/>
      <c r="AM246" s="469"/>
      <c r="AN246" s="469"/>
      <c r="AO246" s="471">
        <f t="shared" si="177"/>
        <v>0</v>
      </c>
      <c r="AP246" s="497"/>
      <c r="AQ246" s="496"/>
      <c r="AR246" s="496"/>
      <c r="AS246" s="496"/>
      <c r="AT246" s="514"/>
      <c r="AU246" s="469"/>
      <c r="AV246" s="469"/>
      <c r="AW246" s="475"/>
      <c r="AX246" s="471">
        <f t="shared" si="178"/>
        <v>0</v>
      </c>
      <c r="AY246" s="497"/>
      <c r="AZ246" s="469"/>
      <c r="BA246" s="469"/>
      <c r="BB246" s="478"/>
      <c r="BC246" s="469"/>
      <c r="BD246" s="469"/>
      <c r="BE246" s="469"/>
      <c r="BF246" s="475"/>
      <c r="BG246" s="479">
        <f t="shared" si="213"/>
        <v>0</v>
      </c>
      <c r="BH246" s="480"/>
      <c r="BI246" s="481"/>
      <c r="BJ246" s="481"/>
      <c r="BK246" s="481"/>
      <c r="BL246" s="482"/>
      <c r="BM246" s="481"/>
      <c r="BN246" s="481"/>
      <c r="BO246" s="483"/>
      <c r="BP246" s="482">
        <f t="shared" si="194"/>
        <v>0</v>
      </c>
      <c r="BQ246" s="479">
        <f t="shared" si="214"/>
        <v>0</v>
      </c>
      <c r="BR246" s="480"/>
      <c r="BS246" s="481"/>
      <c r="BT246" s="481"/>
      <c r="BU246" s="481"/>
      <c r="BV246" s="482" t="str">
        <f t="shared" si="206"/>
        <v/>
      </c>
      <c r="BW246" s="481"/>
      <c r="BX246" s="481"/>
      <c r="BY246" s="483"/>
      <c r="BZ246" s="482">
        <f t="shared" si="219"/>
        <v>0</v>
      </c>
      <c r="CA246" s="479">
        <f t="shared" si="179"/>
        <v>0</v>
      </c>
      <c r="CB246" s="638"/>
      <c r="CC246" s="469"/>
      <c r="CD246" s="469"/>
      <c r="CE246" s="469"/>
      <c r="CF246" s="469"/>
      <c r="CG246" s="481"/>
      <c r="CH246" s="481"/>
      <c r="CI246" s="469"/>
      <c r="CJ246" s="485">
        <f t="shared" si="180"/>
        <v>0</v>
      </c>
      <c r="CK246" s="486">
        <f t="shared" ref="CK246:CK309" si="230">CA246+BQ246</f>
        <v>0</v>
      </c>
      <c r="CL246" s="479">
        <f t="shared" si="181"/>
        <v>0</v>
      </c>
      <c r="CM246" s="497"/>
      <c r="CN246" s="469"/>
      <c r="CO246" s="469"/>
      <c r="CP246" s="469"/>
      <c r="CQ246" s="469"/>
      <c r="CR246" s="469"/>
      <c r="CS246" s="471">
        <f t="shared" si="207"/>
        <v>0</v>
      </c>
      <c r="CT246" s="488"/>
      <c r="CU246" s="469"/>
      <c r="CV246" s="469"/>
      <c r="CW246" s="469"/>
      <c r="CX246" s="489"/>
      <c r="CY246" s="490"/>
      <c r="CZ246" s="491">
        <f t="shared" si="183"/>
        <v>0</v>
      </c>
      <c r="DA246" s="491">
        <f t="shared" si="220"/>
        <v>0</v>
      </c>
      <c r="DB246" s="491">
        <f t="shared" si="191"/>
        <v>0</v>
      </c>
      <c r="DC246" s="493">
        <f t="shared" si="221"/>
        <v>0</v>
      </c>
      <c r="DD246" s="494">
        <f t="shared" si="210"/>
        <v>0</v>
      </c>
      <c r="DE246" s="494">
        <f t="shared" si="209"/>
        <v>0</v>
      </c>
      <c r="DF246" s="494">
        <f t="shared" si="201"/>
        <v>0</v>
      </c>
      <c r="DG246" s="494">
        <f t="shared" si="222"/>
        <v>0</v>
      </c>
      <c r="DH246" s="494">
        <f t="shared" si="223"/>
        <v>0</v>
      </c>
      <c r="DI246" s="494">
        <f t="shared" si="202"/>
        <v>0</v>
      </c>
      <c r="DJ246" s="494">
        <f t="shared" si="224"/>
        <v>0</v>
      </c>
      <c r="DK246" s="494">
        <f t="shared" ref="DK246:DK309" si="231">+BO246*BQ246*BM246*BN246/1000</f>
        <v>0</v>
      </c>
      <c r="DL246" s="479">
        <f t="shared" si="215"/>
        <v>0</v>
      </c>
      <c r="DQ246" s="169">
        <f t="shared" si="208"/>
        <v>0</v>
      </c>
      <c r="DR246" s="169">
        <f t="shared" si="208"/>
        <v>0</v>
      </c>
      <c r="DS246" s="169">
        <f t="shared" si="208"/>
        <v>0</v>
      </c>
      <c r="DT246" s="169">
        <f t="shared" si="208"/>
        <v>0</v>
      </c>
      <c r="DU246" s="169">
        <f t="shared" si="208"/>
        <v>0</v>
      </c>
      <c r="DV246" s="169">
        <f t="shared" si="208"/>
        <v>0</v>
      </c>
      <c r="DW246" s="169">
        <f t="shared" si="208"/>
        <v>0</v>
      </c>
      <c r="DX246" s="169">
        <f t="shared" si="208"/>
        <v>0</v>
      </c>
      <c r="DY246" s="169">
        <f t="shared" si="208"/>
        <v>0</v>
      </c>
      <c r="DZ246" s="169">
        <f t="shared" si="208"/>
        <v>0</v>
      </c>
      <c r="EA246" s="169">
        <f t="shared" si="208"/>
        <v>0</v>
      </c>
      <c r="EB246" s="169">
        <f t="shared" si="208"/>
        <v>0</v>
      </c>
      <c r="EC246" s="169">
        <f t="shared" si="208"/>
        <v>0</v>
      </c>
      <c r="ED246" s="169">
        <f t="shared" si="208"/>
        <v>0</v>
      </c>
      <c r="EE246" s="169">
        <f t="shared" si="208"/>
        <v>0</v>
      </c>
      <c r="EF246" s="169">
        <f t="shared" si="208"/>
        <v>0</v>
      </c>
      <c r="EG246" s="169">
        <f t="shared" si="216"/>
        <v>0</v>
      </c>
      <c r="EH246" s="169">
        <f t="shared" si="216"/>
        <v>0</v>
      </c>
      <c r="EI246" s="169">
        <f t="shared" si="216"/>
        <v>0</v>
      </c>
      <c r="EJ246" s="169">
        <f t="shared" si="216"/>
        <v>0</v>
      </c>
      <c r="EK246" s="169">
        <f t="shared" si="216"/>
        <v>0</v>
      </c>
      <c r="EL246" s="169">
        <f t="shared" si="216"/>
        <v>0</v>
      </c>
      <c r="EM246" s="169">
        <f t="shared" si="216"/>
        <v>0</v>
      </c>
      <c r="EN246" s="169">
        <f t="shared" si="216"/>
        <v>0</v>
      </c>
      <c r="EP246" s="169">
        <f t="shared" si="211"/>
        <v>0</v>
      </c>
      <c r="EQ246" s="169">
        <f t="shared" si="211"/>
        <v>0</v>
      </c>
      <c r="ER246" s="169">
        <f t="shared" si="211"/>
        <v>0</v>
      </c>
      <c r="ES246" s="169">
        <f t="shared" si="211"/>
        <v>0</v>
      </c>
      <c r="ET246" s="169">
        <f t="shared" si="211"/>
        <v>0</v>
      </c>
      <c r="EU246" s="169">
        <f t="shared" si="211"/>
        <v>0</v>
      </c>
      <c r="EV246" s="169">
        <f t="shared" si="211"/>
        <v>0</v>
      </c>
      <c r="EW246" s="169">
        <f t="shared" si="211"/>
        <v>0</v>
      </c>
      <c r="EX246" s="169">
        <f t="shared" si="211"/>
        <v>0</v>
      </c>
      <c r="EY246" s="169">
        <f t="shared" si="211"/>
        <v>0</v>
      </c>
      <c r="EZ246" s="169">
        <f t="shared" si="211"/>
        <v>0</v>
      </c>
      <c r="FA246" s="169">
        <f t="shared" si="211"/>
        <v>0</v>
      </c>
      <c r="FB246" s="169">
        <f t="shared" si="211"/>
        <v>0</v>
      </c>
      <c r="FC246" s="169">
        <f t="shared" si="211"/>
        <v>0</v>
      </c>
      <c r="FD246" s="169">
        <f t="shared" si="211"/>
        <v>0</v>
      </c>
      <c r="FE246" s="169">
        <f t="shared" si="211"/>
        <v>0</v>
      </c>
      <c r="FF246" s="169">
        <f t="shared" si="217"/>
        <v>0</v>
      </c>
      <c r="FG246" s="169">
        <f t="shared" si="217"/>
        <v>0</v>
      </c>
      <c r="FH246" s="169">
        <f t="shared" si="217"/>
        <v>0</v>
      </c>
      <c r="FI246" s="169">
        <f t="shared" si="217"/>
        <v>0</v>
      </c>
      <c r="FJ246" s="169">
        <f t="shared" si="217"/>
        <v>0</v>
      </c>
      <c r="FK246" s="169">
        <f t="shared" si="217"/>
        <v>0</v>
      </c>
      <c r="FL246" s="169">
        <f t="shared" si="217"/>
        <v>0</v>
      </c>
      <c r="FM246" s="169">
        <f t="shared" si="217"/>
        <v>0</v>
      </c>
      <c r="FO246" s="169">
        <f t="shared" si="212"/>
        <v>0</v>
      </c>
      <c r="FP246" s="169">
        <f t="shared" si="212"/>
        <v>0</v>
      </c>
      <c r="FQ246" s="169">
        <f t="shared" si="212"/>
        <v>0</v>
      </c>
      <c r="FR246" s="169">
        <f t="shared" si="212"/>
        <v>0</v>
      </c>
      <c r="FS246" s="169">
        <f t="shared" si="212"/>
        <v>0</v>
      </c>
      <c r="FT246" s="169">
        <f t="shared" si="212"/>
        <v>0</v>
      </c>
      <c r="FU246" s="169">
        <f t="shared" si="212"/>
        <v>0</v>
      </c>
      <c r="FV246" s="169">
        <f t="shared" si="212"/>
        <v>0</v>
      </c>
      <c r="FW246" s="169">
        <f t="shared" si="212"/>
        <v>0</v>
      </c>
      <c r="FX246" s="169">
        <f t="shared" si="212"/>
        <v>0</v>
      </c>
      <c r="FY246" s="169">
        <f t="shared" si="212"/>
        <v>0</v>
      </c>
      <c r="FZ246" s="169">
        <f t="shared" si="212"/>
        <v>0</v>
      </c>
      <c r="GA246" s="169">
        <f t="shared" si="212"/>
        <v>0</v>
      </c>
      <c r="GB246" s="169">
        <f t="shared" si="212"/>
        <v>0</v>
      </c>
      <c r="GC246" s="169">
        <f t="shared" si="212"/>
        <v>0</v>
      </c>
      <c r="GD246" s="169">
        <f t="shared" si="212"/>
        <v>0</v>
      </c>
      <c r="GE246" s="169">
        <f t="shared" si="218"/>
        <v>0</v>
      </c>
      <c r="GF246" s="169">
        <f t="shared" si="218"/>
        <v>0</v>
      </c>
      <c r="GG246" s="169">
        <f t="shared" si="218"/>
        <v>0</v>
      </c>
      <c r="GH246" s="169">
        <f t="shared" si="218"/>
        <v>0</v>
      </c>
      <c r="GI246" s="169">
        <f t="shared" si="218"/>
        <v>0</v>
      </c>
      <c r="GJ246" s="169">
        <f t="shared" si="218"/>
        <v>0</v>
      </c>
      <c r="GK246" s="169">
        <f t="shared" si="218"/>
        <v>0</v>
      </c>
      <c r="GL246" s="169">
        <f t="shared" si="218"/>
        <v>0</v>
      </c>
    </row>
    <row r="247" spans="1:194" s="169" customFormat="1" ht="15" hidden="1">
      <c r="A247" s="499"/>
      <c r="B247" s="499"/>
      <c r="D247" s="672"/>
      <c r="E247" s="450"/>
      <c r="F247" s="450"/>
      <c r="G247" s="450"/>
      <c r="H247" s="500"/>
      <c r="I247" s="452"/>
      <c r="J247" s="453"/>
      <c r="K247" s="453"/>
      <c r="L247" s="450"/>
      <c r="M247" s="450"/>
      <c r="N247" s="454"/>
      <c r="O247" s="455">
        <f t="shared" si="225"/>
        <v>0</v>
      </c>
      <c r="P247" s="456"/>
      <c r="Q247" s="457">
        <f t="shared" si="226"/>
        <v>0</v>
      </c>
      <c r="R247" s="457">
        <f t="shared" si="227"/>
        <v>0</v>
      </c>
      <c r="S247" s="458" t="e">
        <f>#REF!</f>
        <v>#REF!</v>
      </c>
      <c r="T247" s="458">
        <v>370</v>
      </c>
      <c r="U247" s="458" t="e">
        <f t="shared" si="228"/>
        <v>#REF!</v>
      </c>
      <c r="V247" s="459"/>
      <c r="W247" s="459"/>
      <c r="X247" s="460">
        <f t="shared" si="229"/>
        <v>0</v>
      </c>
      <c r="Y247" s="461">
        <f t="shared" ref="Y247:Y310" si="232">(R247*V247*W247*N247)/1000</f>
        <v>0</v>
      </c>
      <c r="Z247" s="510"/>
      <c r="AA247" s="463"/>
      <c r="AB247" s="464"/>
      <c r="AC247" s="464"/>
      <c r="AD247" s="464"/>
      <c r="AE247" s="465"/>
      <c r="AF247" s="466">
        <f t="shared" ref="AF247:AF310" si="233">AA247*AB247</f>
        <v>0</v>
      </c>
      <c r="AG247" s="488"/>
      <c r="AH247" s="469"/>
      <c r="AI247" s="469"/>
      <c r="AJ247" s="469"/>
      <c r="AK247" s="469"/>
      <c r="AL247" s="469"/>
      <c r="AM247" s="469"/>
      <c r="AN247" s="469"/>
      <c r="AO247" s="471">
        <f t="shared" ref="AO247:AO310" si="234">AI247*AK247</f>
        <v>0</v>
      </c>
      <c r="AP247" s="497"/>
      <c r="AQ247" s="496"/>
      <c r="AR247" s="496"/>
      <c r="AS247" s="496"/>
      <c r="AT247" s="514"/>
      <c r="AU247" s="469"/>
      <c r="AV247" s="469"/>
      <c r="AW247" s="475"/>
      <c r="AX247" s="471">
        <f t="shared" ref="AX247:AX310" si="235">AR247*AT247</f>
        <v>0</v>
      </c>
      <c r="AY247" s="497"/>
      <c r="AZ247" s="469"/>
      <c r="BA247" s="469"/>
      <c r="BB247" s="478"/>
      <c r="BC247" s="469"/>
      <c r="BD247" s="469"/>
      <c r="BE247" s="469"/>
      <c r="BF247" s="475"/>
      <c r="BG247" s="479">
        <f t="shared" si="213"/>
        <v>0</v>
      </c>
      <c r="BH247" s="480"/>
      <c r="BI247" s="481"/>
      <c r="BJ247" s="481"/>
      <c r="BK247" s="481"/>
      <c r="BL247" s="482"/>
      <c r="BM247" s="481"/>
      <c r="BN247" s="481"/>
      <c r="BO247" s="483"/>
      <c r="BP247" s="482">
        <f t="shared" si="194"/>
        <v>0</v>
      </c>
      <c r="BQ247" s="479">
        <f t="shared" si="214"/>
        <v>0</v>
      </c>
      <c r="BR247" s="480"/>
      <c r="BS247" s="481"/>
      <c r="BT247" s="481"/>
      <c r="BU247" s="481"/>
      <c r="BV247" s="482" t="str">
        <f t="shared" si="206"/>
        <v/>
      </c>
      <c r="BW247" s="481"/>
      <c r="BX247" s="481"/>
      <c r="BY247" s="483"/>
      <c r="BZ247" s="482">
        <f t="shared" si="219"/>
        <v>0</v>
      </c>
      <c r="CA247" s="479">
        <f t="shared" ref="CA247:CA310" si="236">BT247*BS247</f>
        <v>0</v>
      </c>
      <c r="CB247" s="638"/>
      <c r="CC247" s="469"/>
      <c r="CD247" s="469"/>
      <c r="CE247" s="469"/>
      <c r="CF247" s="469"/>
      <c r="CG247" s="481"/>
      <c r="CH247" s="481"/>
      <c r="CI247" s="469"/>
      <c r="CJ247" s="485">
        <f t="shared" ref="CJ247:CJ310" si="237">CE247*CF247</f>
        <v>0</v>
      </c>
      <c r="CK247" s="486">
        <f t="shared" si="230"/>
        <v>0</v>
      </c>
      <c r="CL247" s="479">
        <f t="shared" ref="CL247:CL310" si="238">+CK247+AX247</f>
        <v>0</v>
      </c>
      <c r="CM247" s="497"/>
      <c r="CN247" s="469"/>
      <c r="CO247" s="469"/>
      <c r="CP247" s="469"/>
      <c r="CQ247" s="469"/>
      <c r="CR247" s="469"/>
      <c r="CS247" s="471">
        <f t="shared" ref="CS247:CS310" si="239">CN247*CO247</f>
        <v>0</v>
      </c>
      <c r="CT247" s="488"/>
      <c r="CU247" s="469"/>
      <c r="CV247" s="469"/>
      <c r="CW247" s="469"/>
      <c r="CX247" s="489"/>
      <c r="CY247" s="490"/>
      <c r="CZ247" s="491">
        <f t="shared" ref="CZ247:CZ310" si="240">(V247*W247*X247*N247)/1000</f>
        <v>0</v>
      </c>
      <c r="DA247" s="491">
        <f t="shared" si="220"/>
        <v>0</v>
      </c>
      <c r="DB247" s="491">
        <f t="shared" si="191"/>
        <v>0</v>
      </c>
      <c r="DC247" s="493">
        <f t="shared" si="221"/>
        <v>0</v>
      </c>
      <c r="DD247" s="494">
        <f t="shared" si="210"/>
        <v>0</v>
      </c>
      <c r="DE247" s="494">
        <f t="shared" si="209"/>
        <v>0</v>
      </c>
      <c r="DF247" s="494">
        <f t="shared" si="201"/>
        <v>0</v>
      </c>
      <c r="DG247" s="494">
        <f t="shared" si="222"/>
        <v>0</v>
      </c>
      <c r="DH247" s="494">
        <f t="shared" si="223"/>
        <v>0</v>
      </c>
      <c r="DI247" s="494">
        <f t="shared" si="202"/>
        <v>0</v>
      </c>
      <c r="DJ247" s="494">
        <f t="shared" si="224"/>
        <v>0</v>
      </c>
      <c r="DK247" s="494">
        <f t="shared" si="231"/>
        <v>0</v>
      </c>
      <c r="DL247" s="479">
        <f t="shared" si="215"/>
        <v>0</v>
      </c>
      <c r="DQ247" s="169">
        <f t="shared" si="208"/>
        <v>0</v>
      </c>
      <c r="DR247" s="169">
        <f t="shared" si="208"/>
        <v>0</v>
      </c>
      <c r="DS247" s="169">
        <f t="shared" si="208"/>
        <v>0</v>
      </c>
      <c r="DT247" s="169">
        <f t="shared" si="208"/>
        <v>0</v>
      </c>
      <c r="DU247" s="169">
        <f t="shared" si="208"/>
        <v>0</v>
      </c>
      <c r="DV247" s="169">
        <f t="shared" si="208"/>
        <v>0</v>
      </c>
      <c r="DW247" s="169">
        <f t="shared" si="208"/>
        <v>0</v>
      </c>
      <c r="DX247" s="169">
        <f t="shared" si="208"/>
        <v>0</v>
      </c>
      <c r="DY247" s="169">
        <f t="shared" si="208"/>
        <v>0</v>
      </c>
      <c r="DZ247" s="169">
        <f t="shared" si="208"/>
        <v>0</v>
      </c>
      <c r="EA247" s="169">
        <f t="shared" si="208"/>
        <v>0</v>
      </c>
      <c r="EB247" s="169">
        <f t="shared" si="208"/>
        <v>0</v>
      </c>
      <c r="EC247" s="169">
        <f t="shared" si="208"/>
        <v>0</v>
      </c>
      <c r="ED247" s="169">
        <f t="shared" si="208"/>
        <v>0</v>
      </c>
      <c r="EE247" s="169">
        <f t="shared" si="208"/>
        <v>0</v>
      </c>
      <c r="EF247" s="169">
        <f t="shared" si="208"/>
        <v>0</v>
      </c>
      <c r="EG247" s="169">
        <f t="shared" si="216"/>
        <v>0</v>
      </c>
      <c r="EH247" s="169">
        <f t="shared" si="216"/>
        <v>0</v>
      </c>
      <c r="EI247" s="169">
        <f t="shared" si="216"/>
        <v>0</v>
      </c>
      <c r="EJ247" s="169">
        <f t="shared" si="216"/>
        <v>0</v>
      </c>
      <c r="EK247" s="169">
        <f t="shared" si="216"/>
        <v>0</v>
      </c>
      <c r="EL247" s="169">
        <f t="shared" si="216"/>
        <v>0</v>
      </c>
      <c r="EM247" s="169">
        <f t="shared" si="216"/>
        <v>0</v>
      </c>
      <c r="EN247" s="169">
        <f t="shared" si="216"/>
        <v>0</v>
      </c>
      <c r="EP247" s="169">
        <f t="shared" si="211"/>
        <v>0</v>
      </c>
      <c r="EQ247" s="169">
        <f t="shared" si="211"/>
        <v>0</v>
      </c>
      <c r="ER247" s="169">
        <f t="shared" si="211"/>
        <v>0</v>
      </c>
      <c r="ES247" s="169">
        <f t="shared" si="211"/>
        <v>0</v>
      </c>
      <c r="ET247" s="169">
        <f t="shared" si="211"/>
        <v>0</v>
      </c>
      <c r="EU247" s="169">
        <f t="shared" si="211"/>
        <v>0</v>
      </c>
      <c r="EV247" s="169">
        <f t="shared" si="211"/>
        <v>0</v>
      </c>
      <c r="EW247" s="169">
        <f t="shared" si="211"/>
        <v>0</v>
      </c>
      <c r="EX247" s="169">
        <f t="shared" si="211"/>
        <v>0</v>
      </c>
      <c r="EY247" s="169">
        <f t="shared" si="211"/>
        <v>0</v>
      </c>
      <c r="EZ247" s="169">
        <f t="shared" si="211"/>
        <v>0</v>
      </c>
      <c r="FA247" s="169">
        <f t="shared" si="211"/>
        <v>0</v>
      </c>
      <c r="FB247" s="169">
        <f t="shared" si="211"/>
        <v>0</v>
      </c>
      <c r="FC247" s="169">
        <f t="shared" si="211"/>
        <v>0</v>
      </c>
      <c r="FD247" s="169">
        <f t="shared" si="211"/>
        <v>0</v>
      </c>
      <c r="FE247" s="169">
        <f t="shared" si="211"/>
        <v>0</v>
      </c>
      <c r="FF247" s="169">
        <f t="shared" si="217"/>
        <v>0</v>
      </c>
      <c r="FG247" s="169">
        <f t="shared" si="217"/>
        <v>0</v>
      </c>
      <c r="FH247" s="169">
        <f t="shared" si="217"/>
        <v>0</v>
      </c>
      <c r="FI247" s="169">
        <f t="shared" si="217"/>
        <v>0</v>
      </c>
      <c r="FJ247" s="169">
        <f t="shared" si="217"/>
        <v>0</v>
      </c>
      <c r="FK247" s="169">
        <f t="shared" si="217"/>
        <v>0</v>
      </c>
      <c r="FL247" s="169">
        <f t="shared" si="217"/>
        <v>0</v>
      </c>
      <c r="FM247" s="169">
        <f t="shared" si="217"/>
        <v>0</v>
      </c>
      <c r="FO247" s="169">
        <f t="shared" si="212"/>
        <v>0</v>
      </c>
      <c r="FP247" s="169">
        <f t="shared" si="212"/>
        <v>0</v>
      </c>
      <c r="FQ247" s="169">
        <f t="shared" si="212"/>
        <v>0</v>
      </c>
      <c r="FR247" s="169">
        <f t="shared" si="212"/>
        <v>0</v>
      </c>
      <c r="FS247" s="169">
        <f t="shared" si="212"/>
        <v>0</v>
      </c>
      <c r="FT247" s="169">
        <f t="shared" si="212"/>
        <v>0</v>
      </c>
      <c r="FU247" s="169">
        <f t="shared" si="212"/>
        <v>0</v>
      </c>
      <c r="FV247" s="169">
        <f t="shared" si="212"/>
        <v>0</v>
      </c>
      <c r="FW247" s="169">
        <f t="shared" si="212"/>
        <v>0</v>
      </c>
      <c r="FX247" s="169">
        <f t="shared" si="212"/>
        <v>0</v>
      </c>
      <c r="FY247" s="169">
        <f t="shared" si="212"/>
        <v>0</v>
      </c>
      <c r="FZ247" s="169">
        <f t="shared" si="212"/>
        <v>0</v>
      </c>
      <c r="GA247" s="169">
        <f t="shared" si="212"/>
        <v>0</v>
      </c>
      <c r="GB247" s="169">
        <f t="shared" si="212"/>
        <v>0</v>
      </c>
      <c r="GC247" s="169">
        <f t="shared" si="212"/>
        <v>0</v>
      </c>
      <c r="GD247" s="169">
        <f t="shared" si="212"/>
        <v>0</v>
      </c>
      <c r="GE247" s="169">
        <f t="shared" si="218"/>
        <v>0</v>
      </c>
      <c r="GF247" s="169">
        <f t="shared" si="218"/>
        <v>0</v>
      </c>
      <c r="GG247" s="169">
        <f t="shared" si="218"/>
        <v>0</v>
      </c>
      <c r="GH247" s="169">
        <f t="shared" si="218"/>
        <v>0</v>
      </c>
      <c r="GI247" s="169">
        <f t="shared" si="218"/>
        <v>0</v>
      </c>
      <c r="GJ247" s="169">
        <f t="shared" si="218"/>
        <v>0</v>
      </c>
      <c r="GK247" s="169">
        <f t="shared" si="218"/>
        <v>0</v>
      </c>
      <c r="GL247" s="169">
        <f t="shared" si="218"/>
        <v>0</v>
      </c>
    </row>
    <row r="248" spans="1:194" s="169" customFormat="1" ht="15" hidden="1">
      <c r="A248" s="499"/>
      <c r="B248" s="499"/>
      <c r="D248" s="672"/>
      <c r="E248" s="450"/>
      <c r="F248" s="450"/>
      <c r="G248" s="450"/>
      <c r="H248" s="500"/>
      <c r="I248" s="452"/>
      <c r="J248" s="453"/>
      <c r="K248" s="453"/>
      <c r="L248" s="450"/>
      <c r="M248" s="450"/>
      <c r="N248" s="454"/>
      <c r="O248" s="455">
        <f t="shared" si="225"/>
        <v>0</v>
      </c>
      <c r="P248" s="456"/>
      <c r="Q248" s="457">
        <f t="shared" si="226"/>
        <v>0</v>
      </c>
      <c r="R248" s="457">
        <f t="shared" si="227"/>
        <v>0</v>
      </c>
      <c r="S248" s="458" t="e">
        <f>#REF!</f>
        <v>#REF!</v>
      </c>
      <c r="T248" s="458">
        <v>371</v>
      </c>
      <c r="U248" s="458" t="e">
        <f t="shared" si="228"/>
        <v>#REF!</v>
      </c>
      <c r="V248" s="459"/>
      <c r="W248" s="459"/>
      <c r="X248" s="460">
        <f t="shared" si="229"/>
        <v>0</v>
      </c>
      <c r="Y248" s="461">
        <f t="shared" si="232"/>
        <v>0</v>
      </c>
      <c r="Z248" s="510"/>
      <c r="AA248" s="463"/>
      <c r="AB248" s="464"/>
      <c r="AC248" s="464"/>
      <c r="AD248" s="464"/>
      <c r="AE248" s="465"/>
      <c r="AF248" s="466">
        <f t="shared" si="233"/>
        <v>0</v>
      </c>
      <c r="AG248" s="488"/>
      <c r="AH248" s="469"/>
      <c r="AI248" s="469"/>
      <c r="AJ248" s="469"/>
      <c r="AK248" s="469"/>
      <c r="AL248" s="469"/>
      <c r="AM248" s="469"/>
      <c r="AN248" s="469"/>
      <c r="AO248" s="471">
        <f t="shared" si="234"/>
        <v>0</v>
      </c>
      <c r="AP248" s="497"/>
      <c r="AQ248" s="496"/>
      <c r="AR248" s="496"/>
      <c r="AS248" s="496"/>
      <c r="AT248" s="514"/>
      <c r="AU248" s="469"/>
      <c r="AV248" s="469"/>
      <c r="AW248" s="475"/>
      <c r="AX248" s="471">
        <f t="shared" si="235"/>
        <v>0</v>
      </c>
      <c r="AY248" s="497"/>
      <c r="AZ248" s="469"/>
      <c r="BA248" s="469"/>
      <c r="BB248" s="478"/>
      <c r="BC248" s="469"/>
      <c r="BD248" s="469"/>
      <c r="BE248" s="469"/>
      <c r="BF248" s="475"/>
      <c r="BG248" s="479">
        <f t="shared" si="213"/>
        <v>0</v>
      </c>
      <c r="BH248" s="480"/>
      <c r="BI248" s="481"/>
      <c r="BJ248" s="481"/>
      <c r="BK248" s="481"/>
      <c r="BL248" s="482"/>
      <c r="BM248" s="481"/>
      <c r="BN248" s="481"/>
      <c r="BO248" s="483"/>
      <c r="BP248" s="482">
        <f t="shared" si="194"/>
        <v>0</v>
      </c>
      <c r="BQ248" s="479">
        <f t="shared" si="214"/>
        <v>0</v>
      </c>
      <c r="BR248" s="480"/>
      <c r="BS248" s="481"/>
      <c r="BT248" s="481"/>
      <c r="BU248" s="481"/>
      <c r="BV248" s="482" t="str">
        <f t="shared" si="206"/>
        <v/>
      </c>
      <c r="BW248" s="481"/>
      <c r="BX248" s="481"/>
      <c r="BY248" s="483"/>
      <c r="BZ248" s="482">
        <f t="shared" si="219"/>
        <v>0</v>
      </c>
      <c r="CA248" s="479">
        <f t="shared" si="236"/>
        <v>0</v>
      </c>
      <c r="CB248" s="638"/>
      <c r="CC248" s="469"/>
      <c r="CD248" s="469"/>
      <c r="CE248" s="469"/>
      <c r="CF248" s="469"/>
      <c r="CG248" s="481"/>
      <c r="CH248" s="481"/>
      <c r="CI248" s="469"/>
      <c r="CJ248" s="485">
        <f t="shared" si="237"/>
        <v>0</v>
      </c>
      <c r="CK248" s="486">
        <f t="shared" si="230"/>
        <v>0</v>
      </c>
      <c r="CL248" s="479">
        <f t="shared" si="238"/>
        <v>0</v>
      </c>
      <c r="CM248" s="497"/>
      <c r="CN248" s="469"/>
      <c r="CO248" s="469"/>
      <c r="CP248" s="469"/>
      <c r="CQ248" s="469"/>
      <c r="CR248" s="469"/>
      <c r="CS248" s="471">
        <f t="shared" si="239"/>
        <v>0</v>
      </c>
      <c r="CT248" s="488"/>
      <c r="CU248" s="469"/>
      <c r="CV248" s="469"/>
      <c r="CW248" s="469"/>
      <c r="CX248" s="489"/>
      <c r="CY248" s="490"/>
      <c r="CZ248" s="491">
        <f t="shared" si="240"/>
        <v>0</v>
      </c>
      <c r="DA248" s="491">
        <f t="shared" si="220"/>
        <v>0</v>
      </c>
      <c r="DB248" s="491">
        <f t="shared" si="191"/>
        <v>0</v>
      </c>
      <c r="DC248" s="493">
        <f t="shared" si="221"/>
        <v>0</v>
      </c>
      <c r="DD248" s="494">
        <f t="shared" si="210"/>
        <v>0</v>
      </c>
      <c r="DE248" s="494">
        <f t="shared" si="209"/>
        <v>0</v>
      </c>
      <c r="DF248" s="494">
        <f t="shared" si="201"/>
        <v>0</v>
      </c>
      <c r="DG248" s="494">
        <f t="shared" si="222"/>
        <v>0</v>
      </c>
      <c r="DH248" s="494">
        <f t="shared" si="223"/>
        <v>0</v>
      </c>
      <c r="DI248" s="494">
        <f t="shared" si="202"/>
        <v>0</v>
      </c>
      <c r="DJ248" s="494">
        <f t="shared" si="224"/>
        <v>0</v>
      </c>
      <c r="DK248" s="494">
        <f t="shared" si="231"/>
        <v>0</v>
      </c>
      <c r="DL248" s="479">
        <f t="shared" si="215"/>
        <v>0</v>
      </c>
      <c r="DQ248" s="169">
        <f t="shared" si="208"/>
        <v>0</v>
      </c>
      <c r="DR248" s="169">
        <f t="shared" si="208"/>
        <v>0</v>
      </c>
      <c r="DS248" s="169">
        <f t="shared" si="208"/>
        <v>0</v>
      </c>
      <c r="DT248" s="169">
        <f t="shared" si="208"/>
        <v>0</v>
      </c>
      <c r="DU248" s="169">
        <f t="shared" si="208"/>
        <v>0</v>
      </c>
      <c r="DV248" s="169">
        <f t="shared" si="208"/>
        <v>0</v>
      </c>
      <c r="DW248" s="169">
        <f t="shared" si="208"/>
        <v>0</v>
      </c>
      <c r="DX248" s="169">
        <f t="shared" si="208"/>
        <v>0</v>
      </c>
      <c r="DY248" s="169">
        <f t="shared" si="208"/>
        <v>0</v>
      </c>
      <c r="DZ248" s="169">
        <f t="shared" si="208"/>
        <v>0</v>
      </c>
      <c r="EA248" s="169">
        <f t="shared" si="208"/>
        <v>0</v>
      </c>
      <c r="EB248" s="169">
        <f t="shared" si="208"/>
        <v>0</v>
      </c>
      <c r="EC248" s="169">
        <f t="shared" si="208"/>
        <v>0</v>
      </c>
      <c r="ED248" s="169">
        <f t="shared" si="208"/>
        <v>0</v>
      </c>
      <c r="EE248" s="169">
        <f t="shared" si="208"/>
        <v>0</v>
      </c>
      <c r="EF248" s="169">
        <f t="shared" si="208"/>
        <v>0</v>
      </c>
      <c r="EG248" s="169">
        <f t="shared" si="216"/>
        <v>0</v>
      </c>
      <c r="EH248" s="169">
        <f t="shared" si="216"/>
        <v>0</v>
      </c>
      <c r="EI248" s="169">
        <f t="shared" si="216"/>
        <v>0</v>
      </c>
      <c r="EJ248" s="169">
        <f t="shared" si="216"/>
        <v>0</v>
      </c>
      <c r="EK248" s="169">
        <f t="shared" si="216"/>
        <v>0</v>
      </c>
      <c r="EL248" s="169">
        <f t="shared" si="216"/>
        <v>0</v>
      </c>
      <c r="EM248" s="169">
        <f t="shared" si="216"/>
        <v>0</v>
      </c>
      <c r="EN248" s="169">
        <f t="shared" si="216"/>
        <v>0</v>
      </c>
      <c r="EP248" s="169">
        <f t="shared" si="211"/>
        <v>0</v>
      </c>
      <c r="EQ248" s="169">
        <f t="shared" si="211"/>
        <v>0</v>
      </c>
      <c r="ER248" s="169">
        <f t="shared" si="211"/>
        <v>0</v>
      </c>
      <c r="ES248" s="169">
        <f t="shared" si="211"/>
        <v>0</v>
      </c>
      <c r="ET248" s="169">
        <f t="shared" si="211"/>
        <v>0</v>
      </c>
      <c r="EU248" s="169">
        <f t="shared" si="211"/>
        <v>0</v>
      </c>
      <c r="EV248" s="169">
        <f t="shared" si="211"/>
        <v>0</v>
      </c>
      <c r="EW248" s="169">
        <f t="shared" si="211"/>
        <v>0</v>
      </c>
      <c r="EX248" s="169">
        <f t="shared" si="211"/>
        <v>0</v>
      </c>
      <c r="EY248" s="169">
        <f t="shared" si="211"/>
        <v>0</v>
      </c>
      <c r="EZ248" s="169">
        <f t="shared" si="211"/>
        <v>0</v>
      </c>
      <c r="FA248" s="169">
        <f t="shared" si="211"/>
        <v>0</v>
      </c>
      <c r="FB248" s="169">
        <f t="shared" si="211"/>
        <v>0</v>
      </c>
      <c r="FC248" s="169">
        <f t="shared" si="211"/>
        <v>0</v>
      </c>
      <c r="FD248" s="169">
        <f t="shared" si="211"/>
        <v>0</v>
      </c>
      <c r="FE248" s="169">
        <f t="shared" si="211"/>
        <v>0</v>
      </c>
      <c r="FF248" s="169">
        <f t="shared" si="217"/>
        <v>0</v>
      </c>
      <c r="FG248" s="169">
        <f t="shared" si="217"/>
        <v>0</v>
      </c>
      <c r="FH248" s="169">
        <f t="shared" si="217"/>
        <v>0</v>
      </c>
      <c r="FI248" s="169">
        <f t="shared" si="217"/>
        <v>0</v>
      </c>
      <c r="FJ248" s="169">
        <f t="shared" si="217"/>
        <v>0</v>
      </c>
      <c r="FK248" s="169">
        <f t="shared" si="217"/>
        <v>0</v>
      </c>
      <c r="FL248" s="169">
        <f t="shared" si="217"/>
        <v>0</v>
      </c>
      <c r="FM248" s="169">
        <f t="shared" si="217"/>
        <v>0</v>
      </c>
      <c r="FO248" s="169">
        <f t="shared" si="212"/>
        <v>0</v>
      </c>
      <c r="FP248" s="169">
        <f t="shared" si="212"/>
        <v>0</v>
      </c>
      <c r="FQ248" s="169">
        <f t="shared" si="212"/>
        <v>0</v>
      </c>
      <c r="FR248" s="169">
        <f t="shared" si="212"/>
        <v>0</v>
      </c>
      <c r="FS248" s="169">
        <f t="shared" si="212"/>
        <v>0</v>
      </c>
      <c r="FT248" s="169">
        <f t="shared" si="212"/>
        <v>0</v>
      </c>
      <c r="FU248" s="169">
        <f t="shared" si="212"/>
        <v>0</v>
      </c>
      <c r="FV248" s="169">
        <f t="shared" si="212"/>
        <v>0</v>
      </c>
      <c r="FW248" s="169">
        <f t="shared" si="212"/>
        <v>0</v>
      </c>
      <c r="FX248" s="169">
        <f t="shared" si="212"/>
        <v>0</v>
      </c>
      <c r="FY248" s="169">
        <f t="shared" si="212"/>
        <v>0</v>
      </c>
      <c r="FZ248" s="169">
        <f t="shared" si="212"/>
        <v>0</v>
      </c>
      <c r="GA248" s="169">
        <f t="shared" si="212"/>
        <v>0</v>
      </c>
      <c r="GB248" s="169">
        <f t="shared" si="212"/>
        <v>0</v>
      </c>
      <c r="GC248" s="169">
        <f t="shared" si="212"/>
        <v>0</v>
      </c>
      <c r="GD248" s="169">
        <f t="shared" si="212"/>
        <v>0</v>
      </c>
      <c r="GE248" s="169">
        <f t="shared" si="218"/>
        <v>0</v>
      </c>
      <c r="GF248" s="169">
        <f t="shared" si="218"/>
        <v>0</v>
      </c>
      <c r="GG248" s="169">
        <f t="shared" si="218"/>
        <v>0</v>
      </c>
      <c r="GH248" s="169">
        <f t="shared" si="218"/>
        <v>0</v>
      </c>
      <c r="GI248" s="169">
        <f t="shared" si="218"/>
        <v>0</v>
      </c>
      <c r="GJ248" s="169">
        <f t="shared" si="218"/>
        <v>0</v>
      </c>
      <c r="GK248" s="169">
        <f t="shared" si="218"/>
        <v>0</v>
      </c>
      <c r="GL248" s="169">
        <f t="shared" si="218"/>
        <v>0</v>
      </c>
    </row>
    <row r="249" spans="1:194" s="169" customFormat="1" ht="15" hidden="1">
      <c r="A249" s="499"/>
      <c r="B249" s="499"/>
      <c r="D249" s="672"/>
      <c r="E249" s="450"/>
      <c r="F249" s="450"/>
      <c r="G249" s="450"/>
      <c r="H249" s="500"/>
      <c r="I249" s="452"/>
      <c r="J249" s="453"/>
      <c r="K249" s="453"/>
      <c r="L249" s="450"/>
      <c r="M249" s="450"/>
      <c r="N249" s="454"/>
      <c r="O249" s="455">
        <f t="shared" si="225"/>
        <v>0</v>
      </c>
      <c r="P249" s="456"/>
      <c r="Q249" s="457">
        <f t="shared" si="226"/>
        <v>0</v>
      </c>
      <c r="R249" s="457">
        <f t="shared" si="227"/>
        <v>0</v>
      </c>
      <c r="S249" s="458" t="e">
        <f>#REF!</f>
        <v>#REF!</v>
      </c>
      <c r="T249" s="458">
        <v>372</v>
      </c>
      <c r="U249" s="458" t="e">
        <f t="shared" si="228"/>
        <v>#REF!</v>
      </c>
      <c r="V249" s="459"/>
      <c r="W249" s="459"/>
      <c r="X249" s="460">
        <f t="shared" si="229"/>
        <v>0</v>
      </c>
      <c r="Y249" s="461">
        <f t="shared" si="232"/>
        <v>0</v>
      </c>
      <c r="Z249" s="510"/>
      <c r="AA249" s="463"/>
      <c r="AB249" s="464"/>
      <c r="AC249" s="464"/>
      <c r="AD249" s="464"/>
      <c r="AE249" s="465"/>
      <c r="AF249" s="466">
        <f t="shared" si="233"/>
        <v>0</v>
      </c>
      <c r="AG249" s="488"/>
      <c r="AH249" s="469"/>
      <c r="AI249" s="469"/>
      <c r="AJ249" s="469"/>
      <c r="AK249" s="469"/>
      <c r="AL249" s="469"/>
      <c r="AM249" s="469"/>
      <c r="AN249" s="469"/>
      <c r="AO249" s="471">
        <f t="shared" si="234"/>
        <v>0</v>
      </c>
      <c r="AP249" s="497"/>
      <c r="AQ249" s="496"/>
      <c r="AR249" s="496"/>
      <c r="AS249" s="496"/>
      <c r="AT249" s="514"/>
      <c r="AU249" s="469"/>
      <c r="AV249" s="469"/>
      <c r="AW249" s="475"/>
      <c r="AX249" s="471">
        <f t="shared" si="235"/>
        <v>0</v>
      </c>
      <c r="AY249" s="497"/>
      <c r="AZ249" s="469"/>
      <c r="BA249" s="469"/>
      <c r="BB249" s="478"/>
      <c r="BC249" s="469"/>
      <c r="BD249" s="469"/>
      <c r="BE249" s="469"/>
      <c r="BF249" s="475"/>
      <c r="BG249" s="479">
        <f t="shared" si="213"/>
        <v>0</v>
      </c>
      <c r="BH249" s="480"/>
      <c r="BI249" s="481"/>
      <c r="BJ249" s="481"/>
      <c r="BK249" s="481"/>
      <c r="BL249" s="482"/>
      <c r="BM249" s="481"/>
      <c r="BN249" s="481"/>
      <c r="BO249" s="483"/>
      <c r="BP249" s="482">
        <f t="shared" si="194"/>
        <v>0</v>
      </c>
      <c r="BQ249" s="479">
        <f t="shared" si="214"/>
        <v>0</v>
      </c>
      <c r="BR249" s="480"/>
      <c r="BS249" s="481"/>
      <c r="BT249" s="481"/>
      <c r="BU249" s="481"/>
      <c r="BV249" s="482" t="str">
        <f t="shared" si="206"/>
        <v/>
      </c>
      <c r="BW249" s="481"/>
      <c r="BX249" s="481"/>
      <c r="BY249" s="483"/>
      <c r="BZ249" s="482">
        <f t="shared" si="219"/>
        <v>0</v>
      </c>
      <c r="CA249" s="479">
        <f t="shared" si="236"/>
        <v>0</v>
      </c>
      <c r="CB249" s="638"/>
      <c r="CC249" s="469"/>
      <c r="CD249" s="469"/>
      <c r="CE249" s="469"/>
      <c r="CF249" s="469"/>
      <c r="CG249" s="481"/>
      <c r="CH249" s="481"/>
      <c r="CI249" s="469"/>
      <c r="CJ249" s="485">
        <f t="shared" si="237"/>
        <v>0</v>
      </c>
      <c r="CK249" s="486">
        <f t="shared" si="230"/>
        <v>0</v>
      </c>
      <c r="CL249" s="479">
        <f t="shared" si="238"/>
        <v>0</v>
      </c>
      <c r="CM249" s="497"/>
      <c r="CN249" s="469"/>
      <c r="CO249" s="469"/>
      <c r="CP249" s="469"/>
      <c r="CQ249" s="469"/>
      <c r="CR249" s="469"/>
      <c r="CS249" s="471">
        <f t="shared" si="239"/>
        <v>0</v>
      </c>
      <c r="CT249" s="488"/>
      <c r="CU249" s="469"/>
      <c r="CV249" s="469"/>
      <c r="CW249" s="469"/>
      <c r="CX249" s="489"/>
      <c r="CY249" s="490"/>
      <c r="CZ249" s="491">
        <f t="shared" si="240"/>
        <v>0</v>
      </c>
      <c r="DA249" s="491">
        <f t="shared" si="220"/>
        <v>0</v>
      </c>
      <c r="DB249" s="491">
        <f t="shared" si="191"/>
        <v>0</v>
      </c>
      <c r="DC249" s="493">
        <f t="shared" si="221"/>
        <v>0</v>
      </c>
      <c r="DD249" s="494">
        <f t="shared" si="210"/>
        <v>0</v>
      </c>
      <c r="DE249" s="494">
        <f t="shared" si="209"/>
        <v>0</v>
      </c>
      <c r="DF249" s="494">
        <f t="shared" si="201"/>
        <v>0</v>
      </c>
      <c r="DG249" s="494">
        <f t="shared" si="222"/>
        <v>0</v>
      </c>
      <c r="DH249" s="494">
        <f t="shared" si="223"/>
        <v>0</v>
      </c>
      <c r="DI249" s="494">
        <f t="shared" si="202"/>
        <v>0</v>
      </c>
      <c r="DJ249" s="494">
        <f t="shared" si="224"/>
        <v>0</v>
      </c>
      <c r="DK249" s="494">
        <f t="shared" si="231"/>
        <v>0</v>
      </c>
      <c r="DL249" s="479">
        <f t="shared" si="215"/>
        <v>0</v>
      </c>
      <c r="DQ249" s="169">
        <f t="shared" si="208"/>
        <v>0</v>
      </c>
      <c r="DR249" s="169">
        <f t="shared" si="208"/>
        <v>0</v>
      </c>
      <c r="DS249" s="169">
        <f t="shared" si="208"/>
        <v>0</v>
      </c>
      <c r="DT249" s="169">
        <f t="shared" si="208"/>
        <v>0</v>
      </c>
      <c r="DU249" s="169">
        <f t="shared" si="208"/>
        <v>0</v>
      </c>
      <c r="DV249" s="169">
        <f t="shared" si="208"/>
        <v>0</v>
      </c>
      <c r="DW249" s="169">
        <f t="shared" si="208"/>
        <v>0</v>
      </c>
      <c r="DX249" s="169">
        <f t="shared" si="208"/>
        <v>0</v>
      </c>
      <c r="DY249" s="169">
        <f t="shared" si="208"/>
        <v>0</v>
      </c>
      <c r="DZ249" s="169">
        <f t="shared" si="208"/>
        <v>0</v>
      </c>
      <c r="EA249" s="169">
        <f t="shared" si="208"/>
        <v>0</v>
      </c>
      <c r="EB249" s="169">
        <f t="shared" si="208"/>
        <v>0</v>
      </c>
      <c r="EC249" s="169">
        <f t="shared" si="208"/>
        <v>0</v>
      </c>
      <c r="ED249" s="169">
        <f t="shared" si="208"/>
        <v>0</v>
      </c>
      <c r="EE249" s="169">
        <f t="shared" si="208"/>
        <v>0</v>
      </c>
      <c r="EF249" s="169">
        <f>IF($I249=EF$3,$X249,0)</f>
        <v>0</v>
      </c>
      <c r="EG249" s="169">
        <f t="shared" si="216"/>
        <v>0</v>
      </c>
      <c r="EH249" s="169">
        <f t="shared" si="216"/>
        <v>0</v>
      </c>
      <c r="EI249" s="169">
        <f t="shared" si="216"/>
        <v>0</v>
      </c>
      <c r="EJ249" s="169">
        <f t="shared" si="216"/>
        <v>0</v>
      </c>
      <c r="EK249" s="169">
        <f t="shared" si="216"/>
        <v>0</v>
      </c>
      <c r="EL249" s="169">
        <f t="shared" si="216"/>
        <v>0</v>
      </c>
      <c r="EM249" s="169">
        <f t="shared" si="216"/>
        <v>0</v>
      </c>
      <c r="EN249" s="169">
        <f t="shared" si="216"/>
        <v>0</v>
      </c>
      <c r="EP249" s="169">
        <f t="shared" si="211"/>
        <v>0</v>
      </c>
      <c r="EQ249" s="169">
        <f t="shared" si="211"/>
        <v>0</v>
      </c>
      <c r="ER249" s="169">
        <f t="shared" si="211"/>
        <v>0</v>
      </c>
      <c r="ES249" s="169">
        <f t="shared" si="211"/>
        <v>0</v>
      </c>
      <c r="ET249" s="169">
        <f t="shared" si="211"/>
        <v>0</v>
      </c>
      <c r="EU249" s="169">
        <f t="shared" si="211"/>
        <v>0</v>
      </c>
      <c r="EV249" s="169">
        <f t="shared" si="211"/>
        <v>0</v>
      </c>
      <c r="EW249" s="169">
        <f t="shared" si="211"/>
        <v>0</v>
      </c>
      <c r="EX249" s="169">
        <f t="shared" si="211"/>
        <v>0</v>
      </c>
      <c r="EY249" s="169">
        <f t="shared" si="211"/>
        <v>0</v>
      </c>
      <c r="EZ249" s="169">
        <f t="shared" si="211"/>
        <v>0</v>
      </c>
      <c r="FA249" s="169">
        <f t="shared" si="211"/>
        <v>0</v>
      </c>
      <c r="FB249" s="169">
        <f t="shared" si="211"/>
        <v>0</v>
      </c>
      <c r="FC249" s="169">
        <f t="shared" si="211"/>
        <v>0</v>
      </c>
      <c r="FD249" s="169">
        <f t="shared" si="211"/>
        <v>0</v>
      </c>
      <c r="FE249" s="169">
        <f t="shared" si="211"/>
        <v>0</v>
      </c>
      <c r="FF249" s="169">
        <f t="shared" si="217"/>
        <v>0</v>
      </c>
      <c r="FG249" s="169">
        <f t="shared" si="217"/>
        <v>0</v>
      </c>
      <c r="FH249" s="169">
        <f t="shared" si="217"/>
        <v>0</v>
      </c>
      <c r="FI249" s="169">
        <f t="shared" si="217"/>
        <v>0</v>
      </c>
      <c r="FJ249" s="169">
        <f t="shared" si="217"/>
        <v>0</v>
      </c>
      <c r="FK249" s="169">
        <f t="shared" si="217"/>
        <v>0</v>
      </c>
      <c r="FL249" s="169">
        <f t="shared" si="217"/>
        <v>0</v>
      </c>
      <c r="FM249" s="169">
        <f t="shared" si="217"/>
        <v>0</v>
      </c>
      <c r="FO249" s="169">
        <f t="shared" si="212"/>
        <v>0</v>
      </c>
      <c r="FP249" s="169">
        <f t="shared" si="212"/>
        <v>0</v>
      </c>
      <c r="FQ249" s="169">
        <f t="shared" si="212"/>
        <v>0</v>
      </c>
      <c r="FR249" s="169">
        <f t="shared" si="212"/>
        <v>0</v>
      </c>
      <c r="FS249" s="169">
        <f t="shared" si="212"/>
        <v>0</v>
      </c>
      <c r="FT249" s="169">
        <f t="shared" si="212"/>
        <v>0</v>
      </c>
      <c r="FU249" s="169">
        <f t="shared" si="212"/>
        <v>0</v>
      </c>
      <c r="FV249" s="169">
        <f t="shared" si="212"/>
        <v>0</v>
      </c>
      <c r="FW249" s="169">
        <f t="shared" si="212"/>
        <v>0</v>
      </c>
      <c r="FX249" s="169">
        <f t="shared" si="212"/>
        <v>0</v>
      </c>
      <c r="FY249" s="169">
        <f t="shared" si="212"/>
        <v>0</v>
      </c>
      <c r="FZ249" s="169">
        <f t="shared" si="212"/>
        <v>0</v>
      </c>
      <c r="GA249" s="169">
        <f t="shared" si="212"/>
        <v>0</v>
      </c>
      <c r="GB249" s="169">
        <f t="shared" si="212"/>
        <v>0</v>
      </c>
      <c r="GC249" s="169">
        <f t="shared" si="212"/>
        <v>0</v>
      </c>
      <c r="GD249" s="169">
        <f t="shared" si="212"/>
        <v>0</v>
      </c>
      <c r="GE249" s="169">
        <f t="shared" si="218"/>
        <v>0</v>
      </c>
      <c r="GF249" s="169">
        <f t="shared" si="218"/>
        <v>0</v>
      </c>
      <c r="GG249" s="169">
        <f t="shared" si="218"/>
        <v>0</v>
      </c>
      <c r="GH249" s="169">
        <f t="shared" si="218"/>
        <v>0</v>
      </c>
      <c r="GI249" s="169">
        <f t="shared" si="218"/>
        <v>0</v>
      </c>
      <c r="GJ249" s="169">
        <f t="shared" si="218"/>
        <v>0</v>
      </c>
      <c r="GK249" s="169">
        <f t="shared" si="218"/>
        <v>0</v>
      </c>
      <c r="GL249" s="169">
        <f t="shared" si="218"/>
        <v>0</v>
      </c>
    </row>
    <row r="250" spans="1:194" s="169" customFormat="1" ht="15" hidden="1">
      <c r="A250" s="499"/>
      <c r="B250" s="499"/>
      <c r="D250" s="672"/>
      <c r="E250" s="450"/>
      <c r="F250" s="450"/>
      <c r="G250" s="450"/>
      <c r="H250" s="500"/>
      <c r="I250" s="452"/>
      <c r="J250" s="453"/>
      <c r="K250" s="453"/>
      <c r="L250" s="450"/>
      <c r="M250" s="450"/>
      <c r="N250" s="454"/>
      <c r="O250" s="455">
        <f t="shared" si="225"/>
        <v>0</v>
      </c>
      <c r="P250" s="456"/>
      <c r="Q250" s="457">
        <f t="shared" si="226"/>
        <v>0</v>
      </c>
      <c r="R250" s="457">
        <f t="shared" si="227"/>
        <v>0</v>
      </c>
      <c r="S250" s="458" t="e">
        <f>#REF!</f>
        <v>#REF!</v>
      </c>
      <c r="T250" s="458">
        <v>373</v>
      </c>
      <c r="U250" s="458" t="e">
        <f t="shared" si="228"/>
        <v>#REF!</v>
      </c>
      <c r="V250" s="459"/>
      <c r="W250" s="459"/>
      <c r="X250" s="460">
        <f t="shared" si="229"/>
        <v>0</v>
      </c>
      <c r="Y250" s="461">
        <f t="shared" si="232"/>
        <v>0</v>
      </c>
      <c r="Z250" s="510"/>
      <c r="AA250" s="463"/>
      <c r="AB250" s="464"/>
      <c r="AC250" s="464"/>
      <c r="AD250" s="464"/>
      <c r="AE250" s="465"/>
      <c r="AF250" s="466">
        <f t="shared" si="233"/>
        <v>0</v>
      </c>
      <c r="AG250" s="488"/>
      <c r="AH250" s="469"/>
      <c r="AI250" s="469"/>
      <c r="AJ250" s="469"/>
      <c r="AK250" s="469"/>
      <c r="AL250" s="469"/>
      <c r="AM250" s="469"/>
      <c r="AN250" s="469"/>
      <c r="AO250" s="471">
        <f t="shared" si="234"/>
        <v>0</v>
      </c>
      <c r="AP250" s="497"/>
      <c r="AQ250" s="496"/>
      <c r="AR250" s="496"/>
      <c r="AS250" s="496"/>
      <c r="AT250" s="514"/>
      <c r="AU250" s="469"/>
      <c r="AV250" s="469"/>
      <c r="AW250" s="475"/>
      <c r="AX250" s="471">
        <f t="shared" si="235"/>
        <v>0</v>
      </c>
      <c r="AY250" s="497"/>
      <c r="AZ250" s="469"/>
      <c r="BA250" s="469"/>
      <c r="BB250" s="478"/>
      <c r="BC250" s="469"/>
      <c r="BD250" s="469"/>
      <c r="BE250" s="469"/>
      <c r="BF250" s="475"/>
      <c r="BG250" s="479">
        <f t="shared" si="213"/>
        <v>0</v>
      </c>
      <c r="BH250" s="480"/>
      <c r="BI250" s="481"/>
      <c r="BJ250" s="481"/>
      <c r="BK250" s="481"/>
      <c r="BL250" s="482"/>
      <c r="BM250" s="481"/>
      <c r="BN250" s="481"/>
      <c r="BO250" s="483"/>
      <c r="BP250" s="482">
        <f t="shared" si="194"/>
        <v>0</v>
      </c>
      <c r="BQ250" s="479">
        <f t="shared" si="214"/>
        <v>0</v>
      </c>
      <c r="BR250" s="480"/>
      <c r="BS250" s="481"/>
      <c r="BT250" s="481"/>
      <c r="BU250" s="481"/>
      <c r="BV250" s="482" t="str">
        <f t="shared" si="206"/>
        <v/>
      </c>
      <c r="BW250" s="481"/>
      <c r="BX250" s="481"/>
      <c r="BY250" s="483"/>
      <c r="BZ250" s="482">
        <f t="shared" si="219"/>
        <v>0</v>
      </c>
      <c r="CA250" s="479">
        <f t="shared" si="236"/>
        <v>0</v>
      </c>
      <c r="CB250" s="638"/>
      <c r="CC250" s="469"/>
      <c r="CD250" s="469"/>
      <c r="CE250" s="469"/>
      <c r="CF250" s="469"/>
      <c r="CG250" s="481"/>
      <c r="CH250" s="481"/>
      <c r="CI250" s="469"/>
      <c r="CJ250" s="485">
        <f t="shared" si="237"/>
        <v>0</v>
      </c>
      <c r="CK250" s="486">
        <f t="shared" si="230"/>
        <v>0</v>
      </c>
      <c r="CL250" s="479">
        <f t="shared" si="238"/>
        <v>0</v>
      </c>
      <c r="CM250" s="497"/>
      <c r="CN250" s="469"/>
      <c r="CO250" s="469"/>
      <c r="CP250" s="469"/>
      <c r="CQ250" s="469"/>
      <c r="CR250" s="469"/>
      <c r="CS250" s="471">
        <f t="shared" si="239"/>
        <v>0</v>
      </c>
      <c r="CT250" s="488"/>
      <c r="CU250" s="469"/>
      <c r="CV250" s="469"/>
      <c r="CW250" s="469"/>
      <c r="CX250" s="489"/>
      <c r="CY250" s="490"/>
      <c r="CZ250" s="491">
        <f t="shared" si="240"/>
        <v>0</v>
      </c>
      <c r="DA250" s="491">
        <f t="shared" si="220"/>
        <v>0</v>
      </c>
      <c r="DB250" s="491">
        <f t="shared" si="191"/>
        <v>0</v>
      </c>
      <c r="DC250" s="493">
        <f t="shared" si="221"/>
        <v>0</v>
      </c>
      <c r="DD250" s="494">
        <f t="shared" si="210"/>
        <v>0</v>
      </c>
      <c r="DE250" s="494">
        <f t="shared" si="209"/>
        <v>0</v>
      </c>
      <c r="DF250" s="494">
        <f t="shared" si="201"/>
        <v>0</v>
      </c>
      <c r="DG250" s="494">
        <f t="shared" si="222"/>
        <v>0</v>
      </c>
      <c r="DH250" s="494">
        <f t="shared" si="223"/>
        <v>0</v>
      </c>
      <c r="DI250" s="494">
        <f t="shared" si="202"/>
        <v>0</v>
      </c>
      <c r="DJ250" s="494">
        <f t="shared" si="224"/>
        <v>0</v>
      </c>
      <c r="DK250" s="494">
        <f t="shared" si="231"/>
        <v>0</v>
      </c>
      <c r="DL250" s="479">
        <f t="shared" si="215"/>
        <v>0</v>
      </c>
      <c r="DQ250" s="169">
        <f t="shared" ref="DQ250:EF265" si="241">IF($I250=DQ$3,$X250,0)</f>
        <v>0</v>
      </c>
      <c r="DR250" s="169">
        <f t="shared" si="241"/>
        <v>0</v>
      </c>
      <c r="DS250" s="169">
        <f t="shared" si="241"/>
        <v>0</v>
      </c>
      <c r="DT250" s="169">
        <f t="shared" si="241"/>
        <v>0</v>
      </c>
      <c r="DU250" s="169">
        <f t="shared" si="241"/>
        <v>0</v>
      </c>
      <c r="DV250" s="169">
        <f t="shared" si="241"/>
        <v>0</v>
      </c>
      <c r="DW250" s="169">
        <f t="shared" si="241"/>
        <v>0</v>
      </c>
      <c r="DX250" s="169">
        <f t="shared" si="241"/>
        <v>0</v>
      </c>
      <c r="DY250" s="169">
        <f t="shared" si="241"/>
        <v>0</v>
      </c>
      <c r="DZ250" s="169">
        <f t="shared" si="241"/>
        <v>0</v>
      </c>
      <c r="EA250" s="169">
        <f t="shared" si="241"/>
        <v>0</v>
      </c>
      <c r="EB250" s="169">
        <f t="shared" si="241"/>
        <v>0</v>
      </c>
      <c r="EC250" s="169">
        <f t="shared" si="241"/>
        <v>0</v>
      </c>
      <c r="ED250" s="169">
        <f t="shared" si="241"/>
        <v>0</v>
      </c>
      <c r="EE250" s="169">
        <f t="shared" si="241"/>
        <v>0</v>
      </c>
      <c r="EF250" s="169">
        <f t="shared" si="241"/>
        <v>0</v>
      </c>
      <c r="EG250" s="169">
        <f t="shared" si="216"/>
        <v>0</v>
      </c>
      <c r="EH250" s="169">
        <f t="shared" si="216"/>
        <v>0</v>
      </c>
      <c r="EI250" s="169">
        <f t="shared" si="216"/>
        <v>0</v>
      </c>
      <c r="EJ250" s="169">
        <f t="shared" si="216"/>
        <v>0</v>
      </c>
      <c r="EK250" s="169">
        <f t="shared" si="216"/>
        <v>0</v>
      </c>
      <c r="EL250" s="169">
        <f t="shared" si="216"/>
        <v>0</v>
      </c>
      <c r="EM250" s="169">
        <f t="shared" si="216"/>
        <v>0</v>
      </c>
      <c r="EN250" s="169">
        <f t="shared" si="216"/>
        <v>0</v>
      </c>
      <c r="EP250" s="169">
        <f t="shared" si="211"/>
        <v>0</v>
      </c>
      <c r="EQ250" s="169">
        <f t="shared" si="211"/>
        <v>0</v>
      </c>
      <c r="ER250" s="169">
        <f t="shared" si="211"/>
        <v>0</v>
      </c>
      <c r="ES250" s="169">
        <f t="shared" si="211"/>
        <v>0</v>
      </c>
      <c r="ET250" s="169">
        <f t="shared" si="211"/>
        <v>0</v>
      </c>
      <c r="EU250" s="169">
        <f t="shared" si="211"/>
        <v>0</v>
      </c>
      <c r="EV250" s="169">
        <f t="shared" si="211"/>
        <v>0</v>
      </c>
      <c r="EW250" s="169">
        <f t="shared" si="211"/>
        <v>0</v>
      </c>
      <c r="EX250" s="169">
        <f t="shared" si="211"/>
        <v>0</v>
      </c>
      <c r="EY250" s="169">
        <f t="shared" si="211"/>
        <v>0</v>
      </c>
      <c r="EZ250" s="169">
        <f t="shared" si="211"/>
        <v>0</v>
      </c>
      <c r="FA250" s="169">
        <f t="shared" si="211"/>
        <v>0</v>
      </c>
      <c r="FB250" s="169">
        <f t="shared" si="211"/>
        <v>0</v>
      </c>
      <c r="FC250" s="169">
        <f t="shared" si="211"/>
        <v>0</v>
      </c>
      <c r="FD250" s="169">
        <f t="shared" si="211"/>
        <v>0</v>
      </c>
      <c r="FE250" s="169">
        <f t="shared" si="211"/>
        <v>0</v>
      </c>
      <c r="FF250" s="169">
        <f t="shared" si="217"/>
        <v>0</v>
      </c>
      <c r="FG250" s="169">
        <f t="shared" si="217"/>
        <v>0</v>
      </c>
      <c r="FH250" s="169">
        <f t="shared" si="217"/>
        <v>0</v>
      </c>
      <c r="FI250" s="169">
        <f t="shared" si="217"/>
        <v>0</v>
      </c>
      <c r="FJ250" s="169">
        <f t="shared" si="217"/>
        <v>0</v>
      </c>
      <c r="FK250" s="169">
        <f t="shared" si="217"/>
        <v>0</v>
      </c>
      <c r="FL250" s="169">
        <f t="shared" si="217"/>
        <v>0</v>
      </c>
      <c r="FM250" s="169">
        <f t="shared" si="217"/>
        <v>0</v>
      </c>
      <c r="FO250" s="169">
        <f t="shared" si="212"/>
        <v>0</v>
      </c>
      <c r="FP250" s="169">
        <f t="shared" si="212"/>
        <v>0</v>
      </c>
      <c r="FQ250" s="169">
        <f t="shared" si="212"/>
        <v>0</v>
      </c>
      <c r="FR250" s="169">
        <f t="shared" si="212"/>
        <v>0</v>
      </c>
      <c r="FS250" s="169">
        <f t="shared" si="212"/>
        <v>0</v>
      </c>
      <c r="FT250" s="169">
        <f t="shared" si="212"/>
        <v>0</v>
      </c>
      <c r="FU250" s="169">
        <f t="shared" si="212"/>
        <v>0</v>
      </c>
      <c r="FV250" s="169">
        <f t="shared" si="212"/>
        <v>0</v>
      </c>
      <c r="FW250" s="169">
        <f t="shared" si="212"/>
        <v>0</v>
      </c>
      <c r="FX250" s="169">
        <f t="shared" si="212"/>
        <v>0</v>
      </c>
      <c r="FY250" s="169">
        <f t="shared" si="212"/>
        <v>0</v>
      </c>
      <c r="FZ250" s="169">
        <f t="shared" si="212"/>
        <v>0</v>
      </c>
      <c r="GA250" s="169">
        <f t="shared" si="212"/>
        <v>0</v>
      </c>
      <c r="GB250" s="169">
        <f t="shared" si="212"/>
        <v>0</v>
      </c>
      <c r="GC250" s="169">
        <f t="shared" si="212"/>
        <v>0</v>
      </c>
      <c r="GD250" s="169">
        <f t="shared" si="212"/>
        <v>0</v>
      </c>
      <c r="GE250" s="169">
        <f t="shared" si="218"/>
        <v>0</v>
      </c>
      <c r="GF250" s="169">
        <f t="shared" si="218"/>
        <v>0</v>
      </c>
      <c r="GG250" s="169">
        <f t="shared" si="218"/>
        <v>0</v>
      </c>
      <c r="GH250" s="169">
        <f t="shared" si="218"/>
        <v>0</v>
      </c>
      <c r="GI250" s="169">
        <f t="shared" si="218"/>
        <v>0</v>
      </c>
      <c r="GJ250" s="169">
        <f t="shared" si="218"/>
        <v>0</v>
      </c>
      <c r="GK250" s="169">
        <f t="shared" si="218"/>
        <v>0</v>
      </c>
      <c r="GL250" s="169">
        <f t="shared" si="218"/>
        <v>0</v>
      </c>
    </row>
    <row r="251" spans="1:194" s="169" customFormat="1" ht="15" hidden="1">
      <c r="A251" s="499"/>
      <c r="B251" s="499"/>
      <c r="D251" s="672"/>
      <c r="E251" s="450"/>
      <c r="F251" s="450"/>
      <c r="G251" s="450"/>
      <c r="H251" s="500"/>
      <c r="I251" s="452"/>
      <c r="J251" s="453"/>
      <c r="K251" s="453"/>
      <c r="L251" s="450"/>
      <c r="M251" s="450"/>
      <c r="N251" s="454"/>
      <c r="O251" s="455">
        <f t="shared" si="225"/>
        <v>0</v>
      </c>
      <c r="P251" s="456"/>
      <c r="Q251" s="457">
        <f t="shared" si="226"/>
        <v>0</v>
      </c>
      <c r="R251" s="457">
        <f t="shared" si="227"/>
        <v>0</v>
      </c>
      <c r="S251" s="458" t="e">
        <f>#REF!</f>
        <v>#REF!</v>
      </c>
      <c r="T251" s="458">
        <v>374</v>
      </c>
      <c r="U251" s="458" t="e">
        <f t="shared" si="228"/>
        <v>#REF!</v>
      </c>
      <c r="V251" s="459"/>
      <c r="W251" s="459"/>
      <c r="X251" s="460">
        <f t="shared" si="229"/>
        <v>0</v>
      </c>
      <c r="Y251" s="461">
        <f t="shared" si="232"/>
        <v>0</v>
      </c>
      <c r="Z251" s="510"/>
      <c r="AA251" s="463"/>
      <c r="AB251" s="464"/>
      <c r="AC251" s="464"/>
      <c r="AD251" s="464"/>
      <c r="AE251" s="465"/>
      <c r="AF251" s="466">
        <f t="shared" si="233"/>
        <v>0</v>
      </c>
      <c r="AG251" s="488"/>
      <c r="AH251" s="469"/>
      <c r="AI251" s="469"/>
      <c r="AJ251" s="469"/>
      <c r="AK251" s="469"/>
      <c r="AL251" s="469"/>
      <c r="AM251" s="469"/>
      <c r="AN251" s="469"/>
      <c r="AO251" s="471">
        <f t="shared" si="234"/>
        <v>0</v>
      </c>
      <c r="AP251" s="497"/>
      <c r="AQ251" s="496"/>
      <c r="AR251" s="496"/>
      <c r="AS251" s="496"/>
      <c r="AT251" s="514"/>
      <c r="AU251" s="469"/>
      <c r="AV251" s="469"/>
      <c r="AW251" s="475"/>
      <c r="AX251" s="471">
        <f t="shared" si="235"/>
        <v>0</v>
      </c>
      <c r="AY251" s="497"/>
      <c r="AZ251" s="469"/>
      <c r="BA251" s="469"/>
      <c r="BB251" s="478"/>
      <c r="BC251" s="469"/>
      <c r="BD251" s="469"/>
      <c r="BE251" s="469"/>
      <c r="BF251" s="475"/>
      <c r="BG251" s="479">
        <f t="shared" si="213"/>
        <v>0</v>
      </c>
      <c r="BH251" s="480"/>
      <c r="BI251" s="481"/>
      <c r="BJ251" s="481"/>
      <c r="BK251" s="481"/>
      <c r="BL251" s="482"/>
      <c r="BM251" s="481"/>
      <c r="BN251" s="481"/>
      <c r="BO251" s="483"/>
      <c r="BP251" s="482">
        <f t="shared" si="194"/>
        <v>0</v>
      </c>
      <c r="BQ251" s="479">
        <f t="shared" si="214"/>
        <v>0</v>
      </c>
      <c r="BR251" s="480"/>
      <c r="BS251" s="481"/>
      <c r="BT251" s="481"/>
      <c r="BU251" s="481"/>
      <c r="BV251" s="482" t="str">
        <f t="shared" si="206"/>
        <v/>
      </c>
      <c r="BW251" s="481"/>
      <c r="BX251" s="481"/>
      <c r="BY251" s="483"/>
      <c r="BZ251" s="482">
        <f t="shared" si="219"/>
        <v>0</v>
      </c>
      <c r="CA251" s="479">
        <f t="shared" si="236"/>
        <v>0</v>
      </c>
      <c r="CB251" s="638"/>
      <c r="CC251" s="469"/>
      <c r="CD251" s="469"/>
      <c r="CE251" s="469"/>
      <c r="CF251" s="469"/>
      <c r="CG251" s="481"/>
      <c r="CH251" s="481"/>
      <c r="CI251" s="469"/>
      <c r="CJ251" s="485">
        <f t="shared" si="237"/>
        <v>0</v>
      </c>
      <c r="CK251" s="486">
        <f t="shared" si="230"/>
        <v>0</v>
      </c>
      <c r="CL251" s="479">
        <f t="shared" si="238"/>
        <v>0</v>
      </c>
      <c r="CM251" s="497"/>
      <c r="CN251" s="469"/>
      <c r="CO251" s="469"/>
      <c r="CP251" s="469"/>
      <c r="CQ251" s="469"/>
      <c r="CR251" s="469"/>
      <c r="CS251" s="471">
        <f t="shared" si="239"/>
        <v>0</v>
      </c>
      <c r="CT251" s="488"/>
      <c r="CU251" s="469"/>
      <c r="CV251" s="469"/>
      <c r="CW251" s="469"/>
      <c r="CX251" s="489"/>
      <c r="CY251" s="490"/>
      <c r="CZ251" s="491">
        <f t="shared" si="240"/>
        <v>0</v>
      </c>
      <c r="DA251" s="491">
        <f t="shared" si="220"/>
        <v>0</v>
      </c>
      <c r="DB251" s="491">
        <f t="shared" si="191"/>
        <v>0</v>
      </c>
      <c r="DC251" s="493">
        <f t="shared" si="221"/>
        <v>0</v>
      </c>
      <c r="DD251" s="494">
        <f t="shared" si="210"/>
        <v>0</v>
      </c>
      <c r="DE251" s="494">
        <f t="shared" si="209"/>
        <v>0</v>
      </c>
      <c r="DF251" s="494">
        <f t="shared" si="201"/>
        <v>0</v>
      </c>
      <c r="DG251" s="494">
        <f t="shared" si="222"/>
        <v>0</v>
      </c>
      <c r="DH251" s="494">
        <f t="shared" si="223"/>
        <v>0</v>
      </c>
      <c r="DI251" s="494">
        <f t="shared" si="202"/>
        <v>0</v>
      </c>
      <c r="DJ251" s="494">
        <f t="shared" si="224"/>
        <v>0</v>
      </c>
      <c r="DK251" s="494">
        <f t="shared" si="231"/>
        <v>0</v>
      </c>
      <c r="DL251" s="479">
        <f t="shared" si="215"/>
        <v>0</v>
      </c>
      <c r="DQ251" s="169">
        <f t="shared" si="241"/>
        <v>0</v>
      </c>
      <c r="DR251" s="169">
        <f t="shared" si="241"/>
        <v>0</v>
      </c>
      <c r="DS251" s="169">
        <f t="shared" si="241"/>
        <v>0</v>
      </c>
      <c r="DT251" s="169">
        <f t="shared" si="241"/>
        <v>0</v>
      </c>
      <c r="DU251" s="169">
        <f t="shared" si="241"/>
        <v>0</v>
      </c>
      <c r="DV251" s="169">
        <f t="shared" si="241"/>
        <v>0</v>
      </c>
      <c r="DW251" s="169">
        <f t="shared" si="241"/>
        <v>0</v>
      </c>
      <c r="DX251" s="169">
        <f t="shared" si="241"/>
        <v>0</v>
      </c>
      <c r="DY251" s="169">
        <f t="shared" si="241"/>
        <v>0</v>
      </c>
      <c r="DZ251" s="169">
        <f t="shared" si="241"/>
        <v>0</v>
      </c>
      <c r="EA251" s="169">
        <f t="shared" si="241"/>
        <v>0</v>
      </c>
      <c r="EB251" s="169">
        <f t="shared" si="241"/>
        <v>0</v>
      </c>
      <c r="EC251" s="169">
        <f t="shared" si="241"/>
        <v>0</v>
      </c>
      <c r="ED251" s="169">
        <f t="shared" si="241"/>
        <v>0</v>
      </c>
      <c r="EE251" s="169">
        <f t="shared" si="241"/>
        <v>0</v>
      </c>
      <c r="EF251" s="169">
        <f t="shared" si="241"/>
        <v>0</v>
      </c>
      <c r="EG251" s="169">
        <f t="shared" si="216"/>
        <v>0</v>
      </c>
      <c r="EH251" s="169">
        <f t="shared" si="216"/>
        <v>0</v>
      </c>
      <c r="EI251" s="169">
        <f t="shared" si="216"/>
        <v>0</v>
      </c>
      <c r="EJ251" s="169">
        <f t="shared" si="216"/>
        <v>0</v>
      </c>
      <c r="EK251" s="169">
        <f t="shared" si="216"/>
        <v>0</v>
      </c>
      <c r="EL251" s="169">
        <f t="shared" si="216"/>
        <v>0</v>
      </c>
      <c r="EM251" s="169">
        <f t="shared" si="216"/>
        <v>0</v>
      </c>
      <c r="EN251" s="169">
        <f t="shared" si="216"/>
        <v>0</v>
      </c>
      <c r="EP251" s="169">
        <f t="shared" si="211"/>
        <v>0</v>
      </c>
      <c r="EQ251" s="169">
        <f t="shared" si="211"/>
        <v>0</v>
      </c>
      <c r="ER251" s="169">
        <f t="shared" si="211"/>
        <v>0</v>
      </c>
      <c r="ES251" s="169">
        <f t="shared" si="211"/>
        <v>0</v>
      </c>
      <c r="ET251" s="169">
        <f t="shared" si="211"/>
        <v>0</v>
      </c>
      <c r="EU251" s="169">
        <f t="shared" si="211"/>
        <v>0</v>
      </c>
      <c r="EV251" s="169">
        <f t="shared" si="211"/>
        <v>0</v>
      </c>
      <c r="EW251" s="169">
        <f t="shared" si="211"/>
        <v>0</v>
      </c>
      <c r="EX251" s="169">
        <f t="shared" si="211"/>
        <v>0</v>
      </c>
      <c r="EY251" s="169">
        <f t="shared" si="211"/>
        <v>0</v>
      </c>
      <c r="EZ251" s="169">
        <f t="shared" si="211"/>
        <v>0</v>
      </c>
      <c r="FA251" s="169">
        <f t="shared" si="211"/>
        <v>0</v>
      </c>
      <c r="FB251" s="169">
        <f t="shared" si="211"/>
        <v>0</v>
      </c>
      <c r="FC251" s="169">
        <f t="shared" si="211"/>
        <v>0</v>
      </c>
      <c r="FD251" s="169">
        <f t="shared" si="211"/>
        <v>0</v>
      </c>
      <c r="FE251" s="169">
        <f>IF($I251=FE$3,$Y251,0)</f>
        <v>0</v>
      </c>
      <c r="FF251" s="169">
        <f t="shared" si="217"/>
        <v>0</v>
      </c>
      <c r="FG251" s="169">
        <f t="shared" si="217"/>
        <v>0</v>
      </c>
      <c r="FH251" s="169">
        <f t="shared" si="217"/>
        <v>0</v>
      </c>
      <c r="FI251" s="169">
        <f t="shared" si="217"/>
        <v>0</v>
      </c>
      <c r="FJ251" s="169">
        <f t="shared" si="217"/>
        <v>0</v>
      </c>
      <c r="FK251" s="169">
        <f t="shared" si="217"/>
        <v>0</v>
      </c>
      <c r="FL251" s="169">
        <f t="shared" si="217"/>
        <v>0</v>
      </c>
      <c r="FM251" s="169">
        <f t="shared" si="217"/>
        <v>0</v>
      </c>
      <c r="FO251" s="169">
        <f t="shared" si="212"/>
        <v>0</v>
      </c>
      <c r="FP251" s="169">
        <f t="shared" si="212"/>
        <v>0</v>
      </c>
      <c r="FQ251" s="169">
        <f t="shared" si="212"/>
        <v>0</v>
      </c>
      <c r="FR251" s="169">
        <f t="shared" si="212"/>
        <v>0</v>
      </c>
      <c r="FS251" s="169">
        <f t="shared" si="212"/>
        <v>0</v>
      </c>
      <c r="FT251" s="169">
        <f t="shared" si="212"/>
        <v>0</v>
      </c>
      <c r="FU251" s="169">
        <f t="shared" si="212"/>
        <v>0</v>
      </c>
      <c r="FV251" s="169">
        <f t="shared" si="212"/>
        <v>0</v>
      </c>
      <c r="FW251" s="169">
        <f t="shared" si="212"/>
        <v>0</v>
      </c>
      <c r="FX251" s="169">
        <f t="shared" si="212"/>
        <v>0</v>
      </c>
      <c r="FY251" s="169">
        <f t="shared" si="212"/>
        <v>0</v>
      </c>
      <c r="FZ251" s="169">
        <f t="shared" si="212"/>
        <v>0</v>
      </c>
      <c r="GA251" s="169">
        <f t="shared" si="212"/>
        <v>0</v>
      </c>
      <c r="GB251" s="169">
        <f t="shared" si="212"/>
        <v>0</v>
      </c>
      <c r="GC251" s="169">
        <f t="shared" si="212"/>
        <v>0</v>
      </c>
      <c r="GD251" s="169">
        <f>IF($I251=GD$3,$L251,0)</f>
        <v>0</v>
      </c>
      <c r="GE251" s="169">
        <f t="shared" si="218"/>
        <v>0</v>
      </c>
      <c r="GF251" s="169">
        <f t="shared" si="218"/>
        <v>0</v>
      </c>
      <c r="GG251" s="169">
        <f t="shared" si="218"/>
        <v>0</v>
      </c>
      <c r="GH251" s="169">
        <f t="shared" si="218"/>
        <v>0</v>
      </c>
      <c r="GI251" s="169">
        <f t="shared" si="218"/>
        <v>0</v>
      </c>
      <c r="GJ251" s="169">
        <f t="shared" si="218"/>
        <v>0</v>
      </c>
      <c r="GK251" s="169">
        <f t="shared" si="218"/>
        <v>0</v>
      </c>
      <c r="GL251" s="169">
        <f t="shared" si="218"/>
        <v>0</v>
      </c>
    </row>
    <row r="252" spans="1:194" s="169" customFormat="1" ht="15" hidden="1">
      <c r="A252" s="499"/>
      <c r="B252" s="499"/>
      <c r="D252" s="672"/>
      <c r="E252" s="450"/>
      <c r="F252" s="450"/>
      <c r="G252" s="450"/>
      <c r="H252" s="500"/>
      <c r="I252" s="452"/>
      <c r="J252" s="453"/>
      <c r="K252" s="453"/>
      <c r="L252" s="450"/>
      <c r="M252" s="450"/>
      <c r="N252" s="454"/>
      <c r="O252" s="455">
        <f t="shared" si="225"/>
        <v>0</v>
      </c>
      <c r="P252" s="456"/>
      <c r="Q252" s="457">
        <f t="shared" si="226"/>
        <v>0</v>
      </c>
      <c r="R252" s="457">
        <f t="shared" si="227"/>
        <v>0</v>
      </c>
      <c r="S252" s="458" t="e">
        <f>#REF!</f>
        <v>#REF!</v>
      </c>
      <c r="T252" s="458">
        <v>375</v>
      </c>
      <c r="U252" s="458" t="e">
        <f t="shared" si="228"/>
        <v>#REF!</v>
      </c>
      <c r="V252" s="459"/>
      <c r="W252" s="459"/>
      <c r="X252" s="460">
        <f t="shared" si="229"/>
        <v>0</v>
      </c>
      <c r="Y252" s="461">
        <f t="shared" si="232"/>
        <v>0</v>
      </c>
      <c r="Z252" s="510"/>
      <c r="AA252" s="463"/>
      <c r="AB252" s="464"/>
      <c r="AC252" s="464"/>
      <c r="AD252" s="464"/>
      <c r="AE252" s="465"/>
      <c r="AF252" s="466">
        <f t="shared" si="233"/>
        <v>0</v>
      </c>
      <c r="AG252" s="488"/>
      <c r="AH252" s="469"/>
      <c r="AI252" s="469"/>
      <c r="AJ252" s="469"/>
      <c r="AK252" s="469"/>
      <c r="AL252" s="469"/>
      <c r="AM252" s="469"/>
      <c r="AN252" s="469"/>
      <c r="AO252" s="471">
        <f t="shared" si="234"/>
        <v>0</v>
      </c>
      <c r="AP252" s="497"/>
      <c r="AQ252" s="496"/>
      <c r="AR252" s="496"/>
      <c r="AS252" s="496"/>
      <c r="AT252" s="514"/>
      <c r="AU252" s="469"/>
      <c r="AV252" s="469"/>
      <c r="AW252" s="475"/>
      <c r="AX252" s="471">
        <f t="shared" si="235"/>
        <v>0</v>
      </c>
      <c r="AY252" s="497"/>
      <c r="AZ252" s="469"/>
      <c r="BA252" s="469"/>
      <c r="BB252" s="478"/>
      <c r="BC252" s="469"/>
      <c r="BD252" s="469"/>
      <c r="BE252" s="469"/>
      <c r="BF252" s="475"/>
      <c r="BG252" s="479">
        <f t="shared" si="213"/>
        <v>0</v>
      </c>
      <c r="BH252" s="480"/>
      <c r="BI252" s="481"/>
      <c r="BJ252" s="481"/>
      <c r="BK252" s="481"/>
      <c r="BL252" s="482"/>
      <c r="BM252" s="481"/>
      <c r="BN252" s="481"/>
      <c r="BO252" s="483"/>
      <c r="BP252" s="482">
        <f t="shared" si="194"/>
        <v>0</v>
      </c>
      <c r="BQ252" s="479">
        <f t="shared" si="214"/>
        <v>0</v>
      </c>
      <c r="BR252" s="480"/>
      <c r="BS252" s="481"/>
      <c r="BT252" s="481"/>
      <c r="BU252" s="481"/>
      <c r="BV252" s="482" t="str">
        <f t="shared" si="206"/>
        <v/>
      </c>
      <c r="BW252" s="481"/>
      <c r="BX252" s="481"/>
      <c r="BY252" s="483"/>
      <c r="BZ252" s="482">
        <f t="shared" si="219"/>
        <v>0</v>
      </c>
      <c r="CA252" s="479">
        <f t="shared" si="236"/>
        <v>0</v>
      </c>
      <c r="CB252" s="638"/>
      <c r="CC252" s="469"/>
      <c r="CD252" s="469"/>
      <c r="CE252" s="469"/>
      <c r="CF252" s="469"/>
      <c r="CG252" s="481"/>
      <c r="CH252" s="481"/>
      <c r="CI252" s="469"/>
      <c r="CJ252" s="485">
        <f t="shared" si="237"/>
        <v>0</v>
      </c>
      <c r="CK252" s="486">
        <f t="shared" si="230"/>
        <v>0</v>
      </c>
      <c r="CL252" s="479">
        <f t="shared" si="238"/>
        <v>0</v>
      </c>
      <c r="CM252" s="497"/>
      <c r="CN252" s="469"/>
      <c r="CO252" s="469"/>
      <c r="CP252" s="469"/>
      <c r="CQ252" s="469"/>
      <c r="CR252" s="469"/>
      <c r="CS252" s="471">
        <f t="shared" si="239"/>
        <v>0</v>
      </c>
      <c r="CT252" s="488"/>
      <c r="CU252" s="469"/>
      <c r="CV252" s="469"/>
      <c r="CW252" s="469"/>
      <c r="CX252" s="489"/>
      <c r="CY252" s="490"/>
      <c r="CZ252" s="491">
        <f t="shared" si="240"/>
        <v>0</v>
      </c>
      <c r="DA252" s="491">
        <f t="shared" si="220"/>
        <v>0</v>
      </c>
      <c r="DB252" s="491">
        <f t="shared" si="191"/>
        <v>0</v>
      </c>
      <c r="DC252" s="493">
        <f t="shared" si="221"/>
        <v>0</v>
      </c>
      <c r="DD252" s="494">
        <f t="shared" si="210"/>
        <v>0</v>
      </c>
      <c r="DE252" s="494">
        <f t="shared" si="209"/>
        <v>0</v>
      </c>
      <c r="DF252" s="494">
        <f t="shared" si="201"/>
        <v>0</v>
      </c>
      <c r="DG252" s="494">
        <f t="shared" si="222"/>
        <v>0</v>
      </c>
      <c r="DH252" s="494">
        <f t="shared" si="223"/>
        <v>0</v>
      </c>
      <c r="DI252" s="494">
        <f t="shared" si="202"/>
        <v>0</v>
      </c>
      <c r="DJ252" s="494">
        <f t="shared" si="224"/>
        <v>0</v>
      </c>
      <c r="DK252" s="494">
        <f t="shared" si="231"/>
        <v>0</v>
      </c>
      <c r="DL252" s="479">
        <f t="shared" si="215"/>
        <v>0</v>
      </c>
      <c r="DQ252" s="169">
        <f t="shared" si="241"/>
        <v>0</v>
      </c>
      <c r="DR252" s="169">
        <f t="shared" si="241"/>
        <v>0</v>
      </c>
      <c r="DS252" s="169">
        <f t="shared" si="241"/>
        <v>0</v>
      </c>
      <c r="DT252" s="169">
        <f t="shared" si="241"/>
        <v>0</v>
      </c>
      <c r="DU252" s="169">
        <f t="shared" si="241"/>
        <v>0</v>
      </c>
      <c r="DV252" s="169">
        <f t="shared" si="241"/>
        <v>0</v>
      </c>
      <c r="DW252" s="169">
        <f t="shared" si="241"/>
        <v>0</v>
      </c>
      <c r="DX252" s="169">
        <f t="shared" si="241"/>
        <v>0</v>
      </c>
      <c r="DY252" s="169">
        <f t="shared" si="241"/>
        <v>0</v>
      </c>
      <c r="DZ252" s="169">
        <f t="shared" si="241"/>
        <v>0</v>
      </c>
      <c r="EA252" s="169">
        <f t="shared" si="241"/>
        <v>0</v>
      </c>
      <c r="EB252" s="169">
        <f t="shared" si="241"/>
        <v>0</v>
      </c>
      <c r="EC252" s="169">
        <f t="shared" si="241"/>
        <v>0</v>
      </c>
      <c r="ED252" s="169">
        <f t="shared" si="241"/>
        <v>0</v>
      </c>
      <c r="EE252" s="169">
        <f t="shared" si="241"/>
        <v>0</v>
      </c>
      <c r="EF252" s="169">
        <f t="shared" si="241"/>
        <v>0</v>
      </c>
      <c r="EG252" s="169">
        <f t="shared" si="216"/>
        <v>0</v>
      </c>
      <c r="EH252" s="169">
        <f t="shared" si="216"/>
        <v>0</v>
      </c>
      <c r="EI252" s="169">
        <f t="shared" si="216"/>
        <v>0</v>
      </c>
      <c r="EJ252" s="169">
        <f t="shared" si="216"/>
        <v>0</v>
      </c>
      <c r="EK252" s="169">
        <f t="shared" si="216"/>
        <v>0</v>
      </c>
      <c r="EL252" s="169">
        <f t="shared" si="216"/>
        <v>0</v>
      </c>
      <c r="EM252" s="169">
        <f t="shared" si="216"/>
        <v>0</v>
      </c>
      <c r="EN252" s="169">
        <f t="shared" si="216"/>
        <v>0</v>
      </c>
      <c r="EP252" s="169">
        <f t="shared" ref="EP252:FE267" si="242">IF($I252=EP$3,$Y252,0)</f>
        <v>0</v>
      </c>
      <c r="EQ252" s="169">
        <f t="shared" si="242"/>
        <v>0</v>
      </c>
      <c r="ER252" s="169">
        <f t="shared" si="242"/>
        <v>0</v>
      </c>
      <c r="ES252" s="169">
        <f t="shared" si="242"/>
        <v>0</v>
      </c>
      <c r="ET252" s="169">
        <f t="shared" si="242"/>
        <v>0</v>
      </c>
      <c r="EU252" s="169">
        <f t="shared" si="242"/>
        <v>0</v>
      </c>
      <c r="EV252" s="169">
        <f t="shared" si="242"/>
        <v>0</v>
      </c>
      <c r="EW252" s="169">
        <f t="shared" si="242"/>
        <v>0</v>
      </c>
      <c r="EX252" s="169">
        <f t="shared" si="242"/>
        <v>0</v>
      </c>
      <c r="EY252" s="169">
        <f t="shared" si="242"/>
        <v>0</v>
      </c>
      <c r="EZ252" s="169">
        <f t="shared" si="242"/>
        <v>0</v>
      </c>
      <c r="FA252" s="169">
        <f t="shared" si="242"/>
        <v>0</v>
      </c>
      <c r="FB252" s="169">
        <f t="shared" si="242"/>
        <v>0</v>
      </c>
      <c r="FC252" s="169">
        <f t="shared" si="242"/>
        <v>0</v>
      </c>
      <c r="FD252" s="169">
        <f t="shared" si="242"/>
        <v>0</v>
      </c>
      <c r="FE252" s="169">
        <f t="shared" si="242"/>
        <v>0</v>
      </c>
      <c r="FF252" s="169">
        <f t="shared" si="217"/>
        <v>0</v>
      </c>
      <c r="FG252" s="169">
        <f t="shared" si="217"/>
        <v>0</v>
      </c>
      <c r="FH252" s="169">
        <f t="shared" si="217"/>
        <v>0</v>
      </c>
      <c r="FI252" s="169">
        <f t="shared" si="217"/>
        <v>0</v>
      </c>
      <c r="FJ252" s="169">
        <f t="shared" si="217"/>
        <v>0</v>
      </c>
      <c r="FK252" s="169">
        <f t="shared" si="217"/>
        <v>0</v>
      </c>
      <c r="FL252" s="169">
        <f t="shared" si="217"/>
        <v>0</v>
      </c>
      <c r="FM252" s="169">
        <f t="shared" si="217"/>
        <v>0</v>
      </c>
      <c r="FO252" s="169">
        <f t="shared" ref="FO252:GD267" si="243">IF($I252=FO$3,$L252,0)</f>
        <v>0</v>
      </c>
      <c r="FP252" s="169">
        <f t="shared" si="243"/>
        <v>0</v>
      </c>
      <c r="FQ252" s="169">
        <f t="shared" si="243"/>
        <v>0</v>
      </c>
      <c r="FR252" s="169">
        <f t="shared" si="243"/>
        <v>0</v>
      </c>
      <c r="FS252" s="169">
        <f t="shared" si="243"/>
        <v>0</v>
      </c>
      <c r="FT252" s="169">
        <f t="shared" si="243"/>
        <v>0</v>
      </c>
      <c r="FU252" s="169">
        <f t="shared" si="243"/>
        <v>0</v>
      </c>
      <c r="FV252" s="169">
        <f t="shared" si="243"/>
        <v>0</v>
      </c>
      <c r="FW252" s="169">
        <f t="shared" si="243"/>
        <v>0</v>
      </c>
      <c r="FX252" s="169">
        <f t="shared" si="243"/>
        <v>0</v>
      </c>
      <c r="FY252" s="169">
        <f t="shared" si="243"/>
        <v>0</v>
      </c>
      <c r="FZ252" s="169">
        <f t="shared" si="243"/>
        <v>0</v>
      </c>
      <c r="GA252" s="169">
        <f t="shared" si="243"/>
        <v>0</v>
      </c>
      <c r="GB252" s="169">
        <f t="shared" si="243"/>
        <v>0</v>
      </c>
      <c r="GC252" s="169">
        <f t="shared" si="243"/>
        <v>0</v>
      </c>
      <c r="GD252" s="169">
        <f t="shared" si="243"/>
        <v>0</v>
      </c>
      <c r="GE252" s="169">
        <f t="shared" si="218"/>
        <v>0</v>
      </c>
      <c r="GF252" s="169">
        <f t="shared" si="218"/>
        <v>0</v>
      </c>
      <c r="GG252" s="169">
        <f t="shared" si="218"/>
        <v>0</v>
      </c>
      <c r="GH252" s="169">
        <f t="shared" si="218"/>
        <v>0</v>
      </c>
      <c r="GI252" s="169">
        <f t="shared" si="218"/>
        <v>0</v>
      </c>
      <c r="GJ252" s="169">
        <f t="shared" si="218"/>
        <v>0</v>
      </c>
      <c r="GK252" s="169">
        <f t="shared" si="218"/>
        <v>0</v>
      </c>
      <c r="GL252" s="169">
        <f t="shared" si="218"/>
        <v>0</v>
      </c>
    </row>
    <row r="253" spans="1:194" s="169" customFormat="1" ht="15" hidden="1">
      <c r="A253" s="499"/>
      <c r="B253" s="499"/>
      <c r="D253" s="672"/>
      <c r="E253" s="450"/>
      <c r="F253" s="450"/>
      <c r="G253" s="450"/>
      <c r="H253" s="500"/>
      <c r="I253" s="452"/>
      <c r="J253" s="453"/>
      <c r="K253" s="453"/>
      <c r="L253" s="450"/>
      <c r="M253" s="450"/>
      <c r="N253" s="454"/>
      <c r="O253" s="455">
        <f t="shared" si="225"/>
        <v>0</v>
      </c>
      <c r="P253" s="456"/>
      <c r="Q253" s="457">
        <f t="shared" si="226"/>
        <v>0</v>
      </c>
      <c r="R253" s="457">
        <f t="shared" si="227"/>
        <v>0</v>
      </c>
      <c r="S253" s="458" t="e">
        <f>#REF!</f>
        <v>#REF!</v>
      </c>
      <c r="T253" s="458">
        <v>376</v>
      </c>
      <c r="U253" s="458" t="e">
        <f t="shared" si="228"/>
        <v>#REF!</v>
      </c>
      <c r="V253" s="459"/>
      <c r="W253" s="459"/>
      <c r="X253" s="460">
        <f t="shared" si="229"/>
        <v>0</v>
      </c>
      <c r="Y253" s="461">
        <f t="shared" si="232"/>
        <v>0</v>
      </c>
      <c r="Z253" s="510"/>
      <c r="AA253" s="463"/>
      <c r="AB253" s="464"/>
      <c r="AC253" s="464"/>
      <c r="AD253" s="464"/>
      <c r="AE253" s="465"/>
      <c r="AF253" s="466">
        <f t="shared" si="233"/>
        <v>0</v>
      </c>
      <c r="AG253" s="488"/>
      <c r="AH253" s="469"/>
      <c r="AI253" s="469"/>
      <c r="AJ253" s="469"/>
      <c r="AK253" s="469"/>
      <c r="AL253" s="469"/>
      <c r="AM253" s="469"/>
      <c r="AN253" s="469"/>
      <c r="AO253" s="471">
        <f t="shared" si="234"/>
        <v>0</v>
      </c>
      <c r="AP253" s="497"/>
      <c r="AQ253" s="496"/>
      <c r="AR253" s="496"/>
      <c r="AS253" s="496"/>
      <c r="AT253" s="514"/>
      <c r="AU253" s="469"/>
      <c r="AV253" s="469"/>
      <c r="AW253" s="475"/>
      <c r="AX253" s="471">
        <f t="shared" si="235"/>
        <v>0</v>
      </c>
      <c r="AY253" s="497"/>
      <c r="AZ253" s="469"/>
      <c r="BA253" s="469"/>
      <c r="BB253" s="478"/>
      <c r="BC253" s="469"/>
      <c r="BD253" s="469"/>
      <c r="BE253" s="469"/>
      <c r="BF253" s="475"/>
      <c r="BG253" s="479">
        <f t="shared" si="213"/>
        <v>0</v>
      </c>
      <c r="BH253" s="480"/>
      <c r="BI253" s="481"/>
      <c r="BJ253" s="481"/>
      <c r="BK253" s="481"/>
      <c r="BL253" s="482"/>
      <c r="BM253" s="481"/>
      <c r="BN253" s="481"/>
      <c r="BO253" s="483"/>
      <c r="BP253" s="482">
        <f t="shared" si="194"/>
        <v>0</v>
      </c>
      <c r="BQ253" s="479">
        <f t="shared" si="214"/>
        <v>0</v>
      </c>
      <c r="BR253" s="480"/>
      <c r="BS253" s="481"/>
      <c r="BT253" s="481"/>
      <c r="BU253" s="481"/>
      <c r="BV253" s="482" t="str">
        <f t="shared" si="206"/>
        <v/>
      </c>
      <c r="BW253" s="481"/>
      <c r="BX253" s="481"/>
      <c r="BY253" s="483"/>
      <c r="BZ253" s="482">
        <f t="shared" si="219"/>
        <v>0</v>
      </c>
      <c r="CA253" s="479">
        <f t="shared" si="236"/>
        <v>0</v>
      </c>
      <c r="CB253" s="638"/>
      <c r="CC253" s="469"/>
      <c r="CD253" s="469"/>
      <c r="CE253" s="469"/>
      <c r="CF253" s="469"/>
      <c r="CG253" s="481"/>
      <c r="CH253" s="481"/>
      <c r="CI253" s="469"/>
      <c r="CJ253" s="485">
        <f t="shared" si="237"/>
        <v>0</v>
      </c>
      <c r="CK253" s="486">
        <f t="shared" si="230"/>
        <v>0</v>
      </c>
      <c r="CL253" s="479">
        <f t="shared" si="238"/>
        <v>0</v>
      </c>
      <c r="CM253" s="497"/>
      <c r="CN253" s="469"/>
      <c r="CO253" s="469"/>
      <c r="CP253" s="469"/>
      <c r="CQ253" s="469"/>
      <c r="CR253" s="469"/>
      <c r="CS253" s="471">
        <f t="shared" si="239"/>
        <v>0</v>
      </c>
      <c r="CT253" s="488"/>
      <c r="CU253" s="469"/>
      <c r="CV253" s="469"/>
      <c r="CW253" s="469"/>
      <c r="CX253" s="489"/>
      <c r="CY253" s="490"/>
      <c r="CZ253" s="491">
        <f t="shared" si="240"/>
        <v>0</v>
      </c>
      <c r="DA253" s="491">
        <f t="shared" si="220"/>
        <v>0</v>
      </c>
      <c r="DB253" s="491">
        <f t="shared" si="191"/>
        <v>0</v>
      </c>
      <c r="DC253" s="493">
        <f t="shared" si="221"/>
        <v>0</v>
      </c>
      <c r="DD253" s="494">
        <f t="shared" si="210"/>
        <v>0</v>
      </c>
      <c r="DE253" s="494">
        <f t="shared" si="209"/>
        <v>0</v>
      </c>
      <c r="DF253" s="494">
        <f t="shared" si="201"/>
        <v>0</v>
      </c>
      <c r="DG253" s="494">
        <f t="shared" si="222"/>
        <v>0</v>
      </c>
      <c r="DH253" s="494">
        <f t="shared" si="223"/>
        <v>0</v>
      </c>
      <c r="DI253" s="494">
        <f t="shared" si="202"/>
        <v>0</v>
      </c>
      <c r="DJ253" s="494">
        <f t="shared" si="224"/>
        <v>0</v>
      </c>
      <c r="DK253" s="494">
        <f t="shared" si="231"/>
        <v>0</v>
      </c>
      <c r="DL253" s="479">
        <f t="shared" si="215"/>
        <v>0</v>
      </c>
      <c r="DQ253" s="169">
        <f t="shared" si="241"/>
        <v>0</v>
      </c>
      <c r="DR253" s="169">
        <f t="shared" si="241"/>
        <v>0</v>
      </c>
      <c r="DS253" s="169">
        <f t="shared" si="241"/>
        <v>0</v>
      </c>
      <c r="DT253" s="169">
        <f t="shared" si="241"/>
        <v>0</v>
      </c>
      <c r="DU253" s="169">
        <f t="shared" si="241"/>
        <v>0</v>
      </c>
      <c r="DV253" s="169">
        <f t="shared" si="241"/>
        <v>0</v>
      </c>
      <c r="DW253" s="169">
        <f t="shared" si="241"/>
        <v>0</v>
      </c>
      <c r="DX253" s="169">
        <f t="shared" si="241"/>
        <v>0</v>
      </c>
      <c r="DY253" s="169">
        <f t="shared" si="241"/>
        <v>0</v>
      </c>
      <c r="DZ253" s="169">
        <f t="shared" si="241"/>
        <v>0</v>
      </c>
      <c r="EA253" s="169">
        <f t="shared" si="241"/>
        <v>0</v>
      </c>
      <c r="EB253" s="169">
        <f t="shared" si="241"/>
        <v>0</v>
      </c>
      <c r="EC253" s="169">
        <f t="shared" si="241"/>
        <v>0</v>
      </c>
      <c r="ED253" s="169">
        <f t="shared" si="241"/>
        <v>0</v>
      </c>
      <c r="EE253" s="169">
        <f t="shared" si="241"/>
        <v>0</v>
      </c>
      <c r="EF253" s="169">
        <f t="shared" si="241"/>
        <v>0</v>
      </c>
      <c r="EG253" s="169">
        <f t="shared" si="216"/>
        <v>0</v>
      </c>
      <c r="EH253" s="169">
        <f t="shared" si="216"/>
        <v>0</v>
      </c>
      <c r="EI253" s="169">
        <f t="shared" si="216"/>
        <v>0</v>
      </c>
      <c r="EJ253" s="169">
        <f t="shared" si="216"/>
        <v>0</v>
      </c>
      <c r="EK253" s="169">
        <f t="shared" si="216"/>
        <v>0</v>
      </c>
      <c r="EL253" s="169">
        <f t="shared" si="216"/>
        <v>0</v>
      </c>
      <c r="EM253" s="169">
        <f t="shared" si="216"/>
        <v>0</v>
      </c>
      <c r="EN253" s="169">
        <f t="shared" si="216"/>
        <v>0</v>
      </c>
      <c r="EP253" s="169">
        <f t="shared" si="242"/>
        <v>0</v>
      </c>
      <c r="EQ253" s="169">
        <f t="shared" si="242"/>
        <v>0</v>
      </c>
      <c r="ER253" s="169">
        <f t="shared" si="242"/>
        <v>0</v>
      </c>
      <c r="ES253" s="169">
        <f t="shared" si="242"/>
        <v>0</v>
      </c>
      <c r="ET253" s="169">
        <f t="shared" si="242"/>
        <v>0</v>
      </c>
      <c r="EU253" s="169">
        <f t="shared" si="242"/>
        <v>0</v>
      </c>
      <c r="EV253" s="169">
        <f t="shared" si="242"/>
        <v>0</v>
      </c>
      <c r="EW253" s="169">
        <f t="shared" si="242"/>
        <v>0</v>
      </c>
      <c r="EX253" s="169">
        <f t="shared" si="242"/>
        <v>0</v>
      </c>
      <c r="EY253" s="169">
        <f t="shared" si="242"/>
        <v>0</v>
      </c>
      <c r="EZ253" s="169">
        <f t="shared" si="242"/>
        <v>0</v>
      </c>
      <c r="FA253" s="169">
        <f t="shared" si="242"/>
        <v>0</v>
      </c>
      <c r="FB253" s="169">
        <f t="shared" si="242"/>
        <v>0</v>
      </c>
      <c r="FC253" s="169">
        <f t="shared" si="242"/>
        <v>0</v>
      </c>
      <c r="FD253" s="169">
        <f t="shared" si="242"/>
        <v>0</v>
      </c>
      <c r="FE253" s="169">
        <f t="shared" si="242"/>
        <v>0</v>
      </c>
      <c r="FF253" s="169">
        <f t="shared" si="217"/>
        <v>0</v>
      </c>
      <c r="FG253" s="169">
        <f t="shared" si="217"/>
        <v>0</v>
      </c>
      <c r="FH253" s="169">
        <f t="shared" si="217"/>
        <v>0</v>
      </c>
      <c r="FI253" s="169">
        <f t="shared" si="217"/>
        <v>0</v>
      </c>
      <c r="FJ253" s="169">
        <f t="shared" si="217"/>
        <v>0</v>
      </c>
      <c r="FK253" s="169">
        <f t="shared" si="217"/>
        <v>0</v>
      </c>
      <c r="FL253" s="169">
        <f t="shared" si="217"/>
        <v>0</v>
      </c>
      <c r="FM253" s="169">
        <f t="shared" si="217"/>
        <v>0</v>
      </c>
      <c r="FO253" s="169">
        <f t="shared" si="243"/>
        <v>0</v>
      </c>
      <c r="FP253" s="169">
        <f t="shared" si="243"/>
        <v>0</v>
      </c>
      <c r="FQ253" s="169">
        <f t="shared" si="243"/>
        <v>0</v>
      </c>
      <c r="FR253" s="169">
        <f t="shared" si="243"/>
        <v>0</v>
      </c>
      <c r="FS253" s="169">
        <f t="shared" si="243"/>
        <v>0</v>
      </c>
      <c r="FT253" s="169">
        <f t="shared" si="243"/>
        <v>0</v>
      </c>
      <c r="FU253" s="169">
        <f t="shared" si="243"/>
        <v>0</v>
      </c>
      <c r="FV253" s="169">
        <f t="shared" si="243"/>
        <v>0</v>
      </c>
      <c r="FW253" s="169">
        <f t="shared" si="243"/>
        <v>0</v>
      </c>
      <c r="FX253" s="169">
        <f t="shared" si="243"/>
        <v>0</v>
      </c>
      <c r="FY253" s="169">
        <f t="shared" si="243"/>
        <v>0</v>
      </c>
      <c r="FZ253" s="169">
        <f t="shared" si="243"/>
        <v>0</v>
      </c>
      <c r="GA253" s="169">
        <f t="shared" si="243"/>
        <v>0</v>
      </c>
      <c r="GB253" s="169">
        <f t="shared" si="243"/>
        <v>0</v>
      </c>
      <c r="GC253" s="169">
        <f t="shared" si="243"/>
        <v>0</v>
      </c>
      <c r="GD253" s="169">
        <f t="shared" si="243"/>
        <v>0</v>
      </c>
      <c r="GE253" s="169">
        <f t="shared" si="218"/>
        <v>0</v>
      </c>
      <c r="GF253" s="169">
        <f t="shared" si="218"/>
        <v>0</v>
      </c>
      <c r="GG253" s="169">
        <f t="shared" si="218"/>
        <v>0</v>
      </c>
      <c r="GH253" s="169">
        <f t="shared" si="218"/>
        <v>0</v>
      </c>
      <c r="GI253" s="169">
        <f t="shared" si="218"/>
        <v>0</v>
      </c>
      <c r="GJ253" s="169">
        <f t="shared" si="218"/>
        <v>0</v>
      </c>
      <c r="GK253" s="169">
        <f t="shared" si="218"/>
        <v>0</v>
      </c>
      <c r="GL253" s="169">
        <f t="shared" si="218"/>
        <v>0</v>
      </c>
    </row>
    <row r="254" spans="1:194" s="169" customFormat="1" ht="15" hidden="1">
      <c r="A254" s="499"/>
      <c r="B254" s="499"/>
      <c r="D254" s="672"/>
      <c r="E254" s="450"/>
      <c r="F254" s="450"/>
      <c r="G254" s="450"/>
      <c r="H254" s="500"/>
      <c r="I254" s="452"/>
      <c r="J254" s="453"/>
      <c r="K254" s="453"/>
      <c r="L254" s="450"/>
      <c r="M254" s="450"/>
      <c r="N254" s="454"/>
      <c r="O254" s="455">
        <f t="shared" si="225"/>
        <v>0</v>
      </c>
      <c r="P254" s="456"/>
      <c r="Q254" s="457">
        <f t="shared" si="226"/>
        <v>0</v>
      </c>
      <c r="R254" s="457">
        <f t="shared" si="227"/>
        <v>0</v>
      </c>
      <c r="S254" s="458" t="e">
        <f>#REF!</f>
        <v>#REF!</v>
      </c>
      <c r="T254" s="458">
        <v>377</v>
      </c>
      <c r="U254" s="458" t="e">
        <f t="shared" si="228"/>
        <v>#REF!</v>
      </c>
      <c r="V254" s="459"/>
      <c r="W254" s="459"/>
      <c r="X254" s="460">
        <f t="shared" si="229"/>
        <v>0</v>
      </c>
      <c r="Y254" s="461">
        <f t="shared" si="232"/>
        <v>0</v>
      </c>
      <c r="Z254" s="510"/>
      <c r="AA254" s="463"/>
      <c r="AB254" s="464"/>
      <c r="AC254" s="464"/>
      <c r="AD254" s="464"/>
      <c r="AE254" s="465"/>
      <c r="AF254" s="466">
        <f t="shared" si="233"/>
        <v>0</v>
      </c>
      <c r="AG254" s="488"/>
      <c r="AH254" s="469"/>
      <c r="AI254" s="469"/>
      <c r="AJ254" s="469"/>
      <c r="AK254" s="469"/>
      <c r="AL254" s="469"/>
      <c r="AM254" s="469"/>
      <c r="AN254" s="469"/>
      <c r="AO254" s="471">
        <f t="shared" si="234"/>
        <v>0</v>
      </c>
      <c r="AP254" s="497"/>
      <c r="AQ254" s="496"/>
      <c r="AR254" s="496"/>
      <c r="AS254" s="496"/>
      <c r="AT254" s="514"/>
      <c r="AU254" s="469"/>
      <c r="AV254" s="469"/>
      <c r="AW254" s="475"/>
      <c r="AX254" s="471">
        <f t="shared" si="235"/>
        <v>0</v>
      </c>
      <c r="AY254" s="497"/>
      <c r="AZ254" s="469"/>
      <c r="BA254" s="469"/>
      <c r="BB254" s="478"/>
      <c r="BC254" s="469"/>
      <c r="BD254" s="469"/>
      <c r="BE254" s="469"/>
      <c r="BF254" s="475"/>
      <c r="BG254" s="479">
        <f t="shared" si="213"/>
        <v>0</v>
      </c>
      <c r="BH254" s="480"/>
      <c r="BI254" s="481"/>
      <c r="BJ254" s="481"/>
      <c r="BK254" s="481"/>
      <c r="BL254" s="482"/>
      <c r="BM254" s="481"/>
      <c r="BN254" s="481"/>
      <c r="BO254" s="483"/>
      <c r="BP254" s="482">
        <f t="shared" si="194"/>
        <v>0</v>
      </c>
      <c r="BQ254" s="479">
        <f t="shared" si="214"/>
        <v>0</v>
      </c>
      <c r="BR254" s="480"/>
      <c r="BS254" s="481"/>
      <c r="BT254" s="481"/>
      <c r="BU254" s="481"/>
      <c r="BV254" s="482" t="str">
        <f t="shared" si="206"/>
        <v/>
      </c>
      <c r="BW254" s="481"/>
      <c r="BX254" s="481"/>
      <c r="BY254" s="483"/>
      <c r="BZ254" s="482">
        <f t="shared" si="219"/>
        <v>0</v>
      </c>
      <c r="CA254" s="479">
        <f t="shared" si="236"/>
        <v>0</v>
      </c>
      <c r="CB254" s="638"/>
      <c r="CC254" s="469"/>
      <c r="CD254" s="469"/>
      <c r="CE254" s="469"/>
      <c r="CF254" s="469"/>
      <c r="CG254" s="481"/>
      <c r="CH254" s="481"/>
      <c r="CI254" s="469"/>
      <c r="CJ254" s="485">
        <f t="shared" si="237"/>
        <v>0</v>
      </c>
      <c r="CK254" s="486">
        <f t="shared" si="230"/>
        <v>0</v>
      </c>
      <c r="CL254" s="479">
        <f t="shared" si="238"/>
        <v>0</v>
      </c>
      <c r="CM254" s="497"/>
      <c r="CN254" s="469"/>
      <c r="CO254" s="469"/>
      <c r="CP254" s="469"/>
      <c r="CQ254" s="469"/>
      <c r="CR254" s="469"/>
      <c r="CS254" s="471">
        <f t="shared" si="239"/>
        <v>0</v>
      </c>
      <c r="CT254" s="488"/>
      <c r="CU254" s="469"/>
      <c r="CV254" s="469"/>
      <c r="CW254" s="469"/>
      <c r="CX254" s="489"/>
      <c r="CY254" s="490"/>
      <c r="CZ254" s="491">
        <f t="shared" si="240"/>
        <v>0</v>
      </c>
      <c r="DA254" s="491">
        <f t="shared" si="220"/>
        <v>0</v>
      </c>
      <c r="DB254" s="491">
        <f t="shared" si="191"/>
        <v>0</v>
      </c>
      <c r="DC254" s="493">
        <f t="shared" si="221"/>
        <v>0</v>
      </c>
      <c r="DD254" s="494">
        <f t="shared" si="210"/>
        <v>0</v>
      </c>
      <c r="DE254" s="494">
        <f t="shared" si="209"/>
        <v>0</v>
      </c>
      <c r="DF254" s="494">
        <f t="shared" si="201"/>
        <v>0</v>
      </c>
      <c r="DG254" s="494">
        <f t="shared" si="222"/>
        <v>0</v>
      </c>
      <c r="DH254" s="494">
        <f t="shared" si="223"/>
        <v>0</v>
      </c>
      <c r="DI254" s="494">
        <f t="shared" si="202"/>
        <v>0</v>
      </c>
      <c r="DJ254" s="494">
        <f t="shared" si="224"/>
        <v>0</v>
      </c>
      <c r="DK254" s="494">
        <f t="shared" si="231"/>
        <v>0</v>
      </c>
      <c r="DL254" s="479">
        <f t="shared" si="215"/>
        <v>0</v>
      </c>
      <c r="DQ254" s="169">
        <f t="shared" si="241"/>
        <v>0</v>
      </c>
      <c r="DR254" s="169">
        <f t="shared" si="241"/>
        <v>0</v>
      </c>
      <c r="DS254" s="169">
        <f t="shared" si="241"/>
        <v>0</v>
      </c>
      <c r="DT254" s="169">
        <f t="shared" si="241"/>
        <v>0</v>
      </c>
      <c r="DU254" s="169">
        <f t="shared" si="241"/>
        <v>0</v>
      </c>
      <c r="DV254" s="169">
        <f t="shared" si="241"/>
        <v>0</v>
      </c>
      <c r="DW254" s="169">
        <f t="shared" si="241"/>
        <v>0</v>
      </c>
      <c r="DX254" s="169">
        <f t="shared" si="241"/>
        <v>0</v>
      </c>
      <c r="DY254" s="169">
        <f t="shared" si="241"/>
        <v>0</v>
      </c>
      <c r="DZ254" s="169">
        <f t="shared" si="241"/>
        <v>0</v>
      </c>
      <c r="EA254" s="169">
        <f t="shared" si="241"/>
        <v>0</v>
      </c>
      <c r="EB254" s="169">
        <f t="shared" si="241"/>
        <v>0</v>
      </c>
      <c r="EC254" s="169">
        <f t="shared" si="241"/>
        <v>0</v>
      </c>
      <c r="ED254" s="169">
        <f t="shared" si="241"/>
        <v>0</v>
      </c>
      <c r="EE254" s="169">
        <f t="shared" si="241"/>
        <v>0</v>
      </c>
      <c r="EF254" s="169">
        <f t="shared" si="241"/>
        <v>0</v>
      </c>
      <c r="EG254" s="169">
        <f t="shared" si="216"/>
        <v>0</v>
      </c>
      <c r="EH254" s="169">
        <f t="shared" si="216"/>
        <v>0</v>
      </c>
      <c r="EI254" s="169">
        <f t="shared" si="216"/>
        <v>0</v>
      </c>
      <c r="EJ254" s="169">
        <f t="shared" si="216"/>
        <v>0</v>
      </c>
      <c r="EK254" s="169">
        <f t="shared" si="216"/>
        <v>0</v>
      </c>
      <c r="EL254" s="169">
        <f t="shared" si="216"/>
        <v>0</v>
      </c>
      <c r="EM254" s="169">
        <f t="shared" si="216"/>
        <v>0</v>
      </c>
      <c r="EN254" s="169">
        <f t="shared" si="216"/>
        <v>0</v>
      </c>
      <c r="EP254" s="169">
        <f t="shared" si="242"/>
        <v>0</v>
      </c>
      <c r="EQ254" s="169">
        <f t="shared" si="242"/>
        <v>0</v>
      </c>
      <c r="ER254" s="169">
        <f t="shared" si="242"/>
        <v>0</v>
      </c>
      <c r="ES254" s="169">
        <f t="shared" si="242"/>
        <v>0</v>
      </c>
      <c r="ET254" s="169">
        <f t="shared" si="242"/>
        <v>0</v>
      </c>
      <c r="EU254" s="169">
        <f t="shared" si="242"/>
        <v>0</v>
      </c>
      <c r="EV254" s="169">
        <f t="shared" si="242"/>
        <v>0</v>
      </c>
      <c r="EW254" s="169">
        <f t="shared" si="242"/>
        <v>0</v>
      </c>
      <c r="EX254" s="169">
        <f t="shared" si="242"/>
        <v>0</v>
      </c>
      <c r="EY254" s="169">
        <f t="shared" si="242"/>
        <v>0</v>
      </c>
      <c r="EZ254" s="169">
        <f t="shared" si="242"/>
        <v>0</v>
      </c>
      <c r="FA254" s="169">
        <f t="shared" si="242"/>
        <v>0</v>
      </c>
      <c r="FB254" s="169">
        <f t="shared" si="242"/>
        <v>0</v>
      </c>
      <c r="FC254" s="169">
        <f t="shared" si="242"/>
        <v>0</v>
      </c>
      <c r="FD254" s="169">
        <f t="shared" si="242"/>
        <v>0</v>
      </c>
      <c r="FE254" s="169">
        <f t="shared" si="242"/>
        <v>0</v>
      </c>
      <c r="FF254" s="169">
        <f t="shared" si="217"/>
        <v>0</v>
      </c>
      <c r="FG254" s="169">
        <f t="shared" si="217"/>
        <v>0</v>
      </c>
      <c r="FH254" s="169">
        <f t="shared" si="217"/>
        <v>0</v>
      </c>
      <c r="FI254" s="169">
        <f t="shared" si="217"/>
        <v>0</v>
      </c>
      <c r="FJ254" s="169">
        <f t="shared" si="217"/>
        <v>0</v>
      </c>
      <c r="FK254" s="169">
        <f t="shared" si="217"/>
        <v>0</v>
      </c>
      <c r="FL254" s="169">
        <f t="shared" si="217"/>
        <v>0</v>
      </c>
      <c r="FM254" s="169">
        <f t="shared" si="217"/>
        <v>0</v>
      </c>
      <c r="FO254" s="169">
        <f t="shared" si="243"/>
        <v>0</v>
      </c>
      <c r="FP254" s="169">
        <f t="shared" si="243"/>
        <v>0</v>
      </c>
      <c r="FQ254" s="169">
        <f t="shared" si="243"/>
        <v>0</v>
      </c>
      <c r="FR254" s="169">
        <f t="shared" si="243"/>
        <v>0</v>
      </c>
      <c r="FS254" s="169">
        <f t="shared" si="243"/>
        <v>0</v>
      </c>
      <c r="FT254" s="169">
        <f t="shared" si="243"/>
        <v>0</v>
      </c>
      <c r="FU254" s="169">
        <f t="shared" si="243"/>
        <v>0</v>
      </c>
      <c r="FV254" s="169">
        <f t="shared" si="243"/>
        <v>0</v>
      </c>
      <c r="FW254" s="169">
        <f t="shared" si="243"/>
        <v>0</v>
      </c>
      <c r="FX254" s="169">
        <f t="shared" si="243"/>
        <v>0</v>
      </c>
      <c r="FY254" s="169">
        <f t="shared" si="243"/>
        <v>0</v>
      </c>
      <c r="FZ254" s="169">
        <f t="shared" si="243"/>
        <v>0</v>
      </c>
      <c r="GA254" s="169">
        <f t="shared" si="243"/>
        <v>0</v>
      </c>
      <c r="GB254" s="169">
        <f t="shared" si="243"/>
        <v>0</v>
      </c>
      <c r="GC254" s="169">
        <f t="shared" si="243"/>
        <v>0</v>
      </c>
      <c r="GD254" s="169">
        <f t="shared" si="243"/>
        <v>0</v>
      </c>
      <c r="GE254" s="169">
        <f t="shared" si="218"/>
        <v>0</v>
      </c>
      <c r="GF254" s="169">
        <f t="shared" si="218"/>
        <v>0</v>
      </c>
      <c r="GG254" s="169">
        <f t="shared" si="218"/>
        <v>0</v>
      </c>
      <c r="GH254" s="169">
        <f t="shared" si="218"/>
        <v>0</v>
      </c>
      <c r="GI254" s="169">
        <f t="shared" si="218"/>
        <v>0</v>
      </c>
      <c r="GJ254" s="169">
        <f t="shared" si="218"/>
        <v>0</v>
      </c>
      <c r="GK254" s="169">
        <f t="shared" si="218"/>
        <v>0</v>
      </c>
      <c r="GL254" s="169">
        <f t="shared" si="218"/>
        <v>0</v>
      </c>
    </row>
    <row r="255" spans="1:194" s="169" customFormat="1" ht="15" hidden="1">
      <c r="A255" s="499"/>
      <c r="B255" s="499"/>
      <c r="D255" s="672"/>
      <c r="E255" s="450"/>
      <c r="F255" s="450"/>
      <c r="G255" s="450"/>
      <c r="H255" s="500"/>
      <c r="I255" s="452"/>
      <c r="J255" s="453"/>
      <c r="K255" s="453"/>
      <c r="L255" s="450"/>
      <c r="M255" s="450"/>
      <c r="N255" s="454"/>
      <c r="O255" s="455">
        <f t="shared" si="225"/>
        <v>0</v>
      </c>
      <c r="P255" s="456"/>
      <c r="Q255" s="457">
        <f t="shared" si="226"/>
        <v>0</v>
      </c>
      <c r="R255" s="457">
        <f t="shared" si="227"/>
        <v>0</v>
      </c>
      <c r="S255" s="458" t="e">
        <f>#REF!</f>
        <v>#REF!</v>
      </c>
      <c r="T255" s="458">
        <v>378</v>
      </c>
      <c r="U255" s="458" t="e">
        <f t="shared" si="228"/>
        <v>#REF!</v>
      </c>
      <c r="V255" s="459"/>
      <c r="W255" s="459"/>
      <c r="X255" s="460">
        <f t="shared" si="229"/>
        <v>0</v>
      </c>
      <c r="Y255" s="461">
        <f t="shared" si="232"/>
        <v>0</v>
      </c>
      <c r="Z255" s="510"/>
      <c r="AA255" s="463"/>
      <c r="AB255" s="464"/>
      <c r="AC255" s="464"/>
      <c r="AD255" s="464"/>
      <c r="AE255" s="465"/>
      <c r="AF255" s="466">
        <f t="shared" si="233"/>
        <v>0</v>
      </c>
      <c r="AG255" s="488"/>
      <c r="AH255" s="469"/>
      <c r="AI255" s="469"/>
      <c r="AJ255" s="469"/>
      <c r="AK255" s="469"/>
      <c r="AL255" s="469"/>
      <c r="AM255" s="469"/>
      <c r="AN255" s="469"/>
      <c r="AO255" s="471">
        <f t="shared" si="234"/>
        <v>0</v>
      </c>
      <c r="AP255" s="497"/>
      <c r="AQ255" s="496"/>
      <c r="AR255" s="496"/>
      <c r="AS255" s="496"/>
      <c r="AT255" s="514"/>
      <c r="AU255" s="469"/>
      <c r="AV255" s="469"/>
      <c r="AW255" s="475"/>
      <c r="AX255" s="471">
        <f t="shared" si="235"/>
        <v>0</v>
      </c>
      <c r="AY255" s="497"/>
      <c r="AZ255" s="469"/>
      <c r="BA255" s="469"/>
      <c r="BB255" s="478"/>
      <c r="BC255" s="469"/>
      <c r="BD255" s="469"/>
      <c r="BE255" s="469"/>
      <c r="BF255" s="475"/>
      <c r="BG255" s="479">
        <f t="shared" si="213"/>
        <v>0</v>
      </c>
      <c r="BH255" s="480"/>
      <c r="BI255" s="481"/>
      <c r="BJ255" s="481"/>
      <c r="BK255" s="481"/>
      <c r="BL255" s="482"/>
      <c r="BM255" s="481"/>
      <c r="BN255" s="481"/>
      <c r="BO255" s="483"/>
      <c r="BP255" s="482">
        <f t="shared" si="194"/>
        <v>0</v>
      </c>
      <c r="BQ255" s="479">
        <f t="shared" si="214"/>
        <v>0</v>
      </c>
      <c r="BR255" s="480"/>
      <c r="BS255" s="481"/>
      <c r="BT255" s="481"/>
      <c r="BU255" s="481"/>
      <c r="BV255" s="482" t="str">
        <f t="shared" si="206"/>
        <v/>
      </c>
      <c r="BW255" s="481"/>
      <c r="BX255" s="481"/>
      <c r="BY255" s="483"/>
      <c r="BZ255" s="482">
        <f t="shared" si="219"/>
        <v>0</v>
      </c>
      <c r="CA255" s="479">
        <f t="shared" si="236"/>
        <v>0</v>
      </c>
      <c r="CB255" s="638"/>
      <c r="CC255" s="469"/>
      <c r="CD255" s="469"/>
      <c r="CE255" s="469"/>
      <c r="CF255" s="469"/>
      <c r="CG255" s="481"/>
      <c r="CH255" s="481"/>
      <c r="CI255" s="469"/>
      <c r="CJ255" s="485">
        <f t="shared" si="237"/>
        <v>0</v>
      </c>
      <c r="CK255" s="486">
        <f t="shared" si="230"/>
        <v>0</v>
      </c>
      <c r="CL255" s="479">
        <f t="shared" si="238"/>
        <v>0</v>
      </c>
      <c r="CM255" s="497"/>
      <c r="CN255" s="469"/>
      <c r="CO255" s="469"/>
      <c r="CP255" s="469"/>
      <c r="CQ255" s="469"/>
      <c r="CR255" s="469"/>
      <c r="CS255" s="471">
        <f t="shared" si="239"/>
        <v>0</v>
      </c>
      <c r="CT255" s="488"/>
      <c r="CU255" s="469"/>
      <c r="CV255" s="469"/>
      <c r="CW255" s="469"/>
      <c r="CX255" s="489"/>
      <c r="CY255" s="490"/>
      <c r="CZ255" s="491">
        <f t="shared" si="240"/>
        <v>0</v>
      </c>
      <c r="DA255" s="491">
        <f t="shared" si="220"/>
        <v>0</v>
      </c>
      <c r="DB255" s="491">
        <f t="shared" si="191"/>
        <v>0</v>
      </c>
      <c r="DC255" s="493">
        <f t="shared" si="221"/>
        <v>0</v>
      </c>
      <c r="DD255" s="494">
        <f t="shared" si="210"/>
        <v>0</v>
      </c>
      <c r="DE255" s="494">
        <f t="shared" si="209"/>
        <v>0</v>
      </c>
      <c r="DF255" s="494">
        <f t="shared" si="201"/>
        <v>0</v>
      </c>
      <c r="DG255" s="494">
        <f t="shared" si="222"/>
        <v>0</v>
      </c>
      <c r="DH255" s="494">
        <f t="shared" si="223"/>
        <v>0</v>
      </c>
      <c r="DI255" s="494">
        <f t="shared" si="202"/>
        <v>0</v>
      </c>
      <c r="DJ255" s="494">
        <f t="shared" si="224"/>
        <v>0</v>
      </c>
      <c r="DK255" s="494">
        <f t="shared" si="231"/>
        <v>0</v>
      </c>
      <c r="DL255" s="479">
        <f t="shared" si="215"/>
        <v>0</v>
      </c>
      <c r="DQ255" s="169">
        <f t="shared" si="241"/>
        <v>0</v>
      </c>
      <c r="DR255" s="169">
        <f t="shared" si="241"/>
        <v>0</v>
      </c>
      <c r="DS255" s="169">
        <f t="shared" si="241"/>
        <v>0</v>
      </c>
      <c r="DT255" s="169">
        <f t="shared" si="241"/>
        <v>0</v>
      </c>
      <c r="DU255" s="169">
        <f t="shared" si="241"/>
        <v>0</v>
      </c>
      <c r="DV255" s="169">
        <f t="shared" si="241"/>
        <v>0</v>
      </c>
      <c r="DW255" s="169">
        <f t="shared" si="241"/>
        <v>0</v>
      </c>
      <c r="DX255" s="169">
        <f t="shared" si="241"/>
        <v>0</v>
      </c>
      <c r="DY255" s="169">
        <f t="shared" si="241"/>
        <v>0</v>
      </c>
      <c r="DZ255" s="169">
        <f t="shared" si="241"/>
        <v>0</v>
      </c>
      <c r="EA255" s="169">
        <f t="shared" si="241"/>
        <v>0</v>
      </c>
      <c r="EB255" s="169">
        <f t="shared" si="241"/>
        <v>0</v>
      </c>
      <c r="EC255" s="169">
        <f t="shared" si="241"/>
        <v>0</v>
      </c>
      <c r="ED255" s="169">
        <f t="shared" si="241"/>
        <v>0</v>
      </c>
      <c r="EE255" s="169">
        <f t="shared" si="241"/>
        <v>0</v>
      </c>
      <c r="EF255" s="169">
        <f t="shared" si="241"/>
        <v>0</v>
      </c>
      <c r="EG255" s="169">
        <f t="shared" si="216"/>
        <v>0</v>
      </c>
      <c r="EH255" s="169">
        <f t="shared" si="216"/>
        <v>0</v>
      </c>
      <c r="EI255" s="169">
        <f t="shared" si="216"/>
        <v>0</v>
      </c>
      <c r="EJ255" s="169">
        <f t="shared" si="216"/>
        <v>0</v>
      </c>
      <c r="EK255" s="169">
        <f t="shared" si="216"/>
        <v>0</v>
      </c>
      <c r="EL255" s="169">
        <f t="shared" si="216"/>
        <v>0</v>
      </c>
      <c r="EM255" s="169">
        <f t="shared" si="216"/>
        <v>0</v>
      </c>
      <c r="EN255" s="169">
        <f t="shared" si="216"/>
        <v>0</v>
      </c>
      <c r="EP255" s="169">
        <f t="shared" si="242"/>
        <v>0</v>
      </c>
      <c r="EQ255" s="169">
        <f t="shared" si="242"/>
        <v>0</v>
      </c>
      <c r="ER255" s="169">
        <f t="shared" si="242"/>
        <v>0</v>
      </c>
      <c r="ES255" s="169">
        <f t="shared" si="242"/>
        <v>0</v>
      </c>
      <c r="ET255" s="169">
        <f t="shared" si="242"/>
        <v>0</v>
      </c>
      <c r="EU255" s="169">
        <f t="shared" si="242"/>
        <v>0</v>
      </c>
      <c r="EV255" s="169">
        <f t="shared" si="242"/>
        <v>0</v>
      </c>
      <c r="EW255" s="169">
        <f t="shared" si="242"/>
        <v>0</v>
      </c>
      <c r="EX255" s="169">
        <f t="shared" si="242"/>
        <v>0</v>
      </c>
      <c r="EY255" s="169">
        <f t="shared" si="242"/>
        <v>0</v>
      </c>
      <c r="EZ255" s="169">
        <f t="shared" si="242"/>
        <v>0</v>
      </c>
      <c r="FA255" s="169">
        <f t="shared" si="242"/>
        <v>0</v>
      </c>
      <c r="FB255" s="169">
        <f t="shared" si="242"/>
        <v>0</v>
      </c>
      <c r="FC255" s="169">
        <f t="shared" si="242"/>
        <v>0</v>
      </c>
      <c r="FD255" s="169">
        <f t="shared" si="242"/>
        <v>0</v>
      </c>
      <c r="FE255" s="169">
        <f t="shared" si="242"/>
        <v>0</v>
      </c>
      <c r="FF255" s="169">
        <f t="shared" si="217"/>
        <v>0</v>
      </c>
      <c r="FG255" s="169">
        <f t="shared" si="217"/>
        <v>0</v>
      </c>
      <c r="FH255" s="169">
        <f t="shared" si="217"/>
        <v>0</v>
      </c>
      <c r="FI255" s="169">
        <f t="shared" si="217"/>
        <v>0</v>
      </c>
      <c r="FJ255" s="169">
        <f t="shared" si="217"/>
        <v>0</v>
      </c>
      <c r="FK255" s="169">
        <f t="shared" si="217"/>
        <v>0</v>
      </c>
      <c r="FL255" s="169">
        <f t="shared" si="217"/>
        <v>0</v>
      </c>
      <c r="FM255" s="169">
        <f t="shared" si="217"/>
        <v>0</v>
      </c>
      <c r="FO255" s="169">
        <f t="shared" si="243"/>
        <v>0</v>
      </c>
      <c r="FP255" s="169">
        <f t="shared" si="243"/>
        <v>0</v>
      </c>
      <c r="FQ255" s="169">
        <f t="shared" si="243"/>
        <v>0</v>
      </c>
      <c r="FR255" s="169">
        <f t="shared" si="243"/>
        <v>0</v>
      </c>
      <c r="FS255" s="169">
        <f t="shared" si="243"/>
        <v>0</v>
      </c>
      <c r="FT255" s="169">
        <f t="shared" si="243"/>
        <v>0</v>
      </c>
      <c r="FU255" s="169">
        <f t="shared" si="243"/>
        <v>0</v>
      </c>
      <c r="FV255" s="169">
        <f t="shared" si="243"/>
        <v>0</v>
      </c>
      <c r="FW255" s="169">
        <f t="shared" si="243"/>
        <v>0</v>
      </c>
      <c r="FX255" s="169">
        <f t="shared" si="243"/>
        <v>0</v>
      </c>
      <c r="FY255" s="169">
        <f t="shared" si="243"/>
        <v>0</v>
      </c>
      <c r="FZ255" s="169">
        <f t="shared" si="243"/>
        <v>0</v>
      </c>
      <c r="GA255" s="169">
        <f t="shared" si="243"/>
        <v>0</v>
      </c>
      <c r="GB255" s="169">
        <f t="shared" si="243"/>
        <v>0</v>
      </c>
      <c r="GC255" s="169">
        <f t="shared" si="243"/>
        <v>0</v>
      </c>
      <c r="GD255" s="169">
        <f t="shared" si="243"/>
        <v>0</v>
      </c>
      <c r="GE255" s="169">
        <f t="shared" si="218"/>
        <v>0</v>
      </c>
      <c r="GF255" s="169">
        <f t="shared" si="218"/>
        <v>0</v>
      </c>
      <c r="GG255" s="169">
        <f t="shared" si="218"/>
        <v>0</v>
      </c>
      <c r="GH255" s="169">
        <f t="shared" si="218"/>
        <v>0</v>
      </c>
      <c r="GI255" s="169">
        <f t="shared" si="218"/>
        <v>0</v>
      </c>
      <c r="GJ255" s="169">
        <f t="shared" si="218"/>
        <v>0</v>
      </c>
      <c r="GK255" s="169">
        <f t="shared" si="218"/>
        <v>0</v>
      </c>
      <c r="GL255" s="169">
        <f t="shared" si="218"/>
        <v>0</v>
      </c>
    </row>
    <row r="256" spans="1:194" s="169" customFormat="1" ht="15" hidden="1">
      <c r="A256" s="499"/>
      <c r="B256" s="499"/>
      <c r="D256" s="672"/>
      <c r="E256" s="450"/>
      <c r="F256" s="450"/>
      <c r="G256" s="450"/>
      <c r="H256" s="500"/>
      <c r="I256" s="452"/>
      <c r="J256" s="453"/>
      <c r="K256" s="453"/>
      <c r="L256" s="450"/>
      <c r="M256" s="450"/>
      <c r="N256" s="454"/>
      <c r="O256" s="455">
        <f t="shared" si="225"/>
        <v>0</v>
      </c>
      <c r="P256" s="456"/>
      <c r="Q256" s="457">
        <f t="shared" si="226"/>
        <v>0</v>
      </c>
      <c r="R256" s="457">
        <f t="shared" si="227"/>
        <v>0</v>
      </c>
      <c r="S256" s="458" t="e">
        <f>#REF!</f>
        <v>#REF!</v>
      </c>
      <c r="T256" s="458">
        <v>379</v>
      </c>
      <c r="U256" s="458" t="e">
        <f t="shared" si="228"/>
        <v>#REF!</v>
      </c>
      <c r="V256" s="459"/>
      <c r="W256" s="459"/>
      <c r="X256" s="460">
        <f t="shared" si="229"/>
        <v>0</v>
      </c>
      <c r="Y256" s="461">
        <f t="shared" si="232"/>
        <v>0</v>
      </c>
      <c r="Z256" s="510"/>
      <c r="AA256" s="463"/>
      <c r="AB256" s="464"/>
      <c r="AC256" s="464"/>
      <c r="AD256" s="464"/>
      <c r="AE256" s="465"/>
      <c r="AF256" s="466">
        <f t="shared" si="233"/>
        <v>0</v>
      </c>
      <c r="AG256" s="488"/>
      <c r="AH256" s="469"/>
      <c r="AI256" s="469"/>
      <c r="AJ256" s="469"/>
      <c r="AK256" s="469"/>
      <c r="AL256" s="469"/>
      <c r="AM256" s="469"/>
      <c r="AN256" s="469"/>
      <c r="AO256" s="471">
        <f t="shared" si="234"/>
        <v>0</v>
      </c>
      <c r="AP256" s="497"/>
      <c r="AQ256" s="496"/>
      <c r="AR256" s="496"/>
      <c r="AS256" s="496"/>
      <c r="AT256" s="514"/>
      <c r="AU256" s="469"/>
      <c r="AV256" s="469"/>
      <c r="AW256" s="475"/>
      <c r="AX256" s="471">
        <f t="shared" si="235"/>
        <v>0</v>
      </c>
      <c r="AY256" s="497"/>
      <c r="AZ256" s="469"/>
      <c r="BA256" s="469"/>
      <c r="BB256" s="478"/>
      <c r="BC256" s="469"/>
      <c r="BD256" s="469"/>
      <c r="BE256" s="469"/>
      <c r="BF256" s="475"/>
      <c r="BG256" s="479">
        <f t="shared" si="213"/>
        <v>0</v>
      </c>
      <c r="BH256" s="480"/>
      <c r="BI256" s="481"/>
      <c r="BJ256" s="481"/>
      <c r="BK256" s="481"/>
      <c r="BL256" s="482"/>
      <c r="BM256" s="481"/>
      <c r="BN256" s="481"/>
      <c r="BO256" s="483"/>
      <c r="BP256" s="482">
        <f t="shared" si="194"/>
        <v>0</v>
      </c>
      <c r="BQ256" s="479">
        <f t="shared" si="214"/>
        <v>0</v>
      </c>
      <c r="BR256" s="480"/>
      <c r="BS256" s="481"/>
      <c r="BT256" s="481"/>
      <c r="BU256" s="481"/>
      <c r="BV256" s="482" t="str">
        <f t="shared" si="206"/>
        <v/>
      </c>
      <c r="BW256" s="481"/>
      <c r="BX256" s="481"/>
      <c r="BY256" s="483"/>
      <c r="BZ256" s="482">
        <f t="shared" si="219"/>
        <v>0</v>
      </c>
      <c r="CA256" s="479">
        <f t="shared" si="236"/>
        <v>0</v>
      </c>
      <c r="CB256" s="638"/>
      <c r="CC256" s="469"/>
      <c r="CD256" s="469"/>
      <c r="CE256" s="469"/>
      <c r="CF256" s="469"/>
      <c r="CG256" s="481"/>
      <c r="CH256" s="481"/>
      <c r="CI256" s="469"/>
      <c r="CJ256" s="485">
        <f t="shared" si="237"/>
        <v>0</v>
      </c>
      <c r="CK256" s="486">
        <f t="shared" si="230"/>
        <v>0</v>
      </c>
      <c r="CL256" s="479">
        <f t="shared" si="238"/>
        <v>0</v>
      </c>
      <c r="CM256" s="497"/>
      <c r="CN256" s="469"/>
      <c r="CO256" s="469"/>
      <c r="CP256" s="469"/>
      <c r="CQ256" s="469"/>
      <c r="CR256" s="469"/>
      <c r="CS256" s="471">
        <f t="shared" si="239"/>
        <v>0</v>
      </c>
      <c r="CT256" s="488"/>
      <c r="CU256" s="469"/>
      <c r="CV256" s="469"/>
      <c r="CW256" s="469"/>
      <c r="CX256" s="489"/>
      <c r="CY256" s="490"/>
      <c r="CZ256" s="491">
        <f t="shared" si="240"/>
        <v>0</v>
      </c>
      <c r="DA256" s="491">
        <f t="shared" si="220"/>
        <v>0</v>
      </c>
      <c r="DB256" s="491">
        <f t="shared" si="191"/>
        <v>0</v>
      </c>
      <c r="DC256" s="493">
        <f t="shared" si="221"/>
        <v>0</v>
      </c>
      <c r="DD256" s="494">
        <f t="shared" si="210"/>
        <v>0</v>
      </c>
      <c r="DE256" s="494">
        <f t="shared" si="209"/>
        <v>0</v>
      </c>
      <c r="DF256" s="494">
        <f t="shared" si="201"/>
        <v>0</v>
      </c>
      <c r="DG256" s="494">
        <f t="shared" si="222"/>
        <v>0</v>
      </c>
      <c r="DH256" s="494">
        <f t="shared" si="223"/>
        <v>0</v>
      </c>
      <c r="DI256" s="494">
        <f t="shared" si="202"/>
        <v>0</v>
      </c>
      <c r="DJ256" s="494">
        <f t="shared" si="224"/>
        <v>0</v>
      </c>
      <c r="DK256" s="494">
        <f t="shared" si="231"/>
        <v>0</v>
      </c>
      <c r="DL256" s="479">
        <f t="shared" si="215"/>
        <v>0</v>
      </c>
      <c r="DQ256" s="169">
        <f t="shared" si="241"/>
        <v>0</v>
      </c>
      <c r="DR256" s="169">
        <f t="shared" si="241"/>
        <v>0</v>
      </c>
      <c r="DS256" s="169">
        <f t="shared" si="241"/>
        <v>0</v>
      </c>
      <c r="DT256" s="169">
        <f t="shared" si="241"/>
        <v>0</v>
      </c>
      <c r="DU256" s="169">
        <f t="shared" si="241"/>
        <v>0</v>
      </c>
      <c r="DV256" s="169">
        <f t="shared" si="241"/>
        <v>0</v>
      </c>
      <c r="DW256" s="169">
        <f t="shared" si="241"/>
        <v>0</v>
      </c>
      <c r="DX256" s="169">
        <f t="shared" si="241"/>
        <v>0</v>
      </c>
      <c r="DY256" s="169">
        <f t="shared" si="241"/>
        <v>0</v>
      </c>
      <c r="DZ256" s="169">
        <f t="shared" si="241"/>
        <v>0</v>
      </c>
      <c r="EA256" s="169">
        <f t="shared" si="241"/>
        <v>0</v>
      </c>
      <c r="EB256" s="169">
        <f t="shared" si="241"/>
        <v>0</v>
      </c>
      <c r="EC256" s="169">
        <f t="shared" si="241"/>
        <v>0</v>
      </c>
      <c r="ED256" s="169">
        <f t="shared" si="241"/>
        <v>0</v>
      </c>
      <c r="EE256" s="169">
        <f t="shared" si="241"/>
        <v>0</v>
      </c>
      <c r="EF256" s="169">
        <f t="shared" si="241"/>
        <v>0</v>
      </c>
      <c r="EG256" s="169">
        <f t="shared" si="216"/>
        <v>0</v>
      </c>
      <c r="EH256" s="169">
        <f t="shared" si="216"/>
        <v>0</v>
      </c>
      <c r="EI256" s="169">
        <f t="shared" si="216"/>
        <v>0</v>
      </c>
      <c r="EJ256" s="169">
        <f t="shared" si="216"/>
        <v>0</v>
      </c>
      <c r="EK256" s="169">
        <f t="shared" si="216"/>
        <v>0</v>
      </c>
      <c r="EL256" s="169">
        <f t="shared" si="216"/>
        <v>0</v>
      </c>
      <c r="EM256" s="169">
        <f t="shared" si="216"/>
        <v>0</v>
      </c>
      <c r="EN256" s="169">
        <f t="shared" si="216"/>
        <v>0</v>
      </c>
      <c r="EP256" s="169">
        <f t="shared" si="242"/>
        <v>0</v>
      </c>
      <c r="EQ256" s="169">
        <f t="shared" si="242"/>
        <v>0</v>
      </c>
      <c r="ER256" s="169">
        <f t="shared" si="242"/>
        <v>0</v>
      </c>
      <c r="ES256" s="169">
        <f t="shared" si="242"/>
        <v>0</v>
      </c>
      <c r="ET256" s="169">
        <f t="shared" si="242"/>
        <v>0</v>
      </c>
      <c r="EU256" s="169">
        <f t="shared" si="242"/>
        <v>0</v>
      </c>
      <c r="EV256" s="169">
        <f t="shared" si="242"/>
        <v>0</v>
      </c>
      <c r="EW256" s="169">
        <f t="shared" si="242"/>
        <v>0</v>
      </c>
      <c r="EX256" s="169">
        <f t="shared" si="242"/>
        <v>0</v>
      </c>
      <c r="EY256" s="169">
        <f t="shared" si="242"/>
        <v>0</v>
      </c>
      <c r="EZ256" s="169">
        <f t="shared" si="242"/>
        <v>0</v>
      </c>
      <c r="FA256" s="169">
        <f t="shared" si="242"/>
        <v>0</v>
      </c>
      <c r="FB256" s="169">
        <f t="shared" si="242"/>
        <v>0</v>
      </c>
      <c r="FC256" s="169">
        <f t="shared" si="242"/>
        <v>0</v>
      </c>
      <c r="FD256" s="169">
        <f t="shared" si="242"/>
        <v>0</v>
      </c>
      <c r="FE256" s="169">
        <f t="shared" si="242"/>
        <v>0</v>
      </c>
      <c r="FF256" s="169">
        <f t="shared" si="217"/>
        <v>0</v>
      </c>
      <c r="FG256" s="169">
        <f t="shared" si="217"/>
        <v>0</v>
      </c>
      <c r="FH256" s="169">
        <f t="shared" si="217"/>
        <v>0</v>
      </c>
      <c r="FI256" s="169">
        <f t="shared" si="217"/>
        <v>0</v>
      </c>
      <c r="FJ256" s="169">
        <f t="shared" si="217"/>
        <v>0</v>
      </c>
      <c r="FK256" s="169">
        <f t="shared" si="217"/>
        <v>0</v>
      </c>
      <c r="FL256" s="169">
        <f t="shared" si="217"/>
        <v>0</v>
      </c>
      <c r="FM256" s="169">
        <f t="shared" si="217"/>
        <v>0</v>
      </c>
      <c r="FO256" s="169">
        <f t="shared" si="243"/>
        <v>0</v>
      </c>
      <c r="FP256" s="169">
        <f t="shared" si="243"/>
        <v>0</v>
      </c>
      <c r="FQ256" s="169">
        <f t="shared" si="243"/>
        <v>0</v>
      </c>
      <c r="FR256" s="169">
        <f t="shared" si="243"/>
        <v>0</v>
      </c>
      <c r="FS256" s="169">
        <f t="shared" si="243"/>
        <v>0</v>
      </c>
      <c r="FT256" s="169">
        <f t="shared" si="243"/>
        <v>0</v>
      </c>
      <c r="FU256" s="169">
        <f t="shared" si="243"/>
        <v>0</v>
      </c>
      <c r="FV256" s="169">
        <f t="shared" si="243"/>
        <v>0</v>
      </c>
      <c r="FW256" s="169">
        <f t="shared" si="243"/>
        <v>0</v>
      </c>
      <c r="FX256" s="169">
        <f t="shared" si="243"/>
        <v>0</v>
      </c>
      <c r="FY256" s="169">
        <f t="shared" si="243"/>
        <v>0</v>
      </c>
      <c r="FZ256" s="169">
        <f t="shared" si="243"/>
        <v>0</v>
      </c>
      <c r="GA256" s="169">
        <f t="shared" si="243"/>
        <v>0</v>
      </c>
      <c r="GB256" s="169">
        <f t="shared" si="243"/>
        <v>0</v>
      </c>
      <c r="GC256" s="169">
        <f t="shared" si="243"/>
        <v>0</v>
      </c>
      <c r="GD256" s="169">
        <f t="shared" si="243"/>
        <v>0</v>
      </c>
      <c r="GE256" s="169">
        <f t="shared" si="218"/>
        <v>0</v>
      </c>
      <c r="GF256" s="169">
        <f t="shared" si="218"/>
        <v>0</v>
      </c>
      <c r="GG256" s="169">
        <f t="shared" si="218"/>
        <v>0</v>
      </c>
      <c r="GH256" s="169">
        <f t="shared" si="218"/>
        <v>0</v>
      </c>
      <c r="GI256" s="169">
        <f t="shared" si="218"/>
        <v>0</v>
      </c>
      <c r="GJ256" s="169">
        <f t="shared" si="218"/>
        <v>0</v>
      </c>
      <c r="GK256" s="169">
        <f t="shared" si="218"/>
        <v>0</v>
      </c>
      <c r="GL256" s="169">
        <f t="shared" si="218"/>
        <v>0</v>
      </c>
    </row>
    <row r="257" spans="1:194" s="169" customFormat="1" ht="15" hidden="1">
      <c r="A257" s="499"/>
      <c r="B257" s="499"/>
      <c r="D257" s="672"/>
      <c r="E257" s="450"/>
      <c r="F257" s="450"/>
      <c r="G257" s="450"/>
      <c r="H257" s="500"/>
      <c r="I257" s="452"/>
      <c r="J257" s="453"/>
      <c r="K257" s="453"/>
      <c r="L257" s="450"/>
      <c r="M257" s="450"/>
      <c r="N257" s="454"/>
      <c r="O257" s="455">
        <f t="shared" si="225"/>
        <v>0</v>
      </c>
      <c r="P257" s="456"/>
      <c r="Q257" s="457">
        <f t="shared" si="226"/>
        <v>0</v>
      </c>
      <c r="R257" s="457">
        <f t="shared" si="227"/>
        <v>0</v>
      </c>
      <c r="S257" s="458" t="e">
        <f>#REF!</f>
        <v>#REF!</v>
      </c>
      <c r="T257" s="458">
        <v>380</v>
      </c>
      <c r="U257" s="458" t="e">
        <f t="shared" si="228"/>
        <v>#REF!</v>
      </c>
      <c r="V257" s="459"/>
      <c r="W257" s="459"/>
      <c r="X257" s="460">
        <f t="shared" si="229"/>
        <v>0</v>
      </c>
      <c r="Y257" s="461">
        <f t="shared" si="232"/>
        <v>0</v>
      </c>
      <c r="Z257" s="510"/>
      <c r="AA257" s="463"/>
      <c r="AB257" s="464"/>
      <c r="AC257" s="464"/>
      <c r="AD257" s="464"/>
      <c r="AE257" s="465"/>
      <c r="AF257" s="466">
        <f t="shared" si="233"/>
        <v>0</v>
      </c>
      <c r="AG257" s="488"/>
      <c r="AH257" s="469"/>
      <c r="AI257" s="469"/>
      <c r="AJ257" s="469"/>
      <c r="AK257" s="469"/>
      <c r="AL257" s="469"/>
      <c r="AM257" s="469"/>
      <c r="AN257" s="469"/>
      <c r="AO257" s="471">
        <f t="shared" si="234"/>
        <v>0</v>
      </c>
      <c r="AP257" s="497"/>
      <c r="AQ257" s="496"/>
      <c r="AR257" s="496"/>
      <c r="AS257" s="496"/>
      <c r="AT257" s="514"/>
      <c r="AU257" s="469"/>
      <c r="AV257" s="469"/>
      <c r="AW257" s="475"/>
      <c r="AX257" s="471">
        <f t="shared" si="235"/>
        <v>0</v>
      </c>
      <c r="AY257" s="497"/>
      <c r="AZ257" s="469"/>
      <c r="BA257" s="469"/>
      <c r="BB257" s="478"/>
      <c r="BC257" s="469"/>
      <c r="BD257" s="469"/>
      <c r="BE257" s="469"/>
      <c r="BF257" s="475"/>
      <c r="BG257" s="479">
        <f t="shared" si="213"/>
        <v>0</v>
      </c>
      <c r="BH257" s="480"/>
      <c r="BI257" s="481"/>
      <c r="BJ257" s="481"/>
      <c r="BK257" s="481"/>
      <c r="BL257" s="482"/>
      <c r="BM257" s="481"/>
      <c r="BN257" s="481"/>
      <c r="BO257" s="483"/>
      <c r="BP257" s="482">
        <f t="shared" si="194"/>
        <v>0</v>
      </c>
      <c r="BQ257" s="479">
        <f t="shared" si="214"/>
        <v>0</v>
      </c>
      <c r="BR257" s="480"/>
      <c r="BS257" s="481"/>
      <c r="BT257" s="481"/>
      <c r="BU257" s="481"/>
      <c r="BV257" s="482" t="str">
        <f t="shared" si="206"/>
        <v/>
      </c>
      <c r="BW257" s="481"/>
      <c r="BX257" s="481"/>
      <c r="BY257" s="483"/>
      <c r="BZ257" s="482">
        <f t="shared" si="219"/>
        <v>0</v>
      </c>
      <c r="CA257" s="479">
        <f t="shared" si="236"/>
        <v>0</v>
      </c>
      <c r="CB257" s="638"/>
      <c r="CC257" s="469"/>
      <c r="CD257" s="469"/>
      <c r="CE257" s="469"/>
      <c r="CF257" s="469"/>
      <c r="CG257" s="481"/>
      <c r="CH257" s="481"/>
      <c r="CI257" s="469"/>
      <c r="CJ257" s="485">
        <f t="shared" si="237"/>
        <v>0</v>
      </c>
      <c r="CK257" s="486">
        <f t="shared" si="230"/>
        <v>0</v>
      </c>
      <c r="CL257" s="479">
        <f t="shared" si="238"/>
        <v>0</v>
      </c>
      <c r="CM257" s="497"/>
      <c r="CN257" s="469"/>
      <c r="CO257" s="469"/>
      <c r="CP257" s="469"/>
      <c r="CQ257" s="469"/>
      <c r="CR257" s="469"/>
      <c r="CS257" s="471">
        <f t="shared" si="239"/>
        <v>0</v>
      </c>
      <c r="CT257" s="488"/>
      <c r="CU257" s="469"/>
      <c r="CV257" s="469"/>
      <c r="CW257" s="469"/>
      <c r="CX257" s="489"/>
      <c r="CY257" s="490"/>
      <c r="CZ257" s="491">
        <f t="shared" si="240"/>
        <v>0</v>
      </c>
      <c r="DA257" s="491">
        <f t="shared" si="220"/>
        <v>0</v>
      </c>
      <c r="DB257" s="491">
        <f t="shared" si="191"/>
        <v>0</v>
      </c>
      <c r="DC257" s="493">
        <f t="shared" si="221"/>
        <v>0</v>
      </c>
      <c r="DD257" s="494">
        <f t="shared" si="210"/>
        <v>0</v>
      </c>
      <c r="DE257" s="494">
        <f t="shared" si="209"/>
        <v>0</v>
      </c>
      <c r="DF257" s="494">
        <f t="shared" si="201"/>
        <v>0</v>
      </c>
      <c r="DG257" s="494">
        <f t="shared" si="222"/>
        <v>0</v>
      </c>
      <c r="DH257" s="494">
        <f t="shared" si="223"/>
        <v>0</v>
      </c>
      <c r="DI257" s="494">
        <f t="shared" si="202"/>
        <v>0</v>
      </c>
      <c r="DJ257" s="494">
        <f t="shared" si="224"/>
        <v>0</v>
      </c>
      <c r="DK257" s="494">
        <f t="shared" si="231"/>
        <v>0</v>
      </c>
      <c r="DL257" s="479">
        <f t="shared" si="215"/>
        <v>0</v>
      </c>
      <c r="DQ257" s="169">
        <f t="shared" si="241"/>
        <v>0</v>
      </c>
      <c r="DR257" s="169">
        <f t="shared" si="241"/>
        <v>0</v>
      </c>
      <c r="DS257" s="169">
        <f t="shared" si="241"/>
        <v>0</v>
      </c>
      <c r="DT257" s="169">
        <f t="shared" si="241"/>
        <v>0</v>
      </c>
      <c r="DU257" s="169">
        <f t="shared" si="241"/>
        <v>0</v>
      </c>
      <c r="DV257" s="169">
        <f t="shared" si="241"/>
        <v>0</v>
      </c>
      <c r="DW257" s="169">
        <f t="shared" si="241"/>
        <v>0</v>
      </c>
      <c r="DX257" s="169">
        <f t="shared" si="241"/>
        <v>0</v>
      </c>
      <c r="DY257" s="169">
        <f t="shared" si="241"/>
        <v>0</v>
      </c>
      <c r="DZ257" s="169">
        <f t="shared" si="241"/>
        <v>0</v>
      </c>
      <c r="EA257" s="169">
        <f t="shared" si="241"/>
        <v>0</v>
      </c>
      <c r="EB257" s="169">
        <f t="shared" si="241"/>
        <v>0</v>
      </c>
      <c r="EC257" s="169">
        <f t="shared" si="241"/>
        <v>0</v>
      </c>
      <c r="ED257" s="169">
        <f t="shared" si="241"/>
        <v>0</v>
      </c>
      <c r="EE257" s="169">
        <f t="shared" si="241"/>
        <v>0</v>
      </c>
      <c r="EF257" s="169">
        <f t="shared" si="241"/>
        <v>0</v>
      </c>
      <c r="EG257" s="169">
        <f t="shared" si="216"/>
        <v>0</v>
      </c>
      <c r="EH257" s="169">
        <f t="shared" si="216"/>
        <v>0</v>
      </c>
      <c r="EI257" s="169">
        <f t="shared" si="216"/>
        <v>0</v>
      </c>
      <c r="EJ257" s="169">
        <f t="shared" si="216"/>
        <v>0</v>
      </c>
      <c r="EK257" s="169">
        <f t="shared" si="216"/>
        <v>0</v>
      </c>
      <c r="EL257" s="169">
        <f t="shared" si="216"/>
        <v>0</v>
      </c>
      <c r="EM257" s="169">
        <f t="shared" si="216"/>
        <v>0</v>
      </c>
      <c r="EN257" s="169">
        <f t="shared" si="216"/>
        <v>0</v>
      </c>
      <c r="EP257" s="169">
        <f t="shared" si="242"/>
        <v>0</v>
      </c>
      <c r="EQ257" s="169">
        <f t="shared" si="242"/>
        <v>0</v>
      </c>
      <c r="ER257" s="169">
        <f t="shared" si="242"/>
        <v>0</v>
      </c>
      <c r="ES257" s="169">
        <f t="shared" si="242"/>
        <v>0</v>
      </c>
      <c r="ET257" s="169">
        <f t="shared" si="242"/>
        <v>0</v>
      </c>
      <c r="EU257" s="169">
        <f t="shared" si="242"/>
        <v>0</v>
      </c>
      <c r="EV257" s="169">
        <f t="shared" si="242"/>
        <v>0</v>
      </c>
      <c r="EW257" s="169">
        <f t="shared" si="242"/>
        <v>0</v>
      </c>
      <c r="EX257" s="169">
        <f t="shared" si="242"/>
        <v>0</v>
      </c>
      <c r="EY257" s="169">
        <f t="shared" si="242"/>
        <v>0</v>
      </c>
      <c r="EZ257" s="169">
        <f t="shared" si="242"/>
        <v>0</v>
      </c>
      <c r="FA257" s="169">
        <f t="shared" si="242"/>
        <v>0</v>
      </c>
      <c r="FB257" s="169">
        <f t="shared" si="242"/>
        <v>0</v>
      </c>
      <c r="FC257" s="169">
        <f t="shared" si="242"/>
        <v>0</v>
      </c>
      <c r="FD257" s="169">
        <f t="shared" si="242"/>
        <v>0</v>
      </c>
      <c r="FE257" s="169">
        <f t="shared" si="242"/>
        <v>0</v>
      </c>
      <c r="FF257" s="169">
        <f t="shared" si="217"/>
        <v>0</v>
      </c>
      <c r="FG257" s="169">
        <f t="shared" si="217"/>
        <v>0</v>
      </c>
      <c r="FH257" s="169">
        <f t="shared" si="217"/>
        <v>0</v>
      </c>
      <c r="FI257" s="169">
        <f t="shared" si="217"/>
        <v>0</v>
      </c>
      <c r="FJ257" s="169">
        <f t="shared" si="217"/>
        <v>0</v>
      </c>
      <c r="FK257" s="169">
        <f t="shared" si="217"/>
        <v>0</v>
      </c>
      <c r="FL257" s="169">
        <f t="shared" si="217"/>
        <v>0</v>
      </c>
      <c r="FM257" s="169">
        <f t="shared" si="217"/>
        <v>0</v>
      </c>
      <c r="FO257" s="169">
        <f t="shared" si="243"/>
        <v>0</v>
      </c>
      <c r="FP257" s="169">
        <f t="shared" si="243"/>
        <v>0</v>
      </c>
      <c r="FQ257" s="169">
        <f t="shared" si="243"/>
        <v>0</v>
      </c>
      <c r="FR257" s="169">
        <f t="shared" si="243"/>
        <v>0</v>
      </c>
      <c r="FS257" s="169">
        <f t="shared" si="243"/>
        <v>0</v>
      </c>
      <c r="FT257" s="169">
        <f t="shared" si="243"/>
        <v>0</v>
      </c>
      <c r="FU257" s="169">
        <f t="shared" si="243"/>
        <v>0</v>
      </c>
      <c r="FV257" s="169">
        <f t="shared" si="243"/>
        <v>0</v>
      </c>
      <c r="FW257" s="169">
        <f t="shared" si="243"/>
        <v>0</v>
      </c>
      <c r="FX257" s="169">
        <f t="shared" si="243"/>
        <v>0</v>
      </c>
      <c r="FY257" s="169">
        <f t="shared" si="243"/>
        <v>0</v>
      </c>
      <c r="FZ257" s="169">
        <f t="shared" si="243"/>
        <v>0</v>
      </c>
      <c r="GA257" s="169">
        <f t="shared" si="243"/>
        <v>0</v>
      </c>
      <c r="GB257" s="169">
        <f t="shared" si="243"/>
        <v>0</v>
      </c>
      <c r="GC257" s="169">
        <f t="shared" si="243"/>
        <v>0</v>
      </c>
      <c r="GD257" s="169">
        <f t="shared" si="243"/>
        <v>0</v>
      </c>
      <c r="GE257" s="169">
        <f t="shared" si="218"/>
        <v>0</v>
      </c>
      <c r="GF257" s="169">
        <f t="shared" si="218"/>
        <v>0</v>
      </c>
      <c r="GG257" s="169">
        <f t="shared" si="218"/>
        <v>0</v>
      </c>
      <c r="GH257" s="169">
        <f t="shared" si="218"/>
        <v>0</v>
      </c>
      <c r="GI257" s="169">
        <f t="shared" si="218"/>
        <v>0</v>
      </c>
      <c r="GJ257" s="169">
        <f t="shared" si="218"/>
        <v>0</v>
      </c>
      <c r="GK257" s="169">
        <f t="shared" si="218"/>
        <v>0</v>
      </c>
      <c r="GL257" s="169">
        <f t="shared" si="218"/>
        <v>0</v>
      </c>
    </row>
    <row r="258" spans="1:194" s="169" customFormat="1" ht="15" hidden="1">
      <c r="A258" s="499"/>
      <c r="B258" s="499"/>
      <c r="D258" s="672"/>
      <c r="E258" s="450"/>
      <c r="F258" s="450"/>
      <c r="G258" s="450"/>
      <c r="H258" s="500"/>
      <c r="I258" s="452"/>
      <c r="J258" s="453"/>
      <c r="K258" s="453"/>
      <c r="L258" s="450"/>
      <c r="M258" s="450"/>
      <c r="N258" s="454"/>
      <c r="O258" s="455">
        <f t="shared" si="225"/>
        <v>0</v>
      </c>
      <c r="P258" s="456"/>
      <c r="Q258" s="457">
        <f t="shared" si="226"/>
        <v>0</v>
      </c>
      <c r="R258" s="457">
        <f t="shared" si="227"/>
        <v>0</v>
      </c>
      <c r="S258" s="458" t="e">
        <f>#REF!</f>
        <v>#REF!</v>
      </c>
      <c r="T258" s="458">
        <v>381</v>
      </c>
      <c r="U258" s="458" t="e">
        <f t="shared" si="228"/>
        <v>#REF!</v>
      </c>
      <c r="V258" s="459"/>
      <c r="W258" s="459"/>
      <c r="X258" s="460">
        <f t="shared" si="229"/>
        <v>0</v>
      </c>
      <c r="Y258" s="461">
        <f t="shared" si="232"/>
        <v>0</v>
      </c>
      <c r="Z258" s="510"/>
      <c r="AA258" s="463"/>
      <c r="AB258" s="464"/>
      <c r="AC258" s="464"/>
      <c r="AD258" s="464"/>
      <c r="AE258" s="465"/>
      <c r="AF258" s="466">
        <f t="shared" si="233"/>
        <v>0</v>
      </c>
      <c r="AG258" s="488"/>
      <c r="AH258" s="469"/>
      <c r="AI258" s="469"/>
      <c r="AJ258" s="469"/>
      <c r="AK258" s="469"/>
      <c r="AL258" s="469"/>
      <c r="AM258" s="469"/>
      <c r="AN258" s="469"/>
      <c r="AO258" s="471">
        <f t="shared" si="234"/>
        <v>0</v>
      </c>
      <c r="AP258" s="497"/>
      <c r="AQ258" s="496"/>
      <c r="AR258" s="496"/>
      <c r="AS258" s="496"/>
      <c r="AT258" s="514"/>
      <c r="AU258" s="469"/>
      <c r="AV258" s="469"/>
      <c r="AW258" s="475"/>
      <c r="AX258" s="471">
        <f t="shared" si="235"/>
        <v>0</v>
      </c>
      <c r="AY258" s="497"/>
      <c r="AZ258" s="469"/>
      <c r="BA258" s="469"/>
      <c r="BB258" s="478"/>
      <c r="BC258" s="469"/>
      <c r="BD258" s="469"/>
      <c r="BE258" s="469"/>
      <c r="BF258" s="475"/>
      <c r="BG258" s="479">
        <f t="shared" si="213"/>
        <v>0</v>
      </c>
      <c r="BH258" s="480"/>
      <c r="BI258" s="481"/>
      <c r="BJ258" s="481"/>
      <c r="BK258" s="481"/>
      <c r="BL258" s="482"/>
      <c r="BM258" s="481"/>
      <c r="BN258" s="481"/>
      <c r="BO258" s="483"/>
      <c r="BP258" s="482">
        <f t="shared" si="194"/>
        <v>0</v>
      </c>
      <c r="BQ258" s="479">
        <f t="shared" si="214"/>
        <v>0</v>
      </c>
      <c r="BR258" s="480"/>
      <c r="BS258" s="481"/>
      <c r="BT258" s="481"/>
      <c r="BU258" s="481"/>
      <c r="BV258" s="482" t="str">
        <f t="shared" si="206"/>
        <v/>
      </c>
      <c r="BW258" s="481"/>
      <c r="BX258" s="481"/>
      <c r="BY258" s="483"/>
      <c r="BZ258" s="482">
        <f t="shared" si="219"/>
        <v>0</v>
      </c>
      <c r="CA258" s="479">
        <f t="shared" si="236"/>
        <v>0</v>
      </c>
      <c r="CB258" s="638"/>
      <c r="CC258" s="469"/>
      <c r="CD258" s="469"/>
      <c r="CE258" s="469"/>
      <c r="CF258" s="469"/>
      <c r="CG258" s="481"/>
      <c r="CH258" s="481"/>
      <c r="CI258" s="469"/>
      <c r="CJ258" s="485">
        <f t="shared" si="237"/>
        <v>0</v>
      </c>
      <c r="CK258" s="486">
        <f t="shared" si="230"/>
        <v>0</v>
      </c>
      <c r="CL258" s="479">
        <f t="shared" si="238"/>
        <v>0</v>
      </c>
      <c r="CM258" s="497"/>
      <c r="CN258" s="469"/>
      <c r="CO258" s="469"/>
      <c r="CP258" s="469"/>
      <c r="CQ258" s="469"/>
      <c r="CR258" s="469"/>
      <c r="CS258" s="471">
        <f t="shared" si="239"/>
        <v>0</v>
      </c>
      <c r="CT258" s="488"/>
      <c r="CU258" s="469"/>
      <c r="CV258" s="469"/>
      <c r="CW258" s="469"/>
      <c r="CX258" s="489"/>
      <c r="CY258" s="490"/>
      <c r="CZ258" s="491">
        <f t="shared" si="240"/>
        <v>0</v>
      </c>
      <c r="DA258" s="491">
        <f t="shared" si="220"/>
        <v>0</v>
      </c>
      <c r="DB258" s="491">
        <f t="shared" si="191"/>
        <v>0</v>
      </c>
      <c r="DC258" s="493">
        <f t="shared" si="221"/>
        <v>0</v>
      </c>
      <c r="DD258" s="494">
        <f t="shared" si="210"/>
        <v>0</v>
      </c>
      <c r="DE258" s="494">
        <f t="shared" si="209"/>
        <v>0</v>
      </c>
      <c r="DF258" s="494">
        <f t="shared" si="201"/>
        <v>0</v>
      </c>
      <c r="DG258" s="494">
        <f t="shared" si="222"/>
        <v>0</v>
      </c>
      <c r="DH258" s="494">
        <f t="shared" si="223"/>
        <v>0</v>
      </c>
      <c r="DI258" s="494">
        <f t="shared" si="202"/>
        <v>0</v>
      </c>
      <c r="DJ258" s="494">
        <f t="shared" si="224"/>
        <v>0</v>
      </c>
      <c r="DK258" s="494">
        <f t="shared" si="231"/>
        <v>0</v>
      </c>
      <c r="DL258" s="479">
        <f t="shared" si="215"/>
        <v>0</v>
      </c>
      <c r="DQ258" s="169">
        <f t="shared" si="241"/>
        <v>0</v>
      </c>
      <c r="DR258" s="169">
        <f t="shared" si="241"/>
        <v>0</v>
      </c>
      <c r="DS258" s="169">
        <f t="shared" si="241"/>
        <v>0</v>
      </c>
      <c r="DT258" s="169">
        <f t="shared" si="241"/>
        <v>0</v>
      </c>
      <c r="DU258" s="169">
        <f t="shared" si="241"/>
        <v>0</v>
      </c>
      <c r="DV258" s="169">
        <f t="shared" si="241"/>
        <v>0</v>
      </c>
      <c r="DW258" s="169">
        <f t="shared" si="241"/>
        <v>0</v>
      </c>
      <c r="DX258" s="169">
        <f t="shared" si="241"/>
        <v>0</v>
      </c>
      <c r="DY258" s="169">
        <f t="shared" si="241"/>
        <v>0</v>
      </c>
      <c r="DZ258" s="169">
        <f t="shared" si="241"/>
        <v>0</v>
      </c>
      <c r="EA258" s="169">
        <f t="shared" si="241"/>
        <v>0</v>
      </c>
      <c r="EB258" s="169">
        <f t="shared" si="241"/>
        <v>0</v>
      </c>
      <c r="EC258" s="169">
        <f t="shared" si="241"/>
        <v>0</v>
      </c>
      <c r="ED258" s="169">
        <f t="shared" si="241"/>
        <v>0</v>
      </c>
      <c r="EE258" s="169">
        <f t="shared" si="241"/>
        <v>0</v>
      </c>
      <c r="EF258" s="169">
        <f t="shared" si="241"/>
        <v>0</v>
      </c>
      <c r="EG258" s="169">
        <f t="shared" ref="EG258:EN273" si="244">IF($I258=EG$3,$X258,0)</f>
        <v>0</v>
      </c>
      <c r="EH258" s="169">
        <f t="shared" si="244"/>
        <v>0</v>
      </c>
      <c r="EI258" s="169">
        <f t="shared" si="244"/>
        <v>0</v>
      </c>
      <c r="EJ258" s="169">
        <f t="shared" si="244"/>
        <v>0</v>
      </c>
      <c r="EK258" s="169">
        <f t="shared" si="244"/>
        <v>0</v>
      </c>
      <c r="EL258" s="169">
        <f t="shared" si="244"/>
        <v>0</v>
      </c>
      <c r="EM258" s="169">
        <f t="shared" si="244"/>
        <v>0</v>
      </c>
      <c r="EN258" s="169">
        <f t="shared" si="244"/>
        <v>0</v>
      </c>
      <c r="EP258" s="169">
        <f t="shared" si="242"/>
        <v>0</v>
      </c>
      <c r="EQ258" s="169">
        <f t="shared" si="242"/>
        <v>0</v>
      </c>
      <c r="ER258" s="169">
        <f t="shared" si="242"/>
        <v>0</v>
      </c>
      <c r="ES258" s="169">
        <f t="shared" si="242"/>
        <v>0</v>
      </c>
      <c r="ET258" s="169">
        <f t="shared" si="242"/>
        <v>0</v>
      </c>
      <c r="EU258" s="169">
        <f t="shared" si="242"/>
        <v>0</v>
      </c>
      <c r="EV258" s="169">
        <f t="shared" si="242"/>
        <v>0</v>
      </c>
      <c r="EW258" s="169">
        <f t="shared" si="242"/>
        <v>0</v>
      </c>
      <c r="EX258" s="169">
        <f t="shared" si="242"/>
        <v>0</v>
      </c>
      <c r="EY258" s="169">
        <f t="shared" si="242"/>
        <v>0</v>
      </c>
      <c r="EZ258" s="169">
        <f t="shared" si="242"/>
        <v>0</v>
      </c>
      <c r="FA258" s="169">
        <f t="shared" si="242"/>
        <v>0</v>
      </c>
      <c r="FB258" s="169">
        <f t="shared" si="242"/>
        <v>0</v>
      </c>
      <c r="FC258" s="169">
        <f t="shared" si="242"/>
        <v>0</v>
      </c>
      <c r="FD258" s="169">
        <f t="shared" si="242"/>
        <v>0</v>
      </c>
      <c r="FE258" s="169">
        <f t="shared" si="242"/>
        <v>0</v>
      </c>
      <c r="FF258" s="169">
        <f t="shared" si="217"/>
        <v>0</v>
      </c>
      <c r="FG258" s="169">
        <f t="shared" si="217"/>
        <v>0</v>
      </c>
      <c r="FH258" s="169">
        <f t="shared" si="217"/>
        <v>0</v>
      </c>
      <c r="FI258" s="169">
        <f t="shared" si="217"/>
        <v>0</v>
      </c>
      <c r="FJ258" s="169">
        <f t="shared" si="217"/>
        <v>0</v>
      </c>
      <c r="FK258" s="169">
        <f t="shared" si="217"/>
        <v>0</v>
      </c>
      <c r="FL258" s="169">
        <f t="shared" si="217"/>
        <v>0</v>
      </c>
      <c r="FM258" s="169">
        <f t="shared" si="217"/>
        <v>0</v>
      </c>
      <c r="FO258" s="169">
        <f t="shared" si="243"/>
        <v>0</v>
      </c>
      <c r="FP258" s="169">
        <f t="shared" si="243"/>
        <v>0</v>
      </c>
      <c r="FQ258" s="169">
        <f t="shared" si="243"/>
        <v>0</v>
      </c>
      <c r="FR258" s="169">
        <f t="shared" si="243"/>
        <v>0</v>
      </c>
      <c r="FS258" s="169">
        <f t="shared" si="243"/>
        <v>0</v>
      </c>
      <c r="FT258" s="169">
        <f t="shared" si="243"/>
        <v>0</v>
      </c>
      <c r="FU258" s="169">
        <f t="shared" si="243"/>
        <v>0</v>
      </c>
      <c r="FV258" s="169">
        <f t="shared" si="243"/>
        <v>0</v>
      </c>
      <c r="FW258" s="169">
        <f t="shared" si="243"/>
        <v>0</v>
      </c>
      <c r="FX258" s="169">
        <f t="shared" si="243"/>
        <v>0</v>
      </c>
      <c r="FY258" s="169">
        <f t="shared" si="243"/>
        <v>0</v>
      </c>
      <c r="FZ258" s="169">
        <f t="shared" si="243"/>
        <v>0</v>
      </c>
      <c r="GA258" s="169">
        <f t="shared" si="243"/>
        <v>0</v>
      </c>
      <c r="GB258" s="169">
        <f t="shared" si="243"/>
        <v>0</v>
      </c>
      <c r="GC258" s="169">
        <f t="shared" si="243"/>
        <v>0</v>
      </c>
      <c r="GD258" s="169">
        <f t="shared" si="243"/>
        <v>0</v>
      </c>
      <c r="GE258" s="169">
        <f t="shared" si="218"/>
        <v>0</v>
      </c>
      <c r="GF258" s="169">
        <f t="shared" si="218"/>
        <v>0</v>
      </c>
      <c r="GG258" s="169">
        <f t="shared" si="218"/>
        <v>0</v>
      </c>
      <c r="GH258" s="169">
        <f t="shared" si="218"/>
        <v>0</v>
      </c>
      <c r="GI258" s="169">
        <f t="shared" si="218"/>
        <v>0</v>
      </c>
      <c r="GJ258" s="169">
        <f t="shared" si="218"/>
        <v>0</v>
      </c>
      <c r="GK258" s="169">
        <f t="shared" si="218"/>
        <v>0</v>
      </c>
      <c r="GL258" s="169">
        <f t="shared" si="218"/>
        <v>0</v>
      </c>
    </row>
    <row r="259" spans="1:194" s="169" customFormat="1" ht="15" hidden="1">
      <c r="A259" s="499"/>
      <c r="B259" s="499"/>
      <c r="D259" s="672"/>
      <c r="E259" s="450"/>
      <c r="F259" s="450"/>
      <c r="G259" s="450"/>
      <c r="H259" s="500"/>
      <c r="I259" s="452"/>
      <c r="J259" s="453"/>
      <c r="K259" s="453"/>
      <c r="L259" s="450"/>
      <c r="M259" s="450"/>
      <c r="N259" s="454"/>
      <c r="O259" s="455">
        <f t="shared" si="225"/>
        <v>0</v>
      </c>
      <c r="P259" s="456"/>
      <c r="Q259" s="457">
        <f t="shared" si="226"/>
        <v>0</v>
      </c>
      <c r="R259" s="457">
        <f t="shared" si="227"/>
        <v>0</v>
      </c>
      <c r="S259" s="458" t="e">
        <f>#REF!</f>
        <v>#REF!</v>
      </c>
      <c r="T259" s="458">
        <v>382</v>
      </c>
      <c r="U259" s="458" t="e">
        <f t="shared" si="228"/>
        <v>#REF!</v>
      </c>
      <c r="V259" s="459"/>
      <c r="W259" s="459"/>
      <c r="X259" s="460">
        <f t="shared" si="229"/>
        <v>0</v>
      </c>
      <c r="Y259" s="461">
        <f t="shared" si="232"/>
        <v>0</v>
      </c>
      <c r="Z259" s="510"/>
      <c r="AA259" s="463"/>
      <c r="AB259" s="464"/>
      <c r="AC259" s="464"/>
      <c r="AD259" s="464"/>
      <c r="AE259" s="465"/>
      <c r="AF259" s="466">
        <f t="shared" si="233"/>
        <v>0</v>
      </c>
      <c r="AG259" s="488"/>
      <c r="AH259" s="469"/>
      <c r="AI259" s="469"/>
      <c r="AJ259" s="469"/>
      <c r="AK259" s="469"/>
      <c r="AL259" s="469"/>
      <c r="AM259" s="469"/>
      <c r="AN259" s="469"/>
      <c r="AO259" s="471">
        <f t="shared" si="234"/>
        <v>0</v>
      </c>
      <c r="AP259" s="497"/>
      <c r="AQ259" s="496"/>
      <c r="AR259" s="496"/>
      <c r="AS259" s="496"/>
      <c r="AT259" s="514"/>
      <c r="AU259" s="469"/>
      <c r="AV259" s="469"/>
      <c r="AW259" s="475"/>
      <c r="AX259" s="471">
        <f t="shared" si="235"/>
        <v>0</v>
      </c>
      <c r="AY259" s="497"/>
      <c r="AZ259" s="469"/>
      <c r="BA259" s="469"/>
      <c r="BB259" s="478"/>
      <c r="BC259" s="469"/>
      <c r="BD259" s="469"/>
      <c r="BE259" s="469"/>
      <c r="BF259" s="475"/>
      <c r="BG259" s="479">
        <f t="shared" si="213"/>
        <v>0</v>
      </c>
      <c r="BH259" s="480"/>
      <c r="BI259" s="481"/>
      <c r="BJ259" s="481"/>
      <c r="BK259" s="481"/>
      <c r="BL259" s="482"/>
      <c r="BM259" s="481"/>
      <c r="BN259" s="481"/>
      <c r="BO259" s="483"/>
      <c r="BP259" s="482">
        <f t="shared" si="194"/>
        <v>0</v>
      </c>
      <c r="BQ259" s="479">
        <f t="shared" si="214"/>
        <v>0</v>
      </c>
      <c r="BR259" s="480"/>
      <c r="BS259" s="481"/>
      <c r="BT259" s="481"/>
      <c r="BU259" s="481"/>
      <c r="BV259" s="482" t="str">
        <f t="shared" si="206"/>
        <v/>
      </c>
      <c r="BW259" s="481"/>
      <c r="BX259" s="481"/>
      <c r="BY259" s="483"/>
      <c r="BZ259" s="482">
        <f t="shared" si="219"/>
        <v>0</v>
      </c>
      <c r="CA259" s="479">
        <f t="shared" si="236"/>
        <v>0</v>
      </c>
      <c r="CB259" s="638"/>
      <c r="CC259" s="469"/>
      <c r="CD259" s="469"/>
      <c r="CE259" s="469"/>
      <c r="CF259" s="469"/>
      <c r="CG259" s="481"/>
      <c r="CH259" s="481"/>
      <c r="CI259" s="469"/>
      <c r="CJ259" s="485">
        <f t="shared" si="237"/>
        <v>0</v>
      </c>
      <c r="CK259" s="486">
        <f t="shared" si="230"/>
        <v>0</v>
      </c>
      <c r="CL259" s="479">
        <f t="shared" si="238"/>
        <v>0</v>
      </c>
      <c r="CM259" s="497"/>
      <c r="CN259" s="469"/>
      <c r="CO259" s="469"/>
      <c r="CP259" s="469"/>
      <c r="CQ259" s="469"/>
      <c r="CR259" s="469"/>
      <c r="CS259" s="471">
        <f t="shared" si="239"/>
        <v>0</v>
      </c>
      <c r="CT259" s="488"/>
      <c r="CU259" s="469"/>
      <c r="CV259" s="469"/>
      <c r="CW259" s="469"/>
      <c r="CX259" s="489"/>
      <c r="CY259" s="490"/>
      <c r="CZ259" s="491">
        <f t="shared" si="240"/>
        <v>0</v>
      </c>
      <c r="DA259" s="491">
        <f t="shared" si="220"/>
        <v>0</v>
      </c>
      <c r="DB259" s="491">
        <f t="shared" si="191"/>
        <v>0</v>
      </c>
      <c r="DC259" s="493">
        <f t="shared" si="221"/>
        <v>0</v>
      </c>
      <c r="DD259" s="494">
        <f t="shared" si="210"/>
        <v>0</v>
      </c>
      <c r="DE259" s="494">
        <f t="shared" si="209"/>
        <v>0</v>
      </c>
      <c r="DF259" s="494">
        <f t="shared" si="201"/>
        <v>0</v>
      </c>
      <c r="DG259" s="494">
        <f t="shared" si="222"/>
        <v>0</v>
      </c>
      <c r="DH259" s="494">
        <f t="shared" si="223"/>
        <v>0</v>
      </c>
      <c r="DI259" s="494">
        <f t="shared" si="202"/>
        <v>0</v>
      </c>
      <c r="DJ259" s="494">
        <f t="shared" si="224"/>
        <v>0</v>
      </c>
      <c r="DK259" s="494">
        <f t="shared" si="231"/>
        <v>0</v>
      </c>
      <c r="DL259" s="479">
        <f t="shared" si="215"/>
        <v>0</v>
      </c>
      <c r="DQ259" s="169">
        <f t="shared" si="241"/>
        <v>0</v>
      </c>
      <c r="DR259" s="169">
        <f t="shared" si="241"/>
        <v>0</v>
      </c>
      <c r="DS259" s="169">
        <f t="shared" si="241"/>
        <v>0</v>
      </c>
      <c r="DT259" s="169">
        <f t="shared" si="241"/>
        <v>0</v>
      </c>
      <c r="DU259" s="169">
        <f t="shared" si="241"/>
        <v>0</v>
      </c>
      <c r="DV259" s="169">
        <f t="shared" si="241"/>
        <v>0</v>
      </c>
      <c r="DW259" s="169">
        <f t="shared" si="241"/>
        <v>0</v>
      </c>
      <c r="DX259" s="169">
        <f t="shared" si="241"/>
        <v>0</v>
      </c>
      <c r="DY259" s="169">
        <f t="shared" si="241"/>
        <v>0</v>
      </c>
      <c r="DZ259" s="169">
        <f t="shared" si="241"/>
        <v>0</v>
      </c>
      <c r="EA259" s="169">
        <f t="shared" si="241"/>
        <v>0</v>
      </c>
      <c r="EB259" s="169">
        <f t="shared" si="241"/>
        <v>0</v>
      </c>
      <c r="EC259" s="169">
        <f t="shared" si="241"/>
        <v>0</v>
      </c>
      <c r="ED259" s="169">
        <f t="shared" si="241"/>
        <v>0</v>
      </c>
      <c r="EE259" s="169">
        <f t="shared" si="241"/>
        <v>0</v>
      </c>
      <c r="EF259" s="169">
        <f t="shared" si="241"/>
        <v>0</v>
      </c>
      <c r="EG259" s="169">
        <f t="shared" si="244"/>
        <v>0</v>
      </c>
      <c r="EH259" s="169">
        <f t="shared" si="244"/>
        <v>0</v>
      </c>
      <c r="EI259" s="169">
        <f t="shared" si="244"/>
        <v>0</v>
      </c>
      <c r="EJ259" s="169">
        <f t="shared" si="244"/>
        <v>0</v>
      </c>
      <c r="EK259" s="169">
        <f t="shared" si="244"/>
        <v>0</v>
      </c>
      <c r="EL259" s="169">
        <f t="shared" si="244"/>
        <v>0</v>
      </c>
      <c r="EM259" s="169">
        <f t="shared" si="244"/>
        <v>0</v>
      </c>
      <c r="EN259" s="169">
        <f t="shared" si="244"/>
        <v>0</v>
      </c>
      <c r="EP259" s="169">
        <f t="shared" si="242"/>
        <v>0</v>
      </c>
      <c r="EQ259" s="169">
        <f t="shared" si="242"/>
        <v>0</v>
      </c>
      <c r="ER259" s="169">
        <f t="shared" si="242"/>
        <v>0</v>
      </c>
      <c r="ES259" s="169">
        <f t="shared" si="242"/>
        <v>0</v>
      </c>
      <c r="ET259" s="169">
        <f t="shared" si="242"/>
        <v>0</v>
      </c>
      <c r="EU259" s="169">
        <f t="shared" si="242"/>
        <v>0</v>
      </c>
      <c r="EV259" s="169">
        <f t="shared" si="242"/>
        <v>0</v>
      </c>
      <c r="EW259" s="169">
        <f t="shared" si="242"/>
        <v>0</v>
      </c>
      <c r="EX259" s="169">
        <f t="shared" si="242"/>
        <v>0</v>
      </c>
      <c r="EY259" s="169">
        <f t="shared" si="242"/>
        <v>0</v>
      </c>
      <c r="EZ259" s="169">
        <f t="shared" si="242"/>
        <v>0</v>
      </c>
      <c r="FA259" s="169">
        <f t="shared" si="242"/>
        <v>0</v>
      </c>
      <c r="FB259" s="169">
        <f t="shared" si="242"/>
        <v>0</v>
      </c>
      <c r="FC259" s="169">
        <f t="shared" si="242"/>
        <v>0</v>
      </c>
      <c r="FD259" s="169">
        <f t="shared" si="242"/>
        <v>0</v>
      </c>
      <c r="FE259" s="169">
        <f t="shared" si="242"/>
        <v>0</v>
      </c>
      <c r="FF259" s="169">
        <f t="shared" si="217"/>
        <v>0</v>
      </c>
      <c r="FG259" s="169">
        <f t="shared" si="217"/>
        <v>0</v>
      </c>
      <c r="FH259" s="169">
        <f t="shared" si="217"/>
        <v>0</v>
      </c>
      <c r="FI259" s="169">
        <f t="shared" si="217"/>
        <v>0</v>
      </c>
      <c r="FJ259" s="169">
        <f t="shared" si="217"/>
        <v>0</v>
      </c>
      <c r="FK259" s="169">
        <f t="shared" si="217"/>
        <v>0</v>
      </c>
      <c r="FL259" s="169">
        <f t="shared" si="217"/>
        <v>0</v>
      </c>
      <c r="FM259" s="169">
        <f t="shared" si="217"/>
        <v>0</v>
      </c>
      <c r="FO259" s="169">
        <f t="shared" si="243"/>
        <v>0</v>
      </c>
      <c r="FP259" s="169">
        <f t="shared" si="243"/>
        <v>0</v>
      </c>
      <c r="FQ259" s="169">
        <f t="shared" si="243"/>
        <v>0</v>
      </c>
      <c r="FR259" s="169">
        <f t="shared" si="243"/>
        <v>0</v>
      </c>
      <c r="FS259" s="169">
        <f t="shared" si="243"/>
        <v>0</v>
      </c>
      <c r="FT259" s="169">
        <f t="shared" si="243"/>
        <v>0</v>
      </c>
      <c r="FU259" s="169">
        <f t="shared" si="243"/>
        <v>0</v>
      </c>
      <c r="FV259" s="169">
        <f t="shared" si="243"/>
        <v>0</v>
      </c>
      <c r="FW259" s="169">
        <f t="shared" si="243"/>
        <v>0</v>
      </c>
      <c r="FX259" s="169">
        <f t="shared" si="243"/>
        <v>0</v>
      </c>
      <c r="FY259" s="169">
        <f t="shared" si="243"/>
        <v>0</v>
      </c>
      <c r="FZ259" s="169">
        <f t="shared" si="243"/>
        <v>0</v>
      </c>
      <c r="GA259" s="169">
        <f t="shared" si="243"/>
        <v>0</v>
      </c>
      <c r="GB259" s="169">
        <f t="shared" si="243"/>
        <v>0</v>
      </c>
      <c r="GC259" s="169">
        <f t="shared" si="243"/>
        <v>0</v>
      </c>
      <c r="GD259" s="169">
        <f t="shared" si="243"/>
        <v>0</v>
      </c>
      <c r="GE259" s="169">
        <f t="shared" si="218"/>
        <v>0</v>
      </c>
      <c r="GF259" s="169">
        <f t="shared" si="218"/>
        <v>0</v>
      </c>
      <c r="GG259" s="169">
        <f t="shared" si="218"/>
        <v>0</v>
      </c>
      <c r="GH259" s="169">
        <f t="shared" si="218"/>
        <v>0</v>
      </c>
      <c r="GI259" s="169">
        <f t="shared" si="218"/>
        <v>0</v>
      </c>
      <c r="GJ259" s="169">
        <f t="shared" si="218"/>
        <v>0</v>
      </c>
      <c r="GK259" s="169">
        <f t="shared" si="218"/>
        <v>0</v>
      </c>
      <c r="GL259" s="169">
        <f t="shared" si="218"/>
        <v>0</v>
      </c>
    </row>
    <row r="260" spans="1:194" s="169" customFormat="1" ht="15" hidden="1">
      <c r="A260" s="499"/>
      <c r="B260" s="499"/>
      <c r="D260" s="672"/>
      <c r="E260" s="453"/>
      <c r="F260" s="453"/>
      <c r="G260" s="453"/>
      <c r="H260" s="451"/>
      <c r="I260" s="452"/>
      <c r="J260" s="453"/>
      <c r="K260" s="453"/>
      <c r="L260" s="450"/>
      <c r="M260" s="450"/>
      <c r="N260" s="454"/>
      <c r="O260" s="455">
        <f t="shared" si="225"/>
        <v>0</v>
      </c>
      <c r="P260" s="456"/>
      <c r="Q260" s="457">
        <f t="shared" si="226"/>
        <v>0</v>
      </c>
      <c r="R260" s="457">
        <f t="shared" si="227"/>
        <v>0</v>
      </c>
      <c r="S260" s="458" t="e">
        <f>#REF!</f>
        <v>#REF!</v>
      </c>
      <c r="T260" s="458">
        <v>383</v>
      </c>
      <c r="U260" s="458" t="e">
        <f t="shared" si="228"/>
        <v>#REF!</v>
      </c>
      <c r="V260" s="459"/>
      <c r="W260" s="459"/>
      <c r="X260" s="460">
        <f t="shared" si="229"/>
        <v>0</v>
      </c>
      <c r="Y260" s="461">
        <f t="shared" si="232"/>
        <v>0</v>
      </c>
      <c r="Z260" s="510"/>
      <c r="AA260" s="463"/>
      <c r="AB260" s="464"/>
      <c r="AC260" s="464"/>
      <c r="AD260" s="464"/>
      <c r="AE260" s="465"/>
      <c r="AF260" s="466">
        <f t="shared" si="233"/>
        <v>0</v>
      </c>
      <c r="AG260" s="488"/>
      <c r="AH260" s="469"/>
      <c r="AI260" s="469"/>
      <c r="AJ260" s="469"/>
      <c r="AK260" s="469"/>
      <c r="AL260" s="469"/>
      <c r="AM260" s="469"/>
      <c r="AN260" s="469"/>
      <c r="AO260" s="471">
        <f t="shared" si="234"/>
        <v>0</v>
      </c>
      <c r="AP260" s="497"/>
      <c r="AQ260" s="496"/>
      <c r="AR260" s="496"/>
      <c r="AS260" s="496"/>
      <c r="AT260" s="514"/>
      <c r="AU260" s="469"/>
      <c r="AV260" s="469"/>
      <c r="AW260" s="475"/>
      <c r="AX260" s="471">
        <f t="shared" si="235"/>
        <v>0</v>
      </c>
      <c r="AY260" s="497"/>
      <c r="AZ260" s="469"/>
      <c r="BA260" s="469"/>
      <c r="BB260" s="478"/>
      <c r="BC260" s="469"/>
      <c r="BD260" s="469"/>
      <c r="BE260" s="469"/>
      <c r="BF260" s="475"/>
      <c r="BG260" s="479">
        <f t="shared" si="213"/>
        <v>0</v>
      </c>
      <c r="BH260" s="480"/>
      <c r="BI260" s="481"/>
      <c r="BJ260" s="481"/>
      <c r="BK260" s="481"/>
      <c r="BL260" s="482"/>
      <c r="BM260" s="481"/>
      <c r="BN260" s="481"/>
      <c r="BO260" s="483"/>
      <c r="BP260" s="482">
        <f t="shared" si="194"/>
        <v>0</v>
      </c>
      <c r="BQ260" s="479">
        <f t="shared" si="214"/>
        <v>0</v>
      </c>
      <c r="BR260" s="480"/>
      <c r="BS260" s="481"/>
      <c r="BT260" s="481"/>
      <c r="BU260" s="481"/>
      <c r="BV260" s="482" t="str">
        <f t="shared" si="206"/>
        <v/>
      </c>
      <c r="BW260" s="481"/>
      <c r="BX260" s="481"/>
      <c r="BY260" s="483"/>
      <c r="BZ260" s="482">
        <f t="shared" si="219"/>
        <v>0</v>
      </c>
      <c r="CA260" s="479">
        <f t="shared" si="236"/>
        <v>0</v>
      </c>
      <c r="CB260" s="638"/>
      <c r="CC260" s="469"/>
      <c r="CD260" s="469"/>
      <c r="CE260" s="469"/>
      <c r="CF260" s="469"/>
      <c r="CG260" s="481"/>
      <c r="CH260" s="481"/>
      <c r="CI260" s="469"/>
      <c r="CJ260" s="485">
        <f t="shared" si="237"/>
        <v>0</v>
      </c>
      <c r="CK260" s="486">
        <f t="shared" si="230"/>
        <v>0</v>
      </c>
      <c r="CL260" s="479">
        <f t="shared" si="238"/>
        <v>0</v>
      </c>
      <c r="CM260" s="497"/>
      <c r="CN260" s="469"/>
      <c r="CO260" s="469"/>
      <c r="CP260" s="469"/>
      <c r="CQ260" s="469"/>
      <c r="CR260" s="469"/>
      <c r="CS260" s="471">
        <f t="shared" si="239"/>
        <v>0</v>
      </c>
      <c r="CT260" s="488"/>
      <c r="CU260" s="469"/>
      <c r="CV260" s="469"/>
      <c r="CW260" s="469"/>
      <c r="CX260" s="489"/>
      <c r="CY260" s="490"/>
      <c r="CZ260" s="491">
        <f t="shared" si="240"/>
        <v>0</v>
      </c>
      <c r="DA260" s="491">
        <f t="shared" si="220"/>
        <v>0</v>
      </c>
      <c r="DB260" s="491">
        <f t="shared" si="191"/>
        <v>0</v>
      </c>
      <c r="DC260" s="493">
        <f t="shared" si="221"/>
        <v>0</v>
      </c>
      <c r="DD260" s="494">
        <f t="shared" si="210"/>
        <v>0</v>
      </c>
      <c r="DE260" s="494">
        <f t="shared" si="209"/>
        <v>0</v>
      </c>
      <c r="DF260" s="494">
        <f t="shared" si="201"/>
        <v>0</v>
      </c>
      <c r="DG260" s="494">
        <f t="shared" si="222"/>
        <v>0</v>
      </c>
      <c r="DH260" s="494">
        <f t="shared" si="223"/>
        <v>0</v>
      </c>
      <c r="DI260" s="494">
        <f t="shared" si="202"/>
        <v>0</v>
      </c>
      <c r="DJ260" s="494">
        <f t="shared" si="224"/>
        <v>0</v>
      </c>
      <c r="DK260" s="494">
        <f t="shared" si="231"/>
        <v>0</v>
      </c>
      <c r="DL260" s="479">
        <f t="shared" si="215"/>
        <v>0</v>
      </c>
      <c r="DQ260" s="169">
        <f t="shared" si="241"/>
        <v>0</v>
      </c>
      <c r="DR260" s="169">
        <f t="shared" si="241"/>
        <v>0</v>
      </c>
      <c r="DS260" s="169">
        <f t="shared" si="241"/>
        <v>0</v>
      </c>
      <c r="DT260" s="169">
        <f t="shared" si="241"/>
        <v>0</v>
      </c>
      <c r="DU260" s="169">
        <f t="shared" si="241"/>
        <v>0</v>
      </c>
      <c r="DV260" s="169">
        <f t="shared" si="241"/>
        <v>0</v>
      </c>
      <c r="DW260" s="169">
        <f t="shared" si="241"/>
        <v>0</v>
      </c>
      <c r="DX260" s="169">
        <f t="shared" si="241"/>
        <v>0</v>
      </c>
      <c r="DY260" s="169">
        <f t="shared" si="241"/>
        <v>0</v>
      </c>
      <c r="DZ260" s="169">
        <f t="shared" si="241"/>
        <v>0</v>
      </c>
      <c r="EA260" s="169">
        <f t="shared" si="241"/>
        <v>0</v>
      </c>
      <c r="EB260" s="169">
        <f t="shared" si="241"/>
        <v>0</v>
      </c>
      <c r="EC260" s="169">
        <f t="shared" si="241"/>
        <v>0</v>
      </c>
      <c r="ED260" s="169">
        <f t="shared" si="241"/>
        <v>0</v>
      </c>
      <c r="EE260" s="169">
        <f t="shared" si="241"/>
        <v>0</v>
      </c>
      <c r="EF260" s="169">
        <f t="shared" si="241"/>
        <v>0</v>
      </c>
      <c r="EG260" s="169">
        <f t="shared" si="244"/>
        <v>0</v>
      </c>
      <c r="EH260" s="169">
        <f t="shared" si="244"/>
        <v>0</v>
      </c>
      <c r="EI260" s="169">
        <f t="shared" si="244"/>
        <v>0</v>
      </c>
      <c r="EJ260" s="169">
        <f t="shared" si="244"/>
        <v>0</v>
      </c>
      <c r="EK260" s="169">
        <f t="shared" si="244"/>
        <v>0</v>
      </c>
      <c r="EL260" s="169">
        <f t="shared" si="244"/>
        <v>0</v>
      </c>
      <c r="EM260" s="169">
        <f t="shared" si="244"/>
        <v>0</v>
      </c>
      <c r="EN260" s="169">
        <f t="shared" si="244"/>
        <v>0</v>
      </c>
      <c r="EP260" s="169">
        <f t="shared" si="242"/>
        <v>0</v>
      </c>
      <c r="EQ260" s="169">
        <f t="shared" si="242"/>
        <v>0</v>
      </c>
      <c r="ER260" s="169">
        <f t="shared" si="242"/>
        <v>0</v>
      </c>
      <c r="ES260" s="169">
        <f t="shared" si="242"/>
        <v>0</v>
      </c>
      <c r="ET260" s="169">
        <f t="shared" si="242"/>
        <v>0</v>
      </c>
      <c r="EU260" s="169">
        <f t="shared" si="242"/>
        <v>0</v>
      </c>
      <c r="EV260" s="169">
        <f t="shared" si="242"/>
        <v>0</v>
      </c>
      <c r="EW260" s="169">
        <f t="shared" si="242"/>
        <v>0</v>
      </c>
      <c r="EX260" s="169">
        <f t="shared" si="242"/>
        <v>0</v>
      </c>
      <c r="EY260" s="169">
        <f t="shared" si="242"/>
        <v>0</v>
      </c>
      <c r="EZ260" s="169">
        <f t="shared" si="242"/>
        <v>0</v>
      </c>
      <c r="FA260" s="169">
        <f t="shared" si="242"/>
        <v>0</v>
      </c>
      <c r="FB260" s="169">
        <f t="shared" si="242"/>
        <v>0</v>
      </c>
      <c r="FC260" s="169">
        <f t="shared" si="242"/>
        <v>0</v>
      </c>
      <c r="FD260" s="169">
        <f t="shared" si="242"/>
        <v>0</v>
      </c>
      <c r="FE260" s="169">
        <f t="shared" si="242"/>
        <v>0</v>
      </c>
      <c r="FF260" s="169">
        <f t="shared" ref="FF260:FM275" si="245">IF($I260=FF$3,$Y260,0)</f>
        <v>0</v>
      </c>
      <c r="FG260" s="169">
        <f t="shared" si="245"/>
        <v>0</v>
      </c>
      <c r="FH260" s="169">
        <f t="shared" si="245"/>
        <v>0</v>
      </c>
      <c r="FI260" s="169">
        <f t="shared" si="245"/>
        <v>0</v>
      </c>
      <c r="FJ260" s="169">
        <f t="shared" si="245"/>
        <v>0</v>
      </c>
      <c r="FK260" s="169">
        <f t="shared" si="245"/>
        <v>0</v>
      </c>
      <c r="FL260" s="169">
        <f t="shared" si="245"/>
        <v>0</v>
      </c>
      <c r="FM260" s="169">
        <f t="shared" si="245"/>
        <v>0</v>
      </c>
      <c r="FO260" s="169">
        <f t="shared" si="243"/>
        <v>0</v>
      </c>
      <c r="FP260" s="169">
        <f t="shared" si="243"/>
        <v>0</v>
      </c>
      <c r="FQ260" s="169">
        <f t="shared" si="243"/>
        <v>0</v>
      </c>
      <c r="FR260" s="169">
        <f t="shared" si="243"/>
        <v>0</v>
      </c>
      <c r="FS260" s="169">
        <f t="shared" si="243"/>
        <v>0</v>
      </c>
      <c r="FT260" s="169">
        <f t="shared" si="243"/>
        <v>0</v>
      </c>
      <c r="FU260" s="169">
        <f t="shared" si="243"/>
        <v>0</v>
      </c>
      <c r="FV260" s="169">
        <f t="shared" si="243"/>
        <v>0</v>
      </c>
      <c r="FW260" s="169">
        <f t="shared" si="243"/>
        <v>0</v>
      </c>
      <c r="FX260" s="169">
        <f t="shared" si="243"/>
        <v>0</v>
      </c>
      <c r="FY260" s="169">
        <f t="shared" si="243"/>
        <v>0</v>
      </c>
      <c r="FZ260" s="169">
        <f t="shared" si="243"/>
        <v>0</v>
      </c>
      <c r="GA260" s="169">
        <f t="shared" si="243"/>
        <v>0</v>
      </c>
      <c r="GB260" s="169">
        <f t="shared" si="243"/>
        <v>0</v>
      </c>
      <c r="GC260" s="169">
        <f t="shared" si="243"/>
        <v>0</v>
      </c>
      <c r="GD260" s="169">
        <f t="shared" si="243"/>
        <v>0</v>
      </c>
      <c r="GE260" s="169">
        <f t="shared" ref="GE260:GL275" si="246">IF($I260=GE$3,$L260,0)</f>
        <v>0</v>
      </c>
      <c r="GF260" s="169">
        <f t="shared" si="246"/>
        <v>0</v>
      </c>
      <c r="GG260" s="169">
        <f t="shared" si="246"/>
        <v>0</v>
      </c>
      <c r="GH260" s="169">
        <f t="shared" si="246"/>
        <v>0</v>
      </c>
      <c r="GI260" s="169">
        <f t="shared" si="246"/>
        <v>0</v>
      </c>
      <c r="GJ260" s="169">
        <f t="shared" si="246"/>
        <v>0</v>
      </c>
      <c r="GK260" s="169">
        <f t="shared" si="246"/>
        <v>0</v>
      </c>
      <c r="GL260" s="169">
        <f t="shared" si="246"/>
        <v>0</v>
      </c>
    </row>
    <row r="261" spans="1:194" s="169" customFormat="1" ht="15" hidden="1">
      <c r="A261" s="499"/>
      <c r="B261" s="499"/>
      <c r="D261" s="672"/>
      <c r="E261" s="453"/>
      <c r="F261" s="453"/>
      <c r="G261" s="453"/>
      <c r="H261" s="451"/>
      <c r="I261" s="452"/>
      <c r="J261" s="453"/>
      <c r="K261" s="453"/>
      <c r="L261" s="450"/>
      <c r="M261" s="450"/>
      <c r="N261" s="454"/>
      <c r="O261" s="455">
        <f t="shared" si="225"/>
        <v>0</v>
      </c>
      <c r="P261" s="456"/>
      <c r="Q261" s="457">
        <f t="shared" si="226"/>
        <v>0</v>
      </c>
      <c r="R261" s="457">
        <f t="shared" si="227"/>
        <v>0</v>
      </c>
      <c r="S261" s="458" t="e">
        <f>#REF!</f>
        <v>#REF!</v>
      </c>
      <c r="T261" s="458">
        <v>384</v>
      </c>
      <c r="U261" s="458" t="e">
        <f t="shared" si="228"/>
        <v>#REF!</v>
      </c>
      <c r="V261" s="459"/>
      <c r="W261" s="459"/>
      <c r="X261" s="460">
        <f t="shared" si="229"/>
        <v>0</v>
      </c>
      <c r="Y261" s="461">
        <f t="shared" si="232"/>
        <v>0</v>
      </c>
      <c r="Z261" s="510"/>
      <c r="AA261" s="463"/>
      <c r="AB261" s="464"/>
      <c r="AC261" s="464"/>
      <c r="AD261" s="464"/>
      <c r="AE261" s="465"/>
      <c r="AF261" s="466">
        <f t="shared" si="233"/>
        <v>0</v>
      </c>
      <c r="AG261" s="488"/>
      <c r="AH261" s="469"/>
      <c r="AI261" s="469"/>
      <c r="AJ261" s="469"/>
      <c r="AK261" s="469"/>
      <c r="AL261" s="469"/>
      <c r="AM261" s="469"/>
      <c r="AN261" s="469"/>
      <c r="AO261" s="471">
        <f t="shared" si="234"/>
        <v>0</v>
      </c>
      <c r="AP261" s="497"/>
      <c r="AQ261" s="496"/>
      <c r="AR261" s="496"/>
      <c r="AS261" s="496"/>
      <c r="AT261" s="514"/>
      <c r="AU261" s="469"/>
      <c r="AV261" s="469"/>
      <c r="AW261" s="475"/>
      <c r="AX261" s="471">
        <f t="shared" si="235"/>
        <v>0</v>
      </c>
      <c r="AY261" s="497"/>
      <c r="AZ261" s="469"/>
      <c r="BA261" s="469"/>
      <c r="BB261" s="478"/>
      <c r="BC261" s="469"/>
      <c r="BD261" s="469"/>
      <c r="BE261" s="469"/>
      <c r="BF261" s="475"/>
      <c r="BG261" s="479">
        <f t="shared" si="213"/>
        <v>0</v>
      </c>
      <c r="BH261" s="480"/>
      <c r="BI261" s="481"/>
      <c r="BJ261" s="481"/>
      <c r="BK261" s="481"/>
      <c r="BL261" s="482"/>
      <c r="BM261" s="481"/>
      <c r="BN261" s="481"/>
      <c r="BO261" s="483"/>
      <c r="BP261" s="482">
        <f t="shared" si="194"/>
        <v>0</v>
      </c>
      <c r="BQ261" s="479">
        <f t="shared" si="214"/>
        <v>0</v>
      </c>
      <c r="BR261" s="480"/>
      <c r="BS261" s="481"/>
      <c r="BT261" s="481"/>
      <c r="BU261" s="481"/>
      <c r="BV261" s="482" t="str">
        <f t="shared" si="206"/>
        <v/>
      </c>
      <c r="BW261" s="481"/>
      <c r="BX261" s="481"/>
      <c r="BY261" s="483"/>
      <c r="BZ261" s="482">
        <f t="shared" si="219"/>
        <v>0</v>
      </c>
      <c r="CA261" s="479">
        <f t="shared" si="236"/>
        <v>0</v>
      </c>
      <c r="CB261" s="638"/>
      <c r="CC261" s="469"/>
      <c r="CD261" s="469"/>
      <c r="CE261" s="469"/>
      <c r="CF261" s="469"/>
      <c r="CG261" s="481"/>
      <c r="CH261" s="481"/>
      <c r="CI261" s="469"/>
      <c r="CJ261" s="485">
        <f t="shared" si="237"/>
        <v>0</v>
      </c>
      <c r="CK261" s="486">
        <f t="shared" si="230"/>
        <v>0</v>
      </c>
      <c r="CL261" s="479">
        <f t="shared" si="238"/>
        <v>0</v>
      </c>
      <c r="CM261" s="497"/>
      <c r="CN261" s="469"/>
      <c r="CO261" s="469"/>
      <c r="CP261" s="469"/>
      <c r="CQ261" s="469"/>
      <c r="CR261" s="469"/>
      <c r="CS261" s="471">
        <f t="shared" si="239"/>
        <v>0</v>
      </c>
      <c r="CT261" s="488"/>
      <c r="CU261" s="469"/>
      <c r="CV261" s="469"/>
      <c r="CW261" s="469"/>
      <c r="CX261" s="489"/>
      <c r="CY261" s="490"/>
      <c r="CZ261" s="491">
        <f t="shared" si="240"/>
        <v>0</v>
      </c>
      <c r="DA261" s="491">
        <f t="shared" si="220"/>
        <v>0</v>
      </c>
      <c r="DB261" s="491">
        <f t="shared" si="191"/>
        <v>0</v>
      </c>
      <c r="DC261" s="493">
        <f t="shared" si="221"/>
        <v>0</v>
      </c>
      <c r="DD261" s="494">
        <f t="shared" si="210"/>
        <v>0</v>
      </c>
      <c r="DE261" s="494">
        <f t="shared" si="209"/>
        <v>0</v>
      </c>
      <c r="DF261" s="494">
        <f t="shared" si="201"/>
        <v>0</v>
      </c>
      <c r="DG261" s="494">
        <f t="shared" si="222"/>
        <v>0</v>
      </c>
      <c r="DH261" s="494">
        <f t="shared" si="223"/>
        <v>0</v>
      </c>
      <c r="DI261" s="494">
        <f t="shared" si="202"/>
        <v>0</v>
      </c>
      <c r="DJ261" s="494">
        <f t="shared" si="224"/>
        <v>0</v>
      </c>
      <c r="DK261" s="494">
        <f t="shared" si="231"/>
        <v>0</v>
      </c>
      <c r="DL261" s="479">
        <f t="shared" si="215"/>
        <v>0</v>
      </c>
      <c r="DQ261" s="169">
        <f t="shared" si="241"/>
        <v>0</v>
      </c>
      <c r="DR261" s="169">
        <f t="shared" si="241"/>
        <v>0</v>
      </c>
      <c r="DS261" s="169">
        <f t="shared" si="241"/>
        <v>0</v>
      </c>
      <c r="DT261" s="169">
        <f t="shared" si="241"/>
        <v>0</v>
      </c>
      <c r="DU261" s="169">
        <f t="shared" si="241"/>
        <v>0</v>
      </c>
      <c r="DV261" s="169">
        <f t="shared" si="241"/>
        <v>0</v>
      </c>
      <c r="DW261" s="169">
        <f t="shared" si="241"/>
        <v>0</v>
      </c>
      <c r="DX261" s="169">
        <f t="shared" si="241"/>
        <v>0</v>
      </c>
      <c r="DY261" s="169">
        <f t="shared" si="241"/>
        <v>0</v>
      </c>
      <c r="DZ261" s="169">
        <f t="shared" si="241"/>
        <v>0</v>
      </c>
      <c r="EA261" s="169">
        <f t="shared" si="241"/>
        <v>0</v>
      </c>
      <c r="EB261" s="169">
        <f t="shared" si="241"/>
        <v>0</v>
      </c>
      <c r="EC261" s="169">
        <f t="shared" si="241"/>
        <v>0</v>
      </c>
      <c r="ED261" s="169">
        <f t="shared" si="241"/>
        <v>0</v>
      </c>
      <c r="EE261" s="169">
        <f t="shared" si="241"/>
        <v>0</v>
      </c>
      <c r="EF261" s="169">
        <f t="shared" si="241"/>
        <v>0</v>
      </c>
      <c r="EG261" s="169">
        <f t="shared" si="244"/>
        <v>0</v>
      </c>
      <c r="EH261" s="169">
        <f t="shared" si="244"/>
        <v>0</v>
      </c>
      <c r="EI261" s="169">
        <f t="shared" si="244"/>
        <v>0</v>
      </c>
      <c r="EJ261" s="169">
        <f t="shared" si="244"/>
        <v>0</v>
      </c>
      <c r="EK261" s="169">
        <f t="shared" si="244"/>
        <v>0</v>
      </c>
      <c r="EL261" s="169">
        <f t="shared" si="244"/>
        <v>0</v>
      </c>
      <c r="EM261" s="169">
        <f t="shared" si="244"/>
        <v>0</v>
      </c>
      <c r="EN261" s="169">
        <f t="shared" si="244"/>
        <v>0</v>
      </c>
      <c r="EP261" s="169">
        <f t="shared" si="242"/>
        <v>0</v>
      </c>
      <c r="EQ261" s="169">
        <f t="shared" si="242"/>
        <v>0</v>
      </c>
      <c r="ER261" s="169">
        <f t="shared" si="242"/>
        <v>0</v>
      </c>
      <c r="ES261" s="169">
        <f t="shared" si="242"/>
        <v>0</v>
      </c>
      <c r="ET261" s="169">
        <f t="shared" si="242"/>
        <v>0</v>
      </c>
      <c r="EU261" s="169">
        <f t="shared" si="242"/>
        <v>0</v>
      </c>
      <c r="EV261" s="169">
        <f t="shared" si="242"/>
        <v>0</v>
      </c>
      <c r="EW261" s="169">
        <f t="shared" si="242"/>
        <v>0</v>
      </c>
      <c r="EX261" s="169">
        <f t="shared" si="242"/>
        <v>0</v>
      </c>
      <c r="EY261" s="169">
        <f t="shared" si="242"/>
        <v>0</v>
      </c>
      <c r="EZ261" s="169">
        <f t="shared" si="242"/>
        <v>0</v>
      </c>
      <c r="FA261" s="169">
        <f t="shared" si="242"/>
        <v>0</v>
      </c>
      <c r="FB261" s="169">
        <f t="shared" si="242"/>
        <v>0</v>
      </c>
      <c r="FC261" s="169">
        <f t="shared" si="242"/>
        <v>0</v>
      </c>
      <c r="FD261" s="169">
        <f t="shared" si="242"/>
        <v>0</v>
      </c>
      <c r="FE261" s="169">
        <f t="shared" si="242"/>
        <v>0</v>
      </c>
      <c r="FF261" s="169">
        <f t="shared" si="245"/>
        <v>0</v>
      </c>
      <c r="FG261" s="169">
        <f t="shared" si="245"/>
        <v>0</v>
      </c>
      <c r="FH261" s="169">
        <f t="shared" si="245"/>
        <v>0</v>
      </c>
      <c r="FI261" s="169">
        <f t="shared" si="245"/>
        <v>0</v>
      </c>
      <c r="FJ261" s="169">
        <f t="shared" si="245"/>
        <v>0</v>
      </c>
      <c r="FK261" s="169">
        <f t="shared" si="245"/>
        <v>0</v>
      </c>
      <c r="FL261" s="169">
        <f t="shared" si="245"/>
        <v>0</v>
      </c>
      <c r="FM261" s="169">
        <f t="shared" si="245"/>
        <v>0</v>
      </c>
      <c r="FO261" s="169">
        <f t="shared" si="243"/>
        <v>0</v>
      </c>
      <c r="FP261" s="169">
        <f t="shared" si="243"/>
        <v>0</v>
      </c>
      <c r="FQ261" s="169">
        <f t="shared" si="243"/>
        <v>0</v>
      </c>
      <c r="FR261" s="169">
        <f t="shared" si="243"/>
        <v>0</v>
      </c>
      <c r="FS261" s="169">
        <f t="shared" si="243"/>
        <v>0</v>
      </c>
      <c r="FT261" s="169">
        <f t="shared" si="243"/>
        <v>0</v>
      </c>
      <c r="FU261" s="169">
        <f t="shared" si="243"/>
        <v>0</v>
      </c>
      <c r="FV261" s="169">
        <f t="shared" si="243"/>
        <v>0</v>
      </c>
      <c r="FW261" s="169">
        <f t="shared" si="243"/>
        <v>0</v>
      </c>
      <c r="FX261" s="169">
        <f t="shared" si="243"/>
        <v>0</v>
      </c>
      <c r="FY261" s="169">
        <f t="shared" si="243"/>
        <v>0</v>
      </c>
      <c r="FZ261" s="169">
        <f t="shared" si="243"/>
        <v>0</v>
      </c>
      <c r="GA261" s="169">
        <f t="shared" si="243"/>
        <v>0</v>
      </c>
      <c r="GB261" s="169">
        <f t="shared" si="243"/>
        <v>0</v>
      </c>
      <c r="GC261" s="169">
        <f t="shared" si="243"/>
        <v>0</v>
      </c>
      <c r="GD261" s="169">
        <f t="shared" si="243"/>
        <v>0</v>
      </c>
      <c r="GE261" s="169">
        <f t="shared" si="246"/>
        <v>0</v>
      </c>
      <c r="GF261" s="169">
        <f t="shared" si="246"/>
        <v>0</v>
      </c>
      <c r="GG261" s="169">
        <f t="shared" si="246"/>
        <v>0</v>
      </c>
      <c r="GH261" s="169">
        <f t="shared" si="246"/>
        <v>0</v>
      </c>
      <c r="GI261" s="169">
        <f t="shared" si="246"/>
        <v>0</v>
      </c>
      <c r="GJ261" s="169">
        <f t="shared" si="246"/>
        <v>0</v>
      </c>
      <c r="GK261" s="169">
        <f t="shared" si="246"/>
        <v>0</v>
      </c>
      <c r="GL261" s="169">
        <f t="shared" si="246"/>
        <v>0</v>
      </c>
    </row>
    <row r="262" spans="1:194" s="169" customFormat="1" ht="15" hidden="1">
      <c r="A262" s="499"/>
      <c r="B262" s="499"/>
      <c r="D262" s="672"/>
      <c r="E262" s="453"/>
      <c r="F262" s="453"/>
      <c r="G262" s="453"/>
      <c r="H262" s="451"/>
      <c r="I262" s="452"/>
      <c r="J262" s="453"/>
      <c r="K262" s="453"/>
      <c r="L262" s="450"/>
      <c r="M262" s="450"/>
      <c r="N262" s="454"/>
      <c r="O262" s="455">
        <f t="shared" si="225"/>
        <v>0</v>
      </c>
      <c r="P262" s="456"/>
      <c r="Q262" s="457">
        <f t="shared" si="226"/>
        <v>0</v>
      </c>
      <c r="R262" s="457">
        <f t="shared" si="227"/>
        <v>0</v>
      </c>
      <c r="S262" s="458" t="e">
        <f>#REF!</f>
        <v>#REF!</v>
      </c>
      <c r="T262" s="458">
        <v>385</v>
      </c>
      <c r="U262" s="458" t="e">
        <f t="shared" si="228"/>
        <v>#REF!</v>
      </c>
      <c r="V262" s="459"/>
      <c r="W262" s="459"/>
      <c r="X262" s="460">
        <f t="shared" si="229"/>
        <v>0</v>
      </c>
      <c r="Y262" s="461">
        <f t="shared" si="232"/>
        <v>0</v>
      </c>
      <c r="Z262" s="510"/>
      <c r="AA262" s="463"/>
      <c r="AB262" s="464"/>
      <c r="AC262" s="464"/>
      <c r="AD262" s="464"/>
      <c r="AE262" s="465"/>
      <c r="AF262" s="466">
        <f t="shared" si="233"/>
        <v>0</v>
      </c>
      <c r="AG262" s="488"/>
      <c r="AH262" s="469"/>
      <c r="AI262" s="469"/>
      <c r="AJ262" s="469"/>
      <c r="AK262" s="469"/>
      <c r="AL262" s="469"/>
      <c r="AM262" s="469"/>
      <c r="AN262" s="469"/>
      <c r="AO262" s="471">
        <f t="shared" si="234"/>
        <v>0</v>
      </c>
      <c r="AP262" s="497"/>
      <c r="AQ262" s="496"/>
      <c r="AR262" s="496"/>
      <c r="AS262" s="496"/>
      <c r="AT262" s="514"/>
      <c r="AU262" s="469"/>
      <c r="AV262" s="469"/>
      <c r="AW262" s="475"/>
      <c r="AX262" s="471">
        <f t="shared" si="235"/>
        <v>0</v>
      </c>
      <c r="AY262" s="497"/>
      <c r="AZ262" s="469"/>
      <c r="BA262" s="469"/>
      <c r="BB262" s="478"/>
      <c r="BC262" s="469"/>
      <c r="BD262" s="469"/>
      <c r="BE262" s="469"/>
      <c r="BF262" s="475"/>
      <c r="BG262" s="479">
        <f t="shared" si="213"/>
        <v>0</v>
      </c>
      <c r="BH262" s="480"/>
      <c r="BI262" s="481"/>
      <c r="BJ262" s="481"/>
      <c r="BK262" s="481"/>
      <c r="BL262" s="482"/>
      <c r="BM262" s="481"/>
      <c r="BN262" s="481"/>
      <c r="BO262" s="483"/>
      <c r="BP262" s="482">
        <f t="shared" si="194"/>
        <v>0</v>
      </c>
      <c r="BQ262" s="479">
        <f t="shared" si="214"/>
        <v>0</v>
      </c>
      <c r="BR262" s="480"/>
      <c r="BS262" s="481"/>
      <c r="BT262" s="481"/>
      <c r="BU262" s="481"/>
      <c r="BV262" s="482" t="str">
        <f t="shared" si="206"/>
        <v/>
      </c>
      <c r="BW262" s="481"/>
      <c r="BX262" s="481"/>
      <c r="BY262" s="483"/>
      <c r="BZ262" s="482">
        <f t="shared" si="219"/>
        <v>0</v>
      </c>
      <c r="CA262" s="479">
        <f t="shared" si="236"/>
        <v>0</v>
      </c>
      <c r="CB262" s="638"/>
      <c r="CC262" s="469"/>
      <c r="CD262" s="469"/>
      <c r="CE262" s="469"/>
      <c r="CF262" s="469"/>
      <c r="CG262" s="481"/>
      <c r="CH262" s="481"/>
      <c r="CI262" s="469"/>
      <c r="CJ262" s="485">
        <f t="shared" si="237"/>
        <v>0</v>
      </c>
      <c r="CK262" s="673">
        <f t="shared" si="230"/>
        <v>0</v>
      </c>
      <c r="CL262" s="479">
        <f t="shared" si="238"/>
        <v>0</v>
      </c>
      <c r="CM262" s="497"/>
      <c r="CN262" s="469"/>
      <c r="CO262" s="469"/>
      <c r="CP262" s="469"/>
      <c r="CQ262" s="469"/>
      <c r="CR262" s="469"/>
      <c r="CS262" s="471">
        <f t="shared" si="239"/>
        <v>0</v>
      </c>
      <c r="CT262" s="488"/>
      <c r="CU262" s="469"/>
      <c r="CV262" s="469"/>
      <c r="CW262" s="469"/>
      <c r="CX262" s="489"/>
      <c r="CY262" s="490"/>
      <c r="CZ262" s="491">
        <f t="shared" si="240"/>
        <v>0</v>
      </c>
      <c r="DA262" s="491">
        <f t="shared" si="220"/>
        <v>0</v>
      </c>
      <c r="DB262" s="491">
        <f t="shared" si="191"/>
        <v>0</v>
      </c>
      <c r="DC262" s="493">
        <f t="shared" si="221"/>
        <v>0</v>
      </c>
      <c r="DD262" s="494">
        <f t="shared" si="210"/>
        <v>0</v>
      </c>
      <c r="DE262" s="494">
        <f t="shared" si="209"/>
        <v>0</v>
      </c>
      <c r="DF262" s="494">
        <f t="shared" si="201"/>
        <v>0</v>
      </c>
      <c r="DG262" s="494">
        <f t="shared" si="222"/>
        <v>0</v>
      </c>
      <c r="DH262" s="494">
        <f t="shared" si="223"/>
        <v>0</v>
      </c>
      <c r="DI262" s="494">
        <f t="shared" si="202"/>
        <v>0</v>
      </c>
      <c r="DJ262" s="494">
        <f t="shared" si="224"/>
        <v>0</v>
      </c>
      <c r="DK262" s="494">
        <f t="shared" si="231"/>
        <v>0</v>
      </c>
      <c r="DL262" s="479">
        <f t="shared" si="215"/>
        <v>0</v>
      </c>
      <c r="DQ262" s="169">
        <f t="shared" si="241"/>
        <v>0</v>
      </c>
      <c r="DR262" s="169">
        <f t="shared" si="241"/>
        <v>0</v>
      </c>
      <c r="DS262" s="169">
        <f t="shared" si="241"/>
        <v>0</v>
      </c>
      <c r="DT262" s="169">
        <f t="shared" si="241"/>
        <v>0</v>
      </c>
      <c r="DU262" s="169">
        <f t="shared" si="241"/>
        <v>0</v>
      </c>
      <c r="DV262" s="169">
        <f t="shared" si="241"/>
        <v>0</v>
      </c>
      <c r="DW262" s="169">
        <f t="shared" si="241"/>
        <v>0</v>
      </c>
      <c r="DX262" s="169">
        <f t="shared" si="241"/>
        <v>0</v>
      </c>
      <c r="DY262" s="169">
        <f t="shared" si="241"/>
        <v>0</v>
      </c>
      <c r="DZ262" s="169">
        <f t="shared" si="241"/>
        <v>0</v>
      </c>
      <c r="EA262" s="169">
        <f t="shared" si="241"/>
        <v>0</v>
      </c>
      <c r="EB262" s="169">
        <f t="shared" si="241"/>
        <v>0</v>
      </c>
      <c r="EC262" s="169">
        <f t="shared" si="241"/>
        <v>0</v>
      </c>
      <c r="ED262" s="169">
        <f t="shared" si="241"/>
        <v>0</v>
      </c>
      <c r="EE262" s="169">
        <f t="shared" si="241"/>
        <v>0</v>
      </c>
      <c r="EF262" s="169">
        <f t="shared" si="241"/>
        <v>0</v>
      </c>
      <c r="EG262" s="169">
        <f t="shared" si="244"/>
        <v>0</v>
      </c>
      <c r="EH262" s="169">
        <f t="shared" si="244"/>
        <v>0</v>
      </c>
      <c r="EI262" s="169">
        <f t="shared" si="244"/>
        <v>0</v>
      </c>
      <c r="EJ262" s="169">
        <f t="shared" si="244"/>
        <v>0</v>
      </c>
      <c r="EK262" s="169">
        <f t="shared" si="244"/>
        <v>0</v>
      </c>
      <c r="EL262" s="169">
        <f t="shared" si="244"/>
        <v>0</v>
      </c>
      <c r="EM262" s="169">
        <f t="shared" si="244"/>
        <v>0</v>
      </c>
      <c r="EN262" s="169">
        <f t="shared" si="244"/>
        <v>0</v>
      </c>
      <c r="EP262" s="169">
        <f t="shared" si="242"/>
        <v>0</v>
      </c>
      <c r="EQ262" s="169">
        <f t="shared" si="242"/>
        <v>0</v>
      </c>
      <c r="ER262" s="169">
        <f t="shared" si="242"/>
        <v>0</v>
      </c>
      <c r="ES262" s="169">
        <f t="shared" si="242"/>
        <v>0</v>
      </c>
      <c r="ET262" s="169">
        <f t="shared" si="242"/>
        <v>0</v>
      </c>
      <c r="EU262" s="169">
        <f t="shared" si="242"/>
        <v>0</v>
      </c>
      <c r="EV262" s="169">
        <f t="shared" si="242"/>
        <v>0</v>
      </c>
      <c r="EW262" s="169">
        <f t="shared" si="242"/>
        <v>0</v>
      </c>
      <c r="EX262" s="169">
        <f t="shared" si="242"/>
        <v>0</v>
      </c>
      <c r="EY262" s="169">
        <f t="shared" si="242"/>
        <v>0</v>
      </c>
      <c r="EZ262" s="169">
        <f t="shared" si="242"/>
        <v>0</v>
      </c>
      <c r="FA262" s="169">
        <f t="shared" si="242"/>
        <v>0</v>
      </c>
      <c r="FB262" s="169">
        <f t="shared" si="242"/>
        <v>0</v>
      </c>
      <c r="FC262" s="169">
        <f t="shared" si="242"/>
        <v>0</v>
      </c>
      <c r="FD262" s="169">
        <f t="shared" si="242"/>
        <v>0</v>
      </c>
      <c r="FE262" s="169">
        <f t="shared" si="242"/>
        <v>0</v>
      </c>
      <c r="FF262" s="169">
        <f t="shared" si="245"/>
        <v>0</v>
      </c>
      <c r="FG262" s="169">
        <f t="shared" si="245"/>
        <v>0</v>
      </c>
      <c r="FH262" s="169">
        <f t="shared" si="245"/>
        <v>0</v>
      </c>
      <c r="FI262" s="169">
        <f t="shared" si="245"/>
        <v>0</v>
      </c>
      <c r="FJ262" s="169">
        <f t="shared" si="245"/>
        <v>0</v>
      </c>
      <c r="FK262" s="169">
        <f t="shared" si="245"/>
        <v>0</v>
      </c>
      <c r="FL262" s="169">
        <f t="shared" si="245"/>
        <v>0</v>
      </c>
      <c r="FM262" s="169">
        <f t="shared" si="245"/>
        <v>0</v>
      </c>
      <c r="FO262" s="169">
        <f t="shared" si="243"/>
        <v>0</v>
      </c>
      <c r="FP262" s="169">
        <f t="shared" si="243"/>
        <v>0</v>
      </c>
      <c r="FQ262" s="169">
        <f t="shared" si="243"/>
        <v>0</v>
      </c>
      <c r="FR262" s="169">
        <f t="shared" si="243"/>
        <v>0</v>
      </c>
      <c r="FS262" s="169">
        <f t="shared" si="243"/>
        <v>0</v>
      </c>
      <c r="FT262" s="169">
        <f t="shared" si="243"/>
        <v>0</v>
      </c>
      <c r="FU262" s="169">
        <f t="shared" si="243"/>
        <v>0</v>
      </c>
      <c r="FV262" s="169">
        <f t="shared" si="243"/>
        <v>0</v>
      </c>
      <c r="FW262" s="169">
        <f t="shared" si="243"/>
        <v>0</v>
      </c>
      <c r="FX262" s="169">
        <f t="shared" si="243"/>
        <v>0</v>
      </c>
      <c r="FY262" s="169">
        <f t="shared" si="243"/>
        <v>0</v>
      </c>
      <c r="FZ262" s="169">
        <f t="shared" si="243"/>
        <v>0</v>
      </c>
      <c r="GA262" s="169">
        <f t="shared" si="243"/>
        <v>0</v>
      </c>
      <c r="GB262" s="169">
        <f t="shared" si="243"/>
        <v>0</v>
      </c>
      <c r="GC262" s="169">
        <f t="shared" si="243"/>
        <v>0</v>
      </c>
      <c r="GD262" s="169">
        <f t="shared" si="243"/>
        <v>0</v>
      </c>
      <c r="GE262" s="169">
        <f t="shared" si="246"/>
        <v>0</v>
      </c>
      <c r="GF262" s="169">
        <f t="shared" si="246"/>
        <v>0</v>
      </c>
      <c r="GG262" s="169">
        <f t="shared" si="246"/>
        <v>0</v>
      </c>
      <c r="GH262" s="169">
        <f t="shared" si="246"/>
        <v>0</v>
      </c>
      <c r="GI262" s="169">
        <f t="shared" si="246"/>
        <v>0</v>
      </c>
      <c r="GJ262" s="169">
        <f t="shared" si="246"/>
        <v>0</v>
      </c>
      <c r="GK262" s="169">
        <f t="shared" si="246"/>
        <v>0</v>
      </c>
      <c r="GL262" s="169">
        <f t="shared" si="246"/>
        <v>0</v>
      </c>
    </row>
    <row r="263" spans="1:194" s="169" customFormat="1" ht="15" hidden="1">
      <c r="A263" s="499"/>
      <c r="B263" s="499"/>
      <c r="D263" s="672"/>
      <c r="E263" s="453"/>
      <c r="F263" s="453"/>
      <c r="G263" s="453"/>
      <c r="H263" s="451"/>
      <c r="I263" s="452"/>
      <c r="J263" s="453"/>
      <c r="K263" s="453"/>
      <c r="L263" s="450"/>
      <c r="M263" s="450"/>
      <c r="N263" s="454"/>
      <c r="O263" s="455">
        <f t="shared" si="225"/>
        <v>0</v>
      </c>
      <c r="P263" s="456"/>
      <c r="Q263" s="457">
        <f t="shared" si="226"/>
        <v>0</v>
      </c>
      <c r="R263" s="457">
        <f t="shared" si="227"/>
        <v>0</v>
      </c>
      <c r="S263" s="458" t="e">
        <f>#REF!</f>
        <v>#REF!</v>
      </c>
      <c r="T263" s="458">
        <v>386</v>
      </c>
      <c r="U263" s="458" t="e">
        <f t="shared" si="228"/>
        <v>#REF!</v>
      </c>
      <c r="V263" s="459"/>
      <c r="W263" s="459"/>
      <c r="X263" s="460">
        <f t="shared" si="229"/>
        <v>0</v>
      </c>
      <c r="Y263" s="461">
        <f t="shared" si="232"/>
        <v>0</v>
      </c>
      <c r="Z263" s="510"/>
      <c r="AA263" s="463"/>
      <c r="AB263" s="464"/>
      <c r="AC263" s="464"/>
      <c r="AD263" s="464"/>
      <c r="AE263" s="465"/>
      <c r="AF263" s="466">
        <f t="shared" si="233"/>
        <v>0</v>
      </c>
      <c r="AG263" s="488"/>
      <c r="AH263" s="469"/>
      <c r="AI263" s="469"/>
      <c r="AJ263" s="469"/>
      <c r="AK263" s="469"/>
      <c r="AL263" s="469"/>
      <c r="AM263" s="469"/>
      <c r="AN263" s="469"/>
      <c r="AO263" s="471">
        <f t="shared" si="234"/>
        <v>0</v>
      </c>
      <c r="AP263" s="497"/>
      <c r="AQ263" s="496"/>
      <c r="AR263" s="496"/>
      <c r="AS263" s="496"/>
      <c r="AT263" s="514"/>
      <c r="AU263" s="469"/>
      <c r="AV263" s="469"/>
      <c r="AW263" s="475"/>
      <c r="AX263" s="471">
        <f t="shared" si="235"/>
        <v>0</v>
      </c>
      <c r="AY263" s="497"/>
      <c r="AZ263" s="469"/>
      <c r="BA263" s="469"/>
      <c r="BB263" s="478"/>
      <c r="BC263" s="469"/>
      <c r="BD263" s="469"/>
      <c r="BE263" s="469"/>
      <c r="BF263" s="475"/>
      <c r="BG263" s="479">
        <f t="shared" si="213"/>
        <v>0</v>
      </c>
      <c r="BH263" s="480"/>
      <c r="BI263" s="481"/>
      <c r="BJ263" s="481"/>
      <c r="BK263" s="481"/>
      <c r="BL263" s="482"/>
      <c r="BM263" s="481"/>
      <c r="BN263" s="481"/>
      <c r="BO263" s="483"/>
      <c r="BP263" s="482">
        <f t="shared" si="194"/>
        <v>0</v>
      </c>
      <c r="BQ263" s="479">
        <f t="shared" si="214"/>
        <v>0</v>
      </c>
      <c r="BR263" s="480"/>
      <c r="BS263" s="481"/>
      <c r="BT263" s="481"/>
      <c r="BU263" s="481"/>
      <c r="BV263" s="482" t="str">
        <f t="shared" si="206"/>
        <v/>
      </c>
      <c r="BW263" s="481"/>
      <c r="BX263" s="481"/>
      <c r="BY263" s="483"/>
      <c r="BZ263" s="482">
        <f t="shared" si="219"/>
        <v>0</v>
      </c>
      <c r="CA263" s="479">
        <f t="shared" si="236"/>
        <v>0</v>
      </c>
      <c r="CB263" s="638"/>
      <c r="CC263" s="469"/>
      <c r="CD263" s="469"/>
      <c r="CE263" s="469"/>
      <c r="CF263" s="469"/>
      <c r="CG263" s="481"/>
      <c r="CH263" s="481"/>
      <c r="CI263" s="469"/>
      <c r="CJ263" s="485">
        <f t="shared" si="237"/>
        <v>0</v>
      </c>
      <c r="CK263" s="486">
        <f t="shared" si="230"/>
        <v>0</v>
      </c>
      <c r="CL263" s="479">
        <f t="shared" si="238"/>
        <v>0</v>
      </c>
      <c r="CM263" s="497"/>
      <c r="CN263" s="469"/>
      <c r="CO263" s="469"/>
      <c r="CP263" s="469"/>
      <c r="CQ263" s="469"/>
      <c r="CR263" s="469"/>
      <c r="CS263" s="471">
        <f t="shared" si="239"/>
        <v>0</v>
      </c>
      <c r="CT263" s="488"/>
      <c r="CU263" s="469"/>
      <c r="CV263" s="469"/>
      <c r="CW263" s="469"/>
      <c r="CX263" s="489"/>
      <c r="CY263" s="490"/>
      <c r="CZ263" s="491">
        <f t="shared" si="240"/>
        <v>0</v>
      </c>
      <c r="DA263" s="491">
        <f t="shared" si="220"/>
        <v>0</v>
      </c>
      <c r="DB263" s="491">
        <f t="shared" si="191"/>
        <v>0</v>
      </c>
      <c r="DC263" s="493">
        <f t="shared" si="221"/>
        <v>0</v>
      </c>
      <c r="DD263" s="494">
        <f t="shared" si="210"/>
        <v>0</v>
      </c>
      <c r="DE263" s="494">
        <f t="shared" si="209"/>
        <v>0</v>
      </c>
      <c r="DF263" s="494">
        <f t="shared" si="201"/>
        <v>0</v>
      </c>
      <c r="DG263" s="494">
        <f t="shared" si="222"/>
        <v>0</v>
      </c>
      <c r="DH263" s="494">
        <f t="shared" si="223"/>
        <v>0</v>
      </c>
      <c r="DI263" s="494">
        <f t="shared" si="202"/>
        <v>0</v>
      </c>
      <c r="DJ263" s="494">
        <f t="shared" si="224"/>
        <v>0</v>
      </c>
      <c r="DK263" s="494">
        <f t="shared" si="231"/>
        <v>0</v>
      </c>
      <c r="DL263" s="479">
        <f t="shared" si="215"/>
        <v>0</v>
      </c>
      <c r="DQ263" s="169">
        <f t="shared" si="241"/>
        <v>0</v>
      </c>
      <c r="DR263" s="169">
        <f t="shared" si="241"/>
        <v>0</v>
      </c>
      <c r="DS263" s="169">
        <f t="shared" si="241"/>
        <v>0</v>
      </c>
      <c r="DT263" s="169">
        <f t="shared" si="241"/>
        <v>0</v>
      </c>
      <c r="DU263" s="169">
        <f t="shared" si="241"/>
        <v>0</v>
      </c>
      <c r="DV263" s="169">
        <f t="shared" si="241"/>
        <v>0</v>
      </c>
      <c r="DW263" s="169">
        <f t="shared" si="241"/>
        <v>0</v>
      </c>
      <c r="DX263" s="169">
        <f t="shared" si="241"/>
        <v>0</v>
      </c>
      <c r="DY263" s="169">
        <f t="shared" si="241"/>
        <v>0</v>
      </c>
      <c r="DZ263" s="169">
        <f t="shared" si="241"/>
        <v>0</v>
      </c>
      <c r="EA263" s="169">
        <f t="shared" si="241"/>
        <v>0</v>
      </c>
      <c r="EB263" s="169">
        <f t="shared" si="241"/>
        <v>0</v>
      </c>
      <c r="EC263" s="169">
        <f t="shared" si="241"/>
        <v>0</v>
      </c>
      <c r="ED263" s="169">
        <f t="shared" si="241"/>
        <v>0</v>
      </c>
      <c r="EE263" s="169">
        <f t="shared" si="241"/>
        <v>0</v>
      </c>
      <c r="EF263" s="169">
        <f t="shared" si="241"/>
        <v>0</v>
      </c>
      <c r="EG263" s="169">
        <f t="shared" si="244"/>
        <v>0</v>
      </c>
      <c r="EH263" s="169">
        <f t="shared" si="244"/>
        <v>0</v>
      </c>
      <c r="EI263" s="169">
        <f t="shared" si="244"/>
        <v>0</v>
      </c>
      <c r="EJ263" s="169">
        <f t="shared" si="244"/>
        <v>0</v>
      </c>
      <c r="EK263" s="169">
        <f t="shared" si="244"/>
        <v>0</v>
      </c>
      <c r="EL263" s="169">
        <f t="shared" si="244"/>
        <v>0</v>
      </c>
      <c r="EM263" s="169">
        <f t="shared" si="244"/>
        <v>0</v>
      </c>
      <c r="EN263" s="169">
        <f t="shared" si="244"/>
        <v>0</v>
      </c>
      <c r="EP263" s="169">
        <f t="shared" si="242"/>
        <v>0</v>
      </c>
      <c r="EQ263" s="169">
        <f t="shared" si="242"/>
        <v>0</v>
      </c>
      <c r="ER263" s="169">
        <f t="shared" si="242"/>
        <v>0</v>
      </c>
      <c r="ES263" s="169">
        <f t="shared" si="242"/>
        <v>0</v>
      </c>
      <c r="ET263" s="169">
        <f t="shared" si="242"/>
        <v>0</v>
      </c>
      <c r="EU263" s="169">
        <f t="shared" si="242"/>
        <v>0</v>
      </c>
      <c r="EV263" s="169">
        <f t="shared" si="242"/>
        <v>0</v>
      </c>
      <c r="EW263" s="169">
        <f t="shared" si="242"/>
        <v>0</v>
      </c>
      <c r="EX263" s="169">
        <f t="shared" si="242"/>
        <v>0</v>
      </c>
      <c r="EY263" s="169">
        <f t="shared" si="242"/>
        <v>0</v>
      </c>
      <c r="EZ263" s="169">
        <f t="shared" si="242"/>
        <v>0</v>
      </c>
      <c r="FA263" s="169">
        <f t="shared" si="242"/>
        <v>0</v>
      </c>
      <c r="FB263" s="169">
        <f t="shared" si="242"/>
        <v>0</v>
      </c>
      <c r="FC263" s="169">
        <f t="shared" si="242"/>
        <v>0</v>
      </c>
      <c r="FD263" s="169">
        <f t="shared" si="242"/>
        <v>0</v>
      </c>
      <c r="FE263" s="169">
        <f t="shared" si="242"/>
        <v>0</v>
      </c>
      <c r="FF263" s="169">
        <f t="shared" si="245"/>
        <v>0</v>
      </c>
      <c r="FG263" s="169">
        <f t="shared" si="245"/>
        <v>0</v>
      </c>
      <c r="FH263" s="169">
        <f t="shared" si="245"/>
        <v>0</v>
      </c>
      <c r="FI263" s="169">
        <f t="shared" si="245"/>
        <v>0</v>
      </c>
      <c r="FJ263" s="169">
        <f t="shared" si="245"/>
        <v>0</v>
      </c>
      <c r="FK263" s="169">
        <f t="shared" si="245"/>
        <v>0</v>
      </c>
      <c r="FL263" s="169">
        <f t="shared" si="245"/>
        <v>0</v>
      </c>
      <c r="FM263" s="169">
        <f t="shared" si="245"/>
        <v>0</v>
      </c>
      <c r="FO263" s="169">
        <f t="shared" si="243"/>
        <v>0</v>
      </c>
      <c r="FP263" s="169">
        <f t="shared" si="243"/>
        <v>0</v>
      </c>
      <c r="FQ263" s="169">
        <f t="shared" si="243"/>
        <v>0</v>
      </c>
      <c r="FR263" s="169">
        <f t="shared" si="243"/>
        <v>0</v>
      </c>
      <c r="FS263" s="169">
        <f t="shared" si="243"/>
        <v>0</v>
      </c>
      <c r="FT263" s="169">
        <f t="shared" si="243"/>
        <v>0</v>
      </c>
      <c r="FU263" s="169">
        <f t="shared" si="243"/>
        <v>0</v>
      </c>
      <c r="FV263" s="169">
        <f t="shared" si="243"/>
        <v>0</v>
      </c>
      <c r="FW263" s="169">
        <f t="shared" si="243"/>
        <v>0</v>
      </c>
      <c r="FX263" s="169">
        <f t="shared" si="243"/>
        <v>0</v>
      </c>
      <c r="FY263" s="169">
        <f t="shared" si="243"/>
        <v>0</v>
      </c>
      <c r="FZ263" s="169">
        <f t="shared" si="243"/>
        <v>0</v>
      </c>
      <c r="GA263" s="169">
        <f t="shared" si="243"/>
        <v>0</v>
      </c>
      <c r="GB263" s="169">
        <f t="shared" si="243"/>
        <v>0</v>
      </c>
      <c r="GC263" s="169">
        <f t="shared" si="243"/>
        <v>0</v>
      </c>
      <c r="GD263" s="169">
        <f t="shared" si="243"/>
        <v>0</v>
      </c>
      <c r="GE263" s="169">
        <f t="shared" si="246"/>
        <v>0</v>
      </c>
      <c r="GF263" s="169">
        <f t="shared" si="246"/>
        <v>0</v>
      </c>
      <c r="GG263" s="169">
        <f t="shared" si="246"/>
        <v>0</v>
      </c>
      <c r="GH263" s="169">
        <f t="shared" si="246"/>
        <v>0</v>
      </c>
      <c r="GI263" s="169">
        <f t="shared" si="246"/>
        <v>0</v>
      </c>
      <c r="GJ263" s="169">
        <f t="shared" si="246"/>
        <v>0</v>
      </c>
      <c r="GK263" s="169">
        <f t="shared" si="246"/>
        <v>0</v>
      </c>
      <c r="GL263" s="169">
        <f t="shared" si="246"/>
        <v>0</v>
      </c>
    </row>
    <row r="264" spans="1:194" s="169" customFormat="1" ht="15.75" hidden="1" thickBot="1">
      <c r="A264" s="499"/>
      <c r="B264" s="499"/>
      <c r="D264" s="674"/>
      <c r="E264" s="578"/>
      <c r="F264" s="578"/>
      <c r="G264" s="578"/>
      <c r="H264" s="675"/>
      <c r="I264" s="577"/>
      <c r="J264" s="578"/>
      <c r="K264" s="578"/>
      <c r="L264" s="575"/>
      <c r="M264" s="575"/>
      <c r="N264" s="579"/>
      <c r="O264" s="580">
        <f t="shared" si="225"/>
        <v>0</v>
      </c>
      <c r="P264" s="581"/>
      <c r="Q264" s="582">
        <f t="shared" si="226"/>
        <v>0</v>
      </c>
      <c r="R264" s="582">
        <f t="shared" si="227"/>
        <v>0</v>
      </c>
      <c r="S264" s="583" t="e">
        <f>#REF!</f>
        <v>#REF!</v>
      </c>
      <c r="T264" s="583">
        <v>387</v>
      </c>
      <c r="U264" s="583" t="e">
        <f t="shared" si="228"/>
        <v>#REF!</v>
      </c>
      <c r="V264" s="584"/>
      <c r="W264" s="584"/>
      <c r="X264" s="585">
        <f t="shared" si="229"/>
        <v>0</v>
      </c>
      <c r="Y264" s="586">
        <f t="shared" si="232"/>
        <v>0</v>
      </c>
      <c r="Z264" s="652"/>
      <c r="AA264" s="588"/>
      <c r="AB264" s="589"/>
      <c r="AC264" s="589"/>
      <c r="AD264" s="589"/>
      <c r="AE264" s="590"/>
      <c r="AF264" s="591">
        <f t="shared" si="233"/>
        <v>0</v>
      </c>
      <c r="AG264" s="556"/>
      <c r="AH264" s="540"/>
      <c r="AI264" s="540"/>
      <c r="AJ264" s="540"/>
      <c r="AK264" s="540"/>
      <c r="AL264" s="540"/>
      <c r="AM264" s="540"/>
      <c r="AN264" s="540"/>
      <c r="AO264" s="542">
        <f t="shared" si="234"/>
        <v>0</v>
      </c>
      <c r="AP264" s="537"/>
      <c r="AQ264" s="538"/>
      <c r="AR264" s="538"/>
      <c r="AS264" s="538"/>
      <c r="AT264" s="539"/>
      <c r="AU264" s="540"/>
      <c r="AV264" s="540"/>
      <c r="AW264" s="541"/>
      <c r="AX264" s="542">
        <f t="shared" si="235"/>
        <v>0</v>
      </c>
      <c r="AY264" s="537"/>
      <c r="AZ264" s="540"/>
      <c r="BA264" s="540"/>
      <c r="BB264" s="592"/>
      <c r="BC264" s="540"/>
      <c r="BD264" s="540"/>
      <c r="BE264" s="540"/>
      <c r="BF264" s="541"/>
      <c r="BG264" s="562">
        <f t="shared" si="213"/>
        <v>0</v>
      </c>
      <c r="BH264" s="593"/>
      <c r="BI264" s="552"/>
      <c r="BJ264" s="552"/>
      <c r="BK264" s="552"/>
      <c r="BL264" s="594"/>
      <c r="BM264" s="552"/>
      <c r="BN264" s="552"/>
      <c r="BO264" s="553"/>
      <c r="BP264" s="594">
        <f t="shared" si="194"/>
        <v>0</v>
      </c>
      <c r="BQ264" s="562">
        <f t="shared" si="214"/>
        <v>0</v>
      </c>
      <c r="BR264" s="593"/>
      <c r="BS264" s="552"/>
      <c r="BT264" s="552"/>
      <c r="BU264" s="552"/>
      <c r="BV264" s="594" t="str">
        <f t="shared" si="206"/>
        <v/>
      </c>
      <c r="BW264" s="552"/>
      <c r="BX264" s="552"/>
      <c r="BY264" s="553"/>
      <c r="BZ264" s="594">
        <f t="shared" si="219"/>
        <v>0</v>
      </c>
      <c r="CA264" s="562">
        <f t="shared" si="236"/>
        <v>0</v>
      </c>
      <c r="CB264" s="595"/>
      <c r="CC264" s="540"/>
      <c r="CD264" s="540"/>
      <c r="CE264" s="540"/>
      <c r="CF264" s="540"/>
      <c r="CG264" s="552"/>
      <c r="CH264" s="552"/>
      <c r="CI264" s="540"/>
      <c r="CJ264" s="554">
        <f t="shared" si="237"/>
        <v>0</v>
      </c>
      <c r="CK264" s="645">
        <f t="shared" si="230"/>
        <v>0</v>
      </c>
      <c r="CL264" s="562">
        <f t="shared" si="238"/>
        <v>0</v>
      </c>
      <c r="CM264" s="537"/>
      <c r="CN264" s="540"/>
      <c r="CO264" s="540"/>
      <c r="CP264" s="540"/>
      <c r="CQ264" s="540"/>
      <c r="CR264" s="540"/>
      <c r="CS264" s="542">
        <f t="shared" si="239"/>
        <v>0</v>
      </c>
      <c r="CT264" s="556"/>
      <c r="CU264" s="540"/>
      <c r="CV264" s="540"/>
      <c r="CW264" s="540"/>
      <c r="CX264" s="557"/>
      <c r="CY264" s="490"/>
      <c r="CZ264" s="491">
        <f t="shared" si="240"/>
        <v>0</v>
      </c>
      <c r="DA264" s="491">
        <f t="shared" si="220"/>
        <v>0</v>
      </c>
      <c r="DB264" s="491">
        <f t="shared" si="191"/>
        <v>0</v>
      </c>
      <c r="DC264" s="493">
        <f t="shared" si="221"/>
        <v>0</v>
      </c>
      <c r="DD264" s="494">
        <f t="shared" si="210"/>
        <v>0</v>
      </c>
      <c r="DE264" s="494">
        <f t="shared" si="209"/>
        <v>0</v>
      </c>
      <c r="DF264" s="494">
        <f t="shared" si="201"/>
        <v>0</v>
      </c>
      <c r="DG264" s="494">
        <f t="shared" si="222"/>
        <v>0</v>
      </c>
      <c r="DH264" s="494">
        <f t="shared" si="223"/>
        <v>0</v>
      </c>
      <c r="DI264" s="494">
        <f t="shared" si="202"/>
        <v>0</v>
      </c>
      <c r="DJ264" s="494">
        <f t="shared" si="224"/>
        <v>0</v>
      </c>
      <c r="DK264" s="494">
        <f t="shared" si="231"/>
        <v>0</v>
      </c>
      <c r="DL264" s="479">
        <f t="shared" si="215"/>
        <v>0</v>
      </c>
      <c r="DQ264" s="169">
        <f t="shared" si="241"/>
        <v>0</v>
      </c>
      <c r="DR264" s="169">
        <f t="shared" si="241"/>
        <v>0</v>
      </c>
      <c r="DS264" s="169">
        <f t="shared" si="241"/>
        <v>0</v>
      </c>
      <c r="DT264" s="169">
        <f t="shared" si="241"/>
        <v>0</v>
      </c>
      <c r="DU264" s="169">
        <f t="shared" si="241"/>
        <v>0</v>
      </c>
      <c r="DV264" s="169">
        <f t="shared" si="241"/>
        <v>0</v>
      </c>
      <c r="DW264" s="169">
        <f t="shared" si="241"/>
        <v>0</v>
      </c>
      <c r="DX264" s="169">
        <f t="shared" si="241"/>
        <v>0</v>
      </c>
      <c r="DY264" s="169">
        <f t="shared" si="241"/>
        <v>0</v>
      </c>
      <c r="DZ264" s="169">
        <f t="shared" si="241"/>
        <v>0</v>
      </c>
      <c r="EA264" s="169">
        <f t="shared" si="241"/>
        <v>0</v>
      </c>
      <c r="EB264" s="169">
        <f t="shared" si="241"/>
        <v>0</v>
      </c>
      <c r="EC264" s="169">
        <f t="shared" si="241"/>
        <v>0</v>
      </c>
      <c r="ED264" s="169">
        <f t="shared" si="241"/>
        <v>0</v>
      </c>
      <c r="EE264" s="169">
        <f t="shared" si="241"/>
        <v>0</v>
      </c>
      <c r="EF264" s="169">
        <f t="shared" si="241"/>
        <v>0</v>
      </c>
      <c r="EG264" s="169">
        <f t="shared" si="244"/>
        <v>0</v>
      </c>
      <c r="EH264" s="169">
        <f t="shared" si="244"/>
        <v>0</v>
      </c>
      <c r="EI264" s="169">
        <f t="shared" si="244"/>
        <v>0</v>
      </c>
      <c r="EJ264" s="169">
        <f t="shared" si="244"/>
        <v>0</v>
      </c>
      <c r="EK264" s="169">
        <f t="shared" si="244"/>
        <v>0</v>
      </c>
      <c r="EL264" s="169">
        <f t="shared" si="244"/>
        <v>0</v>
      </c>
      <c r="EM264" s="169">
        <f t="shared" si="244"/>
        <v>0</v>
      </c>
      <c r="EN264" s="169">
        <f t="shared" si="244"/>
        <v>0</v>
      </c>
      <c r="EP264" s="169">
        <f t="shared" si="242"/>
        <v>0</v>
      </c>
      <c r="EQ264" s="169">
        <f t="shared" si="242"/>
        <v>0</v>
      </c>
      <c r="ER264" s="169">
        <f t="shared" si="242"/>
        <v>0</v>
      </c>
      <c r="ES264" s="169">
        <f t="shared" si="242"/>
        <v>0</v>
      </c>
      <c r="ET264" s="169">
        <f t="shared" si="242"/>
        <v>0</v>
      </c>
      <c r="EU264" s="169">
        <f t="shared" si="242"/>
        <v>0</v>
      </c>
      <c r="EV264" s="169">
        <f t="shared" si="242"/>
        <v>0</v>
      </c>
      <c r="EW264" s="169">
        <f t="shared" si="242"/>
        <v>0</v>
      </c>
      <c r="EX264" s="169">
        <f t="shared" si="242"/>
        <v>0</v>
      </c>
      <c r="EY264" s="169">
        <f t="shared" si="242"/>
        <v>0</v>
      </c>
      <c r="EZ264" s="169">
        <f t="shared" si="242"/>
        <v>0</v>
      </c>
      <c r="FA264" s="169">
        <f t="shared" si="242"/>
        <v>0</v>
      </c>
      <c r="FB264" s="169">
        <f t="shared" si="242"/>
        <v>0</v>
      </c>
      <c r="FC264" s="169">
        <f t="shared" si="242"/>
        <v>0</v>
      </c>
      <c r="FD264" s="169">
        <f t="shared" si="242"/>
        <v>0</v>
      </c>
      <c r="FE264" s="169">
        <f t="shared" si="242"/>
        <v>0</v>
      </c>
      <c r="FF264" s="169">
        <f t="shared" si="245"/>
        <v>0</v>
      </c>
      <c r="FG264" s="169">
        <f t="shared" si="245"/>
        <v>0</v>
      </c>
      <c r="FH264" s="169">
        <f t="shared" si="245"/>
        <v>0</v>
      </c>
      <c r="FI264" s="169">
        <f t="shared" si="245"/>
        <v>0</v>
      </c>
      <c r="FJ264" s="169">
        <f t="shared" si="245"/>
        <v>0</v>
      </c>
      <c r="FK264" s="169">
        <f t="shared" si="245"/>
        <v>0</v>
      </c>
      <c r="FL264" s="169">
        <f t="shared" si="245"/>
        <v>0</v>
      </c>
      <c r="FM264" s="169">
        <f t="shared" si="245"/>
        <v>0</v>
      </c>
      <c r="FO264" s="169">
        <f t="shared" si="243"/>
        <v>0</v>
      </c>
      <c r="FP264" s="169">
        <f t="shared" si="243"/>
        <v>0</v>
      </c>
      <c r="FQ264" s="169">
        <f t="shared" si="243"/>
        <v>0</v>
      </c>
      <c r="FR264" s="169">
        <f t="shared" si="243"/>
        <v>0</v>
      </c>
      <c r="FS264" s="169">
        <f t="shared" si="243"/>
        <v>0</v>
      </c>
      <c r="FT264" s="169">
        <f t="shared" si="243"/>
        <v>0</v>
      </c>
      <c r="FU264" s="169">
        <f t="shared" si="243"/>
        <v>0</v>
      </c>
      <c r="FV264" s="169">
        <f t="shared" si="243"/>
        <v>0</v>
      </c>
      <c r="FW264" s="169">
        <f t="shared" si="243"/>
        <v>0</v>
      </c>
      <c r="FX264" s="169">
        <f t="shared" si="243"/>
        <v>0</v>
      </c>
      <c r="FY264" s="169">
        <f t="shared" si="243"/>
        <v>0</v>
      </c>
      <c r="FZ264" s="169">
        <f t="shared" si="243"/>
        <v>0</v>
      </c>
      <c r="GA264" s="169">
        <f t="shared" si="243"/>
        <v>0</v>
      </c>
      <c r="GB264" s="169">
        <f t="shared" si="243"/>
        <v>0</v>
      </c>
      <c r="GC264" s="169">
        <f t="shared" si="243"/>
        <v>0</v>
      </c>
      <c r="GD264" s="169">
        <f t="shared" si="243"/>
        <v>0</v>
      </c>
      <c r="GE264" s="169">
        <f t="shared" si="246"/>
        <v>0</v>
      </c>
      <c r="GF264" s="169">
        <f t="shared" si="246"/>
        <v>0</v>
      </c>
      <c r="GG264" s="169">
        <f t="shared" si="246"/>
        <v>0</v>
      </c>
      <c r="GH264" s="169">
        <f t="shared" si="246"/>
        <v>0</v>
      </c>
      <c r="GI264" s="169">
        <f t="shared" si="246"/>
        <v>0</v>
      </c>
      <c r="GJ264" s="169">
        <f t="shared" si="246"/>
        <v>0</v>
      </c>
      <c r="GK264" s="169">
        <f t="shared" si="246"/>
        <v>0</v>
      </c>
      <c r="GL264" s="169">
        <f t="shared" si="246"/>
        <v>0</v>
      </c>
    </row>
    <row r="265" spans="1:194" s="169" customFormat="1" ht="25.5" hidden="1">
      <c r="A265" s="402" t="s">
        <v>317</v>
      </c>
      <c r="B265" s="403">
        <f>J$350</f>
        <v>4639648</v>
      </c>
      <c r="D265" s="596"/>
      <c r="E265" s="508"/>
      <c r="F265" s="508"/>
      <c r="G265" s="508"/>
      <c r="H265" s="597"/>
      <c r="I265" s="506"/>
      <c r="J265" s="507"/>
      <c r="K265" s="507"/>
      <c r="L265" s="508"/>
      <c r="M265" s="508"/>
      <c r="N265" s="509"/>
      <c r="O265" s="598">
        <f t="shared" si="225"/>
        <v>0</v>
      </c>
      <c r="P265" s="599"/>
      <c r="Q265" s="600">
        <f t="shared" si="226"/>
        <v>0</v>
      </c>
      <c r="R265" s="600">
        <f t="shared" si="227"/>
        <v>0</v>
      </c>
      <c r="S265" s="601" t="e">
        <f>#REF!</f>
        <v>#REF!</v>
      </c>
      <c r="T265" s="601">
        <v>356</v>
      </c>
      <c r="U265" s="601" t="e">
        <f t="shared" si="228"/>
        <v>#REF!</v>
      </c>
      <c r="V265" s="602"/>
      <c r="W265" s="602"/>
      <c r="X265" s="603">
        <f t="shared" si="229"/>
        <v>0</v>
      </c>
      <c r="Y265" s="604">
        <f t="shared" si="232"/>
        <v>0</v>
      </c>
      <c r="Z265" s="605"/>
      <c r="AA265" s="606"/>
      <c r="AB265" s="607"/>
      <c r="AC265" s="607"/>
      <c r="AD265" s="607"/>
      <c r="AE265" s="608"/>
      <c r="AF265" s="609">
        <f t="shared" si="233"/>
        <v>0</v>
      </c>
      <c r="AG265" s="610"/>
      <c r="AH265" s="574"/>
      <c r="AI265" s="574"/>
      <c r="AJ265" s="574"/>
      <c r="AK265" s="574"/>
      <c r="AL265" s="574"/>
      <c r="AM265" s="574"/>
      <c r="AN265" s="574"/>
      <c r="AO265" s="611">
        <f t="shared" si="234"/>
        <v>0</v>
      </c>
      <c r="AP265" s="670"/>
      <c r="AQ265" s="657"/>
      <c r="AR265" s="657"/>
      <c r="AS265" s="657"/>
      <c r="AT265" s="658"/>
      <c r="AU265" s="574"/>
      <c r="AV265" s="574"/>
      <c r="AW265" s="614"/>
      <c r="AX265" s="611">
        <f t="shared" si="235"/>
        <v>0</v>
      </c>
      <c r="AY265" s="656"/>
      <c r="AZ265" s="574"/>
      <c r="BA265" s="574"/>
      <c r="BB265" s="613"/>
      <c r="BC265" s="574"/>
      <c r="BD265" s="574"/>
      <c r="BE265" s="574"/>
      <c r="BF265" s="614"/>
      <c r="BG265" s="648">
        <f t="shared" si="213"/>
        <v>0</v>
      </c>
      <c r="BH265" s="659"/>
      <c r="BI265" s="617"/>
      <c r="BJ265" s="617"/>
      <c r="BK265" s="617"/>
      <c r="BL265" s="618"/>
      <c r="BM265" s="617"/>
      <c r="BN265" s="617"/>
      <c r="BO265" s="619"/>
      <c r="BP265" s="618">
        <f t="shared" si="194"/>
        <v>0</v>
      </c>
      <c r="BQ265" s="648">
        <f t="shared" si="214"/>
        <v>0</v>
      </c>
      <c r="BR265" s="659"/>
      <c r="BS265" s="617"/>
      <c r="BT265" s="617"/>
      <c r="BU265" s="617"/>
      <c r="BV265" s="618" t="str">
        <f t="shared" si="206"/>
        <v/>
      </c>
      <c r="BW265" s="617"/>
      <c r="BX265" s="617"/>
      <c r="BY265" s="619"/>
      <c r="BZ265" s="618">
        <f t="shared" si="219"/>
        <v>0</v>
      </c>
      <c r="CA265" s="648">
        <f t="shared" si="236"/>
        <v>0</v>
      </c>
      <c r="CB265" s="656"/>
      <c r="CC265" s="574"/>
      <c r="CD265" s="574"/>
      <c r="CE265" s="574"/>
      <c r="CF265" s="617"/>
      <c r="CG265" s="617"/>
      <c r="CH265" s="617"/>
      <c r="CI265" s="619"/>
      <c r="CJ265" s="621">
        <f t="shared" si="237"/>
        <v>0</v>
      </c>
      <c r="CK265" s="486">
        <f t="shared" si="230"/>
        <v>0</v>
      </c>
      <c r="CL265" s="648">
        <f t="shared" si="238"/>
        <v>0</v>
      </c>
      <c r="CM265" s="661"/>
      <c r="CN265" s="574"/>
      <c r="CO265" s="574"/>
      <c r="CP265" s="574"/>
      <c r="CQ265" s="574"/>
      <c r="CR265" s="574"/>
      <c r="CS265" s="621">
        <f t="shared" si="239"/>
        <v>0</v>
      </c>
      <c r="CT265" s="610"/>
      <c r="CU265" s="574"/>
      <c r="CV265" s="574"/>
      <c r="CW265" s="574"/>
      <c r="CX265" s="671"/>
      <c r="CY265" s="443"/>
      <c r="CZ265" s="446">
        <f t="shared" si="240"/>
        <v>0</v>
      </c>
      <c r="DA265" s="446">
        <f t="shared" si="220"/>
        <v>0</v>
      </c>
      <c r="DB265" s="446">
        <f t="shared" si="191"/>
        <v>0</v>
      </c>
      <c r="DC265" s="447">
        <f t="shared" si="221"/>
        <v>0</v>
      </c>
      <c r="DD265" s="448">
        <f t="shared" si="210"/>
        <v>0</v>
      </c>
      <c r="DE265" s="448">
        <f t="shared" si="209"/>
        <v>0</v>
      </c>
      <c r="DF265" s="448">
        <f t="shared" si="201"/>
        <v>0</v>
      </c>
      <c r="DG265" s="448">
        <f t="shared" si="222"/>
        <v>0</v>
      </c>
      <c r="DH265" s="448">
        <f t="shared" si="223"/>
        <v>0</v>
      </c>
      <c r="DI265" s="448">
        <f t="shared" si="202"/>
        <v>0</v>
      </c>
      <c r="DJ265" s="448">
        <f t="shared" si="224"/>
        <v>0</v>
      </c>
      <c r="DK265" s="448">
        <f t="shared" si="231"/>
        <v>0</v>
      </c>
      <c r="DL265" s="432">
        <f t="shared" si="215"/>
        <v>0</v>
      </c>
      <c r="DQ265" s="169">
        <f t="shared" si="241"/>
        <v>0</v>
      </c>
      <c r="DR265" s="169">
        <f t="shared" si="241"/>
        <v>0</v>
      </c>
      <c r="DS265" s="169">
        <f t="shared" si="241"/>
        <v>0</v>
      </c>
      <c r="DT265" s="169">
        <f t="shared" si="241"/>
        <v>0</v>
      </c>
      <c r="DU265" s="169">
        <f t="shared" si="241"/>
        <v>0</v>
      </c>
      <c r="DV265" s="169">
        <f t="shared" si="241"/>
        <v>0</v>
      </c>
      <c r="DW265" s="169">
        <f t="shared" si="241"/>
        <v>0</v>
      </c>
      <c r="DX265" s="169">
        <f t="shared" si="241"/>
        <v>0</v>
      </c>
      <c r="DY265" s="169">
        <f t="shared" si="241"/>
        <v>0</v>
      </c>
      <c r="DZ265" s="169">
        <f t="shared" si="241"/>
        <v>0</v>
      </c>
      <c r="EA265" s="169">
        <f t="shared" si="241"/>
        <v>0</v>
      </c>
      <c r="EB265" s="169">
        <f t="shared" si="241"/>
        <v>0</v>
      </c>
      <c r="EC265" s="169">
        <f t="shared" si="241"/>
        <v>0</v>
      </c>
      <c r="ED265" s="169">
        <f t="shared" si="241"/>
        <v>0</v>
      </c>
      <c r="EE265" s="169">
        <f t="shared" si="241"/>
        <v>0</v>
      </c>
      <c r="EF265" s="169">
        <f>IF($I265=EF$3,$X265,0)</f>
        <v>0</v>
      </c>
      <c r="EG265" s="169">
        <f t="shared" si="244"/>
        <v>0</v>
      </c>
      <c r="EH265" s="169">
        <f t="shared" si="244"/>
        <v>0</v>
      </c>
      <c r="EI265" s="169">
        <f t="shared" si="244"/>
        <v>0</v>
      </c>
      <c r="EJ265" s="169">
        <f t="shared" si="244"/>
        <v>0</v>
      </c>
      <c r="EK265" s="169">
        <f t="shared" si="244"/>
        <v>0</v>
      </c>
      <c r="EL265" s="169">
        <f t="shared" si="244"/>
        <v>0</v>
      </c>
      <c r="EM265" s="169">
        <f t="shared" si="244"/>
        <v>0</v>
      </c>
      <c r="EN265" s="169">
        <f t="shared" si="244"/>
        <v>0</v>
      </c>
      <c r="EP265" s="169">
        <f t="shared" si="242"/>
        <v>0</v>
      </c>
      <c r="EQ265" s="169">
        <f t="shared" si="242"/>
        <v>0</v>
      </c>
      <c r="ER265" s="169">
        <f t="shared" si="242"/>
        <v>0</v>
      </c>
      <c r="ES265" s="169">
        <f t="shared" si="242"/>
        <v>0</v>
      </c>
      <c r="ET265" s="169">
        <f t="shared" si="242"/>
        <v>0</v>
      </c>
      <c r="EU265" s="169">
        <f t="shared" si="242"/>
        <v>0</v>
      </c>
      <c r="EV265" s="169">
        <f t="shared" si="242"/>
        <v>0</v>
      </c>
      <c r="EW265" s="169">
        <f t="shared" si="242"/>
        <v>0</v>
      </c>
      <c r="EX265" s="169">
        <f t="shared" si="242"/>
        <v>0</v>
      </c>
      <c r="EY265" s="169">
        <f t="shared" si="242"/>
        <v>0</v>
      </c>
      <c r="EZ265" s="169">
        <f t="shared" si="242"/>
        <v>0</v>
      </c>
      <c r="FA265" s="169">
        <f t="shared" si="242"/>
        <v>0</v>
      </c>
      <c r="FB265" s="169">
        <f t="shared" si="242"/>
        <v>0</v>
      </c>
      <c r="FC265" s="169">
        <f t="shared" si="242"/>
        <v>0</v>
      </c>
      <c r="FD265" s="169">
        <f t="shared" si="242"/>
        <v>0</v>
      </c>
      <c r="FE265" s="169">
        <f t="shared" si="242"/>
        <v>0</v>
      </c>
      <c r="FF265" s="169">
        <f t="shared" si="245"/>
        <v>0</v>
      </c>
      <c r="FG265" s="169">
        <f t="shared" si="245"/>
        <v>0</v>
      </c>
      <c r="FH265" s="169">
        <f t="shared" si="245"/>
        <v>0</v>
      </c>
      <c r="FI265" s="169">
        <f t="shared" si="245"/>
        <v>0</v>
      </c>
      <c r="FJ265" s="169">
        <f t="shared" si="245"/>
        <v>0</v>
      </c>
      <c r="FK265" s="169">
        <f t="shared" si="245"/>
        <v>0</v>
      </c>
      <c r="FL265" s="169">
        <f t="shared" si="245"/>
        <v>0</v>
      </c>
      <c r="FM265" s="169">
        <f t="shared" si="245"/>
        <v>0</v>
      </c>
      <c r="FO265" s="169">
        <f t="shared" si="243"/>
        <v>0</v>
      </c>
      <c r="FP265" s="169">
        <f t="shared" si="243"/>
        <v>0</v>
      </c>
      <c r="FQ265" s="169">
        <f t="shared" si="243"/>
        <v>0</v>
      </c>
      <c r="FR265" s="169">
        <f t="shared" si="243"/>
        <v>0</v>
      </c>
      <c r="FS265" s="169">
        <f t="shared" si="243"/>
        <v>0</v>
      </c>
      <c r="FT265" s="169">
        <f t="shared" si="243"/>
        <v>0</v>
      </c>
      <c r="FU265" s="169">
        <f t="shared" si="243"/>
        <v>0</v>
      </c>
      <c r="FV265" s="169">
        <f t="shared" si="243"/>
        <v>0</v>
      </c>
      <c r="FW265" s="169">
        <f t="shared" si="243"/>
        <v>0</v>
      </c>
      <c r="FX265" s="169">
        <f t="shared" si="243"/>
        <v>0</v>
      </c>
      <c r="FY265" s="169">
        <f t="shared" si="243"/>
        <v>0</v>
      </c>
      <c r="FZ265" s="169">
        <f t="shared" si="243"/>
        <v>0</v>
      </c>
      <c r="GA265" s="169">
        <f t="shared" si="243"/>
        <v>0</v>
      </c>
      <c r="GB265" s="169">
        <f t="shared" si="243"/>
        <v>0</v>
      </c>
      <c r="GC265" s="169">
        <f t="shared" si="243"/>
        <v>0</v>
      </c>
      <c r="GD265" s="169">
        <f t="shared" si="243"/>
        <v>0</v>
      </c>
      <c r="GE265" s="169">
        <f t="shared" si="246"/>
        <v>0</v>
      </c>
      <c r="GF265" s="169">
        <f t="shared" si="246"/>
        <v>0</v>
      </c>
      <c r="GG265" s="169">
        <f t="shared" si="246"/>
        <v>0</v>
      </c>
      <c r="GH265" s="169">
        <f t="shared" si="246"/>
        <v>0</v>
      </c>
      <c r="GI265" s="169">
        <f t="shared" si="246"/>
        <v>0</v>
      </c>
      <c r="GJ265" s="169">
        <f t="shared" si="246"/>
        <v>0</v>
      </c>
      <c r="GK265" s="169">
        <f t="shared" si="246"/>
        <v>0</v>
      </c>
      <c r="GL265" s="169">
        <f t="shared" si="246"/>
        <v>0</v>
      </c>
    </row>
    <row r="266" spans="1:194" s="169" customFormat="1" ht="25.5" hidden="1">
      <c r="A266" s="402" t="s">
        <v>318</v>
      </c>
      <c r="B266" s="403">
        <f>L$344</f>
        <v>2377514.2425875412</v>
      </c>
      <c r="D266" s="622"/>
      <c r="E266" s="450"/>
      <c r="F266" s="450"/>
      <c r="G266" s="450"/>
      <c r="H266" s="500"/>
      <c r="I266" s="452"/>
      <c r="J266" s="453"/>
      <c r="K266" s="453"/>
      <c r="L266" s="450"/>
      <c r="M266" s="450"/>
      <c r="N266" s="454"/>
      <c r="O266" s="455">
        <f t="shared" si="225"/>
        <v>0</v>
      </c>
      <c r="P266" s="456"/>
      <c r="Q266" s="457">
        <f t="shared" si="226"/>
        <v>0</v>
      </c>
      <c r="R266" s="457">
        <f t="shared" si="227"/>
        <v>0</v>
      </c>
      <c r="S266" s="458" t="e">
        <f>#REF!</f>
        <v>#REF!</v>
      </c>
      <c r="T266" s="458">
        <v>357</v>
      </c>
      <c r="U266" s="458" t="e">
        <f t="shared" si="228"/>
        <v>#REF!</v>
      </c>
      <c r="V266" s="459"/>
      <c r="W266" s="459"/>
      <c r="X266" s="460">
        <f t="shared" si="229"/>
        <v>0</v>
      </c>
      <c r="Y266" s="461">
        <f t="shared" si="232"/>
        <v>0</v>
      </c>
      <c r="Z266" s="510"/>
      <c r="AA266" s="463"/>
      <c r="AB266" s="464"/>
      <c r="AC266" s="464"/>
      <c r="AD266" s="464"/>
      <c r="AE266" s="465"/>
      <c r="AF266" s="466">
        <f t="shared" si="233"/>
        <v>0</v>
      </c>
      <c r="AG266" s="488"/>
      <c r="AH266" s="469"/>
      <c r="AI266" s="469"/>
      <c r="AJ266" s="469"/>
      <c r="AK266" s="469"/>
      <c r="AL266" s="469"/>
      <c r="AM266" s="469"/>
      <c r="AN266" s="469"/>
      <c r="AO266" s="471">
        <f t="shared" si="234"/>
        <v>0</v>
      </c>
      <c r="AP266" s="497"/>
      <c r="AQ266" s="496"/>
      <c r="AR266" s="496"/>
      <c r="AS266" s="496"/>
      <c r="AT266" s="514"/>
      <c r="AU266" s="469"/>
      <c r="AV266" s="469"/>
      <c r="AW266" s="475"/>
      <c r="AX266" s="471">
        <f t="shared" si="235"/>
        <v>0</v>
      </c>
      <c r="AY266" s="497"/>
      <c r="AZ266" s="469"/>
      <c r="BA266" s="469"/>
      <c r="BB266" s="478"/>
      <c r="BC266" s="469"/>
      <c r="BD266" s="469"/>
      <c r="BE266" s="469"/>
      <c r="BF266" s="475"/>
      <c r="BG266" s="479">
        <f t="shared" si="213"/>
        <v>0</v>
      </c>
      <c r="BH266" s="480"/>
      <c r="BI266" s="481"/>
      <c r="BJ266" s="481"/>
      <c r="BK266" s="481"/>
      <c r="BL266" s="482"/>
      <c r="BM266" s="481"/>
      <c r="BN266" s="481"/>
      <c r="BO266" s="483"/>
      <c r="BP266" s="482">
        <f t="shared" si="194"/>
        <v>0</v>
      </c>
      <c r="BQ266" s="479">
        <f t="shared" si="214"/>
        <v>0</v>
      </c>
      <c r="BR266" s="480"/>
      <c r="BS266" s="481"/>
      <c r="BT266" s="481"/>
      <c r="BU266" s="481"/>
      <c r="BV266" s="482" t="str">
        <f t="shared" si="206"/>
        <v/>
      </c>
      <c r="BW266" s="481"/>
      <c r="BX266" s="481"/>
      <c r="BY266" s="483"/>
      <c r="BZ266" s="482">
        <f t="shared" si="219"/>
        <v>0</v>
      </c>
      <c r="CA266" s="479">
        <f t="shared" si="236"/>
        <v>0</v>
      </c>
      <c r="CB266" s="638"/>
      <c r="CC266" s="469"/>
      <c r="CD266" s="469"/>
      <c r="CE266" s="469"/>
      <c r="CF266" s="469"/>
      <c r="CG266" s="481"/>
      <c r="CH266" s="481"/>
      <c r="CI266" s="469"/>
      <c r="CJ266" s="485">
        <f t="shared" si="237"/>
        <v>0</v>
      </c>
      <c r="CK266" s="486">
        <f t="shared" si="230"/>
        <v>0</v>
      </c>
      <c r="CL266" s="479">
        <f t="shared" si="238"/>
        <v>0</v>
      </c>
      <c r="CM266" s="663"/>
      <c r="CN266" s="469"/>
      <c r="CO266" s="469"/>
      <c r="CP266" s="469"/>
      <c r="CQ266" s="469"/>
      <c r="CR266" s="469"/>
      <c r="CS266" s="485">
        <f t="shared" si="239"/>
        <v>0</v>
      </c>
      <c r="CT266" s="488"/>
      <c r="CU266" s="469"/>
      <c r="CV266" s="469"/>
      <c r="CW266" s="469"/>
      <c r="CX266" s="489"/>
      <c r="CY266" s="490"/>
      <c r="CZ266" s="491">
        <f t="shared" si="240"/>
        <v>0</v>
      </c>
      <c r="DA266" s="491">
        <f t="shared" si="220"/>
        <v>0</v>
      </c>
      <c r="DB266" s="491">
        <f t="shared" si="191"/>
        <v>0</v>
      </c>
      <c r="DC266" s="493">
        <f t="shared" si="221"/>
        <v>0</v>
      </c>
      <c r="DD266" s="494">
        <f t="shared" si="210"/>
        <v>0</v>
      </c>
      <c r="DE266" s="494">
        <f t="shared" si="209"/>
        <v>0</v>
      </c>
      <c r="DF266" s="494">
        <f t="shared" si="201"/>
        <v>0</v>
      </c>
      <c r="DG266" s="494">
        <f t="shared" si="222"/>
        <v>0</v>
      </c>
      <c r="DH266" s="494">
        <f t="shared" si="223"/>
        <v>0</v>
      </c>
      <c r="DI266" s="494">
        <f t="shared" si="202"/>
        <v>0</v>
      </c>
      <c r="DJ266" s="494">
        <f t="shared" si="224"/>
        <v>0</v>
      </c>
      <c r="DK266" s="494">
        <f t="shared" si="231"/>
        <v>0</v>
      </c>
      <c r="DL266" s="479">
        <f t="shared" si="215"/>
        <v>0</v>
      </c>
      <c r="DQ266" s="169">
        <f t="shared" ref="DQ266:EF281" si="247">IF($I266=DQ$3,$X266,0)</f>
        <v>0</v>
      </c>
      <c r="DR266" s="169">
        <f t="shared" si="247"/>
        <v>0</v>
      </c>
      <c r="DS266" s="169">
        <f t="shared" si="247"/>
        <v>0</v>
      </c>
      <c r="DT266" s="169">
        <f t="shared" si="247"/>
        <v>0</v>
      </c>
      <c r="DU266" s="169">
        <f t="shared" si="247"/>
        <v>0</v>
      </c>
      <c r="DV266" s="169">
        <f t="shared" si="247"/>
        <v>0</v>
      </c>
      <c r="DW266" s="169">
        <f t="shared" si="247"/>
        <v>0</v>
      </c>
      <c r="DX266" s="169">
        <f t="shared" si="247"/>
        <v>0</v>
      </c>
      <c r="DY266" s="169">
        <f t="shared" si="247"/>
        <v>0</v>
      </c>
      <c r="DZ266" s="169">
        <f t="shared" si="247"/>
        <v>0</v>
      </c>
      <c r="EA266" s="169">
        <f t="shared" si="247"/>
        <v>0</v>
      </c>
      <c r="EB266" s="169">
        <f t="shared" si="247"/>
        <v>0</v>
      </c>
      <c r="EC266" s="169">
        <f t="shared" si="247"/>
        <v>0</v>
      </c>
      <c r="ED266" s="169">
        <f t="shared" si="247"/>
        <v>0</v>
      </c>
      <c r="EE266" s="169">
        <f t="shared" si="247"/>
        <v>0</v>
      </c>
      <c r="EF266" s="169">
        <f t="shared" si="247"/>
        <v>0</v>
      </c>
      <c r="EG266" s="169">
        <f t="shared" si="244"/>
        <v>0</v>
      </c>
      <c r="EH266" s="169">
        <f t="shared" si="244"/>
        <v>0</v>
      </c>
      <c r="EI266" s="169">
        <f t="shared" si="244"/>
        <v>0</v>
      </c>
      <c r="EJ266" s="169">
        <f t="shared" si="244"/>
        <v>0</v>
      </c>
      <c r="EK266" s="169">
        <f t="shared" si="244"/>
        <v>0</v>
      </c>
      <c r="EL266" s="169">
        <f t="shared" si="244"/>
        <v>0</v>
      </c>
      <c r="EM266" s="169">
        <f t="shared" si="244"/>
        <v>0</v>
      </c>
      <c r="EN266" s="169">
        <f t="shared" si="244"/>
        <v>0</v>
      </c>
      <c r="EP266" s="169">
        <f t="shared" si="242"/>
        <v>0</v>
      </c>
      <c r="EQ266" s="169">
        <f t="shared" si="242"/>
        <v>0</v>
      </c>
      <c r="ER266" s="169">
        <f t="shared" si="242"/>
        <v>0</v>
      </c>
      <c r="ES266" s="169">
        <f t="shared" si="242"/>
        <v>0</v>
      </c>
      <c r="ET266" s="169">
        <f t="shared" si="242"/>
        <v>0</v>
      </c>
      <c r="EU266" s="169">
        <f t="shared" si="242"/>
        <v>0</v>
      </c>
      <c r="EV266" s="169">
        <f t="shared" si="242"/>
        <v>0</v>
      </c>
      <c r="EW266" s="169">
        <f t="shared" si="242"/>
        <v>0</v>
      </c>
      <c r="EX266" s="169">
        <f t="shared" si="242"/>
        <v>0</v>
      </c>
      <c r="EY266" s="169">
        <f t="shared" si="242"/>
        <v>0</v>
      </c>
      <c r="EZ266" s="169">
        <f t="shared" si="242"/>
        <v>0</v>
      </c>
      <c r="FA266" s="169">
        <f t="shared" si="242"/>
        <v>0</v>
      </c>
      <c r="FB266" s="169">
        <f t="shared" si="242"/>
        <v>0</v>
      </c>
      <c r="FC266" s="169">
        <f t="shared" si="242"/>
        <v>0</v>
      </c>
      <c r="FD266" s="169">
        <f t="shared" si="242"/>
        <v>0</v>
      </c>
      <c r="FE266" s="169">
        <f t="shared" si="242"/>
        <v>0</v>
      </c>
      <c r="FF266" s="169">
        <f t="shared" si="245"/>
        <v>0</v>
      </c>
      <c r="FG266" s="169">
        <f t="shared" si="245"/>
        <v>0</v>
      </c>
      <c r="FH266" s="169">
        <f t="shared" si="245"/>
        <v>0</v>
      </c>
      <c r="FI266" s="169">
        <f t="shared" si="245"/>
        <v>0</v>
      </c>
      <c r="FJ266" s="169">
        <f t="shared" si="245"/>
        <v>0</v>
      </c>
      <c r="FK266" s="169">
        <f t="shared" si="245"/>
        <v>0</v>
      </c>
      <c r="FL266" s="169">
        <f t="shared" si="245"/>
        <v>0</v>
      </c>
      <c r="FM266" s="169">
        <f t="shared" si="245"/>
        <v>0</v>
      </c>
      <c r="FO266" s="169">
        <f t="shared" si="243"/>
        <v>0</v>
      </c>
      <c r="FP266" s="169">
        <f t="shared" si="243"/>
        <v>0</v>
      </c>
      <c r="FQ266" s="169">
        <f t="shared" si="243"/>
        <v>0</v>
      </c>
      <c r="FR266" s="169">
        <f t="shared" si="243"/>
        <v>0</v>
      </c>
      <c r="FS266" s="169">
        <f t="shared" si="243"/>
        <v>0</v>
      </c>
      <c r="FT266" s="169">
        <f t="shared" si="243"/>
        <v>0</v>
      </c>
      <c r="FU266" s="169">
        <f t="shared" si="243"/>
        <v>0</v>
      </c>
      <c r="FV266" s="169">
        <f t="shared" si="243"/>
        <v>0</v>
      </c>
      <c r="FW266" s="169">
        <f t="shared" si="243"/>
        <v>0</v>
      </c>
      <c r="FX266" s="169">
        <f t="shared" si="243"/>
        <v>0</v>
      </c>
      <c r="FY266" s="169">
        <f t="shared" si="243"/>
        <v>0</v>
      </c>
      <c r="FZ266" s="169">
        <f t="shared" si="243"/>
        <v>0</v>
      </c>
      <c r="GA266" s="169">
        <f t="shared" si="243"/>
        <v>0</v>
      </c>
      <c r="GB266" s="169">
        <f t="shared" si="243"/>
        <v>0</v>
      </c>
      <c r="GC266" s="169">
        <f t="shared" si="243"/>
        <v>0</v>
      </c>
      <c r="GD266" s="169">
        <f t="shared" si="243"/>
        <v>0</v>
      </c>
      <c r="GE266" s="169">
        <f t="shared" si="246"/>
        <v>0</v>
      </c>
      <c r="GF266" s="169">
        <f t="shared" si="246"/>
        <v>0</v>
      </c>
      <c r="GG266" s="169">
        <f t="shared" si="246"/>
        <v>0</v>
      </c>
      <c r="GH266" s="169">
        <f t="shared" si="246"/>
        <v>0</v>
      </c>
      <c r="GI266" s="169">
        <f t="shared" si="246"/>
        <v>0</v>
      </c>
      <c r="GJ266" s="169">
        <f t="shared" si="246"/>
        <v>0</v>
      </c>
      <c r="GK266" s="169">
        <f t="shared" si="246"/>
        <v>0</v>
      </c>
      <c r="GL266" s="169">
        <f t="shared" si="246"/>
        <v>0</v>
      </c>
    </row>
    <row r="267" spans="1:194" s="169" customFormat="1" ht="15" hidden="1">
      <c r="A267" s="402" t="s">
        <v>319</v>
      </c>
      <c r="B267" s="495">
        <f>L$350</f>
        <v>0.48756581478001321</v>
      </c>
      <c r="D267" s="622"/>
      <c r="E267" s="450"/>
      <c r="F267" s="450"/>
      <c r="G267" s="450"/>
      <c r="H267" s="500"/>
      <c r="I267" s="452"/>
      <c r="J267" s="453"/>
      <c r="K267" s="453"/>
      <c r="L267" s="450"/>
      <c r="M267" s="450"/>
      <c r="N267" s="454"/>
      <c r="O267" s="455">
        <f t="shared" si="225"/>
        <v>0</v>
      </c>
      <c r="P267" s="456"/>
      <c r="Q267" s="457">
        <f t="shared" si="226"/>
        <v>0</v>
      </c>
      <c r="R267" s="457">
        <f t="shared" si="227"/>
        <v>0</v>
      </c>
      <c r="S267" s="458" t="e">
        <f>#REF!</f>
        <v>#REF!</v>
      </c>
      <c r="T267" s="458">
        <v>358</v>
      </c>
      <c r="U267" s="458" t="e">
        <f t="shared" si="228"/>
        <v>#REF!</v>
      </c>
      <c r="V267" s="459"/>
      <c r="W267" s="459"/>
      <c r="X267" s="460">
        <f t="shared" si="229"/>
        <v>0</v>
      </c>
      <c r="Y267" s="461">
        <f t="shared" si="232"/>
        <v>0</v>
      </c>
      <c r="Z267" s="510"/>
      <c r="AA267" s="463"/>
      <c r="AB267" s="464"/>
      <c r="AC267" s="464"/>
      <c r="AD267" s="464"/>
      <c r="AE267" s="465"/>
      <c r="AF267" s="466">
        <f t="shared" si="233"/>
        <v>0</v>
      </c>
      <c r="AG267" s="488"/>
      <c r="AH267" s="469"/>
      <c r="AI267" s="469"/>
      <c r="AJ267" s="469"/>
      <c r="AK267" s="469"/>
      <c r="AL267" s="469"/>
      <c r="AM267" s="469"/>
      <c r="AN267" s="469"/>
      <c r="AO267" s="471">
        <f t="shared" si="234"/>
        <v>0</v>
      </c>
      <c r="AP267" s="497"/>
      <c r="AQ267" s="496"/>
      <c r="AR267" s="496"/>
      <c r="AS267" s="496"/>
      <c r="AT267" s="514"/>
      <c r="AU267" s="469"/>
      <c r="AV267" s="469"/>
      <c r="AW267" s="475"/>
      <c r="AX267" s="471">
        <f t="shared" si="235"/>
        <v>0</v>
      </c>
      <c r="AY267" s="497"/>
      <c r="AZ267" s="469"/>
      <c r="BA267" s="469"/>
      <c r="BB267" s="478"/>
      <c r="BC267" s="469"/>
      <c r="BD267" s="469"/>
      <c r="BE267" s="469"/>
      <c r="BF267" s="475"/>
      <c r="BG267" s="479">
        <f t="shared" si="213"/>
        <v>0</v>
      </c>
      <c r="BH267" s="480"/>
      <c r="BI267" s="481"/>
      <c r="BJ267" s="481"/>
      <c r="BK267" s="481"/>
      <c r="BL267" s="482"/>
      <c r="BM267" s="481"/>
      <c r="BN267" s="481"/>
      <c r="BO267" s="483"/>
      <c r="BP267" s="482">
        <f t="shared" si="194"/>
        <v>0</v>
      </c>
      <c r="BQ267" s="479">
        <f t="shared" si="214"/>
        <v>0</v>
      </c>
      <c r="BR267" s="480"/>
      <c r="BS267" s="481"/>
      <c r="BT267" s="481"/>
      <c r="BU267" s="481"/>
      <c r="BV267" s="482" t="str">
        <f t="shared" si="206"/>
        <v/>
      </c>
      <c r="BW267" s="481"/>
      <c r="BX267" s="481"/>
      <c r="BY267" s="483"/>
      <c r="BZ267" s="482">
        <f t="shared" si="219"/>
        <v>0</v>
      </c>
      <c r="CA267" s="479">
        <f t="shared" si="236"/>
        <v>0</v>
      </c>
      <c r="CB267" s="638"/>
      <c r="CC267" s="469"/>
      <c r="CD267" s="469"/>
      <c r="CE267" s="469"/>
      <c r="CF267" s="469"/>
      <c r="CG267" s="481"/>
      <c r="CH267" s="481"/>
      <c r="CI267" s="469"/>
      <c r="CJ267" s="485">
        <f t="shared" si="237"/>
        <v>0</v>
      </c>
      <c r="CK267" s="486">
        <f t="shared" si="230"/>
        <v>0</v>
      </c>
      <c r="CL267" s="479">
        <f t="shared" si="238"/>
        <v>0</v>
      </c>
      <c r="CM267" s="663"/>
      <c r="CN267" s="469"/>
      <c r="CO267" s="469"/>
      <c r="CP267" s="469"/>
      <c r="CQ267" s="469"/>
      <c r="CR267" s="469"/>
      <c r="CS267" s="485">
        <f t="shared" si="239"/>
        <v>0</v>
      </c>
      <c r="CT267" s="488"/>
      <c r="CU267" s="469"/>
      <c r="CV267" s="469"/>
      <c r="CW267" s="469"/>
      <c r="CX267" s="489"/>
      <c r="CY267" s="490"/>
      <c r="CZ267" s="491">
        <f t="shared" si="240"/>
        <v>0</v>
      </c>
      <c r="DA267" s="491">
        <f t="shared" si="220"/>
        <v>0</v>
      </c>
      <c r="DB267" s="491">
        <f t="shared" si="191"/>
        <v>0</v>
      </c>
      <c r="DC267" s="493">
        <f t="shared" si="221"/>
        <v>0</v>
      </c>
      <c r="DD267" s="494">
        <f t="shared" si="210"/>
        <v>0</v>
      </c>
      <c r="DE267" s="494">
        <f t="shared" si="209"/>
        <v>0</v>
      </c>
      <c r="DF267" s="494">
        <f t="shared" si="201"/>
        <v>0</v>
      </c>
      <c r="DG267" s="494">
        <f t="shared" si="222"/>
        <v>0</v>
      </c>
      <c r="DH267" s="494">
        <f t="shared" si="223"/>
        <v>0</v>
      </c>
      <c r="DI267" s="494">
        <f t="shared" si="202"/>
        <v>0</v>
      </c>
      <c r="DJ267" s="494">
        <f t="shared" si="224"/>
        <v>0</v>
      </c>
      <c r="DK267" s="494">
        <f t="shared" si="231"/>
        <v>0</v>
      </c>
      <c r="DL267" s="479">
        <f t="shared" si="215"/>
        <v>0</v>
      </c>
      <c r="DQ267" s="169">
        <f t="shared" si="247"/>
        <v>0</v>
      </c>
      <c r="DR267" s="169">
        <f t="shared" si="247"/>
        <v>0</v>
      </c>
      <c r="DS267" s="169">
        <f t="shared" si="247"/>
        <v>0</v>
      </c>
      <c r="DT267" s="169">
        <f t="shared" si="247"/>
        <v>0</v>
      </c>
      <c r="DU267" s="169">
        <f t="shared" si="247"/>
        <v>0</v>
      </c>
      <c r="DV267" s="169">
        <f t="shared" si="247"/>
        <v>0</v>
      </c>
      <c r="DW267" s="169">
        <f t="shared" si="247"/>
        <v>0</v>
      </c>
      <c r="DX267" s="169">
        <f t="shared" si="247"/>
        <v>0</v>
      </c>
      <c r="DY267" s="169">
        <f t="shared" si="247"/>
        <v>0</v>
      </c>
      <c r="DZ267" s="169">
        <f t="shared" si="247"/>
        <v>0</v>
      </c>
      <c r="EA267" s="169">
        <f t="shared" si="247"/>
        <v>0</v>
      </c>
      <c r="EB267" s="169">
        <f t="shared" si="247"/>
        <v>0</v>
      </c>
      <c r="EC267" s="169">
        <f t="shared" si="247"/>
        <v>0</v>
      </c>
      <c r="ED267" s="169">
        <f t="shared" si="247"/>
        <v>0</v>
      </c>
      <c r="EE267" s="169">
        <f t="shared" si="247"/>
        <v>0</v>
      </c>
      <c r="EF267" s="169">
        <f t="shared" si="247"/>
        <v>0</v>
      </c>
      <c r="EG267" s="169">
        <f t="shared" si="244"/>
        <v>0</v>
      </c>
      <c r="EH267" s="169">
        <f t="shared" si="244"/>
        <v>0</v>
      </c>
      <c r="EI267" s="169">
        <f t="shared" si="244"/>
        <v>0</v>
      </c>
      <c r="EJ267" s="169">
        <f t="shared" si="244"/>
        <v>0</v>
      </c>
      <c r="EK267" s="169">
        <f t="shared" si="244"/>
        <v>0</v>
      </c>
      <c r="EL267" s="169">
        <f t="shared" si="244"/>
        <v>0</v>
      </c>
      <c r="EM267" s="169">
        <f t="shared" si="244"/>
        <v>0</v>
      </c>
      <c r="EN267" s="169">
        <f t="shared" si="244"/>
        <v>0</v>
      </c>
      <c r="EP267" s="169">
        <f t="shared" si="242"/>
        <v>0</v>
      </c>
      <c r="EQ267" s="169">
        <f t="shared" si="242"/>
        <v>0</v>
      </c>
      <c r="ER267" s="169">
        <f t="shared" si="242"/>
        <v>0</v>
      </c>
      <c r="ES267" s="169">
        <f t="shared" si="242"/>
        <v>0</v>
      </c>
      <c r="ET267" s="169">
        <f t="shared" si="242"/>
        <v>0</v>
      </c>
      <c r="EU267" s="169">
        <f t="shared" si="242"/>
        <v>0</v>
      </c>
      <c r="EV267" s="169">
        <f t="shared" si="242"/>
        <v>0</v>
      </c>
      <c r="EW267" s="169">
        <f t="shared" si="242"/>
        <v>0</v>
      </c>
      <c r="EX267" s="169">
        <f t="shared" si="242"/>
        <v>0</v>
      </c>
      <c r="EY267" s="169">
        <f t="shared" si="242"/>
        <v>0</v>
      </c>
      <c r="EZ267" s="169">
        <f t="shared" si="242"/>
        <v>0</v>
      </c>
      <c r="FA267" s="169">
        <f t="shared" si="242"/>
        <v>0</v>
      </c>
      <c r="FB267" s="169">
        <f t="shared" si="242"/>
        <v>0</v>
      </c>
      <c r="FC267" s="169">
        <f t="shared" si="242"/>
        <v>0</v>
      </c>
      <c r="FD267" s="169">
        <f t="shared" si="242"/>
        <v>0</v>
      </c>
      <c r="FE267" s="169">
        <f>IF($I267=FE$3,$Y267,0)</f>
        <v>0</v>
      </c>
      <c r="FF267" s="169">
        <f t="shared" si="245"/>
        <v>0</v>
      </c>
      <c r="FG267" s="169">
        <f t="shared" si="245"/>
        <v>0</v>
      </c>
      <c r="FH267" s="169">
        <f t="shared" si="245"/>
        <v>0</v>
      </c>
      <c r="FI267" s="169">
        <f t="shared" si="245"/>
        <v>0</v>
      </c>
      <c r="FJ267" s="169">
        <f t="shared" si="245"/>
        <v>0</v>
      </c>
      <c r="FK267" s="169">
        <f t="shared" si="245"/>
        <v>0</v>
      </c>
      <c r="FL267" s="169">
        <f t="shared" si="245"/>
        <v>0</v>
      </c>
      <c r="FM267" s="169">
        <f t="shared" si="245"/>
        <v>0</v>
      </c>
      <c r="FO267" s="169">
        <f t="shared" si="243"/>
        <v>0</v>
      </c>
      <c r="FP267" s="169">
        <f t="shared" si="243"/>
        <v>0</v>
      </c>
      <c r="FQ267" s="169">
        <f t="shared" si="243"/>
        <v>0</v>
      </c>
      <c r="FR267" s="169">
        <f t="shared" si="243"/>
        <v>0</v>
      </c>
      <c r="FS267" s="169">
        <f t="shared" si="243"/>
        <v>0</v>
      </c>
      <c r="FT267" s="169">
        <f t="shared" si="243"/>
        <v>0</v>
      </c>
      <c r="FU267" s="169">
        <f t="shared" si="243"/>
        <v>0</v>
      </c>
      <c r="FV267" s="169">
        <f t="shared" si="243"/>
        <v>0</v>
      </c>
      <c r="FW267" s="169">
        <f t="shared" si="243"/>
        <v>0</v>
      </c>
      <c r="FX267" s="169">
        <f t="shared" si="243"/>
        <v>0</v>
      </c>
      <c r="FY267" s="169">
        <f t="shared" si="243"/>
        <v>0</v>
      </c>
      <c r="FZ267" s="169">
        <f t="shared" si="243"/>
        <v>0</v>
      </c>
      <c r="GA267" s="169">
        <f t="shared" si="243"/>
        <v>0</v>
      </c>
      <c r="GB267" s="169">
        <f t="shared" si="243"/>
        <v>0</v>
      </c>
      <c r="GC267" s="169">
        <f t="shared" si="243"/>
        <v>0</v>
      </c>
      <c r="GD267" s="169">
        <f>IF($I267=GD$3,$L267,0)</f>
        <v>0</v>
      </c>
      <c r="GE267" s="169">
        <f t="shared" si="246"/>
        <v>0</v>
      </c>
      <c r="GF267" s="169">
        <f t="shared" si="246"/>
        <v>0</v>
      </c>
      <c r="GG267" s="169">
        <f t="shared" si="246"/>
        <v>0</v>
      </c>
      <c r="GH267" s="169">
        <f t="shared" si="246"/>
        <v>0</v>
      </c>
      <c r="GI267" s="169">
        <f t="shared" si="246"/>
        <v>0</v>
      </c>
      <c r="GJ267" s="169">
        <f t="shared" si="246"/>
        <v>0</v>
      </c>
      <c r="GK267" s="169">
        <f t="shared" si="246"/>
        <v>0</v>
      </c>
      <c r="GL267" s="169">
        <f t="shared" si="246"/>
        <v>0</v>
      </c>
    </row>
    <row r="268" spans="1:194" s="169" customFormat="1" ht="15" hidden="1">
      <c r="A268" s="499"/>
      <c r="B268" s="499"/>
      <c r="D268" s="622"/>
      <c r="E268" s="450"/>
      <c r="F268" s="450"/>
      <c r="G268" s="450"/>
      <c r="H268" s="500"/>
      <c r="I268" s="452"/>
      <c r="J268" s="453"/>
      <c r="K268" s="453"/>
      <c r="L268" s="450"/>
      <c r="M268" s="450"/>
      <c r="N268" s="454"/>
      <c r="O268" s="455">
        <f t="shared" si="225"/>
        <v>0</v>
      </c>
      <c r="P268" s="456"/>
      <c r="Q268" s="457">
        <f t="shared" si="226"/>
        <v>0</v>
      </c>
      <c r="R268" s="457">
        <f t="shared" si="227"/>
        <v>0</v>
      </c>
      <c r="S268" s="458" t="e">
        <f>#REF!</f>
        <v>#REF!</v>
      </c>
      <c r="T268" s="458">
        <v>359</v>
      </c>
      <c r="U268" s="458" t="e">
        <f t="shared" si="228"/>
        <v>#REF!</v>
      </c>
      <c r="V268" s="459"/>
      <c r="W268" s="459"/>
      <c r="X268" s="460">
        <f t="shared" si="229"/>
        <v>0</v>
      </c>
      <c r="Y268" s="461">
        <f t="shared" si="232"/>
        <v>0</v>
      </c>
      <c r="Z268" s="510"/>
      <c r="AA268" s="463"/>
      <c r="AB268" s="464"/>
      <c r="AC268" s="464"/>
      <c r="AD268" s="464"/>
      <c r="AE268" s="465"/>
      <c r="AF268" s="466">
        <f t="shared" si="233"/>
        <v>0</v>
      </c>
      <c r="AG268" s="488"/>
      <c r="AH268" s="469"/>
      <c r="AI268" s="469"/>
      <c r="AJ268" s="469"/>
      <c r="AK268" s="469"/>
      <c r="AL268" s="469"/>
      <c r="AM268" s="469"/>
      <c r="AN268" s="469"/>
      <c r="AO268" s="471">
        <f t="shared" si="234"/>
        <v>0</v>
      </c>
      <c r="AP268" s="497"/>
      <c r="AQ268" s="496"/>
      <c r="AR268" s="496"/>
      <c r="AS268" s="496"/>
      <c r="AT268" s="514"/>
      <c r="AU268" s="469"/>
      <c r="AV268" s="469"/>
      <c r="AW268" s="475"/>
      <c r="AX268" s="471">
        <f t="shared" si="235"/>
        <v>0</v>
      </c>
      <c r="AY268" s="497"/>
      <c r="AZ268" s="469"/>
      <c r="BA268" s="469"/>
      <c r="BB268" s="478"/>
      <c r="BC268" s="469"/>
      <c r="BD268" s="469"/>
      <c r="BE268" s="469"/>
      <c r="BF268" s="475"/>
      <c r="BG268" s="479">
        <f t="shared" si="213"/>
        <v>0</v>
      </c>
      <c r="BH268" s="480"/>
      <c r="BI268" s="481"/>
      <c r="BJ268" s="481"/>
      <c r="BK268" s="481"/>
      <c r="BL268" s="482"/>
      <c r="BM268" s="481"/>
      <c r="BN268" s="481"/>
      <c r="BO268" s="483"/>
      <c r="BP268" s="482">
        <f t="shared" si="194"/>
        <v>0</v>
      </c>
      <c r="BQ268" s="479">
        <f t="shared" si="214"/>
        <v>0</v>
      </c>
      <c r="BR268" s="480"/>
      <c r="BS268" s="481"/>
      <c r="BT268" s="481"/>
      <c r="BU268" s="481"/>
      <c r="BV268" s="482" t="str">
        <f t="shared" si="206"/>
        <v/>
      </c>
      <c r="BW268" s="481"/>
      <c r="BX268" s="481"/>
      <c r="BY268" s="483"/>
      <c r="BZ268" s="482">
        <f t="shared" si="219"/>
        <v>0</v>
      </c>
      <c r="CA268" s="479">
        <f t="shared" si="236"/>
        <v>0</v>
      </c>
      <c r="CB268" s="638"/>
      <c r="CC268" s="469"/>
      <c r="CD268" s="469"/>
      <c r="CE268" s="469"/>
      <c r="CF268" s="469"/>
      <c r="CG268" s="481"/>
      <c r="CH268" s="481"/>
      <c r="CI268" s="469"/>
      <c r="CJ268" s="485">
        <f t="shared" si="237"/>
        <v>0</v>
      </c>
      <c r="CK268" s="486">
        <f t="shared" si="230"/>
        <v>0</v>
      </c>
      <c r="CL268" s="479">
        <f t="shared" si="238"/>
        <v>0</v>
      </c>
      <c r="CM268" s="663"/>
      <c r="CN268" s="469"/>
      <c r="CO268" s="469"/>
      <c r="CP268" s="469"/>
      <c r="CQ268" s="469"/>
      <c r="CR268" s="469"/>
      <c r="CS268" s="485">
        <f t="shared" si="239"/>
        <v>0</v>
      </c>
      <c r="CT268" s="488"/>
      <c r="CU268" s="469"/>
      <c r="CV268" s="469"/>
      <c r="CW268" s="469"/>
      <c r="CX268" s="489"/>
      <c r="CY268" s="490"/>
      <c r="CZ268" s="491">
        <f t="shared" si="240"/>
        <v>0</v>
      </c>
      <c r="DA268" s="491">
        <f t="shared" si="220"/>
        <v>0</v>
      </c>
      <c r="DB268" s="491">
        <f t="shared" ref="DB268:DB328" si="248">+CP268*CS268*CQ268/1000</f>
        <v>0</v>
      </c>
      <c r="DC268" s="493">
        <f t="shared" si="221"/>
        <v>0</v>
      </c>
      <c r="DD268" s="494">
        <f t="shared" si="210"/>
        <v>0</v>
      </c>
      <c r="DE268" s="494">
        <f t="shared" si="209"/>
        <v>0</v>
      </c>
      <c r="DF268" s="494">
        <f t="shared" si="201"/>
        <v>0</v>
      </c>
      <c r="DG268" s="494">
        <f t="shared" si="222"/>
        <v>0</v>
      </c>
      <c r="DH268" s="494">
        <f t="shared" si="223"/>
        <v>0</v>
      </c>
      <c r="DI268" s="494">
        <f t="shared" si="202"/>
        <v>0</v>
      </c>
      <c r="DJ268" s="494">
        <f t="shared" si="224"/>
        <v>0</v>
      </c>
      <c r="DK268" s="494">
        <f t="shared" si="231"/>
        <v>0</v>
      </c>
      <c r="DL268" s="479">
        <f t="shared" si="215"/>
        <v>0</v>
      </c>
      <c r="DQ268" s="169">
        <f t="shared" si="247"/>
        <v>0</v>
      </c>
      <c r="DR268" s="169">
        <f t="shared" si="247"/>
        <v>0</v>
      </c>
      <c r="DS268" s="169">
        <f t="shared" si="247"/>
        <v>0</v>
      </c>
      <c r="DT268" s="169">
        <f t="shared" si="247"/>
        <v>0</v>
      </c>
      <c r="DU268" s="169">
        <f t="shared" si="247"/>
        <v>0</v>
      </c>
      <c r="DV268" s="169">
        <f t="shared" si="247"/>
        <v>0</v>
      </c>
      <c r="DW268" s="169">
        <f t="shared" si="247"/>
        <v>0</v>
      </c>
      <c r="DX268" s="169">
        <f t="shared" si="247"/>
        <v>0</v>
      </c>
      <c r="DY268" s="169">
        <f t="shared" si="247"/>
        <v>0</v>
      </c>
      <c r="DZ268" s="169">
        <f t="shared" si="247"/>
        <v>0</v>
      </c>
      <c r="EA268" s="169">
        <f t="shared" si="247"/>
        <v>0</v>
      </c>
      <c r="EB268" s="169">
        <f t="shared" si="247"/>
        <v>0</v>
      </c>
      <c r="EC268" s="169">
        <f t="shared" si="247"/>
        <v>0</v>
      </c>
      <c r="ED268" s="169">
        <f t="shared" si="247"/>
        <v>0</v>
      </c>
      <c r="EE268" s="169">
        <f t="shared" si="247"/>
        <v>0</v>
      </c>
      <c r="EF268" s="169">
        <f t="shared" si="247"/>
        <v>0</v>
      </c>
      <c r="EG268" s="169">
        <f t="shared" si="244"/>
        <v>0</v>
      </c>
      <c r="EH268" s="169">
        <f t="shared" si="244"/>
        <v>0</v>
      </c>
      <c r="EI268" s="169">
        <f t="shared" si="244"/>
        <v>0</v>
      </c>
      <c r="EJ268" s="169">
        <f t="shared" si="244"/>
        <v>0</v>
      </c>
      <c r="EK268" s="169">
        <f t="shared" si="244"/>
        <v>0</v>
      </c>
      <c r="EL268" s="169">
        <f t="shared" si="244"/>
        <v>0</v>
      </c>
      <c r="EM268" s="169">
        <f t="shared" si="244"/>
        <v>0</v>
      </c>
      <c r="EN268" s="169">
        <f t="shared" si="244"/>
        <v>0</v>
      </c>
      <c r="EP268" s="169">
        <f t="shared" ref="EP268:FE283" si="249">IF($I268=EP$3,$Y268,0)</f>
        <v>0</v>
      </c>
      <c r="EQ268" s="169">
        <f t="shared" si="249"/>
        <v>0</v>
      </c>
      <c r="ER268" s="169">
        <f t="shared" si="249"/>
        <v>0</v>
      </c>
      <c r="ES268" s="169">
        <f t="shared" si="249"/>
        <v>0</v>
      </c>
      <c r="ET268" s="169">
        <f t="shared" si="249"/>
        <v>0</v>
      </c>
      <c r="EU268" s="169">
        <f t="shared" si="249"/>
        <v>0</v>
      </c>
      <c r="EV268" s="169">
        <f t="shared" si="249"/>
        <v>0</v>
      </c>
      <c r="EW268" s="169">
        <f t="shared" si="249"/>
        <v>0</v>
      </c>
      <c r="EX268" s="169">
        <f t="shared" si="249"/>
        <v>0</v>
      </c>
      <c r="EY268" s="169">
        <f t="shared" si="249"/>
        <v>0</v>
      </c>
      <c r="EZ268" s="169">
        <f t="shared" si="249"/>
        <v>0</v>
      </c>
      <c r="FA268" s="169">
        <f t="shared" si="249"/>
        <v>0</v>
      </c>
      <c r="FB268" s="169">
        <f t="shared" si="249"/>
        <v>0</v>
      </c>
      <c r="FC268" s="169">
        <f t="shared" si="249"/>
        <v>0</v>
      </c>
      <c r="FD268" s="169">
        <f t="shared" si="249"/>
        <v>0</v>
      </c>
      <c r="FE268" s="169">
        <f t="shared" si="249"/>
        <v>0</v>
      </c>
      <c r="FF268" s="169">
        <f t="shared" si="245"/>
        <v>0</v>
      </c>
      <c r="FG268" s="169">
        <f t="shared" si="245"/>
        <v>0</v>
      </c>
      <c r="FH268" s="169">
        <f t="shared" si="245"/>
        <v>0</v>
      </c>
      <c r="FI268" s="169">
        <f t="shared" si="245"/>
        <v>0</v>
      </c>
      <c r="FJ268" s="169">
        <f t="shared" si="245"/>
        <v>0</v>
      </c>
      <c r="FK268" s="169">
        <f t="shared" si="245"/>
        <v>0</v>
      </c>
      <c r="FL268" s="169">
        <f t="shared" si="245"/>
        <v>0</v>
      </c>
      <c r="FM268" s="169">
        <f t="shared" si="245"/>
        <v>0</v>
      </c>
      <c r="FO268" s="169">
        <f t="shared" ref="FO268:GD283" si="250">IF($I268=FO$3,$L268,0)</f>
        <v>0</v>
      </c>
      <c r="FP268" s="169">
        <f t="shared" si="250"/>
        <v>0</v>
      </c>
      <c r="FQ268" s="169">
        <f t="shared" si="250"/>
        <v>0</v>
      </c>
      <c r="FR268" s="169">
        <f t="shared" si="250"/>
        <v>0</v>
      </c>
      <c r="FS268" s="169">
        <f t="shared" si="250"/>
        <v>0</v>
      </c>
      <c r="FT268" s="169">
        <f t="shared" si="250"/>
        <v>0</v>
      </c>
      <c r="FU268" s="169">
        <f t="shared" si="250"/>
        <v>0</v>
      </c>
      <c r="FV268" s="169">
        <f t="shared" si="250"/>
        <v>0</v>
      </c>
      <c r="FW268" s="169">
        <f t="shared" si="250"/>
        <v>0</v>
      </c>
      <c r="FX268" s="169">
        <f t="shared" si="250"/>
        <v>0</v>
      </c>
      <c r="FY268" s="169">
        <f t="shared" si="250"/>
        <v>0</v>
      </c>
      <c r="FZ268" s="169">
        <f t="shared" si="250"/>
        <v>0</v>
      </c>
      <c r="GA268" s="169">
        <f t="shared" si="250"/>
        <v>0</v>
      </c>
      <c r="GB268" s="169">
        <f t="shared" si="250"/>
        <v>0</v>
      </c>
      <c r="GC268" s="169">
        <f t="shared" si="250"/>
        <v>0</v>
      </c>
      <c r="GD268" s="169">
        <f t="shared" si="250"/>
        <v>0</v>
      </c>
      <c r="GE268" s="169">
        <f t="shared" si="246"/>
        <v>0</v>
      </c>
      <c r="GF268" s="169">
        <f t="shared" si="246"/>
        <v>0</v>
      </c>
      <c r="GG268" s="169">
        <f t="shared" si="246"/>
        <v>0</v>
      </c>
      <c r="GH268" s="169">
        <f t="shared" si="246"/>
        <v>0</v>
      </c>
      <c r="GI268" s="169">
        <f t="shared" si="246"/>
        <v>0</v>
      </c>
      <c r="GJ268" s="169">
        <f t="shared" si="246"/>
        <v>0</v>
      </c>
      <c r="GK268" s="169">
        <f t="shared" si="246"/>
        <v>0</v>
      </c>
      <c r="GL268" s="169">
        <f t="shared" si="246"/>
        <v>0</v>
      </c>
    </row>
    <row r="269" spans="1:194" s="169" customFormat="1" ht="15" hidden="1">
      <c r="A269" s="499"/>
      <c r="B269" s="499"/>
      <c r="D269" s="622"/>
      <c r="E269" s="450"/>
      <c r="F269" s="450"/>
      <c r="G269" s="450"/>
      <c r="H269" s="500"/>
      <c r="I269" s="452"/>
      <c r="J269" s="453"/>
      <c r="K269" s="453"/>
      <c r="L269" s="450"/>
      <c r="M269" s="450"/>
      <c r="N269" s="454"/>
      <c r="O269" s="455">
        <f t="shared" si="225"/>
        <v>0</v>
      </c>
      <c r="P269" s="456"/>
      <c r="Q269" s="457">
        <f t="shared" si="226"/>
        <v>0</v>
      </c>
      <c r="R269" s="457">
        <f t="shared" si="227"/>
        <v>0</v>
      </c>
      <c r="S269" s="458" t="e">
        <f>#REF!</f>
        <v>#REF!</v>
      </c>
      <c r="T269" s="458">
        <v>360</v>
      </c>
      <c r="U269" s="458" t="e">
        <f t="shared" si="228"/>
        <v>#REF!</v>
      </c>
      <c r="V269" s="459"/>
      <c r="W269" s="459"/>
      <c r="X269" s="460">
        <f t="shared" si="229"/>
        <v>0</v>
      </c>
      <c r="Y269" s="461">
        <f t="shared" si="232"/>
        <v>0</v>
      </c>
      <c r="Z269" s="510"/>
      <c r="AA269" s="463"/>
      <c r="AB269" s="464"/>
      <c r="AC269" s="464"/>
      <c r="AD269" s="464"/>
      <c r="AE269" s="465"/>
      <c r="AF269" s="466">
        <f t="shared" si="233"/>
        <v>0</v>
      </c>
      <c r="AG269" s="488"/>
      <c r="AH269" s="469"/>
      <c r="AI269" s="469"/>
      <c r="AJ269" s="469"/>
      <c r="AK269" s="469"/>
      <c r="AL269" s="469"/>
      <c r="AM269" s="469"/>
      <c r="AN269" s="469"/>
      <c r="AO269" s="471">
        <f t="shared" si="234"/>
        <v>0</v>
      </c>
      <c r="AP269" s="497"/>
      <c r="AQ269" s="496"/>
      <c r="AR269" s="496"/>
      <c r="AS269" s="496"/>
      <c r="AT269" s="514"/>
      <c r="AU269" s="469"/>
      <c r="AV269" s="469"/>
      <c r="AW269" s="475"/>
      <c r="AX269" s="471">
        <f t="shared" si="235"/>
        <v>0</v>
      </c>
      <c r="AY269" s="497"/>
      <c r="AZ269" s="469"/>
      <c r="BA269" s="469"/>
      <c r="BB269" s="478"/>
      <c r="BC269" s="469"/>
      <c r="BD269" s="469"/>
      <c r="BE269" s="469"/>
      <c r="BF269" s="475"/>
      <c r="BG269" s="479">
        <f t="shared" si="213"/>
        <v>0</v>
      </c>
      <c r="BH269" s="480"/>
      <c r="BI269" s="481"/>
      <c r="BJ269" s="481"/>
      <c r="BK269" s="481"/>
      <c r="BL269" s="482"/>
      <c r="BM269" s="481"/>
      <c r="BN269" s="481"/>
      <c r="BO269" s="483"/>
      <c r="BP269" s="482">
        <f t="shared" si="194"/>
        <v>0</v>
      </c>
      <c r="BQ269" s="479">
        <f t="shared" si="214"/>
        <v>0</v>
      </c>
      <c r="BR269" s="480"/>
      <c r="BS269" s="481"/>
      <c r="BT269" s="481"/>
      <c r="BU269" s="481"/>
      <c r="BV269" s="482" t="str">
        <f t="shared" si="206"/>
        <v/>
      </c>
      <c r="BW269" s="481"/>
      <c r="BX269" s="481"/>
      <c r="BY269" s="483"/>
      <c r="BZ269" s="482">
        <f t="shared" si="219"/>
        <v>0</v>
      </c>
      <c r="CA269" s="479">
        <f t="shared" si="236"/>
        <v>0</v>
      </c>
      <c r="CB269" s="638"/>
      <c r="CC269" s="469"/>
      <c r="CD269" s="469"/>
      <c r="CE269" s="469"/>
      <c r="CF269" s="469"/>
      <c r="CG269" s="481"/>
      <c r="CH269" s="481"/>
      <c r="CI269" s="469"/>
      <c r="CJ269" s="485">
        <f t="shared" si="237"/>
        <v>0</v>
      </c>
      <c r="CK269" s="486">
        <f t="shared" si="230"/>
        <v>0</v>
      </c>
      <c r="CL269" s="479">
        <f t="shared" si="238"/>
        <v>0</v>
      </c>
      <c r="CM269" s="663"/>
      <c r="CN269" s="469"/>
      <c r="CO269" s="469"/>
      <c r="CP269" s="469"/>
      <c r="CQ269" s="469"/>
      <c r="CR269" s="469"/>
      <c r="CS269" s="485">
        <f t="shared" si="239"/>
        <v>0</v>
      </c>
      <c r="CT269" s="488"/>
      <c r="CU269" s="469"/>
      <c r="CV269" s="469"/>
      <c r="CW269" s="469"/>
      <c r="CX269" s="489"/>
      <c r="CY269" s="490"/>
      <c r="CZ269" s="491">
        <f t="shared" si="240"/>
        <v>0</v>
      </c>
      <c r="DA269" s="491">
        <f t="shared" si="220"/>
        <v>0</v>
      </c>
      <c r="DB269" s="491">
        <f t="shared" si="248"/>
        <v>0</v>
      </c>
      <c r="DC269" s="493">
        <f t="shared" si="221"/>
        <v>0</v>
      </c>
      <c r="DD269" s="494">
        <f t="shared" si="210"/>
        <v>0</v>
      </c>
      <c r="DE269" s="494">
        <f t="shared" si="209"/>
        <v>0</v>
      </c>
      <c r="DF269" s="494">
        <f t="shared" si="201"/>
        <v>0</v>
      </c>
      <c r="DG269" s="494">
        <f t="shared" si="222"/>
        <v>0</v>
      </c>
      <c r="DH269" s="494">
        <f t="shared" si="223"/>
        <v>0</v>
      </c>
      <c r="DI269" s="494">
        <f t="shared" si="202"/>
        <v>0</v>
      </c>
      <c r="DJ269" s="494">
        <f t="shared" si="224"/>
        <v>0</v>
      </c>
      <c r="DK269" s="494">
        <f t="shared" si="231"/>
        <v>0</v>
      </c>
      <c r="DL269" s="479">
        <f t="shared" si="215"/>
        <v>0</v>
      </c>
      <c r="DQ269" s="169">
        <f t="shared" si="247"/>
        <v>0</v>
      </c>
      <c r="DR269" s="169">
        <f t="shared" si="247"/>
        <v>0</v>
      </c>
      <c r="DS269" s="169">
        <f t="shared" si="247"/>
        <v>0</v>
      </c>
      <c r="DT269" s="169">
        <f t="shared" si="247"/>
        <v>0</v>
      </c>
      <c r="DU269" s="169">
        <f t="shared" si="247"/>
        <v>0</v>
      </c>
      <c r="DV269" s="169">
        <f t="shared" si="247"/>
        <v>0</v>
      </c>
      <c r="DW269" s="169">
        <f t="shared" si="247"/>
        <v>0</v>
      </c>
      <c r="DX269" s="169">
        <f t="shared" si="247"/>
        <v>0</v>
      </c>
      <c r="DY269" s="169">
        <f t="shared" si="247"/>
        <v>0</v>
      </c>
      <c r="DZ269" s="169">
        <f t="shared" si="247"/>
        <v>0</v>
      </c>
      <c r="EA269" s="169">
        <f t="shared" si="247"/>
        <v>0</v>
      </c>
      <c r="EB269" s="169">
        <f t="shared" si="247"/>
        <v>0</v>
      </c>
      <c r="EC269" s="169">
        <f t="shared" si="247"/>
        <v>0</v>
      </c>
      <c r="ED269" s="169">
        <f t="shared" si="247"/>
        <v>0</v>
      </c>
      <c r="EE269" s="169">
        <f t="shared" si="247"/>
        <v>0</v>
      </c>
      <c r="EF269" s="169">
        <f t="shared" si="247"/>
        <v>0</v>
      </c>
      <c r="EG269" s="169">
        <f t="shared" si="244"/>
        <v>0</v>
      </c>
      <c r="EH269" s="169">
        <f t="shared" si="244"/>
        <v>0</v>
      </c>
      <c r="EI269" s="169">
        <f t="shared" si="244"/>
        <v>0</v>
      </c>
      <c r="EJ269" s="169">
        <f t="shared" si="244"/>
        <v>0</v>
      </c>
      <c r="EK269" s="169">
        <f t="shared" si="244"/>
        <v>0</v>
      </c>
      <c r="EL269" s="169">
        <f t="shared" si="244"/>
        <v>0</v>
      </c>
      <c r="EM269" s="169">
        <f t="shared" si="244"/>
        <v>0</v>
      </c>
      <c r="EN269" s="169">
        <f t="shared" si="244"/>
        <v>0</v>
      </c>
      <c r="EP269" s="169">
        <f t="shared" si="249"/>
        <v>0</v>
      </c>
      <c r="EQ269" s="169">
        <f t="shared" si="249"/>
        <v>0</v>
      </c>
      <c r="ER269" s="169">
        <f t="shared" si="249"/>
        <v>0</v>
      </c>
      <c r="ES269" s="169">
        <f t="shared" si="249"/>
        <v>0</v>
      </c>
      <c r="ET269" s="169">
        <f t="shared" si="249"/>
        <v>0</v>
      </c>
      <c r="EU269" s="169">
        <f t="shared" si="249"/>
        <v>0</v>
      </c>
      <c r="EV269" s="169">
        <f t="shared" si="249"/>
        <v>0</v>
      </c>
      <c r="EW269" s="169">
        <f t="shared" si="249"/>
        <v>0</v>
      </c>
      <c r="EX269" s="169">
        <f t="shared" si="249"/>
        <v>0</v>
      </c>
      <c r="EY269" s="169">
        <f t="shared" si="249"/>
        <v>0</v>
      </c>
      <c r="EZ269" s="169">
        <f t="shared" si="249"/>
        <v>0</v>
      </c>
      <c r="FA269" s="169">
        <f t="shared" si="249"/>
        <v>0</v>
      </c>
      <c r="FB269" s="169">
        <f t="shared" si="249"/>
        <v>0</v>
      </c>
      <c r="FC269" s="169">
        <f t="shared" si="249"/>
        <v>0</v>
      </c>
      <c r="FD269" s="169">
        <f t="shared" si="249"/>
        <v>0</v>
      </c>
      <c r="FE269" s="169">
        <f t="shared" si="249"/>
        <v>0</v>
      </c>
      <c r="FF269" s="169">
        <f t="shared" si="245"/>
        <v>0</v>
      </c>
      <c r="FG269" s="169">
        <f t="shared" si="245"/>
        <v>0</v>
      </c>
      <c r="FH269" s="169">
        <f t="shared" si="245"/>
        <v>0</v>
      </c>
      <c r="FI269" s="169">
        <f t="shared" si="245"/>
        <v>0</v>
      </c>
      <c r="FJ269" s="169">
        <f t="shared" si="245"/>
        <v>0</v>
      </c>
      <c r="FK269" s="169">
        <f t="shared" si="245"/>
        <v>0</v>
      </c>
      <c r="FL269" s="169">
        <f t="shared" si="245"/>
        <v>0</v>
      </c>
      <c r="FM269" s="169">
        <f t="shared" si="245"/>
        <v>0</v>
      </c>
      <c r="FO269" s="169">
        <f t="shared" si="250"/>
        <v>0</v>
      </c>
      <c r="FP269" s="169">
        <f t="shared" si="250"/>
        <v>0</v>
      </c>
      <c r="FQ269" s="169">
        <f t="shared" si="250"/>
        <v>0</v>
      </c>
      <c r="FR269" s="169">
        <f t="shared" si="250"/>
        <v>0</v>
      </c>
      <c r="FS269" s="169">
        <f t="shared" si="250"/>
        <v>0</v>
      </c>
      <c r="FT269" s="169">
        <f t="shared" si="250"/>
        <v>0</v>
      </c>
      <c r="FU269" s="169">
        <f t="shared" si="250"/>
        <v>0</v>
      </c>
      <c r="FV269" s="169">
        <f t="shared" si="250"/>
        <v>0</v>
      </c>
      <c r="FW269" s="169">
        <f t="shared" si="250"/>
        <v>0</v>
      </c>
      <c r="FX269" s="169">
        <f t="shared" si="250"/>
        <v>0</v>
      </c>
      <c r="FY269" s="169">
        <f t="shared" si="250"/>
        <v>0</v>
      </c>
      <c r="FZ269" s="169">
        <f t="shared" si="250"/>
        <v>0</v>
      </c>
      <c r="GA269" s="169">
        <f t="shared" si="250"/>
        <v>0</v>
      </c>
      <c r="GB269" s="169">
        <f t="shared" si="250"/>
        <v>0</v>
      </c>
      <c r="GC269" s="169">
        <f t="shared" si="250"/>
        <v>0</v>
      </c>
      <c r="GD269" s="169">
        <f t="shared" si="250"/>
        <v>0</v>
      </c>
      <c r="GE269" s="169">
        <f t="shared" si="246"/>
        <v>0</v>
      </c>
      <c r="GF269" s="169">
        <f t="shared" si="246"/>
        <v>0</v>
      </c>
      <c r="GG269" s="169">
        <f t="shared" si="246"/>
        <v>0</v>
      </c>
      <c r="GH269" s="169">
        <f t="shared" si="246"/>
        <v>0</v>
      </c>
      <c r="GI269" s="169">
        <f t="shared" si="246"/>
        <v>0</v>
      </c>
      <c r="GJ269" s="169">
        <f t="shared" si="246"/>
        <v>0</v>
      </c>
      <c r="GK269" s="169">
        <f t="shared" si="246"/>
        <v>0</v>
      </c>
      <c r="GL269" s="169">
        <f t="shared" si="246"/>
        <v>0</v>
      </c>
    </row>
    <row r="270" spans="1:194" s="169" customFormat="1" ht="15" hidden="1">
      <c r="A270" s="499"/>
      <c r="B270" s="499"/>
      <c r="D270" s="622"/>
      <c r="E270" s="450"/>
      <c r="F270" s="450"/>
      <c r="G270" s="450"/>
      <c r="H270" s="500"/>
      <c r="I270" s="452"/>
      <c r="J270" s="453"/>
      <c r="K270" s="453"/>
      <c r="L270" s="450"/>
      <c r="M270" s="450"/>
      <c r="N270" s="454"/>
      <c r="O270" s="455">
        <f t="shared" si="225"/>
        <v>0</v>
      </c>
      <c r="P270" s="456"/>
      <c r="Q270" s="457">
        <f t="shared" si="226"/>
        <v>0</v>
      </c>
      <c r="R270" s="457">
        <f t="shared" si="227"/>
        <v>0</v>
      </c>
      <c r="S270" s="458" t="e">
        <f>#REF!</f>
        <v>#REF!</v>
      </c>
      <c r="T270" s="458">
        <v>361</v>
      </c>
      <c r="U270" s="458" t="e">
        <f t="shared" si="228"/>
        <v>#REF!</v>
      </c>
      <c r="V270" s="459"/>
      <c r="W270" s="459"/>
      <c r="X270" s="460">
        <f t="shared" si="229"/>
        <v>0</v>
      </c>
      <c r="Y270" s="461">
        <f t="shared" si="232"/>
        <v>0</v>
      </c>
      <c r="Z270" s="510"/>
      <c r="AA270" s="463"/>
      <c r="AB270" s="464"/>
      <c r="AC270" s="464"/>
      <c r="AD270" s="464"/>
      <c r="AE270" s="465"/>
      <c r="AF270" s="466">
        <f t="shared" si="233"/>
        <v>0</v>
      </c>
      <c r="AG270" s="488"/>
      <c r="AH270" s="469"/>
      <c r="AI270" s="469"/>
      <c r="AJ270" s="469"/>
      <c r="AK270" s="469"/>
      <c r="AL270" s="469"/>
      <c r="AM270" s="469"/>
      <c r="AN270" s="469"/>
      <c r="AO270" s="471">
        <f t="shared" si="234"/>
        <v>0</v>
      </c>
      <c r="AP270" s="497"/>
      <c r="AQ270" s="496"/>
      <c r="AR270" s="496"/>
      <c r="AS270" s="496"/>
      <c r="AT270" s="514"/>
      <c r="AU270" s="469"/>
      <c r="AV270" s="469"/>
      <c r="AW270" s="475"/>
      <c r="AX270" s="471">
        <f t="shared" si="235"/>
        <v>0</v>
      </c>
      <c r="AY270" s="497"/>
      <c r="AZ270" s="469"/>
      <c r="BA270" s="469"/>
      <c r="BB270" s="478"/>
      <c r="BC270" s="469"/>
      <c r="BD270" s="469"/>
      <c r="BE270" s="469"/>
      <c r="BF270" s="475"/>
      <c r="BG270" s="479">
        <f t="shared" si="213"/>
        <v>0</v>
      </c>
      <c r="BH270" s="480"/>
      <c r="BI270" s="481"/>
      <c r="BJ270" s="481"/>
      <c r="BK270" s="481"/>
      <c r="BL270" s="482"/>
      <c r="BM270" s="481"/>
      <c r="BN270" s="481"/>
      <c r="BO270" s="483"/>
      <c r="BP270" s="482">
        <f t="shared" si="194"/>
        <v>0</v>
      </c>
      <c r="BQ270" s="479">
        <f t="shared" si="214"/>
        <v>0</v>
      </c>
      <c r="BR270" s="480"/>
      <c r="BS270" s="481"/>
      <c r="BT270" s="481"/>
      <c r="BU270" s="481"/>
      <c r="BV270" s="482" t="str">
        <f t="shared" si="206"/>
        <v/>
      </c>
      <c r="BW270" s="481"/>
      <c r="BX270" s="481"/>
      <c r="BY270" s="483"/>
      <c r="BZ270" s="482">
        <f t="shared" si="219"/>
        <v>0</v>
      </c>
      <c r="CA270" s="479">
        <f t="shared" si="236"/>
        <v>0</v>
      </c>
      <c r="CB270" s="638"/>
      <c r="CC270" s="469"/>
      <c r="CD270" s="469"/>
      <c r="CE270" s="469"/>
      <c r="CF270" s="469"/>
      <c r="CG270" s="481"/>
      <c r="CH270" s="481"/>
      <c r="CI270" s="469"/>
      <c r="CJ270" s="485">
        <f t="shared" si="237"/>
        <v>0</v>
      </c>
      <c r="CK270" s="486">
        <f t="shared" si="230"/>
        <v>0</v>
      </c>
      <c r="CL270" s="479">
        <f t="shared" si="238"/>
        <v>0</v>
      </c>
      <c r="CM270" s="487"/>
      <c r="CN270" s="469"/>
      <c r="CO270" s="469"/>
      <c r="CP270" s="469"/>
      <c r="CQ270" s="469"/>
      <c r="CR270" s="469"/>
      <c r="CS270" s="485">
        <f t="shared" si="239"/>
        <v>0</v>
      </c>
      <c r="CT270" s="488"/>
      <c r="CU270" s="469"/>
      <c r="CV270" s="469"/>
      <c r="CW270" s="469"/>
      <c r="CX270" s="489"/>
      <c r="CY270" s="490"/>
      <c r="CZ270" s="491">
        <f t="shared" si="240"/>
        <v>0</v>
      </c>
      <c r="DA270" s="491">
        <f t="shared" si="220"/>
        <v>0</v>
      </c>
      <c r="DB270" s="491">
        <f t="shared" si="248"/>
        <v>0</v>
      </c>
      <c r="DC270" s="493">
        <f t="shared" si="221"/>
        <v>0</v>
      </c>
      <c r="DD270" s="494">
        <f t="shared" si="210"/>
        <v>0</v>
      </c>
      <c r="DE270" s="494">
        <f t="shared" si="209"/>
        <v>0</v>
      </c>
      <c r="DF270" s="494">
        <f t="shared" si="201"/>
        <v>0</v>
      </c>
      <c r="DG270" s="494">
        <f t="shared" si="222"/>
        <v>0</v>
      </c>
      <c r="DH270" s="494">
        <f t="shared" si="223"/>
        <v>0</v>
      </c>
      <c r="DI270" s="494">
        <f t="shared" si="202"/>
        <v>0</v>
      </c>
      <c r="DJ270" s="494">
        <f t="shared" si="224"/>
        <v>0</v>
      </c>
      <c r="DK270" s="494">
        <f t="shared" si="231"/>
        <v>0</v>
      </c>
      <c r="DL270" s="479">
        <f t="shared" si="215"/>
        <v>0</v>
      </c>
      <c r="DQ270" s="169">
        <f t="shared" si="247"/>
        <v>0</v>
      </c>
      <c r="DR270" s="169">
        <f t="shared" si="247"/>
        <v>0</v>
      </c>
      <c r="DS270" s="169">
        <f t="shared" si="247"/>
        <v>0</v>
      </c>
      <c r="DT270" s="169">
        <f t="shared" si="247"/>
        <v>0</v>
      </c>
      <c r="DU270" s="169">
        <f t="shared" si="247"/>
        <v>0</v>
      </c>
      <c r="DV270" s="169">
        <f t="shared" si="247"/>
        <v>0</v>
      </c>
      <c r="DW270" s="169">
        <f t="shared" si="247"/>
        <v>0</v>
      </c>
      <c r="DX270" s="169">
        <f t="shared" si="247"/>
        <v>0</v>
      </c>
      <c r="DY270" s="169">
        <f t="shared" si="247"/>
        <v>0</v>
      </c>
      <c r="DZ270" s="169">
        <f t="shared" si="247"/>
        <v>0</v>
      </c>
      <c r="EA270" s="169">
        <f t="shared" si="247"/>
        <v>0</v>
      </c>
      <c r="EB270" s="169">
        <f t="shared" si="247"/>
        <v>0</v>
      </c>
      <c r="EC270" s="169">
        <f t="shared" si="247"/>
        <v>0</v>
      </c>
      <c r="ED270" s="169">
        <f t="shared" si="247"/>
        <v>0</v>
      </c>
      <c r="EE270" s="169">
        <f t="shared" si="247"/>
        <v>0</v>
      </c>
      <c r="EF270" s="169">
        <f t="shared" si="247"/>
        <v>0</v>
      </c>
      <c r="EG270" s="169">
        <f t="shared" si="244"/>
        <v>0</v>
      </c>
      <c r="EH270" s="169">
        <f t="shared" si="244"/>
        <v>0</v>
      </c>
      <c r="EI270" s="169">
        <f t="shared" si="244"/>
        <v>0</v>
      </c>
      <c r="EJ270" s="169">
        <f t="shared" si="244"/>
        <v>0</v>
      </c>
      <c r="EK270" s="169">
        <f t="shared" si="244"/>
        <v>0</v>
      </c>
      <c r="EL270" s="169">
        <f t="shared" si="244"/>
        <v>0</v>
      </c>
      <c r="EM270" s="169">
        <f t="shared" si="244"/>
        <v>0</v>
      </c>
      <c r="EN270" s="169">
        <f t="shared" si="244"/>
        <v>0</v>
      </c>
      <c r="EP270" s="169">
        <f t="shared" si="249"/>
        <v>0</v>
      </c>
      <c r="EQ270" s="169">
        <f t="shared" si="249"/>
        <v>0</v>
      </c>
      <c r="ER270" s="169">
        <f t="shared" si="249"/>
        <v>0</v>
      </c>
      <c r="ES270" s="169">
        <f t="shared" si="249"/>
        <v>0</v>
      </c>
      <c r="ET270" s="169">
        <f t="shared" si="249"/>
        <v>0</v>
      </c>
      <c r="EU270" s="169">
        <f t="shared" si="249"/>
        <v>0</v>
      </c>
      <c r="EV270" s="169">
        <f t="shared" si="249"/>
        <v>0</v>
      </c>
      <c r="EW270" s="169">
        <f t="shared" si="249"/>
        <v>0</v>
      </c>
      <c r="EX270" s="169">
        <f t="shared" si="249"/>
        <v>0</v>
      </c>
      <c r="EY270" s="169">
        <f t="shared" si="249"/>
        <v>0</v>
      </c>
      <c r="EZ270" s="169">
        <f t="shared" si="249"/>
        <v>0</v>
      </c>
      <c r="FA270" s="169">
        <f t="shared" si="249"/>
        <v>0</v>
      </c>
      <c r="FB270" s="169">
        <f t="shared" si="249"/>
        <v>0</v>
      </c>
      <c r="FC270" s="169">
        <f t="shared" si="249"/>
        <v>0</v>
      </c>
      <c r="FD270" s="169">
        <f t="shared" si="249"/>
        <v>0</v>
      </c>
      <c r="FE270" s="169">
        <f t="shared" si="249"/>
        <v>0</v>
      </c>
      <c r="FF270" s="169">
        <f t="shared" si="245"/>
        <v>0</v>
      </c>
      <c r="FG270" s="169">
        <f t="shared" si="245"/>
        <v>0</v>
      </c>
      <c r="FH270" s="169">
        <f t="shared" si="245"/>
        <v>0</v>
      </c>
      <c r="FI270" s="169">
        <f t="shared" si="245"/>
        <v>0</v>
      </c>
      <c r="FJ270" s="169">
        <f t="shared" si="245"/>
        <v>0</v>
      </c>
      <c r="FK270" s="169">
        <f t="shared" si="245"/>
        <v>0</v>
      </c>
      <c r="FL270" s="169">
        <f t="shared" si="245"/>
        <v>0</v>
      </c>
      <c r="FM270" s="169">
        <f t="shared" si="245"/>
        <v>0</v>
      </c>
      <c r="FO270" s="169">
        <f t="shared" si="250"/>
        <v>0</v>
      </c>
      <c r="FP270" s="169">
        <f t="shared" si="250"/>
        <v>0</v>
      </c>
      <c r="FQ270" s="169">
        <f t="shared" si="250"/>
        <v>0</v>
      </c>
      <c r="FR270" s="169">
        <f t="shared" si="250"/>
        <v>0</v>
      </c>
      <c r="FS270" s="169">
        <f t="shared" si="250"/>
        <v>0</v>
      </c>
      <c r="FT270" s="169">
        <f t="shared" si="250"/>
        <v>0</v>
      </c>
      <c r="FU270" s="169">
        <f t="shared" si="250"/>
        <v>0</v>
      </c>
      <c r="FV270" s="169">
        <f t="shared" si="250"/>
        <v>0</v>
      </c>
      <c r="FW270" s="169">
        <f t="shared" si="250"/>
        <v>0</v>
      </c>
      <c r="FX270" s="169">
        <f t="shared" si="250"/>
        <v>0</v>
      </c>
      <c r="FY270" s="169">
        <f t="shared" si="250"/>
        <v>0</v>
      </c>
      <c r="FZ270" s="169">
        <f t="shared" si="250"/>
        <v>0</v>
      </c>
      <c r="GA270" s="169">
        <f t="shared" si="250"/>
        <v>0</v>
      </c>
      <c r="GB270" s="169">
        <f t="shared" si="250"/>
        <v>0</v>
      </c>
      <c r="GC270" s="169">
        <f t="shared" si="250"/>
        <v>0</v>
      </c>
      <c r="GD270" s="169">
        <f t="shared" si="250"/>
        <v>0</v>
      </c>
      <c r="GE270" s="169">
        <f t="shared" si="246"/>
        <v>0</v>
      </c>
      <c r="GF270" s="169">
        <f t="shared" si="246"/>
        <v>0</v>
      </c>
      <c r="GG270" s="169">
        <f t="shared" si="246"/>
        <v>0</v>
      </c>
      <c r="GH270" s="169">
        <f t="shared" si="246"/>
        <v>0</v>
      </c>
      <c r="GI270" s="169">
        <f t="shared" si="246"/>
        <v>0</v>
      </c>
      <c r="GJ270" s="169">
        <f t="shared" si="246"/>
        <v>0</v>
      </c>
      <c r="GK270" s="169">
        <f t="shared" si="246"/>
        <v>0</v>
      </c>
      <c r="GL270" s="169">
        <f t="shared" si="246"/>
        <v>0</v>
      </c>
    </row>
    <row r="271" spans="1:194" s="169" customFormat="1" ht="15" hidden="1">
      <c r="A271" s="499"/>
      <c r="B271" s="499"/>
      <c r="D271" s="622"/>
      <c r="E271" s="450"/>
      <c r="F271" s="450"/>
      <c r="G271" s="450"/>
      <c r="H271" s="500"/>
      <c r="I271" s="452"/>
      <c r="J271" s="453"/>
      <c r="K271" s="453"/>
      <c r="L271" s="450"/>
      <c r="M271" s="450"/>
      <c r="N271" s="454"/>
      <c r="O271" s="455">
        <f t="shared" si="225"/>
        <v>0</v>
      </c>
      <c r="P271" s="456"/>
      <c r="Q271" s="457">
        <f t="shared" si="226"/>
        <v>0</v>
      </c>
      <c r="R271" s="457">
        <f t="shared" si="227"/>
        <v>0</v>
      </c>
      <c r="S271" s="458" t="e">
        <f>#REF!</f>
        <v>#REF!</v>
      </c>
      <c r="T271" s="458">
        <v>362</v>
      </c>
      <c r="U271" s="458" t="e">
        <f t="shared" si="228"/>
        <v>#REF!</v>
      </c>
      <c r="V271" s="459"/>
      <c r="W271" s="459"/>
      <c r="X271" s="460">
        <f t="shared" si="229"/>
        <v>0</v>
      </c>
      <c r="Y271" s="461">
        <f t="shared" si="232"/>
        <v>0</v>
      </c>
      <c r="Z271" s="510"/>
      <c r="AA271" s="463"/>
      <c r="AB271" s="464"/>
      <c r="AC271" s="464"/>
      <c r="AD271" s="464"/>
      <c r="AE271" s="465"/>
      <c r="AF271" s="466">
        <f t="shared" si="233"/>
        <v>0</v>
      </c>
      <c r="AG271" s="488"/>
      <c r="AH271" s="469"/>
      <c r="AI271" s="469"/>
      <c r="AJ271" s="469"/>
      <c r="AK271" s="469"/>
      <c r="AL271" s="469"/>
      <c r="AM271" s="469"/>
      <c r="AN271" s="469"/>
      <c r="AO271" s="471">
        <f t="shared" si="234"/>
        <v>0</v>
      </c>
      <c r="AP271" s="497"/>
      <c r="AQ271" s="496"/>
      <c r="AR271" s="496"/>
      <c r="AS271" s="496"/>
      <c r="AT271" s="514"/>
      <c r="AU271" s="469"/>
      <c r="AV271" s="469"/>
      <c r="AW271" s="475"/>
      <c r="AX271" s="471">
        <f t="shared" si="235"/>
        <v>0</v>
      </c>
      <c r="AY271" s="497"/>
      <c r="AZ271" s="469"/>
      <c r="BA271" s="469"/>
      <c r="BB271" s="478"/>
      <c r="BC271" s="469"/>
      <c r="BD271" s="469"/>
      <c r="BE271" s="469"/>
      <c r="BF271" s="475"/>
      <c r="BG271" s="479">
        <f t="shared" si="213"/>
        <v>0</v>
      </c>
      <c r="BH271" s="480"/>
      <c r="BI271" s="481"/>
      <c r="BJ271" s="481"/>
      <c r="BK271" s="481"/>
      <c r="BL271" s="482"/>
      <c r="BM271" s="481"/>
      <c r="BN271" s="481"/>
      <c r="BO271" s="483"/>
      <c r="BP271" s="482">
        <f t="shared" ref="BP271:BP328" si="251">BK271</f>
        <v>0</v>
      </c>
      <c r="BQ271" s="479">
        <f t="shared" si="214"/>
        <v>0</v>
      </c>
      <c r="BR271" s="480"/>
      <c r="BS271" s="481"/>
      <c r="BT271" s="481"/>
      <c r="BU271" s="481"/>
      <c r="BV271" s="482" t="str">
        <f t="shared" si="206"/>
        <v/>
      </c>
      <c r="BW271" s="481"/>
      <c r="BX271" s="481"/>
      <c r="BY271" s="483"/>
      <c r="BZ271" s="482">
        <f t="shared" si="219"/>
        <v>0</v>
      </c>
      <c r="CA271" s="479">
        <f t="shared" si="236"/>
        <v>0</v>
      </c>
      <c r="CB271" s="638"/>
      <c r="CC271" s="469"/>
      <c r="CD271" s="469"/>
      <c r="CE271" s="469"/>
      <c r="CF271" s="469"/>
      <c r="CG271" s="481"/>
      <c r="CH271" s="481"/>
      <c r="CI271" s="469"/>
      <c r="CJ271" s="485">
        <f t="shared" si="237"/>
        <v>0</v>
      </c>
      <c r="CK271" s="486">
        <f t="shared" si="230"/>
        <v>0</v>
      </c>
      <c r="CL271" s="479">
        <f t="shared" si="238"/>
        <v>0</v>
      </c>
      <c r="CM271" s="487"/>
      <c r="CN271" s="469"/>
      <c r="CO271" s="469"/>
      <c r="CP271" s="469"/>
      <c r="CQ271" s="469"/>
      <c r="CR271" s="469"/>
      <c r="CS271" s="485">
        <f t="shared" si="239"/>
        <v>0</v>
      </c>
      <c r="CT271" s="488"/>
      <c r="CU271" s="469"/>
      <c r="CV271" s="469"/>
      <c r="CW271" s="469"/>
      <c r="CX271" s="489"/>
      <c r="CY271" s="490"/>
      <c r="CZ271" s="491">
        <f t="shared" si="240"/>
        <v>0</v>
      </c>
      <c r="DA271" s="491">
        <f t="shared" si="220"/>
        <v>0</v>
      </c>
      <c r="DB271" s="491">
        <f t="shared" si="248"/>
        <v>0</v>
      </c>
      <c r="DC271" s="493">
        <f t="shared" si="221"/>
        <v>0</v>
      </c>
      <c r="DD271" s="494">
        <f t="shared" si="210"/>
        <v>0</v>
      </c>
      <c r="DE271" s="494">
        <f t="shared" si="209"/>
        <v>0</v>
      </c>
      <c r="DF271" s="494">
        <f t="shared" si="201"/>
        <v>0</v>
      </c>
      <c r="DG271" s="494">
        <f t="shared" si="222"/>
        <v>0</v>
      </c>
      <c r="DH271" s="494">
        <f t="shared" si="223"/>
        <v>0</v>
      </c>
      <c r="DI271" s="494">
        <f t="shared" si="202"/>
        <v>0</v>
      </c>
      <c r="DJ271" s="494">
        <f t="shared" si="224"/>
        <v>0</v>
      </c>
      <c r="DK271" s="494">
        <f t="shared" si="231"/>
        <v>0</v>
      </c>
      <c r="DL271" s="479">
        <f t="shared" si="215"/>
        <v>0</v>
      </c>
      <c r="DQ271" s="169">
        <f t="shared" si="247"/>
        <v>0</v>
      </c>
      <c r="DR271" s="169">
        <f t="shared" si="247"/>
        <v>0</v>
      </c>
      <c r="DS271" s="169">
        <f t="shared" si="247"/>
        <v>0</v>
      </c>
      <c r="DT271" s="169">
        <f t="shared" si="247"/>
        <v>0</v>
      </c>
      <c r="DU271" s="169">
        <f t="shared" si="247"/>
        <v>0</v>
      </c>
      <c r="DV271" s="169">
        <f t="shared" si="247"/>
        <v>0</v>
      </c>
      <c r="DW271" s="169">
        <f t="shared" si="247"/>
        <v>0</v>
      </c>
      <c r="DX271" s="169">
        <f t="shared" si="247"/>
        <v>0</v>
      </c>
      <c r="DY271" s="169">
        <f t="shared" si="247"/>
        <v>0</v>
      </c>
      <c r="DZ271" s="169">
        <f t="shared" si="247"/>
        <v>0</v>
      </c>
      <c r="EA271" s="169">
        <f t="shared" si="247"/>
        <v>0</v>
      </c>
      <c r="EB271" s="169">
        <f t="shared" si="247"/>
        <v>0</v>
      </c>
      <c r="EC271" s="169">
        <f t="shared" si="247"/>
        <v>0</v>
      </c>
      <c r="ED271" s="169">
        <f t="shared" si="247"/>
        <v>0</v>
      </c>
      <c r="EE271" s="169">
        <f t="shared" si="247"/>
        <v>0</v>
      </c>
      <c r="EF271" s="169">
        <f t="shared" si="247"/>
        <v>0</v>
      </c>
      <c r="EG271" s="169">
        <f t="shared" si="244"/>
        <v>0</v>
      </c>
      <c r="EH271" s="169">
        <f t="shared" si="244"/>
        <v>0</v>
      </c>
      <c r="EI271" s="169">
        <f t="shared" si="244"/>
        <v>0</v>
      </c>
      <c r="EJ271" s="169">
        <f t="shared" si="244"/>
        <v>0</v>
      </c>
      <c r="EK271" s="169">
        <f t="shared" si="244"/>
        <v>0</v>
      </c>
      <c r="EL271" s="169">
        <f t="shared" si="244"/>
        <v>0</v>
      </c>
      <c r="EM271" s="169">
        <f t="shared" si="244"/>
        <v>0</v>
      </c>
      <c r="EN271" s="169">
        <f t="shared" si="244"/>
        <v>0</v>
      </c>
      <c r="EP271" s="169">
        <f t="shared" si="249"/>
        <v>0</v>
      </c>
      <c r="EQ271" s="169">
        <f t="shared" si="249"/>
        <v>0</v>
      </c>
      <c r="ER271" s="169">
        <f t="shared" si="249"/>
        <v>0</v>
      </c>
      <c r="ES271" s="169">
        <f t="shared" si="249"/>
        <v>0</v>
      </c>
      <c r="ET271" s="169">
        <f t="shared" si="249"/>
        <v>0</v>
      </c>
      <c r="EU271" s="169">
        <f t="shared" si="249"/>
        <v>0</v>
      </c>
      <c r="EV271" s="169">
        <f t="shared" si="249"/>
        <v>0</v>
      </c>
      <c r="EW271" s="169">
        <f t="shared" si="249"/>
        <v>0</v>
      </c>
      <c r="EX271" s="169">
        <f t="shared" si="249"/>
        <v>0</v>
      </c>
      <c r="EY271" s="169">
        <f t="shared" si="249"/>
        <v>0</v>
      </c>
      <c r="EZ271" s="169">
        <f t="shared" si="249"/>
        <v>0</v>
      </c>
      <c r="FA271" s="169">
        <f t="shared" si="249"/>
        <v>0</v>
      </c>
      <c r="FB271" s="169">
        <f t="shared" si="249"/>
        <v>0</v>
      </c>
      <c r="FC271" s="169">
        <f t="shared" si="249"/>
        <v>0</v>
      </c>
      <c r="FD271" s="169">
        <f t="shared" si="249"/>
        <v>0</v>
      </c>
      <c r="FE271" s="169">
        <f t="shared" si="249"/>
        <v>0</v>
      </c>
      <c r="FF271" s="169">
        <f t="shared" si="245"/>
        <v>0</v>
      </c>
      <c r="FG271" s="169">
        <f t="shared" si="245"/>
        <v>0</v>
      </c>
      <c r="FH271" s="169">
        <f t="shared" si="245"/>
        <v>0</v>
      </c>
      <c r="FI271" s="169">
        <f t="shared" si="245"/>
        <v>0</v>
      </c>
      <c r="FJ271" s="169">
        <f t="shared" si="245"/>
        <v>0</v>
      </c>
      <c r="FK271" s="169">
        <f t="shared" si="245"/>
        <v>0</v>
      </c>
      <c r="FL271" s="169">
        <f t="shared" si="245"/>
        <v>0</v>
      </c>
      <c r="FM271" s="169">
        <f t="shared" si="245"/>
        <v>0</v>
      </c>
      <c r="FO271" s="169">
        <f t="shared" si="250"/>
        <v>0</v>
      </c>
      <c r="FP271" s="169">
        <f t="shared" si="250"/>
        <v>0</v>
      </c>
      <c r="FQ271" s="169">
        <f t="shared" si="250"/>
        <v>0</v>
      </c>
      <c r="FR271" s="169">
        <f t="shared" si="250"/>
        <v>0</v>
      </c>
      <c r="FS271" s="169">
        <f t="shared" si="250"/>
        <v>0</v>
      </c>
      <c r="FT271" s="169">
        <f t="shared" si="250"/>
        <v>0</v>
      </c>
      <c r="FU271" s="169">
        <f t="shared" si="250"/>
        <v>0</v>
      </c>
      <c r="FV271" s="169">
        <f t="shared" si="250"/>
        <v>0</v>
      </c>
      <c r="FW271" s="169">
        <f t="shared" si="250"/>
        <v>0</v>
      </c>
      <c r="FX271" s="169">
        <f t="shared" si="250"/>
        <v>0</v>
      </c>
      <c r="FY271" s="169">
        <f t="shared" si="250"/>
        <v>0</v>
      </c>
      <c r="FZ271" s="169">
        <f t="shared" si="250"/>
        <v>0</v>
      </c>
      <c r="GA271" s="169">
        <f t="shared" si="250"/>
        <v>0</v>
      </c>
      <c r="GB271" s="169">
        <f t="shared" si="250"/>
        <v>0</v>
      </c>
      <c r="GC271" s="169">
        <f t="shared" si="250"/>
        <v>0</v>
      </c>
      <c r="GD271" s="169">
        <f t="shared" si="250"/>
        <v>0</v>
      </c>
      <c r="GE271" s="169">
        <f t="shared" si="246"/>
        <v>0</v>
      </c>
      <c r="GF271" s="169">
        <f t="shared" si="246"/>
        <v>0</v>
      </c>
      <c r="GG271" s="169">
        <f t="shared" si="246"/>
        <v>0</v>
      </c>
      <c r="GH271" s="169">
        <f t="shared" si="246"/>
        <v>0</v>
      </c>
      <c r="GI271" s="169">
        <f t="shared" si="246"/>
        <v>0</v>
      </c>
      <c r="GJ271" s="169">
        <f t="shared" si="246"/>
        <v>0</v>
      </c>
      <c r="GK271" s="169">
        <f t="shared" si="246"/>
        <v>0</v>
      </c>
      <c r="GL271" s="169">
        <f t="shared" si="246"/>
        <v>0</v>
      </c>
    </row>
    <row r="272" spans="1:194" s="169" customFormat="1" ht="15" hidden="1">
      <c r="A272" s="499"/>
      <c r="B272" s="499"/>
      <c r="D272" s="622"/>
      <c r="E272" s="450"/>
      <c r="F272" s="450"/>
      <c r="G272" s="450"/>
      <c r="H272" s="500"/>
      <c r="I272" s="452"/>
      <c r="J272" s="453"/>
      <c r="K272" s="453"/>
      <c r="L272" s="450"/>
      <c r="M272" s="450"/>
      <c r="N272" s="454"/>
      <c r="O272" s="455">
        <f t="shared" si="225"/>
        <v>0</v>
      </c>
      <c r="P272" s="456"/>
      <c r="Q272" s="457">
        <f t="shared" si="226"/>
        <v>0</v>
      </c>
      <c r="R272" s="457">
        <f t="shared" si="227"/>
        <v>0</v>
      </c>
      <c r="S272" s="458" t="e">
        <f>#REF!</f>
        <v>#REF!</v>
      </c>
      <c r="T272" s="458">
        <v>363</v>
      </c>
      <c r="U272" s="458" t="e">
        <f t="shared" si="228"/>
        <v>#REF!</v>
      </c>
      <c r="V272" s="459"/>
      <c r="W272" s="459"/>
      <c r="X272" s="460">
        <f t="shared" si="229"/>
        <v>0</v>
      </c>
      <c r="Y272" s="461">
        <f t="shared" si="232"/>
        <v>0</v>
      </c>
      <c r="Z272" s="510"/>
      <c r="AA272" s="463"/>
      <c r="AB272" s="464"/>
      <c r="AC272" s="464"/>
      <c r="AD272" s="464"/>
      <c r="AE272" s="465"/>
      <c r="AF272" s="466">
        <f t="shared" si="233"/>
        <v>0</v>
      </c>
      <c r="AG272" s="488"/>
      <c r="AH272" s="469"/>
      <c r="AI272" s="469"/>
      <c r="AJ272" s="469"/>
      <c r="AK272" s="469"/>
      <c r="AL272" s="469"/>
      <c r="AM272" s="469"/>
      <c r="AN272" s="469"/>
      <c r="AO272" s="471">
        <f t="shared" si="234"/>
        <v>0</v>
      </c>
      <c r="AP272" s="497"/>
      <c r="AQ272" s="496"/>
      <c r="AR272" s="496"/>
      <c r="AS272" s="496"/>
      <c r="AT272" s="514"/>
      <c r="AU272" s="469"/>
      <c r="AV272" s="469"/>
      <c r="AW272" s="475"/>
      <c r="AX272" s="471">
        <f t="shared" si="235"/>
        <v>0</v>
      </c>
      <c r="AY272" s="497"/>
      <c r="AZ272" s="469"/>
      <c r="BA272" s="469"/>
      <c r="BB272" s="478"/>
      <c r="BC272" s="469"/>
      <c r="BD272" s="469"/>
      <c r="BE272" s="469"/>
      <c r="BF272" s="475"/>
      <c r="BG272" s="479">
        <f t="shared" si="213"/>
        <v>0</v>
      </c>
      <c r="BH272" s="480"/>
      <c r="BI272" s="481"/>
      <c r="BJ272" s="481"/>
      <c r="BK272" s="481"/>
      <c r="BL272" s="482"/>
      <c r="BM272" s="481"/>
      <c r="BN272" s="481"/>
      <c r="BO272" s="483"/>
      <c r="BP272" s="482">
        <f t="shared" si="251"/>
        <v>0</v>
      </c>
      <c r="BQ272" s="479">
        <f t="shared" si="214"/>
        <v>0</v>
      </c>
      <c r="BR272" s="480"/>
      <c r="BS272" s="481"/>
      <c r="BT272" s="481"/>
      <c r="BU272" s="481"/>
      <c r="BV272" s="482" t="str">
        <f t="shared" si="206"/>
        <v/>
      </c>
      <c r="BW272" s="481"/>
      <c r="BX272" s="481"/>
      <c r="BY272" s="483"/>
      <c r="BZ272" s="482">
        <f t="shared" si="219"/>
        <v>0</v>
      </c>
      <c r="CA272" s="479">
        <f t="shared" si="236"/>
        <v>0</v>
      </c>
      <c r="CB272" s="638"/>
      <c r="CC272" s="469"/>
      <c r="CD272" s="469"/>
      <c r="CE272" s="469"/>
      <c r="CF272" s="469"/>
      <c r="CG272" s="481"/>
      <c r="CH272" s="481"/>
      <c r="CI272" s="469"/>
      <c r="CJ272" s="485">
        <f t="shared" si="237"/>
        <v>0</v>
      </c>
      <c r="CK272" s="486">
        <f t="shared" si="230"/>
        <v>0</v>
      </c>
      <c r="CL272" s="479">
        <f t="shared" si="238"/>
        <v>0</v>
      </c>
      <c r="CM272" s="487"/>
      <c r="CN272" s="469"/>
      <c r="CO272" s="469"/>
      <c r="CP272" s="469"/>
      <c r="CQ272" s="469"/>
      <c r="CR272" s="469"/>
      <c r="CS272" s="485">
        <f t="shared" si="239"/>
        <v>0</v>
      </c>
      <c r="CT272" s="488"/>
      <c r="CU272" s="469"/>
      <c r="CV272" s="469"/>
      <c r="CW272" s="469"/>
      <c r="CX272" s="489"/>
      <c r="CY272" s="490"/>
      <c r="CZ272" s="491">
        <f t="shared" si="240"/>
        <v>0</v>
      </c>
      <c r="DA272" s="491">
        <f t="shared" si="220"/>
        <v>0</v>
      </c>
      <c r="DB272" s="491">
        <f t="shared" si="248"/>
        <v>0</v>
      </c>
      <c r="DC272" s="493">
        <f t="shared" si="221"/>
        <v>0</v>
      </c>
      <c r="DD272" s="494">
        <f t="shared" si="210"/>
        <v>0</v>
      </c>
      <c r="DE272" s="494">
        <f t="shared" si="209"/>
        <v>0</v>
      </c>
      <c r="DF272" s="494">
        <f t="shared" si="201"/>
        <v>0</v>
      </c>
      <c r="DG272" s="494">
        <f t="shared" si="222"/>
        <v>0</v>
      </c>
      <c r="DH272" s="494">
        <f t="shared" si="223"/>
        <v>0</v>
      </c>
      <c r="DI272" s="494">
        <f t="shared" si="202"/>
        <v>0</v>
      </c>
      <c r="DJ272" s="494">
        <f t="shared" si="224"/>
        <v>0</v>
      </c>
      <c r="DK272" s="494">
        <f t="shared" si="231"/>
        <v>0</v>
      </c>
      <c r="DL272" s="479">
        <f t="shared" si="215"/>
        <v>0</v>
      </c>
      <c r="DQ272" s="169">
        <f t="shared" si="247"/>
        <v>0</v>
      </c>
      <c r="DR272" s="169">
        <f t="shared" si="247"/>
        <v>0</v>
      </c>
      <c r="DS272" s="169">
        <f t="shared" si="247"/>
        <v>0</v>
      </c>
      <c r="DT272" s="169">
        <f t="shared" si="247"/>
        <v>0</v>
      </c>
      <c r="DU272" s="169">
        <f t="shared" si="247"/>
        <v>0</v>
      </c>
      <c r="DV272" s="169">
        <f t="shared" si="247"/>
        <v>0</v>
      </c>
      <c r="DW272" s="169">
        <f t="shared" si="247"/>
        <v>0</v>
      </c>
      <c r="DX272" s="169">
        <f t="shared" si="247"/>
        <v>0</v>
      </c>
      <c r="DY272" s="169">
        <f t="shared" si="247"/>
        <v>0</v>
      </c>
      <c r="DZ272" s="169">
        <f t="shared" si="247"/>
        <v>0</v>
      </c>
      <c r="EA272" s="169">
        <f t="shared" si="247"/>
        <v>0</v>
      </c>
      <c r="EB272" s="169">
        <f t="shared" si="247"/>
        <v>0</v>
      </c>
      <c r="EC272" s="169">
        <f t="shared" si="247"/>
        <v>0</v>
      </c>
      <c r="ED272" s="169">
        <f t="shared" si="247"/>
        <v>0</v>
      </c>
      <c r="EE272" s="169">
        <f t="shared" si="247"/>
        <v>0</v>
      </c>
      <c r="EF272" s="169">
        <f t="shared" si="247"/>
        <v>0</v>
      </c>
      <c r="EG272" s="169">
        <f t="shared" si="244"/>
        <v>0</v>
      </c>
      <c r="EH272" s="169">
        <f t="shared" si="244"/>
        <v>0</v>
      </c>
      <c r="EI272" s="169">
        <f t="shared" si="244"/>
        <v>0</v>
      </c>
      <c r="EJ272" s="169">
        <f t="shared" si="244"/>
        <v>0</v>
      </c>
      <c r="EK272" s="169">
        <f t="shared" si="244"/>
        <v>0</v>
      </c>
      <c r="EL272" s="169">
        <f t="shared" si="244"/>
        <v>0</v>
      </c>
      <c r="EM272" s="169">
        <f t="shared" si="244"/>
        <v>0</v>
      </c>
      <c r="EN272" s="169">
        <f t="shared" si="244"/>
        <v>0</v>
      </c>
      <c r="EP272" s="169">
        <f t="shared" si="249"/>
        <v>0</v>
      </c>
      <c r="EQ272" s="169">
        <f t="shared" si="249"/>
        <v>0</v>
      </c>
      <c r="ER272" s="169">
        <f t="shared" si="249"/>
        <v>0</v>
      </c>
      <c r="ES272" s="169">
        <f t="shared" si="249"/>
        <v>0</v>
      </c>
      <c r="ET272" s="169">
        <f t="shared" si="249"/>
        <v>0</v>
      </c>
      <c r="EU272" s="169">
        <f t="shared" si="249"/>
        <v>0</v>
      </c>
      <c r="EV272" s="169">
        <f t="shared" si="249"/>
        <v>0</v>
      </c>
      <c r="EW272" s="169">
        <f t="shared" si="249"/>
        <v>0</v>
      </c>
      <c r="EX272" s="169">
        <f t="shared" si="249"/>
        <v>0</v>
      </c>
      <c r="EY272" s="169">
        <f t="shared" si="249"/>
        <v>0</v>
      </c>
      <c r="EZ272" s="169">
        <f t="shared" si="249"/>
        <v>0</v>
      </c>
      <c r="FA272" s="169">
        <f t="shared" si="249"/>
        <v>0</v>
      </c>
      <c r="FB272" s="169">
        <f t="shared" si="249"/>
        <v>0</v>
      </c>
      <c r="FC272" s="169">
        <f t="shared" si="249"/>
        <v>0</v>
      </c>
      <c r="FD272" s="169">
        <f t="shared" si="249"/>
        <v>0</v>
      </c>
      <c r="FE272" s="169">
        <f t="shared" si="249"/>
        <v>0</v>
      </c>
      <c r="FF272" s="169">
        <f t="shared" si="245"/>
        <v>0</v>
      </c>
      <c r="FG272" s="169">
        <f t="shared" si="245"/>
        <v>0</v>
      </c>
      <c r="FH272" s="169">
        <f t="shared" si="245"/>
        <v>0</v>
      </c>
      <c r="FI272" s="169">
        <f t="shared" si="245"/>
        <v>0</v>
      </c>
      <c r="FJ272" s="169">
        <f t="shared" si="245"/>
        <v>0</v>
      </c>
      <c r="FK272" s="169">
        <f t="shared" si="245"/>
        <v>0</v>
      </c>
      <c r="FL272" s="169">
        <f t="shared" si="245"/>
        <v>0</v>
      </c>
      <c r="FM272" s="169">
        <f t="shared" si="245"/>
        <v>0</v>
      </c>
      <c r="FO272" s="169">
        <f t="shared" si="250"/>
        <v>0</v>
      </c>
      <c r="FP272" s="169">
        <f t="shared" si="250"/>
        <v>0</v>
      </c>
      <c r="FQ272" s="169">
        <f t="shared" si="250"/>
        <v>0</v>
      </c>
      <c r="FR272" s="169">
        <f t="shared" si="250"/>
        <v>0</v>
      </c>
      <c r="FS272" s="169">
        <f t="shared" si="250"/>
        <v>0</v>
      </c>
      <c r="FT272" s="169">
        <f t="shared" si="250"/>
        <v>0</v>
      </c>
      <c r="FU272" s="169">
        <f t="shared" si="250"/>
        <v>0</v>
      </c>
      <c r="FV272" s="169">
        <f t="shared" si="250"/>
        <v>0</v>
      </c>
      <c r="FW272" s="169">
        <f t="shared" si="250"/>
        <v>0</v>
      </c>
      <c r="FX272" s="169">
        <f t="shared" si="250"/>
        <v>0</v>
      </c>
      <c r="FY272" s="169">
        <f t="shared" si="250"/>
        <v>0</v>
      </c>
      <c r="FZ272" s="169">
        <f t="shared" si="250"/>
        <v>0</v>
      </c>
      <c r="GA272" s="169">
        <f t="shared" si="250"/>
        <v>0</v>
      </c>
      <c r="GB272" s="169">
        <f t="shared" si="250"/>
        <v>0</v>
      </c>
      <c r="GC272" s="169">
        <f t="shared" si="250"/>
        <v>0</v>
      </c>
      <c r="GD272" s="169">
        <f t="shared" si="250"/>
        <v>0</v>
      </c>
      <c r="GE272" s="169">
        <f t="shared" si="246"/>
        <v>0</v>
      </c>
      <c r="GF272" s="169">
        <f t="shared" si="246"/>
        <v>0</v>
      </c>
      <c r="GG272" s="169">
        <f t="shared" si="246"/>
        <v>0</v>
      </c>
      <c r="GH272" s="169">
        <f t="shared" si="246"/>
        <v>0</v>
      </c>
      <c r="GI272" s="169">
        <f t="shared" si="246"/>
        <v>0</v>
      </c>
      <c r="GJ272" s="169">
        <f t="shared" si="246"/>
        <v>0</v>
      </c>
      <c r="GK272" s="169">
        <f t="shared" si="246"/>
        <v>0</v>
      </c>
      <c r="GL272" s="169">
        <f t="shared" si="246"/>
        <v>0</v>
      </c>
    </row>
    <row r="273" spans="1:194" s="169" customFormat="1" ht="15" hidden="1">
      <c r="A273" s="499"/>
      <c r="B273" s="499"/>
      <c r="D273" s="622"/>
      <c r="E273" s="450"/>
      <c r="F273" s="450"/>
      <c r="G273" s="450"/>
      <c r="H273" s="500"/>
      <c r="I273" s="452"/>
      <c r="J273" s="453"/>
      <c r="K273" s="453"/>
      <c r="L273" s="450"/>
      <c r="M273" s="450"/>
      <c r="N273" s="454"/>
      <c r="O273" s="455">
        <f t="shared" si="225"/>
        <v>0</v>
      </c>
      <c r="P273" s="456"/>
      <c r="Q273" s="457">
        <f t="shared" si="226"/>
        <v>0</v>
      </c>
      <c r="R273" s="457">
        <f t="shared" si="227"/>
        <v>0</v>
      </c>
      <c r="S273" s="458" t="e">
        <f>#REF!</f>
        <v>#REF!</v>
      </c>
      <c r="T273" s="458">
        <v>364</v>
      </c>
      <c r="U273" s="458" t="e">
        <f t="shared" si="228"/>
        <v>#REF!</v>
      </c>
      <c r="V273" s="459"/>
      <c r="W273" s="459"/>
      <c r="X273" s="460">
        <f t="shared" si="229"/>
        <v>0</v>
      </c>
      <c r="Y273" s="461">
        <f t="shared" si="232"/>
        <v>0</v>
      </c>
      <c r="Z273" s="510"/>
      <c r="AA273" s="463"/>
      <c r="AB273" s="464"/>
      <c r="AC273" s="464"/>
      <c r="AD273" s="464"/>
      <c r="AE273" s="465"/>
      <c r="AF273" s="466">
        <f t="shared" si="233"/>
        <v>0</v>
      </c>
      <c r="AG273" s="488"/>
      <c r="AH273" s="469"/>
      <c r="AI273" s="469"/>
      <c r="AJ273" s="469"/>
      <c r="AK273" s="469"/>
      <c r="AL273" s="469"/>
      <c r="AM273" s="469"/>
      <c r="AN273" s="469"/>
      <c r="AO273" s="471">
        <f t="shared" si="234"/>
        <v>0</v>
      </c>
      <c r="AP273" s="497"/>
      <c r="AQ273" s="496"/>
      <c r="AR273" s="496"/>
      <c r="AS273" s="496"/>
      <c r="AT273" s="514"/>
      <c r="AU273" s="469"/>
      <c r="AV273" s="469"/>
      <c r="AW273" s="475"/>
      <c r="AX273" s="471">
        <f t="shared" si="235"/>
        <v>0</v>
      </c>
      <c r="AY273" s="497"/>
      <c r="AZ273" s="469"/>
      <c r="BA273" s="469"/>
      <c r="BB273" s="478"/>
      <c r="BC273" s="469"/>
      <c r="BD273" s="469"/>
      <c r="BE273" s="469"/>
      <c r="BF273" s="475"/>
      <c r="BG273" s="479">
        <f t="shared" si="213"/>
        <v>0</v>
      </c>
      <c r="BH273" s="480"/>
      <c r="BI273" s="481"/>
      <c r="BJ273" s="481"/>
      <c r="BK273" s="481"/>
      <c r="BL273" s="482"/>
      <c r="BM273" s="481"/>
      <c r="BN273" s="481"/>
      <c r="BO273" s="483"/>
      <c r="BP273" s="482">
        <f t="shared" si="251"/>
        <v>0</v>
      </c>
      <c r="BQ273" s="479">
        <f t="shared" si="214"/>
        <v>0</v>
      </c>
      <c r="BR273" s="480"/>
      <c r="BS273" s="481"/>
      <c r="BT273" s="481"/>
      <c r="BU273" s="481"/>
      <c r="BV273" s="482" t="str">
        <f t="shared" si="206"/>
        <v/>
      </c>
      <c r="BW273" s="481"/>
      <c r="BX273" s="481"/>
      <c r="BY273" s="483"/>
      <c r="BZ273" s="482">
        <f t="shared" si="219"/>
        <v>0</v>
      </c>
      <c r="CA273" s="479">
        <f t="shared" si="236"/>
        <v>0</v>
      </c>
      <c r="CB273" s="638"/>
      <c r="CC273" s="469"/>
      <c r="CD273" s="469"/>
      <c r="CE273" s="469"/>
      <c r="CF273" s="469"/>
      <c r="CG273" s="481"/>
      <c r="CH273" s="481"/>
      <c r="CI273" s="469"/>
      <c r="CJ273" s="485">
        <f t="shared" si="237"/>
        <v>0</v>
      </c>
      <c r="CK273" s="486">
        <f t="shared" si="230"/>
        <v>0</v>
      </c>
      <c r="CL273" s="479">
        <f t="shared" si="238"/>
        <v>0</v>
      </c>
      <c r="CM273" s="487"/>
      <c r="CN273" s="469"/>
      <c r="CO273" s="469"/>
      <c r="CP273" s="469"/>
      <c r="CQ273" s="469"/>
      <c r="CR273" s="469"/>
      <c r="CS273" s="485">
        <f t="shared" si="239"/>
        <v>0</v>
      </c>
      <c r="CT273" s="488"/>
      <c r="CU273" s="469"/>
      <c r="CV273" s="469"/>
      <c r="CW273" s="469"/>
      <c r="CX273" s="489"/>
      <c r="CY273" s="490"/>
      <c r="CZ273" s="491">
        <f t="shared" si="240"/>
        <v>0</v>
      </c>
      <c r="DA273" s="491">
        <f t="shared" si="220"/>
        <v>0</v>
      </c>
      <c r="DB273" s="491">
        <f t="shared" si="248"/>
        <v>0</v>
      </c>
      <c r="DC273" s="493">
        <f t="shared" si="221"/>
        <v>0</v>
      </c>
      <c r="DD273" s="494">
        <f t="shared" si="210"/>
        <v>0</v>
      </c>
      <c r="DE273" s="494">
        <f t="shared" si="209"/>
        <v>0</v>
      </c>
      <c r="DF273" s="494">
        <f t="shared" si="201"/>
        <v>0</v>
      </c>
      <c r="DG273" s="494">
        <f t="shared" si="222"/>
        <v>0</v>
      </c>
      <c r="DH273" s="494">
        <f t="shared" si="223"/>
        <v>0</v>
      </c>
      <c r="DI273" s="494">
        <f t="shared" si="202"/>
        <v>0</v>
      </c>
      <c r="DJ273" s="494">
        <f t="shared" si="224"/>
        <v>0</v>
      </c>
      <c r="DK273" s="494">
        <f t="shared" si="231"/>
        <v>0</v>
      </c>
      <c r="DL273" s="479">
        <f t="shared" si="215"/>
        <v>0</v>
      </c>
      <c r="DQ273" s="169">
        <f t="shared" si="247"/>
        <v>0</v>
      </c>
      <c r="DR273" s="169">
        <f t="shared" si="247"/>
        <v>0</v>
      </c>
      <c r="DS273" s="169">
        <f t="shared" si="247"/>
        <v>0</v>
      </c>
      <c r="DT273" s="169">
        <f t="shared" si="247"/>
        <v>0</v>
      </c>
      <c r="DU273" s="169">
        <f t="shared" si="247"/>
        <v>0</v>
      </c>
      <c r="DV273" s="169">
        <f t="shared" si="247"/>
        <v>0</v>
      </c>
      <c r="DW273" s="169">
        <f t="shared" si="247"/>
        <v>0</v>
      </c>
      <c r="DX273" s="169">
        <f t="shared" si="247"/>
        <v>0</v>
      </c>
      <c r="DY273" s="169">
        <f t="shared" si="247"/>
        <v>0</v>
      </c>
      <c r="DZ273" s="169">
        <f t="shared" si="247"/>
        <v>0</v>
      </c>
      <c r="EA273" s="169">
        <f t="shared" si="247"/>
        <v>0</v>
      </c>
      <c r="EB273" s="169">
        <f t="shared" si="247"/>
        <v>0</v>
      </c>
      <c r="EC273" s="169">
        <f t="shared" si="247"/>
        <v>0</v>
      </c>
      <c r="ED273" s="169">
        <f t="shared" si="247"/>
        <v>0</v>
      </c>
      <c r="EE273" s="169">
        <f t="shared" si="247"/>
        <v>0</v>
      </c>
      <c r="EF273" s="169">
        <f t="shared" si="247"/>
        <v>0</v>
      </c>
      <c r="EG273" s="169">
        <f t="shared" si="244"/>
        <v>0</v>
      </c>
      <c r="EH273" s="169">
        <f t="shared" si="244"/>
        <v>0</v>
      </c>
      <c r="EI273" s="169">
        <f t="shared" si="244"/>
        <v>0</v>
      </c>
      <c r="EJ273" s="169">
        <f t="shared" si="244"/>
        <v>0</v>
      </c>
      <c r="EK273" s="169">
        <f t="shared" si="244"/>
        <v>0</v>
      </c>
      <c r="EL273" s="169">
        <f t="shared" si="244"/>
        <v>0</v>
      </c>
      <c r="EM273" s="169">
        <f t="shared" si="244"/>
        <v>0</v>
      </c>
      <c r="EN273" s="169">
        <f t="shared" si="244"/>
        <v>0</v>
      </c>
      <c r="EP273" s="169">
        <f t="shared" si="249"/>
        <v>0</v>
      </c>
      <c r="EQ273" s="169">
        <f t="shared" si="249"/>
        <v>0</v>
      </c>
      <c r="ER273" s="169">
        <f t="shared" si="249"/>
        <v>0</v>
      </c>
      <c r="ES273" s="169">
        <f t="shared" si="249"/>
        <v>0</v>
      </c>
      <c r="ET273" s="169">
        <f t="shared" si="249"/>
        <v>0</v>
      </c>
      <c r="EU273" s="169">
        <f t="shared" si="249"/>
        <v>0</v>
      </c>
      <c r="EV273" s="169">
        <f t="shared" si="249"/>
        <v>0</v>
      </c>
      <c r="EW273" s="169">
        <f t="shared" si="249"/>
        <v>0</v>
      </c>
      <c r="EX273" s="169">
        <f t="shared" si="249"/>
        <v>0</v>
      </c>
      <c r="EY273" s="169">
        <f t="shared" si="249"/>
        <v>0</v>
      </c>
      <c r="EZ273" s="169">
        <f t="shared" si="249"/>
        <v>0</v>
      </c>
      <c r="FA273" s="169">
        <f t="shared" si="249"/>
        <v>0</v>
      </c>
      <c r="FB273" s="169">
        <f t="shared" si="249"/>
        <v>0</v>
      </c>
      <c r="FC273" s="169">
        <f t="shared" si="249"/>
        <v>0</v>
      </c>
      <c r="FD273" s="169">
        <f t="shared" si="249"/>
        <v>0</v>
      </c>
      <c r="FE273" s="169">
        <f t="shared" si="249"/>
        <v>0</v>
      </c>
      <c r="FF273" s="169">
        <f t="shared" si="245"/>
        <v>0</v>
      </c>
      <c r="FG273" s="169">
        <f t="shared" si="245"/>
        <v>0</v>
      </c>
      <c r="FH273" s="169">
        <f t="shared" si="245"/>
        <v>0</v>
      </c>
      <c r="FI273" s="169">
        <f t="shared" si="245"/>
        <v>0</v>
      </c>
      <c r="FJ273" s="169">
        <f t="shared" si="245"/>
        <v>0</v>
      </c>
      <c r="FK273" s="169">
        <f t="shared" si="245"/>
        <v>0</v>
      </c>
      <c r="FL273" s="169">
        <f t="shared" si="245"/>
        <v>0</v>
      </c>
      <c r="FM273" s="169">
        <f t="shared" si="245"/>
        <v>0</v>
      </c>
      <c r="FO273" s="169">
        <f t="shared" si="250"/>
        <v>0</v>
      </c>
      <c r="FP273" s="169">
        <f t="shared" si="250"/>
        <v>0</v>
      </c>
      <c r="FQ273" s="169">
        <f t="shared" si="250"/>
        <v>0</v>
      </c>
      <c r="FR273" s="169">
        <f t="shared" si="250"/>
        <v>0</v>
      </c>
      <c r="FS273" s="169">
        <f t="shared" si="250"/>
        <v>0</v>
      </c>
      <c r="FT273" s="169">
        <f t="shared" si="250"/>
        <v>0</v>
      </c>
      <c r="FU273" s="169">
        <f t="shared" si="250"/>
        <v>0</v>
      </c>
      <c r="FV273" s="169">
        <f t="shared" si="250"/>
        <v>0</v>
      </c>
      <c r="FW273" s="169">
        <f t="shared" si="250"/>
        <v>0</v>
      </c>
      <c r="FX273" s="169">
        <f t="shared" si="250"/>
        <v>0</v>
      </c>
      <c r="FY273" s="169">
        <f t="shared" si="250"/>
        <v>0</v>
      </c>
      <c r="FZ273" s="169">
        <f t="shared" si="250"/>
        <v>0</v>
      </c>
      <c r="GA273" s="169">
        <f t="shared" si="250"/>
        <v>0</v>
      </c>
      <c r="GB273" s="169">
        <f t="shared" si="250"/>
        <v>0</v>
      </c>
      <c r="GC273" s="169">
        <f t="shared" si="250"/>
        <v>0</v>
      </c>
      <c r="GD273" s="169">
        <f t="shared" si="250"/>
        <v>0</v>
      </c>
      <c r="GE273" s="169">
        <f t="shared" si="246"/>
        <v>0</v>
      </c>
      <c r="GF273" s="169">
        <f t="shared" si="246"/>
        <v>0</v>
      </c>
      <c r="GG273" s="169">
        <f t="shared" si="246"/>
        <v>0</v>
      </c>
      <c r="GH273" s="169">
        <f t="shared" si="246"/>
        <v>0</v>
      </c>
      <c r="GI273" s="169">
        <f t="shared" si="246"/>
        <v>0</v>
      </c>
      <c r="GJ273" s="169">
        <f t="shared" si="246"/>
        <v>0</v>
      </c>
      <c r="GK273" s="169">
        <f t="shared" si="246"/>
        <v>0</v>
      </c>
      <c r="GL273" s="169">
        <f t="shared" si="246"/>
        <v>0</v>
      </c>
    </row>
    <row r="274" spans="1:194" s="169" customFormat="1" ht="15" hidden="1">
      <c r="A274" s="499"/>
      <c r="B274" s="499"/>
      <c r="D274" s="622"/>
      <c r="E274" s="450"/>
      <c r="F274" s="450"/>
      <c r="G274" s="450"/>
      <c r="H274" s="500"/>
      <c r="I274" s="452"/>
      <c r="J274" s="453"/>
      <c r="K274" s="453"/>
      <c r="L274" s="450"/>
      <c r="M274" s="450"/>
      <c r="N274" s="454"/>
      <c r="O274" s="455">
        <f t="shared" si="225"/>
        <v>0</v>
      </c>
      <c r="P274" s="456"/>
      <c r="Q274" s="457">
        <f t="shared" si="226"/>
        <v>0</v>
      </c>
      <c r="R274" s="457">
        <f t="shared" si="227"/>
        <v>0</v>
      </c>
      <c r="S274" s="458" t="e">
        <f>#REF!</f>
        <v>#REF!</v>
      </c>
      <c r="T274" s="458">
        <v>365</v>
      </c>
      <c r="U274" s="458" t="e">
        <f t="shared" si="228"/>
        <v>#REF!</v>
      </c>
      <c r="V274" s="459"/>
      <c r="W274" s="459"/>
      <c r="X274" s="460">
        <f t="shared" si="229"/>
        <v>0</v>
      </c>
      <c r="Y274" s="461">
        <f t="shared" si="232"/>
        <v>0</v>
      </c>
      <c r="Z274" s="510"/>
      <c r="AA274" s="463"/>
      <c r="AB274" s="464"/>
      <c r="AC274" s="464"/>
      <c r="AD274" s="464"/>
      <c r="AE274" s="465"/>
      <c r="AF274" s="466">
        <f t="shared" si="233"/>
        <v>0</v>
      </c>
      <c r="AG274" s="488"/>
      <c r="AH274" s="469"/>
      <c r="AI274" s="469"/>
      <c r="AJ274" s="469"/>
      <c r="AK274" s="469"/>
      <c r="AL274" s="469"/>
      <c r="AM274" s="469"/>
      <c r="AN274" s="469"/>
      <c r="AO274" s="471">
        <f t="shared" si="234"/>
        <v>0</v>
      </c>
      <c r="AP274" s="497"/>
      <c r="AQ274" s="496"/>
      <c r="AR274" s="496"/>
      <c r="AS274" s="496"/>
      <c r="AT274" s="514"/>
      <c r="AU274" s="469"/>
      <c r="AV274" s="469"/>
      <c r="AW274" s="475"/>
      <c r="AX274" s="471">
        <f t="shared" si="235"/>
        <v>0</v>
      </c>
      <c r="AY274" s="497"/>
      <c r="AZ274" s="469"/>
      <c r="BA274" s="469"/>
      <c r="BB274" s="478"/>
      <c r="BC274" s="469"/>
      <c r="BD274" s="469"/>
      <c r="BE274" s="469"/>
      <c r="BF274" s="475"/>
      <c r="BG274" s="479">
        <f t="shared" si="213"/>
        <v>0</v>
      </c>
      <c r="BH274" s="480"/>
      <c r="BI274" s="481"/>
      <c r="BJ274" s="481"/>
      <c r="BK274" s="481"/>
      <c r="BL274" s="482"/>
      <c r="BM274" s="481"/>
      <c r="BN274" s="481"/>
      <c r="BO274" s="483"/>
      <c r="BP274" s="482">
        <f t="shared" si="251"/>
        <v>0</v>
      </c>
      <c r="BQ274" s="479">
        <f t="shared" si="214"/>
        <v>0</v>
      </c>
      <c r="BR274" s="480"/>
      <c r="BS274" s="481"/>
      <c r="BT274" s="481"/>
      <c r="BU274" s="481"/>
      <c r="BV274" s="482" t="str">
        <f t="shared" si="206"/>
        <v/>
      </c>
      <c r="BW274" s="481"/>
      <c r="BX274" s="481"/>
      <c r="BY274" s="483"/>
      <c r="BZ274" s="482">
        <f t="shared" si="219"/>
        <v>0</v>
      </c>
      <c r="CA274" s="479">
        <f t="shared" si="236"/>
        <v>0</v>
      </c>
      <c r="CB274" s="638"/>
      <c r="CC274" s="469"/>
      <c r="CD274" s="469"/>
      <c r="CE274" s="469"/>
      <c r="CF274" s="469"/>
      <c r="CG274" s="481"/>
      <c r="CH274" s="481"/>
      <c r="CI274" s="469"/>
      <c r="CJ274" s="485">
        <f t="shared" si="237"/>
        <v>0</v>
      </c>
      <c r="CK274" s="486">
        <f t="shared" si="230"/>
        <v>0</v>
      </c>
      <c r="CL274" s="479">
        <f t="shared" si="238"/>
        <v>0</v>
      </c>
      <c r="CM274" s="487"/>
      <c r="CN274" s="469"/>
      <c r="CO274" s="469"/>
      <c r="CP274" s="469"/>
      <c r="CQ274" s="469"/>
      <c r="CR274" s="469"/>
      <c r="CS274" s="485">
        <f t="shared" si="239"/>
        <v>0</v>
      </c>
      <c r="CT274" s="488"/>
      <c r="CU274" s="469"/>
      <c r="CV274" s="469"/>
      <c r="CW274" s="469"/>
      <c r="CX274" s="489"/>
      <c r="CY274" s="490"/>
      <c r="CZ274" s="491">
        <f t="shared" si="240"/>
        <v>0</v>
      </c>
      <c r="DA274" s="491">
        <f t="shared" si="220"/>
        <v>0</v>
      </c>
      <c r="DB274" s="491">
        <f t="shared" si="248"/>
        <v>0</v>
      </c>
      <c r="DC274" s="493">
        <f t="shared" si="221"/>
        <v>0</v>
      </c>
      <c r="DD274" s="494">
        <f t="shared" si="210"/>
        <v>0</v>
      </c>
      <c r="DE274" s="494">
        <f t="shared" si="209"/>
        <v>0</v>
      </c>
      <c r="DF274" s="494">
        <f t="shared" si="201"/>
        <v>0</v>
      </c>
      <c r="DG274" s="494">
        <f t="shared" si="222"/>
        <v>0</v>
      </c>
      <c r="DH274" s="494">
        <f t="shared" si="223"/>
        <v>0</v>
      </c>
      <c r="DI274" s="494">
        <f t="shared" si="202"/>
        <v>0</v>
      </c>
      <c r="DJ274" s="494">
        <f t="shared" si="224"/>
        <v>0</v>
      </c>
      <c r="DK274" s="494">
        <f t="shared" si="231"/>
        <v>0</v>
      </c>
      <c r="DL274" s="479">
        <f t="shared" si="215"/>
        <v>0</v>
      </c>
      <c r="DQ274" s="169">
        <f t="shared" si="247"/>
        <v>0</v>
      </c>
      <c r="DR274" s="169">
        <f t="shared" si="247"/>
        <v>0</v>
      </c>
      <c r="DS274" s="169">
        <f t="shared" si="247"/>
        <v>0</v>
      </c>
      <c r="DT274" s="169">
        <f t="shared" si="247"/>
        <v>0</v>
      </c>
      <c r="DU274" s="169">
        <f t="shared" si="247"/>
        <v>0</v>
      </c>
      <c r="DV274" s="169">
        <f t="shared" si="247"/>
        <v>0</v>
      </c>
      <c r="DW274" s="169">
        <f t="shared" si="247"/>
        <v>0</v>
      </c>
      <c r="DX274" s="169">
        <f t="shared" si="247"/>
        <v>0</v>
      </c>
      <c r="DY274" s="169">
        <f t="shared" si="247"/>
        <v>0</v>
      </c>
      <c r="DZ274" s="169">
        <f t="shared" si="247"/>
        <v>0</v>
      </c>
      <c r="EA274" s="169">
        <f t="shared" si="247"/>
        <v>0</v>
      </c>
      <c r="EB274" s="169">
        <f t="shared" si="247"/>
        <v>0</v>
      </c>
      <c r="EC274" s="169">
        <f t="shared" si="247"/>
        <v>0</v>
      </c>
      <c r="ED274" s="169">
        <f t="shared" si="247"/>
        <v>0</v>
      </c>
      <c r="EE274" s="169">
        <f t="shared" si="247"/>
        <v>0</v>
      </c>
      <c r="EF274" s="169">
        <f t="shared" si="247"/>
        <v>0</v>
      </c>
      <c r="EG274" s="169">
        <f t="shared" ref="EG274:EN289" si="252">IF($I274=EG$3,$X274,0)</f>
        <v>0</v>
      </c>
      <c r="EH274" s="169">
        <f t="shared" si="252"/>
        <v>0</v>
      </c>
      <c r="EI274" s="169">
        <f t="shared" si="252"/>
        <v>0</v>
      </c>
      <c r="EJ274" s="169">
        <f t="shared" si="252"/>
        <v>0</v>
      </c>
      <c r="EK274" s="169">
        <f t="shared" si="252"/>
        <v>0</v>
      </c>
      <c r="EL274" s="169">
        <f t="shared" si="252"/>
        <v>0</v>
      </c>
      <c r="EM274" s="169">
        <f t="shared" si="252"/>
        <v>0</v>
      </c>
      <c r="EN274" s="169">
        <f t="shared" si="252"/>
        <v>0</v>
      </c>
      <c r="EP274" s="169">
        <f t="shared" si="249"/>
        <v>0</v>
      </c>
      <c r="EQ274" s="169">
        <f t="shared" si="249"/>
        <v>0</v>
      </c>
      <c r="ER274" s="169">
        <f t="shared" si="249"/>
        <v>0</v>
      </c>
      <c r="ES274" s="169">
        <f t="shared" si="249"/>
        <v>0</v>
      </c>
      <c r="ET274" s="169">
        <f t="shared" si="249"/>
        <v>0</v>
      </c>
      <c r="EU274" s="169">
        <f t="shared" si="249"/>
        <v>0</v>
      </c>
      <c r="EV274" s="169">
        <f t="shared" si="249"/>
        <v>0</v>
      </c>
      <c r="EW274" s="169">
        <f t="shared" si="249"/>
        <v>0</v>
      </c>
      <c r="EX274" s="169">
        <f t="shared" si="249"/>
        <v>0</v>
      </c>
      <c r="EY274" s="169">
        <f t="shared" si="249"/>
        <v>0</v>
      </c>
      <c r="EZ274" s="169">
        <f t="shared" si="249"/>
        <v>0</v>
      </c>
      <c r="FA274" s="169">
        <f t="shared" si="249"/>
        <v>0</v>
      </c>
      <c r="FB274" s="169">
        <f t="shared" si="249"/>
        <v>0</v>
      </c>
      <c r="FC274" s="169">
        <f t="shared" si="249"/>
        <v>0</v>
      </c>
      <c r="FD274" s="169">
        <f t="shared" si="249"/>
        <v>0</v>
      </c>
      <c r="FE274" s="169">
        <f t="shared" si="249"/>
        <v>0</v>
      </c>
      <c r="FF274" s="169">
        <f t="shared" si="245"/>
        <v>0</v>
      </c>
      <c r="FG274" s="169">
        <f t="shared" si="245"/>
        <v>0</v>
      </c>
      <c r="FH274" s="169">
        <f t="shared" si="245"/>
        <v>0</v>
      </c>
      <c r="FI274" s="169">
        <f t="shared" si="245"/>
        <v>0</v>
      </c>
      <c r="FJ274" s="169">
        <f t="shared" si="245"/>
        <v>0</v>
      </c>
      <c r="FK274" s="169">
        <f t="shared" si="245"/>
        <v>0</v>
      </c>
      <c r="FL274" s="169">
        <f t="shared" si="245"/>
        <v>0</v>
      </c>
      <c r="FM274" s="169">
        <f t="shared" si="245"/>
        <v>0</v>
      </c>
      <c r="FO274" s="169">
        <f t="shared" si="250"/>
        <v>0</v>
      </c>
      <c r="FP274" s="169">
        <f t="shared" si="250"/>
        <v>0</v>
      </c>
      <c r="FQ274" s="169">
        <f t="shared" si="250"/>
        <v>0</v>
      </c>
      <c r="FR274" s="169">
        <f t="shared" si="250"/>
        <v>0</v>
      </c>
      <c r="FS274" s="169">
        <f t="shared" si="250"/>
        <v>0</v>
      </c>
      <c r="FT274" s="169">
        <f t="shared" si="250"/>
        <v>0</v>
      </c>
      <c r="FU274" s="169">
        <f t="shared" si="250"/>
        <v>0</v>
      </c>
      <c r="FV274" s="169">
        <f t="shared" si="250"/>
        <v>0</v>
      </c>
      <c r="FW274" s="169">
        <f t="shared" si="250"/>
        <v>0</v>
      </c>
      <c r="FX274" s="169">
        <f t="shared" si="250"/>
        <v>0</v>
      </c>
      <c r="FY274" s="169">
        <f t="shared" si="250"/>
        <v>0</v>
      </c>
      <c r="FZ274" s="169">
        <f t="shared" si="250"/>
        <v>0</v>
      </c>
      <c r="GA274" s="169">
        <f t="shared" si="250"/>
        <v>0</v>
      </c>
      <c r="GB274" s="169">
        <f t="shared" si="250"/>
        <v>0</v>
      </c>
      <c r="GC274" s="169">
        <f t="shared" si="250"/>
        <v>0</v>
      </c>
      <c r="GD274" s="169">
        <f t="shared" si="250"/>
        <v>0</v>
      </c>
      <c r="GE274" s="169">
        <f t="shared" si="246"/>
        <v>0</v>
      </c>
      <c r="GF274" s="169">
        <f t="shared" si="246"/>
        <v>0</v>
      </c>
      <c r="GG274" s="169">
        <f t="shared" si="246"/>
        <v>0</v>
      </c>
      <c r="GH274" s="169">
        <f t="shared" si="246"/>
        <v>0</v>
      </c>
      <c r="GI274" s="169">
        <f t="shared" si="246"/>
        <v>0</v>
      </c>
      <c r="GJ274" s="169">
        <f t="shared" si="246"/>
        <v>0</v>
      </c>
      <c r="GK274" s="169">
        <f t="shared" si="246"/>
        <v>0</v>
      </c>
      <c r="GL274" s="169">
        <f t="shared" si="246"/>
        <v>0</v>
      </c>
    </row>
    <row r="275" spans="1:194" s="169" customFormat="1" ht="15" hidden="1">
      <c r="A275" s="499"/>
      <c r="B275" s="499"/>
      <c r="D275" s="622"/>
      <c r="E275" s="450"/>
      <c r="F275" s="450"/>
      <c r="G275" s="450"/>
      <c r="H275" s="500"/>
      <c r="I275" s="452"/>
      <c r="J275" s="453"/>
      <c r="K275" s="453"/>
      <c r="L275" s="450"/>
      <c r="M275" s="450"/>
      <c r="N275" s="454"/>
      <c r="O275" s="455">
        <f t="shared" si="225"/>
        <v>0</v>
      </c>
      <c r="P275" s="456"/>
      <c r="Q275" s="457">
        <f t="shared" si="226"/>
        <v>0</v>
      </c>
      <c r="R275" s="457">
        <f t="shared" si="227"/>
        <v>0</v>
      </c>
      <c r="S275" s="458" t="e">
        <f>#REF!</f>
        <v>#REF!</v>
      </c>
      <c r="T275" s="458">
        <v>366</v>
      </c>
      <c r="U275" s="458" t="e">
        <f t="shared" si="228"/>
        <v>#REF!</v>
      </c>
      <c r="V275" s="459"/>
      <c r="W275" s="459"/>
      <c r="X275" s="460">
        <f t="shared" si="229"/>
        <v>0</v>
      </c>
      <c r="Y275" s="461">
        <f t="shared" si="232"/>
        <v>0</v>
      </c>
      <c r="Z275" s="510"/>
      <c r="AA275" s="463"/>
      <c r="AB275" s="464"/>
      <c r="AC275" s="464"/>
      <c r="AD275" s="464"/>
      <c r="AE275" s="465"/>
      <c r="AF275" s="466">
        <f t="shared" si="233"/>
        <v>0</v>
      </c>
      <c r="AG275" s="488"/>
      <c r="AH275" s="469"/>
      <c r="AI275" s="469"/>
      <c r="AJ275" s="469"/>
      <c r="AK275" s="469"/>
      <c r="AL275" s="469"/>
      <c r="AM275" s="469"/>
      <c r="AN275" s="469"/>
      <c r="AO275" s="471">
        <f t="shared" si="234"/>
        <v>0</v>
      </c>
      <c r="AP275" s="497"/>
      <c r="AQ275" s="496"/>
      <c r="AR275" s="496"/>
      <c r="AS275" s="496"/>
      <c r="AT275" s="514"/>
      <c r="AU275" s="469"/>
      <c r="AV275" s="469"/>
      <c r="AW275" s="475"/>
      <c r="AX275" s="471">
        <f t="shared" si="235"/>
        <v>0</v>
      </c>
      <c r="AY275" s="497"/>
      <c r="AZ275" s="469"/>
      <c r="BA275" s="469"/>
      <c r="BB275" s="478"/>
      <c r="BC275" s="469"/>
      <c r="BD275" s="469"/>
      <c r="BE275" s="469"/>
      <c r="BF275" s="475"/>
      <c r="BG275" s="479">
        <f t="shared" si="213"/>
        <v>0</v>
      </c>
      <c r="BH275" s="480"/>
      <c r="BI275" s="481"/>
      <c r="BJ275" s="481"/>
      <c r="BK275" s="481"/>
      <c r="BL275" s="482"/>
      <c r="BM275" s="481"/>
      <c r="BN275" s="481"/>
      <c r="BO275" s="483"/>
      <c r="BP275" s="482">
        <f t="shared" si="251"/>
        <v>0</v>
      </c>
      <c r="BQ275" s="479">
        <f t="shared" si="214"/>
        <v>0</v>
      </c>
      <c r="BR275" s="480"/>
      <c r="BS275" s="481"/>
      <c r="BT275" s="481"/>
      <c r="BU275" s="481"/>
      <c r="BV275" s="482" t="str">
        <f t="shared" si="206"/>
        <v/>
      </c>
      <c r="BW275" s="481"/>
      <c r="BX275" s="481"/>
      <c r="BY275" s="483"/>
      <c r="BZ275" s="482">
        <f t="shared" si="219"/>
        <v>0</v>
      </c>
      <c r="CA275" s="479">
        <f t="shared" si="236"/>
        <v>0</v>
      </c>
      <c r="CB275" s="638"/>
      <c r="CC275" s="469"/>
      <c r="CD275" s="469"/>
      <c r="CE275" s="469"/>
      <c r="CF275" s="469"/>
      <c r="CG275" s="481"/>
      <c r="CH275" s="481"/>
      <c r="CI275" s="469"/>
      <c r="CJ275" s="485">
        <f t="shared" si="237"/>
        <v>0</v>
      </c>
      <c r="CK275" s="486">
        <f t="shared" si="230"/>
        <v>0</v>
      </c>
      <c r="CL275" s="479">
        <f t="shared" si="238"/>
        <v>0</v>
      </c>
      <c r="CM275" s="487"/>
      <c r="CN275" s="469"/>
      <c r="CO275" s="469"/>
      <c r="CP275" s="469"/>
      <c r="CQ275" s="469"/>
      <c r="CR275" s="469"/>
      <c r="CS275" s="485">
        <f t="shared" si="239"/>
        <v>0</v>
      </c>
      <c r="CT275" s="488"/>
      <c r="CU275" s="469"/>
      <c r="CV275" s="469"/>
      <c r="CW275" s="469"/>
      <c r="CX275" s="489"/>
      <c r="CY275" s="490"/>
      <c r="CZ275" s="491">
        <f t="shared" si="240"/>
        <v>0</v>
      </c>
      <c r="DA275" s="491">
        <f t="shared" si="220"/>
        <v>0</v>
      </c>
      <c r="DB275" s="491">
        <f t="shared" si="248"/>
        <v>0</v>
      </c>
      <c r="DC275" s="493">
        <f t="shared" si="221"/>
        <v>0</v>
      </c>
      <c r="DD275" s="494">
        <f t="shared" si="210"/>
        <v>0</v>
      </c>
      <c r="DE275" s="494">
        <f t="shared" si="209"/>
        <v>0</v>
      </c>
      <c r="DF275" s="494">
        <f t="shared" si="201"/>
        <v>0</v>
      </c>
      <c r="DG275" s="494">
        <f t="shared" si="222"/>
        <v>0</v>
      </c>
      <c r="DH275" s="494">
        <f t="shared" si="223"/>
        <v>0</v>
      </c>
      <c r="DI275" s="494">
        <f t="shared" si="202"/>
        <v>0</v>
      </c>
      <c r="DJ275" s="494">
        <f t="shared" si="224"/>
        <v>0</v>
      </c>
      <c r="DK275" s="494">
        <f t="shared" si="231"/>
        <v>0</v>
      </c>
      <c r="DL275" s="479">
        <f t="shared" si="215"/>
        <v>0</v>
      </c>
      <c r="DQ275" s="169">
        <f t="shared" si="247"/>
        <v>0</v>
      </c>
      <c r="DR275" s="169">
        <f t="shared" si="247"/>
        <v>0</v>
      </c>
      <c r="DS275" s="169">
        <f t="shared" si="247"/>
        <v>0</v>
      </c>
      <c r="DT275" s="169">
        <f t="shared" si="247"/>
        <v>0</v>
      </c>
      <c r="DU275" s="169">
        <f t="shared" si="247"/>
        <v>0</v>
      </c>
      <c r="DV275" s="169">
        <f t="shared" si="247"/>
        <v>0</v>
      </c>
      <c r="DW275" s="169">
        <f t="shared" si="247"/>
        <v>0</v>
      </c>
      <c r="DX275" s="169">
        <f t="shared" si="247"/>
        <v>0</v>
      </c>
      <c r="DY275" s="169">
        <f t="shared" si="247"/>
        <v>0</v>
      </c>
      <c r="DZ275" s="169">
        <f t="shared" si="247"/>
        <v>0</v>
      </c>
      <c r="EA275" s="169">
        <f t="shared" si="247"/>
        <v>0</v>
      </c>
      <c r="EB275" s="169">
        <f t="shared" si="247"/>
        <v>0</v>
      </c>
      <c r="EC275" s="169">
        <f t="shared" si="247"/>
        <v>0</v>
      </c>
      <c r="ED275" s="169">
        <f t="shared" si="247"/>
        <v>0</v>
      </c>
      <c r="EE275" s="169">
        <f t="shared" si="247"/>
        <v>0</v>
      </c>
      <c r="EF275" s="169">
        <f t="shared" si="247"/>
        <v>0</v>
      </c>
      <c r="EG275" s="169">
        <f t="shared" si="252"/>
        <v>0</v>
      </c>
      <c r="EH275" s="169">
        <f t="shared" si="252"/>
        <v>0</v>
      </c>
      <c r="EI275" s="169">
        <f t="shared" si="252"/>
        <v>0</v>
      </c>
      <c r="EJ275" s="169">
        <f t="shared" si="252"/>
        <v>0</v>
      </c>
      <c r="EK275" s="169">
        <f t="shared" si="252"/>
        <v>0</v>
      </c>
      <c r="EL275" s="169">
        <f t="shared" si="252"/>
        <v>0</v>
      </c>
      <c r="EM275" s="169">
        <f t="shared" si="252"/>
        <v>0</v>
      </c>
      <c r="EN275" s="169">
        <f t="shared" si="252"/>
        <v>0</v>
      </c>
      <c r="EP275" s="169">
        <f t="shared" si="249"/>
        <v>0</v>
      </c>
      <c r="EQ275" s="169">
        <f t="shared" si="249"/>
        <v>0</v>
      </c>
      <c r="ER275" s="169">
        <f t="shared" si="249"/>
        <v>0</v>
      </c>
      <c r="ES275" s="169">
        <f t="shared" si="249"/>
        <v>0</v>
      </c>
      <c r="ET275" s="169">
        <f t="shared" si="249"/>
        <v>0</v>
      </c>
      <c r="EU275" s="169">
        <f t="shared" si="249"/>
        <v>0</v>
      </c>
      <c r="EV275" s="169">
        <f t="shared" si="249"/>
        <v>0</v>
      </c>
      <c r="EW275" s="169">
        <f t="shared" si="249"/>
        <v>0</v>
      </c>
      <c r="EX275" s="169">
        <f t="shared" si="249"/>
        <v>0</v>
      </c>
      <c r="EY275" s="169">
        <f t="shared" si="249"/>
        <v>0</v>
      </c>
      <c r="EZ275" s="169">
        <f t="shared" si="249"/>
        <v>0</v>
      </c>
      <c r="FA275" s="169">
        <f t="shared" si="249"/>
        <v>0</v>
      </c>
      <c r="FB275" s="169">
        <f t="shared" si="249"/>
        <v>0</v>
      </c>
      <c r="FC275" s="169">
        <f t="shared" si="249"/>
        <v>0</v>
      </c>
      <c r="FD275" s="169">
        <f t="shared" si="249"/>
        <v>0</v>
      </c>
      <c r="FE275" s="169">
        <f t="shared" si="249"/>
        <v>0</v>
      </c>
      <c r="FF275" s="169">
        <f t="shared" si="245"/>
        <v>0</v>
      </c>
      <c r="FG275" s="169">
        <f t="shared" si="245"/>
        <v>0</v>
      </c>
      <c r="FH275" s="169">
        <f t="shared" si="245"/>
        <v>0</v>
      </c>
      <c r="FI275" s="169">
        <f t="shared" si="245"/>
        <v>0</v>
      </c>
      <c r="FJ275" s="169">
        <f t="shared" si="245"/>
        <v>0</v>
      </c>
      <c r="FK275" s="169">
        <f t="shared" si="245"/>
        <v>0</v>
      </c>
      <c r="FL275" s="169">
        <f t="shared" si="245"/>
        <v>0</v>
      </c>
      <c r="FM275" s="169">
        <f t="shared" si="245"/>
        <v>0</v>
      </c>
      <c r="FO275" s="169">
        <f t="shared" si="250"/>
        <v>0</v>
      </c>
      <c r="FP275" s="169">
        <f t="shared" si="250"/>
        <v>0</v>
      </c>
      <c r="FQ275" s="169">
        <f t="shared" si="250"/>
        <v>0</v>
      </c>
      <c r="FR275" s="169">
        <f t="shared" si="250"/>
        <v>0</v>
      </c>
      <c r="FS275" s="169">
        <f t="shared" si="250"/>
        <v>0</v>
      </c>
      <c r="FT275" s="169">
        <f t="shared" si="250"/>
        <v>0</v>
      </c>
      <c r="FU275" s="169">
        <f t="shared" si="250"/>
        <v>0</v>
      </c>
      <c r="FV275" s="169">
        <f t="shared" si="250"/>
        <v>0</v>
      </c>
      <c r="FW275" s="169">
        <f t="shared" si="250"/>
        <v>0</v>
      </c>
      <c r="FX275" s="169">
        <f t="shared" si="250"/>
        <v>0</v>
      </c>
      <c r="FY275" s="169">
        <f t="shared" si="250"/>
        <v>0</v>
      </c>
      <c r="FZ275" s="169">
        <f t="shared" si="250"/>
        <v>0</v>
      </c>
      <c r="GA275" s="169">
        <f t="shared" si="250"/>
        <v>0</v>
      </c>
      <c r="GB275" s="169">
        <f t="shared" si="250"/>
        <v>0</v>
      </c>
      <c r="GC275" s="169">
        <f t="shared" si="250"/>
        <v>0</v>
      </c>
      <c r="GD275" s="169">
        <f t="shared" si="250"/>
        <v>0</v>
      </c>
      <c r="GE275" s="169">
        <f t="shared" si="246"/>
        <v>0</v>
      </c>
      <c r="GF275" s="169">
        <f t="shared" si="246"/>
        <v>0</v>
      </c>
      <c r="GG275" s="169">
        <f t="shared" si="246"/>
        <v>0</v>
      </c>
      <c r="GH275" s="169">
        <f t="shared" si="246"/>
        <v>0</v>
      </c>
      <c r="GI275" s="169">
        <f t="shared" si="246"/>
        <v>0</v>
      </c>
      <c r="GJ275" s="169">
        <f t="shared" si="246"/>
        <v>0</v>
      </c>
      <c r="GK275" s="169">
        <f t="shared" si="246"/>
        <v>0</v>
      </c>
      <c r="GL275" s="169">
        <f t="shared" si="246"/>
        <v>0</v>
      </c>
    </row>
    <row r="276" spans="1:194" s="169" customFormat="1" ht="15" hidden="1">
      <c r="A276" s="499"/>
      <c r="B276" s="499"/>
      <c r="D276" s="622"/>
      <c r="E276" s="450"/>
      <c r="F276" s="450"/>
      <c r="G276" s="450"/>
      <c r="H276" s="500"/>
      <c r="I276" s="452"/>
      <c r="J276" s="453"/>
      <c r="K276" s="453"/>
      <c r="L276" s="450"/>
      <c r="M276" s="450"/>
      <c r="N276" s="454"/>
      <c r="O276" s="455">
        <f t="shared" si="225"/>
        <v>0</v>
      </c>
      <c r="P276" s="456"/>
      <c r="Q276" s="457">
        <f t="shared" si="226"/>
        <v>0</v>
      </c>
      <c r="R276" s="457">
        <f t="shared" si="227"/>
        <v>0</v>
      </c>
      <c r="S276" s="458" t="e">
        <f>#REF!</f>
        <v>#REF!</v>
      </c>
      <c r="T276" s="458">
        <v>367</v>
      </c>
      <c r="U276" s="458" t="e">
        <f t="shared" si="228"/>
        <v>#REF!</v>
      </c>
      <c r="V276" s="459"/>
      <c r="W276" s="459"/>
      <c r="X276" s="460">
        <f t="shared" si="229"/>
        <v>0</v>
      </c>
      <c r="Y276" s="461">
        <f t="shared" si="232"/>
        <v>0</v>
      </c>
      <c r="Z276" s="510"/>
      <c r="AA276" s="463"/>
      <c r="AB276" s="464"/>
      <c r="AC276" s="464"/>
      <c r="AD276" s="464"/>
      <c r="AE276" s="465"/>
      <c r="AF276" s="466">
        <f t="shared" si="233"/>
        <v>0</v>
      </c>
      <c r="AG276" s="488"/>
      <c r="AH276" s="469"/>
      <c r="AI276" s="469"/>
      <c r="AJ276" s="469"/>
      <c r="AK276" s="469"/>
      <c r="AL276" s="469"/>
      <c r="AM276" s="469"/>
      <c r="AN276" s="469"/>
      <c r="AO276" s="471">
        <f t="shared" si="234"/>
        <v>0</v>
      </c>
      <c r="AP276" s="497"/>
      <c r="AQ276" s="496"/>
      <c r="AR276" s="496"/>
      <c r="AS276" s="496"/>
      <c r="AT276" s="514"/>
      <c r="AU276" s="469"/>
      <c r="AV276" s="469"/>
      <c r="AW276" s="475"/>
      <c r="AX276" s="471">
        <f t="shared" si="235"/>
        <v>0</v>
      </c>
      <c r="AY276" s="497"/>
      <c r="AZ276" s="469"/>
      <c r="BA276" s="469"/>
      <c r="BB276" s="478"/>
      <c r="BC276" s="469"/>
      <c r="BD276" s="469"/>
      <c r="BE276" s="469"/>
      <c r="BF276" s="475"/>
      <c r="BG276" s="479">
        <f t="shared" si="213"/>
        <v>0</v>
      </c>
      <c r="BH276" s="480"/>
      <c r="BI276" s="481"/>
      <c r="BJ276" s="481"/>
      <c r="BK276" s="481"/>
      <c r="BL276" s="482"/>
      <c r="BM276" s="481"/>
      <c r="BN276" s="481"/>
      <c r="BO276" s="483"/>
      <c r="BP276" s="482">
        <f t="shared" si="251"/>
        <v>0</v>
      </c>
      <c r="BQ276" s="479">
        <f t="shared" si="214"/>
        <v>0</v>
      </c>
      <c r="BR276" s="480"/>
      <c r="BS276" s="481"/>
      <c r="BT276" s="481"/>
      <c r="BU276" s="481"/>
      <c r="BV276" s="482" t="str">
        <f t="shared" si="206"/>
        <v/>
      </c>
      <c r="BW276" s="481"/>
      <c r="BX276" s="481"/>
      <c r="BY276" s="483"/>
      <c r="BZ276" s="482">
        <f t="shared" si="219"/>
        <v>0</v>
      </c>
      <c r="CA276" s="479">
        <f t="shared" si="236"/>
        <v>0</v>
      </c>
      <c r="CB276" s="638"/>
      <c r="CC276" s="469"/>
      <c r="CD276" s="469"/>
      <c r="CE276" s="469"/>
      <c r="CF276" s="469"/>
      <c r="CG276" s="481"/>
      <c r="CH276" s="481"/>
      <c r="CI276" s="469"/>
      <c r="CJ276" s="485">
        <f t="shared" si="237"/>
        <v>0</v>
      </c>
      <c r="CK276" s="486">
        <f t="shared" si="230"/>
        <v>0</v>
      </c>
      <c r="CL276" s="479">
        <f t="shared" si="238"/>
        <v>0</v>
      </c>
      <c r="CM276" s="487"/>
      <c r="CN276" s="469"/>
      <c r="CO276" s="469"/>
      <c r="CP276" s="469"/>
      <c r="CQ276" s="469"/>
      <c r="CR276" s="469"/>
      <c r="CS276" s="485">
        <f t="shared" si="239"/>
        <v>0</v>
      </c>
      <c r="CT276" s="488"/>
      <c r="CU276" s="469"/>
      <c r="CV276" s="469"/>
      <c r="CW276" s="469"/>
      <c r="CX276" s="489"/>
      <c r="CY276" s="490"/>
      <c r="CZ276" s="491">
        <f t="shared" si="240"/>
        <v>0</v>
      </c>
      <c r="DA276" s="491">
        <f t="shared" si="220"/>
        <v>0</v>
      </c>
      <c r="DB276" s="491">
        <f t="shared" si="248"/>
        <v>0</v>
      </c>
      <c r="DC276" s="493">
        <f t="shared" si="221"/>
        <v>0</v>
      </c>
      <c r="DD276" s="494">
        <f t="shared" si="210"/>
        <v>0</v>
      </c>
      <c r="DE276" s="494">
        <f t="shared" si="209"/>
        <v>0</v>
      </c>
      <c r="DF276" s="494">
        <f t="shared" si="201"/>
        <v>0</v>
      </c>
      <c r="DG276" s="494">
        <f t="shared" si="222"/>
        <v>0</v>
      </c>
      <c r="DH276" s="494">
        <f t="shared" si="223"/>
        <v>0</v>
      </c>
      <c r="DI276" s="494">
        <f t="shared" si="202"/>
        <v>0</v>
      </c>
      <c r="DJ276" s="494">
        <f t="shared" si="224"/>
        <v>0</v>
      </c>
      <c r="DK276" s="494">
        <f t="shared" si="231"/>
        <v>0</v>
      </c>
      <c r="DL276" s="479">
        <f t="shared" si="215"/>
        <v>0</v>
      </c>
      <c r="DQ276" s="169">
        <f t="shared" si="247"/>
        <v>0</v>
      </c>
      <c r="DR276" s="169">
        <f t="shared" si="247"/>
        <v>0</v>
      </c>
      <c r="DS276" s="169">
        <f t="shared" si="247"/>
        <v>0</v>
      </c>
      <c r="DT276" s="169">
        <f t="shared" si="247"/>
        <v>0</v>
      </c>
      <c r="DU276" s="169">
        <f t="shared" si="247"/>
        <v>0</v>
      </c>
      <c r="DV276" s="169">
        <f t="shared" si="247"/>
        <v>0</v>
      </c>
      <c r="DW276" s="169">
        <f t="shared" si="247"/>
        <v>0</v>
      </c>
      <c r="DX276" s="169">
        <f t="shared" si="247"/>
        <v>0</v>
      </c>
      <c r="DY276" s="169">
        <f t="shared" si="247"/>
        <v>0</v>
      </c>
      <c r="DZ276" s="169">
        <f t="shared" si="247"/>
        <v>0</v>
      </c>
      <c r="EA276" s="169">
        <f t="shared" si="247"/>
        <v>0</v>
      </c>
      <c r="EB276" s="169">
        <f t="shared" si="247"/>
        <v>0</v>
      </c>
      <c r="EC276" s="169">
        <f t="shared" si="247"/>
        <v>0</v>
      </c>
      <c r="ED276" s="169">
        <f t="shared" si="247"/>
        <v>0</v>
      </c>
      <c r="EE276" s="169">
        <f t="shared" si="247"/>
        <v>0</v>
      </c>
      <c r="EF276" s="169">
        <f t="shared" si="247"/>
        <v>0</v>
      </c>
      <c r="EG276" s="169">
        <f t="shared" si="252"/>
        <v>0</v>
      </c>
      <c r="EH276" s="169">
        <f t="shared" si="252"/>
        <v>0</v>
      </c>
      <c r="EI276" s="169">
        <f t="shared" si="252"/>
        <v>0</v>
      </c>
      <c r="EJ276" s="169">
        <f t="shared" si="252"/>
        <v>0</v>
      </c>
      <c r="EK276" s="169">
        <f t="shared" si="252"/>
        <v>0</v>
      </c>
      <c r="EL276" s="169">
        <f t="shared" si="252"/>
        <v>0</v>
      </c>
      <c r="EM276" s="169">
        <f t="shared" si="252"/>
        <v>0</v>
      </c>
      <c r="EN276" s="169">
        <f t="shared" si="252"/>
        <v>0</v>
      </c>
      <c r="EP276" s="169">
        <f t="shared" si="249"/>
        <v>0</v>
      </c>
      <c r="EQ276" s="169">
        <f t="shared" si="249"/>
        <v>0</v>
      </c>
      <c r="ER276" s="169">
        <f t="shared" si="249"/>
        <v>0</v>
      </c>
      <c r="ES276" s="169">
        <f t="shared" si="249"/>
        <v>0</v>
      </c>
      <c r="ET276" s="169">
        <f t="shared" si="249"/>
        <v>0</v>
      </c>
      <c r="EU276" s="169">
        <f t="shared" si="249"/>
        <v>0</v>
      </c>
      <c r="EV276" s="169">
        <f t="shared" si="249"/>
        <v>0</v>
      </c>
      <c r="EW276" s="169">
        <f t="shared" si="249"/>
        <v>0</v>
      </c>
      <c r="EX276" s="169">
        <f t="shared" si="249"/>
        <v>0</v>
      </c>
      <c r="EY276" s="169">
        <f t="shared" si="249"/>
        <v>0</v>
      </c>
      <c r="EZ276" s="169">
        <f t="shared" si="249"/>
        <v>0</v>
      </c>
      <c r="FA276" s="169">
        <f t="shared" si="249"/>
        <v>0</v>
      </c>
      <c r="FB276" s="169">
        <f t="shared" si="249"/>
        <v>0</v>
      </c>
      <c r="FC276" s="169">
        <f t="shared" si="249"/>
        <v>0</v>
      </c>
      <c r="FD276" s="169">
        <f t="shared" si="249"/>
        <v>0</v>
      </c>
      <c r="FE276" s="169">
        <f t="shared" si="249"/>
        <v>0</v>
      </c>
      <c r="FF276" s="169">
        <f t="shared" ref="FF276:FM291" si="253">IF($I276=FF$3,$Y276,0)</f>
        <v>0</v>
      </c>
      <c r="FG276" s="169">
        <f t="shared" si="253"/>
        <v>0</v>
      </c>
      <c r="FH276" s="169">
        <f t="shared" si="253"/>
        <v>0</v>
      </c>
      <c r="FI276" s="169">
        <f t="shared" si="253"/>
        <v>0</v>
      </c>
      <c r="FJ276" s="169">
        <f t="shared" si="253"/>
        <v>0</v>
      </c>
      <c r="FK276" s="169">
        <f t="shared" si="253"/>
        <v>0</v>
      </c>
      <c r="FL276" s="169">
        <f t="shared" si="253"/>
        <v>0</v>
      </c>
      <c r="FM276" s="169">
        <f t="shared" si="253"/>
        <v>0</v>
      </c>
      <c r="FO276" s="169">
        <f t="shared" si="250"/>
        <v>0</v>
      </c>
      <c r="FP276" s="169">
        <f t="shared" si="250"/>
        <v>0</v>
      </c>
      <c r="FQ276" s="169">
        <f t="shared" si="250"/>
        <v>0</v>
      </c>
      <c r="FR276" s="169">
        <f t="shared" si="250"/>
        <v>0</v>
      </c>
      <c r="FS276" s="169">
        <f t="shared" si="250"/>
        <v>0</v>
      </c>
      <c r="FT276" s="169">
        <f t="shared" si="250"/>
        <v>0</v>
      </c>
      <c r="FU276" s="169">
        <f t="shared" si="250"/>
        <v>0</v>
      </c>
      <c r="FV276" s="169">
        <f t="shared" si="250"/>
        <v>0</v>
      </c>
      <c r="FW276" s="169">
        <f t="shared" si="250"/>
        <v>0</v>
      </c>
      <c r="FX276" s="169">
        <f t="shared" si="250"/>
        <v>0</v>
      </c>
      <c r="FY276" s="169">
        <f t="shared" si="250"/>
        <v>0</v>
      </c>
      <c r="FZ276" s="169">
        <f t="shared" si="250"/>
        <v>0</v>
      </c>
      <c r="GA276" s="169">
        <f t="shared" si="250"/>
        <v>0</v>
      </c>
      <c r="GB276" s="169">
        <f t="shared" si="250"/>
        <v>0</v>
      </c>
      <c r="GC276" s="169">
        <f t="shared" si="250"/>
        <v>0</v>
      </c>
      <c r="GD276" s="169">
        <f t="shared" si="250"/>
        <v>0</v>
      </c>
      <c r="GE276" s="169">
        <f t="shared" ref="GE276:GL291" si="254">IF($I276=GE$3,$L276,0)</f>
        <v>0</v>
      </c>
      <c r="GF276" s="169">
        <f t="shared" si="254"/>
        <v>0</v>
      </c>
      <c r="GG276" s="169">
        <f t="shared" si="254"/>
        <v>0</v>
      </c>
      <c r="GH276" s="169">
        <f t="shared" si="254"/>
        <v>0</v>
      </c>
      <c r="GI276" s="169">
        <f t="shared" si="254"/>
        <v>0</v>
      </c>
      <c r="GJ276" s="169">
        <f t="shared" si="254"/>
        <v>0</v>
      </c>
      <c r="GK276" s="169">
        <f t="shared" si="254"/>
        <v>0</v>
      </c>
      <c r="GL276" s="169">
        <f t="shared" si="254"/>
        <v>0</v>
      </c>
    </row>
    <row r="277" spans="1:194" s="169" customFormat="1" ht="15" hidden="1">
      <c r="A277" s="499"/>
      <c r="B277" s="499"/>
      <c r="D277" s="622"/>
      <c r="E277" s="450"/>
      <c r="F277" s="450"/>
      <c r="G277" s="450"/>
      <c r="H277" s="500"/>
      <c r="I277" s="452"/>
      <c r="J277" s="453"/>
      <c r="K277" s="453"/>
      <c r="L277" s="450"/>
      <c r="M277" s="450"/>
      <c r="N277" s="454"/>
      <c r="O277" s="455">
        <f t="shared" si="225"/>
        <v>0</v>
      </c>
      <c r="P277" s="456"/>
      <c r="Q277" s="457">
        <f t="shared" si="226"/>
        <v>0</v>
      </c>
      <c r="R277" s="457">
        <f t="shared" si="227"/>
        <v>0</v>
      </c>
      <c r="S277" s="458" t="e">
        <f>#REF!</f>
        <v>#REF!</v>
      </c>
      <c r="T277" s="458">
        <v>368</v>
      </c>
      <c r="U277" s="458" t="e">
        <f t="shared" si="228"/>
        <v>#REF!</v>
      </c>
      <c r="V277" s="459"/>
      <c r="W277" s="459"/>
      <c r="X277" s="460">
        <f t="shared" si="229"/>
        <v>0</v>
      </c>
      <c r="Y277" s="461">
        <f t="shared" si="232"/>
        <v>0</v>
      </c>
      <c r="Z277" s="510"/>
      <c r="AA277" s="463"/>
      <c r="AB277" s="464"/>
      <c r="AC277" s="464"/>
      <c r="AD277" s="464"/>
      <c r="AE277" s="465"/>
      <c r="AF277" s="466">
        <f t="shared" si="233"/>
        <v>0</v>
      </c>
      <c r="AG277" s="488"/>
      <c r="AH277" s="469"/>
      <c r="AI277" s="469"/>
      <c r="AJ277" s="469"/>
      <c r="AK277" s="469"/>
      <c r="AL277" s="469"/>
      <c r="AM277" s="469"/>
      <c r="AN277" s="469"/>
      <c r="AO277" s="471">
        <f t="shared" si="234"/>
        <v>0</v>
      </c>
      <c r="AP277" s="497"/>
      <c r="AQ277" s="496"/>
      <c r="AR277" s="496"/>
      <c r="AS277" s="496"/>
      <c r="AT277" s="514"/>
      <c r="AU277" s="469"/>
      <c r="AV277" s="469"/>
      <c r="AW277" s="475"/>
      <c r="AX277" s="471">
        <f t="shared" si="235"/>
        <v>0</v>
      </c>
      <c r="AY277" s="497"/>
      <c r="AZ277" s="469"/>
      <c r="BA277" s="469"/>
      <c r="BB277" s="478"/>
      <c r="BC277" s="469"/>
      <c r="BD277" s="469"/>
      <c r="BE277" s="469"/>
      <c r="BF277" s="475"/>
      <c r="BG277" s="479">
        <f t="shared" si="213"/>
        <v>0</v>
      </c>
      <c r="BH277" s="480"/>
      <c r="BI277" s="481"/>
      <c r="BJ277" s="481"/>
      <c r="BK277" s="481"/>
      <c r="BL277" s="482"/>
      <c r="BM277" s="481"/>
      <c r="BN277" s="481"/>
      <c r="BO277" s="483"/>
      <c r="BP277" s="482">
        <f t="shared" si="251"/>
        <v>0</v>
      </c>
      <c r="BQ277" s="479">
        <f t="shared" si="214"/>
        <v>0</v>
      </c>
      <c r="BR277" s="480"/>
      <c r="BS277" s="481"/>
      <c r="BT277" s="481"/>
      <c r="BU277" s="481"/>
      <c r="BV277" s="482" t="str">
        <f t="shared" si="206"/>
        <v/>
      </c>
      <c r="BW277" s="481"/>
      <c r="BX277" s="481"/>
      <c r="BY277" s="483"/>
      <c r="BZ277" s="482">
        <f t="shared" si="219"/>
        <v>0</v>
      </c>
      <c r="CA277" s="479">
        <f t="shared" si="236"/>
        <v>0</v>
      </c>
      <c r="CB277" s="638"/>
      <c r="CC277" s="469"/>
      <c r="CD277" s="469"/>
      <c r="CE277" s="469"/>
      <c r="CF277" s="469"/>
      <c r="CG277" s="481"/>
      <c r="CH277" s="481"/>
      <c r="CI277" s="469"/>
      <c r="CJ277" s="485">
        <f t="shared" si="237"/>
        <v>0</v>
      </c>
      <c r="CK277" s="486">
        <f t="shared" si="230"/>
        <v>0</v>
      </c>
      <c r="CL277" s="479">
        <f t="shared" si="238"/>
        <v>0</v>
      </c>
      <c r="CM277" s="487"/>
      <c r="CN277" s="469"/>
      <c r="CO277" s="469"/>
      <c r="CP277" s="469"/>
      <c r="CQ277" s="469"/>
      <c r="CR277" s="469"/>
      <c r="CS277" s="485">
        <f t="shared" si="239"/>
        <v>0</v>
      </c>
      <c r="CT277" s="488"/>
      <c r="CU277" s="469"/>
      <c r="CV277" s="469"/>
      <c r="CW277" s="469"/>
      <c r="CX277" s="489"/>
      <c r="CY277" s="490"/>
      <c r="CZ277" s="491">
        <f t="shared" si="240"/>
        <v>0</v>
      </c>
      <c r="DA277" s="491">
        <f t="shared" si="220"/>
        <v>0</v>
      </c>
      <c r="DB277" s="491">
        <f t="shared" si="248"/>
        <v>0</v>
      </c>
      <c r="DC277" s="493">
        <f t="shared" si="221"/>
        <v>0</v>
      </c>
      <c r="DD277" s="494">
        <f t="shared" si="210"/>
        <v>0</v>
      </c>
      <c r="DE277" s="494">
        <f t="shared" si="209"/>
        <v>0</v>
      </c>
      <c r="DF277" s="494">
        <f t="shared" si="201"/>
        <v>0</v>
      </c>
      <c r="DG277" s="494">
        <f t="shared" si="222"/>
        <v>0</v>
      </c>
      <c r="DH277" s="494">
        <f t="shared" si="223"/>
        <v>0</v>
      </c>
      <c r="DI277" s="494">
        <f t="shared" si="202"/>
        <v>0</v>
      </c>
      <c r="DJ277" s="494">
        <f t="shared" si="224"/>
        <v>0</v>
      </c>
      <c r="DK277" s="494">
        <f t="shared" si="231"/>
        <v>0</v>
      </c>
      <c r="DL277" s="479">
        <f t="shared" si="215"/>
        <v>0</v>
      </c>
      <c r="DQ277" s="169">
        <f t="shared" si="247"/>
        <v>0</v>
      </c>
      <c r="DR277" s="169">
        <f t="shared" si="247"/>
        <v>0</v>
      </c>
      <c r="DS277" s="169">
        <f t="shared" si="247"/>
        <v>0</v>
      </c>
      <c r="DT277" s="169">
        <f t="shared" si="247"/>
        <v>0</v>
      </c>
      <c r="DU277" s="169">
        <f t="shared" si="247"/>
        <v>0</v>
      </c>
      <c r="DV277" s="169">
        <f t="shared" si="247"/>
        <v>0</v>
      </c>
      <c r="DW277" s="169">
        <f t="shared" si="247"/>
        <v>0</v>
      </c>
      <c r="DX277" s="169">
        <f t="shared" si="247"/>
        <v>0</v>
      </c>
      <c r="DY277" s="169">
        <f t="shared" si="247"/>
        <v>0</v>
      </c>
      <c r="DZ277" s="169">
        <f t="shared" si="247"/>
        <v>0</v>
      </c>
      <c r="EA277" s="169">
        <f t="shared" si="247"/>
        <v>0</v>
      </c>
      <c r="EB277" s="169">
        <f t="shared" si="247"/>
        <v>0</v>
      </c>
      <c r="EC277" s="169">
        <f t="shared" si="247"/>
        <v>0</v>
      </c>
      <c r="ED277" s="169">
        <f t="shared" si="247"/>
        <v>0</v>
      </c>
      <c r="EE277" s="169">
        <f t="shared" si="247"/>
        <v>0</v>
      </c>
      <c r="EF277" s="169">
        <f t="shared" si="247"/>
        <v>0</v>
      </c>
      <c r="EG277" s="169">
        <f t="shared" si="252"/>
        <v>0</v>
      </c>
      <c r="EH277" s="169">
        <f t="shared" si="252"/>
        <v>0</v>
      </c>
      <c r="EI277" s="169">
        <f t="shared" si="252"/>
        <v>0</v>
      </c>
      <c r="EJ277" s="169">
        <f t="shared" si="252"/>
        <v>0</v>
      </c>
      <c r="EK277" s="169">
        <f t="shared" si="252"/>
        <v>0</v>
      </c>
      <c r="EL277" s="169">
        <f t="shared" si="252"/>
        <v>0</v>
      </c>
      <c r="EM277" s="169">
        <f t="shared" si="252"/>
        <v>0</v>
      </c>
      <c r="EN277" s="169">
        <f t="shared" si="252"/>
        <v>0</v>
      </c>
      <c r="EP277" s="169">
        <f t="shared" si="249"/>
        <v>0</v>
      </c>
      <c r="EQ277" s="169">
        <f t="shared" si="249"/>
        <v>0</v>
      </c>
      <c r="ER277" s="169">
        <f t="shared" si="249"/>
        <v>0</v>
      </c>
      <c r="ES277" s="169">
        <f t="shared" si="249"/>
        <v>0</v>
      </c>
      <c r="ET277" s="169">
        <f t="shared" si="249"/>
        <v>0</v>
      </c>
      <c r="EU277" s="169">
        <f t="shared" si="249"/>
        <v>0</v>
      </c>
      <c r="EV277" s="169">
        <f t="shared" si="249"/>
        <v>0</v>
      </c>
      <c r="EW277" s="169">
        <f t="shared" si="249"/>
        <v>0</v>
      </c>
      <c r="EX277" s="169">
        <f t="shared" si="249"/>
        <v>0</v>
      </c>
      <c r="EY277" s="169">
        <f t="shared" si="249"/>
        <v>0</v>
      </c>
      <c r="EZ277" s="169">
        <f t="shared" si="249"/>
        <v>0</v>
      </c>
      <c r="FA277" s="169">
        <f t="shared" si="249"/>
        <v>0</v>
      </c>
      <c r="FB277" s="169">
        <f t="shared" si="249"/>
        <v>0</v>
      </c>
      <c r="FC277" s="169">
        <f t="shared" si="249"/>
        <v>0</v>
      </c>
      <c r="FD277" s="169">
        <f t="shared" si="249"/>
        <v>0</v>
      </c>
      <c r="FE277" s="169">
        <f t="shared" si="249"/>
        <v>0</v>
      </c>
      <c r="FF277" s="169">
        <f t="shared" si="253"/>
        <v>0</v>
      </c>
      <c r="FG277" s="169">
        <f t="shared" si="253"/>
        <v>0</v>
      </c>
      <c r="FH277" s="169">
        <f t="shared" si="253"/>
        <v>0</v>
      </c>
      <c r="FI277" s="169">
        <f t="shared" si="253"/>
        <v>0</v>
      </c>
      <c r="FJ277" s="169">
        <f t="shared" si="253"/>
        <v>0</v>
      </c>
      <c r="FK277" s="169">
        <f t="shared" si="253"/>
        <v>0</v>
      </c>
      <c r="FL277" s="169">
        <f t="shared" si="253"/>
        <v>0</v>
      </c>
      <c r="FM277" s="169">
        <f t="shared" si="253"/>
        <v>0</v>
      </c>
      <c r="FO277" s="169">
        <f t="shared" si="250"/>
        <v>0</v>
      </c>
      <c r="FP277" s="169">
        <f t="shared" si="250"/>
        <v>0</v>
      </c>
      <c r="FQ277" s="169">
        <f t="shared" si="250"/>
        <v>0</v>
      </c>
      <c r="FR277" s="169">
        <f t="shared" si="250"/>
        <v>0</v>
      </c>
      <c r="FS277" s="169">
        <f t="shared" si="250"/>
        <v>0</v>
      </c>
      <c r="FT277" s="169">
        <f t="shared" si="250"/>
        <v>0</v>
      </c>
      <c r="FU277" s="169">
        <f t="shared" si="250"/>
        <v>0</v>
      </c>
      <c r="FV277" s="169">
        <f t="shared" si="250"/>
        <v>0</v>
      </c>
      <c r="FW277" s="169">
        <f t="shared" si="250"/>
        <v>0</v>
      </c>
      <c r="FX277" s="169">
        <f t="shared" si="250"/>
        <v>0</v>
      </c>
      <c r="FY277" s="169">
        <f t="shared" si="250"/>
        <v>0</v>
      </c>
      <c r="FZ277" s="169">
        <f t="shared" si="250"/>
        <v>0</v>
      </c>
      <c r="GA277" s="169">
        <f t="shared" si="250"/>
        <v>0</v>
      </c>
      <c r="GB277" s="169">
        <f t="shared" si="250"/>
        <v>0</v>
      </c>
      <c r="GC277" s="169">
        <f t="shared" si="250"/>
        <v>0</v>
      </c>
      <c r="GD277" s="169">
        <f t="shared" si="250"/>
        <v>0</v>
      </c>
      <c r="GE277" s="169">
        <f t="shared" si="254"/>
        <v>0</v>
      </c>
      <c r="GF277" s="169">
        <f t="shared" si="254"/>
        <v>0</v>
      </c>
      <c r="GG277" s="169">
        <f t="shared" si="254"/>
        <v>0</v>
      </c>
      <c r="GH277" s="169">
        <f t="shared" si="254"/>
        <v>0</v>
      </c>
      <c r="GI277" s="169">
        <f t="shared" si="254"/>
        <v>0</v>
      </c>
      <c r="GJ277" s="169">
        <f t="shared" si="254"/>
        <v>0</v>
      </c>
      <c r="GK277" s="169">
        <f t="shared" si="254"/>
        <v>0</v>
      </c>
      <c r="GL277" s="169">
        <f t="shared" si="254"/>
        <v>0</v>
      </c>
    </row>
    <row r="278" spans="1:194" s="169" customFormat="1" ht="15" hidden="1">
      <c r="A278" s="499"/>
      <c r="B278" s="499"/>
      <c r="D278" s="622"/>
      <c r="E278" s="450"/>
      <c r="F278" s="450"/>
      <c r="G278" s="450"/>
      <c r="H278" s="500"/>
      <c r="I278" s="452"/>
      <c r="J278" s="453"/>
      <c r="K278" s="453"/>
      <c r="L278" s="450"/>
      <c r="M278" s="450"/>
      <c r="N278" s="454"/>
      <c r="O278" s="455">
        <f t="shared" si="225"/>
        <v>0</v>
      </c>
      <c r="P278" s="456"/>
      <c r="Q278" s="457">
        <f t="shared" si="226"/>
        <v>0</v>
      </c>
      <c r="R278" s="457">
        <f t="shared" si="227"/>
        <v>0</v>
      </c>
      <c r="S278" s="458" t="e">
        <f>#REF!</f>
        <v>#REF!</v>
      </c>
      <c r="T278" s="458">
        <v>369</v>
      </c>
      <c r="U278" s="458" t="e">
        <f t="shared" si="228"/>
        <v>#REF!</v>
      </c>
      <c r="V278" s="459"/>
      <c r="W278" s="459"/>
      <c r="X278" s="460">
        <f t="shared" si="229"/>
        <v>0</v>
      </c>
      <c r="Y278" s="461">
        <f t="shared" si="232"/>
        <v>0</v>
      </c>
      <c r="Z278" s="510"/>
      <c r="AA278" s="463"/>
      <c r="AB278" s="464"/>
      <c r="AC278" s="464"/>
      <c r="AD278" s="464"/>
      <c r="AE278" s="465"/>
      <c r="AF278" s="466">
        <f t="shared" si="233"/>
        <v>0</v>
      </c>
      <c r="AG278" s="488"/>
      <c r="AH278" s="469"/>
      <c r="AI278" s="469"/>
      <c r="AJ278" s="469"/>
      <c r="AK278" s="469"/>
      <c r="AL278" s="469"/>
      <c r="AM278" s="469"/>
      <c r="AN278" s="469"/>
      <c r="AO278" s="471">
        <f t="shared" si="234"/>
        <v>0</v>
      </c>
      <c r="AP278" s="497"/>
      <c r="AQ278" s="496"/>
      <c r="AR278" s="496"/>
      <c r="AS278" s="496"/>
      <c r="AT278" s="514"/>
      <c r="AU278" s="469"/>
      <c r="AV278" s="469"/>
      <c r="AW278" s="475"/>
      <c r="AX278" s="471">
        <f t="shared" si="235"/>
        <v>0</v>
      </c>
      <c r="AY278" s="497"/>
      <c r="AZ278" s="469"/>
      <c r="BA278" s="469"/>
      <c r="BB278" s="478"/>
      <c r="BC278" s="469"/>
      <c r="BD278" s="469"/>
      <c r="BE278" s="469"/>
      <c r="BF278" s="475"/>
      <c r="BG278" s="479">
        <f t="shared" si="213"/>
        <v>0</v>
      </c>
      <c r="BH278" s="480"/>
      <c r="BI278" s="481"/>
      <c r="BJ278" s="481"/>
      <c r="BK278" s="481"/>
      <c r="BL278" s="482"/>
      <c r="BM278" s="481"/>
      <c r="BN278" s="481"/>
      <c r="BO278" s="483"/>
      <c r="BP278" s="482">
        <f t="shared" si="251"/>
        <v>0</v>
      </c>
      <c r="BQ278" s="479">
        <f t="shared" si="214"/>
        <v>0</v>
      </c>
      <c r="BR278" s="480"/>
      <c r="BS278" s="481"/>
      <c r="BT278" s="481"/>
      <c r="BU278" s="481"/>
      <c r="BV278" s="482" t="str">
        <f t="shared" si="206"/>
        <v/>
      </c>
      <c r="BW278" s="481"/>
      <c r="BX278" s="481"/>
      <c r="BY278" s="483"/>
      <c r="BZ278" s="482">
        <f t="shared" si="219"/>
        <v>0</v>
      </c>
      <c r="CA278" s="479">
        <f t="shared" si="236"/>
        <v>0</v>
      </c>
      <c r="CB278" s="638"/>
      <c r="CC278" s="469"/>
      <c r="CD278" s="469"/>
      <c r="CE278" s="469"/>
      <c r="CF278" s="469"/>
      <c r="CG278" s="481"/>
      <c r="CH278" s="481"/>
      <c r="CI278" s="469"/>
      <c r="CJ278" s="485">
        <f t="shared" si="237"/>
        <v>0</v>
      </c>
      <c r="CK278" s="486">
        <f t="shared" si="230"/>
        <v>0</v>
      </c>
      <c r="CL278" s="479">
        <f t="shared" si="238"/>
        <v>0</v>
      </c>
      <c r="CM278" s="487"/>
      <c r="CN278" s="469"/>
      <c r="CO278" s="469"/>
      <c r="CP278" s="469"/>
      <c r="CQ278" s="469"/>
      <c r="CR278" s="469"/>
      <c r="CS278" s="485">
        <f t="shared" si="239"/>
        <v>0</v>
      </c>
      <c r="CT278" s="488"/>
      <c r="CU278" s="469"/>
      <c r="CV278" s="469"/>
      <c r="CW278" s="469"/>
      <c r="CX278" s="489"/>
      <c r="CY278" s="490"/>
      <c r="CZ278" s="491">
        <f t="shared" si="240"/>
        <v>0</v>
      </c>
      <c r="DA278" s="491">
        <f t="shared" si="220"/>
        <v>0</v>
      </c>
      <c r="DB278" s="491">
        <f t="shared" si="248"/>
        <v>0</v>
      </c>
      <c r="DC278" s="493">
        <f t="shared" si="221"/>
        <v>0</v>
      </c>
      <c r="DD278" s="494">
        <f t="shared" si="210"/>
        <v>0</v>
      </c>
      <c r="DE278" s="494">
        <f t="shared" si="209"/>
        <v>0</v>
      </c>
      <c r="DF278" s="494">
        <f t="shared" si="201"/>
        <v>0</v>
      </c>
      <c r="DG278" s="494">
        <f t="shared" si="222"/>
        <v>0</v>
      </c>
      <c r="DH278" s="494">
        <f t="shared" si="223"/>
        <v>0</v>
      </c>
      <c r="DI278" s="494">
        <f t="shared" si="202"/>
        <v>0</v>
      </c>
      <c r="DJ278" s="494">
        <f t="shared" si="224"/>
        <v>0</v>
      </c>
      <c r="DK278" s="494">
        <f t="shared" si="231"/>
        <v>0</v>
      </c>
      <c r="DL278" s="479">
        <f t="shared" si="215"/>
        <v>0</v>
      </c>
      <c r="DQ278" s="169">
        <f t="shared" si="247"/>
        <v>0</v>
      </c>
      <c r="DR278" s="169">
        <f t="shared" si="247"/>
        <v>0</v>
      </c>
      <c r="DS278" s="169">
        <f t="shared" si="247"/>
        <v>0</v>
      </c>
      <c r="DT278" s="169">
        <f t="shared" si="247"/>
        <v>0</v>
      </c>
      <c r="DU278" s="169">
        <f t="shared" si="247"/>
        <v>0</v>
      </c>
      <c r="DV278" s="169">
        <f t="shared" si="247"/>
        <v>0</v>
      </c>
      <c r="DW278" s="169">
        <f t="shared" si="247"/>
        <v>0</v>
      </c>
      <c r="DX278" s="169">
        <f t="shared" si="247"/>
        <v>0</v>
      </c>
      <c r="DY278" s="169">
        <f t="shared" si="247"/>
        <v>0</v>
      </c>
      <c r="DZ278" s="169">
        <f t="shared" si="247"/>
        <v>0</v>
      </c>
      <c r="EA278" s="169">
        <f t="shared" si="247"/>
        <v>0</v>
      </c>
      <c r="EB278" s="169">
        <f t="shared" si="247"/>
        <v>0</v>
      </c>
      <c r="EC278" s="169">
        <f t="shared" si="247"/>
        <v>0</v>
      </c>
      <c r="ED278" s="169">
        <f t="shared" si="247"/>
        <v>0</v>
      </c>
      <c r="EE278" s="169">
        <f t="shared" si="247"/>
        <v>0</v>
      </c>
      <c r="EF278" s="169">
        <f t="shared" si="247"/>
        <v>0</v>
      </c>
      <c r="EG278" s="169">
        <f t="shared" si="252"/>
        <v>0</v>
      </c>
      <c r="EH278" s="169">
        <f t="shared" si="252"/>
        <v>0</v>
      </c>
      <c r="EI278" s="169">
        <f t="shared" si="252"/>
        <v>0</v>
      </c>
      <c r="EJ278" s="169">
        <f t="shared" si="252"/>
        <v>0</v>
      </c>
      <c r="EK278" s="169">
        <f t="shared" si="252"/>
        <v>0</v>
      </c>
      <c r="EL278" s="169">
        <f t="shared" si="252"/>
        <v>0</v>
      </c>
      <c r="EM278" s="169">
        <f t="shared" si="252"/>
        <v>0</v>
      </c>
      <c r="EN278" s="169">
        <f t="shared" si="252"/>
        <v>0</v>
      </c>
      <c r="EP278" s="169">
        <f t="shared" si="249"/>
        <v>0</v>
      </c>
      <c r="EQ278" s="169">
        <f t="shared" si="249"/>
        <v>0</v>
      </c>
      <c r="ER278" s="169">
        <f t="shared" si="249"/>
        <v>0</v>
      </c>
      <c r="ES278" s="169">
        <f t="shared" si="249"/>
        <v>0</v>
      </c>
      <c r="ET278" s="169">
        <f t="shared" si="249"/>
        <v>0</v>
      </c>
      <c r="EU278" s="169">
        <f t="shared" si="249"/>
        <v>0</v>
      </c>
      <c r="EV278" s="169">
        <f t="shared" si="249"/>
        <v>0</v>
      </c>
      <c r="EW278" s="169">
        <f t="shared" si="249"/>
        <v>0</v>
      </c>
      <c r="EX278" s="169">
        <f t="shared" si="249"/>
        <v>0</v>
      </c>
      <c r="EY278" s="169">
        <f t="shared" si="249"/>
        <v>0</v>
      </c>
      <c r="EZ278" s="169">
        <f t="shared" si="249"/>
        <v>0</v>
      </c>
      <c r="FA278" s="169">
        <f t="shared" si="249"/>
        <v>0</v>
      </c>
      <c r="FB278" s="169">
        <f t="shared" si="249"/>
        <v>0</v>
      </c>
      <c r="FC278" s="169">
        <f t="shared" si="249"/>
        <v>0</v>
      </c>
      <c r="FD278" s="169">
        <f t="shared" si="249"/>
        <v>0</v>
      </c>
      <c r="FE278" s="169">
        <f t="shared" si="249"/>
        <v>0</v>
      </c>
      <c r="FF278" s="169">
        <f t="shared" si="253"/>
        <v>0</v>
      </c>
      <c r="FG278" s="169">
        <f t="shared" si="253"/>
        <v>0</v>
      </c>
      <c r="FH278" s="169">
        <f t="shared" si="253"/>
        <v>0</v>
      </c>
      <c r="FI278" s="169">
        <f t="shared" si="253"/>
        <v>0</v>
      </c>
      <c r="FJ278" s="169">
        <f t="shared" si="253"/>
        <v>0</v>
      </c>
      <c r="FK278" s="169">
        <f t="shared" si="253"/>
        <v>0</v>
      </c>
      <c r="FL278" s="169">
        <f t="shared" si="253"/>
        <v>0</v>
      </c>
      <c r="FM278" s="169">
        <f t="shared" si="253"/>
        <v>0</v>
      </c>
      <c r="FO278" s="169">
        <f t="shared" si="250"/>
        <v>0</v>
      </c>
      <c r="FP278" s="169">
        <f t="shared" si="250"/>
        <v>0</v>
      </c>
      <c r="FQ278" s="169">
        <f t="shared" si="250"/>
        <v>0</v>
      </c>
      <c r="FR278" s="169">
        <f t="shared" si="250"/>
        <v>0</v>
      </c>
      <c r="FS278" s="169">
        <f t="shared" si="250"/>
        <v>0</v>
      </c>
      <c r="FT278" s="169">
        <f t="shared" si="250"/>
        <v>0</v>
      </c>
      <c r="FU278" s="169">
        <f t="shared" si="250"/>
        <v>0</v>
      </c>
      <c r="FV278" s="169">
        <f t="shared" si="250"/>
        <v>0</v>
      </c>
      <c r="FW278" s="169">
        <f t="shared" si="250"/>
        <v>0</v>
      </c>
      <c r="FX278" s="169">
        <f t="shared" si="250"/>
        <v>0</v>
      </c>
      <c r="FY278" s="169">
        <f t="shared" si="250"/>
        <v>0</v>
      </c>
      <c r="FZ278" s="169">
        <f t="shared" si="250"/>
        <v>0</v>
      </c>
      <c r="GA278" s="169">
        <f t="shared" si="250"/>
        <v>0</v>
      </c>
      <c r="GB278" s="169">
        <f t="shared" si="250"/>
        <v>0</v>
      </c>
      <c r="GC278" s="169">
        <f t="shared" si="250"/>
        <v>0</v>
      </c>
      <c r="GD278" s="169">
        <f t="shared" si="250"/>
        <v>0</v>
      </c>
      <c r="GE278" s="169">
        <f t="shared" si="254"/>
        <v>0</v>
      </c>
      <c r="GF278" s="169">
        <f t="shared" si="254"/>
        <v>0</v>
      </c>
      <c r="GG278" s="169">
        <f t="shared" si="254"/>
        <v>0</v>
      </c>
      <c r="GH278" s="169">
        <f t="shared" si="254"/>
        <v>0</v>
      </c>
      <c r="GI278" s="169">
        <f t="shared" si="254"/>
        <v>0</v>
      </c>
      <c r="GJ278" s="169">
        <f t="shared" si="254"/>
        <v>0</v>
      </c>
      <c r="GK278" s="169">
        <f t="shared" si="254"/>
        <v>0</v>
      </c>
      <c r="GL278" s="169">
        <f t="shared" si="254"/>
        <v>0</v>
      </c>
    </row>
    <row r="279" spans="1:194" s="169" customFormat="1" ht="15" hidden="1">
      <c r="A279" s="499"/>
      <c r="B279" s="499"/>
      <c r="D279" s="622"/>
      <c r="E279" s="450"/>
      <c r="F279" s="450"/>
      <c r="G279" s="450"/>
      <c r="H279" s="500"/>
      <c r="I279" s="452"/>
      <c r="J279" s="453"/>
      <c r="K279" s="453"/>
      <c r="L279" s="450"/>
      <c r="M279" s="450"/>
      <c r="N279" s="454"/>
      <c r="O279" s="455">
        <f t="shared" si="225"/>
        <v>0</v>
      </c>
      <c r="P279" s="456"/>
      <c r="Q279" s="457">
        <f t="shared" si="226"/>
        <v>0</v>
      </c>
      <c r="R279" s="457">
        <f t="shared" si="227"/>
        <v>0</v>
      </c>
      <c r="S279" s="458" t="e">
        <f>#REF!</f>
        <v>#REF!</v>
      </c>
      <c r="T279" s="458">
        <v>370</v>
      </c>
      <c r="U279" s="458" t="e">
        <f t="shared" si="228"/>
        <v>#REF!</v>
      </c>
      <c r="V279" s="459"/>
      <c r="W279" s="459"/>
      <c r="X279" s="460">
        <f t="shared" si="229"/>
        <v>0</v>
      </c>
      <c r="Y279" s="461">
        <f t="shared" si="232"/>
        <v>0</v>
      </c>
      <c r="Z279" s="510"/>
      <c r="AA279" s="463"/>
      <c r="AB279" s="464"/>
      <c r="AC279" s="464"/>
      <c r="AD279" s="464"/>
      <c r="AE279" s="465"/>
      <c r="AF279" s="466">
        <f t="shared" si="233"/>
        <v>0</v>
      </c>
      <c r="AG279" s="488"/>
      <c r="AH279" s="469"/>
      <c r="AI279" s="469"/>
      <c r="AJ279" s="469"/>
      <c r="AK279" s="469"/>
      <c r="AL279" s="469"/>
      <c r="AM279" s="469"/>
      <c r="AN279" s="469"/>
      <c r="AO279" s="471">
        <f t="shared" si="234"/>
        <v>0</v>
      </c>
      <c r="AP279" s="497"/>
      <c r="AQ279" s="496"/>
      <c r="AR279" s="496"/>
      <c r="AS279" s="496"/>
      <c r="AT279" s="514"/>
      <c r="AU279" s="469"/>
      <c r="AV279" s="469"/>
      <c r="AW279" s="475"/>
      <c r="AX279" s="471">
        <f t="shared" si="235"/>
        <v>0</v>
      </c>
      <c r="AY279" s="497"/>
      <c r="AZ279" s="469"/>
      <c r="BA279" s="469"/>
      <c r="BB279" s="478"/>
      <c r="BC279" s="469"/>
      <c r="BD279" s="469"/>
      <c r="BE279" s="469"/>
      <c r="BF279" s="475"/>
      <c r="BG279" s="479">
        <f t="shared" si="213"/>
        <v>0</v>
      </c>
      <c r="BH279" s="480"/>
      <c r="BI279" s="481"/>
      <c r="BJ279" s="481"/>
      <c r="BK279" s="481"/>
      <c r="BL279" s="482"/>
      <c r="BM279" s="481"/>
      <c r="BN279" s="481"/>
      <c r="BO279" s="483"/>
      <c r="BP279" s="482">
        <f t="shared" si="251"/>
        <v>0</v>
      </c>
      <c r="BQ279" s="479">
        <f t="shared" si="214"/>
        <v>0</v>
      </c>
      <c r="BR279" s="480"/>
      <c r="BS279" s="481"/>
      <c r="BT279" s="481"/>
      <c r="BU279" s="481"/>
      <c r="BV279" s="482" t="str">
        <f t="shared" si="206"/>
        <v/>
      </c>
      <c r="BW279" s="481"/>
      <c r="BX279" s="481"/>
      <c r="BY279" s="483"/>
      <c r="BZ279" s="482">
        <f t="shared" si="219"/>
        <v>0</v>
      </c>
      <c r="CA279" s="479">
        <f t="shared" si="236"/>
        <v>0</v>
      </c>
      <c r="CB279" s="638"/>
      <c r="CC279" s="469"/>
      <c r="CD279" s="469"/>
      <c r="CE279" s="469"/>
      <c r="CF279" s="469"/>
      <c r="CG279" s="481"/>
      <c r="CH279" s="481"/>
      <c r="CI279" s="469"/>
      <c r="CJ279" s="485">
        <f t="shared" si="237"/>
        <v>0</v>
      </c>
      <c r="CK279" s="486">
        <f t="shared" si="230"/>
        <v>0</v>
      </c>
      <c r="CL279" s="479">
        <f t="shared" si="238"/>
        <v>0</v>
      </c>
      <c r="CM279" s="487"/>
      <c r="CN279" s="469"/>
      <c r="CO279" s="469"/>
      <c r="CP279" s="469"/>
      <c r="CQ279" s="469"/>
      <c r="CR279" s="469"/>
      <c r="CS279" s="485">
        <f t="shared" si="239"/>
        <v>0</v>
      </c>
      <c r="CT279" s="488"/>
      <c r="CU279" s="469"/>
      <c r="CV279" s="469"/>
      <c r="CW279" s="469"/>
      <c r="CX279" s="489"/>
      <c r="CY279" s="490"/>
      <c r="CZ279" s="491">
        <f t="shared" si="240"/>
        <v>0</v>
      </c>
      <c r="DA279" s="491">
        <f t="shared" si="220"/>
        <v>0</v>
      </c>
      <c r="DB279" s="491">
        <f t="shared" si="248"/>
        <v>0</v>
      </c>
      <c r="DC279" s="493">
        <f t="shared" si="221"/>
        <v>0</v>
      </c>
      <c r="DD279" s="494">
        <f t="shared" si="210"/>
        <v>0</v>
      </c>
      <c r="DE279" s="494">
        <f t="shared" si="209"/>
        <v>0</v>
      </c>
      <c r="DF279" s="494">
        <f t="shared" si="201"/>
        <v>0</v>
      </c>
      <c r="DG279" s="494">
        <f t="shared" si="222"/>
        <v>0</v>
      </c>
      <c r="DH279" s="494">
        <f t="shared" si="223"/>
        <v>0</v>
      </c>
      <c r="DI279" s="494">
        <f t="shared" si="202"/>
        <v>0</v>
      </c>
      <c r="DJ279" s="494">
        <f t="shared" si="224"/>
        <v>0</v>
      </c>
      <c r="DK279" s="494">
        <f t="shared" si="231"/>
        <v>0</v>
      </c>
      <c r="DL279" s="479">
        <f t="shared" si="215"/>
        <v>0</v>
      </c>
      <c r="DQ279" s="169">
        <f t="shared" si="247"/>
        <v>0</v>
      </c>
      <c r="DR279" s="169">
        <f t="shared" si="247"/>
        <v>0</v>
      </c>
      <c r="DS279" s="169">
        <f t="shared" si="247"/>
        <v>0</v>
      </c>
      <c r="DT279" s="169">
        <f t="shared" si="247"/>
        <v>0</v>
      </c>
      <c r="DU279" s="169">
        <f t="shared" si="247"/>
        <v>0</v>
      </c>
      <c r="DV279" s="169">
        <f t="shared" si="247"/>
        <v>0</v>
      </c>
      <c r="DW279" s="169">
        <f t="shared" si="247"/>
        <v>0</v>
      </c>
      <c r="DX279" s="169">
        <f t="shared" si="247"/>
        <v>0</v>
      </c>
      <c r="DY279" s="169">
        <f t="shared" si="247"/>
        <v>0</v>
      </c>
      <c r="DZ279" s="169">
        <f t="shared" si="247"/>
        <v>0</v>
      </c>
      <c r="EA279" s="169">
        <f t="shared" si="247"/>
        <v>0</v>
      </c>
      <c r="EB279" s="169">
        <f t="shared" si="247"/>
        <v>0</v>
      </c>
      <c r="EC279" s="169">
        <f t="shared" si="247"/>
        <v>0</v>
      </c>
      <c r="ED279" s="169">
        <f t="shared" si="247"/>
        <v>0</v>
      </c>
      <c r="EE279" s="169">
        <f t="shared" si="247"/>
        <v>0</v>
      </c>
      <c r="EF279" s="169">
        <f t="shared" si="247"/>
        <v>0</v>
      </c>
      <c r="EG279" s="169">
        <f t="shared" si="252"/>
        <v>0</v>
      </c>
      <c r="EH279" s="169">
        <f t="shared" si="252"/>
        <v>0</v>
      </c>
      <c r="EI279" s="169">
        <f t="shared" si="252"/>
        <v>0</v>
      </c>
      <c r="EJ279" s="169">
        <f t="shared" si="252"/>
        <v>0</v>
      </c>
      <c r="EK279" s="169">
        <f t="shared" si="252"/>
        <v>0</v>
      </c>
      <c r="EL279" s="169">
        <f t="shared" si="252"/>
        <v>0</v>
      </c>
      <c r="EM279" s="169">
        <f t="shared" si="252"/>
        <v>0</v>
      </c>
      <c r="EN279" s="169">
        <f t="shared" si="252"/>
        <v>0</v>
      </c>
      <c r="EP279" s="169">
        <f t="shared" si="249"/>
        <v>0</v>
      </c>
      <c r="EQ279" s="169">
        <f t="shared" si="249"/>
        <v>0</v>
      </c>
      <c r="ER279" s="169">
        <f t="shared" si="249"/>
        <v>0</v>
      </c>
      <c r="ES279" s="169">
        <f t="shared" si="249"/>
        <v>0</v>
      </c>
      <c r="ET279" s="169">
        <f t="shared" si="249"/>
        <v>0</v>
      </c>
      <c r="EU279" s="169">
        <f t="shared" si="249"/>
        <v>0</v>
      </c>
      <c r="EV279" s="169">
        <f t="shared" si="249"/>
        <v>0</v>
      </c>
      <c r="EW279" s="169">
        <f t="shared" si="249"/>
        <v>0</v>
      </c>
      <c r="EX279" s="169">
        <f t="shared" si="249"/>
        <v>0</v>
      </c>
      <c r="EY279" s="169">
        <f t="shared" si="249"/>
        <v>0</v>
      </c>
      <c r="EZ279" s="169">
        <f t="shared" si="249"/>
        <v>0</v>
      </c>
      <c r="FA279" s="169">
        <f t="shared" si="249"/>
        <v>0</v>
      </c>
      <c r="FB279" s="169">
        <f t="shared" si="249"/>
        <v>0</v>
      </c>
      <c r="FC279" s="169">
        <f t="shared" si="249"/>
        <v>0</v>
      </c>
      <c r="FD279" s="169">
        <f t="shared" si="249"/>
        <v>0</v>
      </c>
      <c r="FE279" s="169">
        <f t="shared" si="249"/>
        <v>0</v>
      </c>
      <c r="FF279" s="169">
        <f t="shared" si="253"/>
        <v>0</v>
      </c>
      <c r="FG279" s="169">
        <f t="shared" si="253"/>
        <v>0</v>
      </c>
      <c r="FH279" s="169">
        <f t="shared" si="253"/>
        <v>0</v>
      </c>
      <c r="FI279" s="169">
        <f t="shared" si="253"/>
        <v>0</v>
      </c>
      <c r="FJ279" s="169">
        <f t="shared" si="253"/>
        <v>0</v>
      </c>
      <c r="FK279" s="169">
        <f t="shared" si="253"/>
        <v>0</v>
      </c>
      <c r="FL279" s="169">
        <f t="shared" si="253"/>
        <v>0</v>
      </c>
      <c r="FM279" s="169">
        <f t="shared" si="253"/>
        <v>0</v>
      </c>
      <c r="FO279" s="169">
        <f t="shared" si="250"/>
        <v>0</v>
      </c>
      <c r="FP279" s="169">
        <f t="shared" si="250"/>
        <v>0</v>
      </c>
      <c r="FQ279" s="169">
        <f t="shared" si="250"/>
        <v>0</v>
      </c>
      <c r="FR279" s="169">
        <f t="shared" si="250"/>
        <v>0</v>
      </c>
      <c r="FS279" s="169">
        <f t="shared" si="250"/>
        <v>0</v>
      </c>
      <c r="FT279" s="169">
        <f t="shared" si="250"/>
        <v>0</v>
      </c>
      <c r="FU279" s="169">
        <f t="shared" si="250"/>
        <v>0</v>
      </c>
      <c r="FV279" s="169">
        <f t="shared" si="250"/>
        <v>0</v>
      </c>
      <c r="FW279" s="169">
        <f t="shared" si="250"/>
        <v>0</v>
      </c>
      <c r="FX279" s="169">
        <f t="shared" si="250"/>
        <v>0</v>
      </c>
      <c r="FY279" s="169">
        <f t="shared" si="250"/>
        <v>0</v>
      </c>
      <c r="FZ279" s="169">
        <f t="shared" si="250"/>
        <v>0</v>
      </c>
      <c r="GA279" s="169">
        <f t="shared" si="250"/>
        <v>0</v>
      </c>
      <c r="GB279" s="169">
        <f t="shared" si="250"/>
        <v>0</v>
      </c>
      <c r="GC279" s="169">
        <f t="shared" si="250"/>
        <v>0</v>
      </c>
      <c r="GD279" s="169">
        <f t="shared" si="250"/>
        <v>0</v>
      </c>
      <c r="GE279" s="169">
        <f t="shared" si="254"/>
        <v>0</v>
      </c>
      <c r="GF279" s="169">
        <f t="shared" si="254"/>
        <v>0</v>
      </c>
      <c r="GG279" s="169">
        <f t="shared" si="254"/>
        <v>0</v>
      </c>
      <c r="GH279" s="169">
        <f t="shared" si="254"/>
        <v>0</v>
      </c>
      <c r="GI279" s="169">
        <f t="shared" si="254"/>
        <v>0</v>
      </c>
      <c r="GJ279" s="169">
        <f t="shared" si="254"/>
        <v>0</v>
      </c>
      <c r="GK279" s="169">
        <f t="shared" si="254"/>
        <v>0</v>
      </c>
      <c r="GL279" s="169">
        <f t="shared" si="254"/>
        <v>0</v>
      </c>
    </row>
    <row r="280" spans="1:194" s="169" customFormat="1" ht="15" hidden="1">
      <c r="A280" s="499"/>
      <c r="B280" s="499"/>
      <c r="D280" s="622"/>
      <c r="E280" s="450"/>
      <c r="F280" s="450"/>
      <c r="G280" s="450"/>
      <c r="H280" s="500"/>
      <c r="I280" s="452"/>
      <c r="J280" s="453"/>
      <c r="K280" s="453"/>
      <c r="L280" s="450"/>
      <c r="M280" s="450"/>
      <c r="N280" s="454"/>
      <c r="O280" s="455">
        <f t="shared" si="225"/>
        <v>0</v>
      </c>
      <c r="P280" s="456"/>
      <c r="Q280" s="457">
        <f t="shared" si="226"/>
        <v>0</v>
      </c>
      <c r="R280" s="457">
        <f t="shared" si="227"/>
        <v>0</v>
      </c>
      <c r="S280" s="458" t="e">
        <f>#REF!</f>
        <v>#REF!</v>
      </c>
      <c r="T280" s="458">
        <v>371</v>
      </c>
      <c r="U280" s="458" t="e">
        <f t="shared" si="228"/>
        <v>#REF!</v>
      </c>
      <c r="V280" s="459"/>
      <c r="W280" s="459"/>
      <c r="X280" s="460">
        <f t="shared" si="229"/>
        <v>0</v>
      </c>
      <c r="Y280" s="461">
        <f t="shared" si="232"/>
        <v>0</v>
      </c>
      <c r="Z280" s="510"/>
      <c r="AA280" s="463"/>
      <c r="AB280" s="464"/>
      <c r="AC280" s="464"/>
      <c r="AD280" s="464"/>
      <c r="AE280" s="465"/>
      <c r="AF280" s="466">
        <f t="shared" si="233"/>
        <v>0</v>
      </c>
      <c r="AG280" s="488"/>
      <c r="AH280" s="469"/>
      <c r="AI280" s="469"/>
      <c r="AJ280" s="469"/>
      <c r="AK280" s="469"/>
      <c r="AL280" s="469"/>
      <c r="AM280" s="469"/>
      <c r="AN280" s="469"/>
      <c r="AO280" s="471">
        <f t="shared" si="234"/>
        <v>0</v>
      </c>
      <c r="AP280" s="497"/>
      <c r="AQ280" s="496"/>
      <c r="AR280" s="496"/>
      <c r="AS280" s="496"/>
      <c r="AT280" s="514"/>
      <c r="AU280" s="469"/>
      <c r="AV280" s="469"/>
      <c r="AW280" s="475"/>
      <c r="AX280" s="471">
        <f t="shared" si="235"/>
        <v>0</v>
      </c>
      <c r="AY280" s="497"/>
      <c r="AZ280" s="469"/>
      <c r="BA280" s="469"/>
      <c r="BB280" s="478"/>
      <c r="BC280" s="469"/>
      <c r="BD280" s="469"/>
      <c r="BE280" s="469"/>
      <c r="BF280" s="475"/>
      <c r="BG280" s="479">
        <f t="shared" si="213"/>
        <v>0</v>
      </c>
      <c r="BH280" s="480"/>
      <c r="BI280" s="481"/>
      <c r="BJ280" s="481"/>
      <c r="BK280" s="481"/>
      <c r="BL280" s="482"/>
      <c r="BM280" s="481"/>
      <c r="BN280" s="481"/>
      <c r="BO280" s="483"/>
      <c r="BP280" s="482">
        <f t="shared" si="251"/>
        <v>0</v>
      </c>
      <c r="BQ280" s="479">
        <f t="shared" si="214"/>
        <v>0</v>
      </c>
      <c r="BR280" s="480"/>
      <c r="BS280" s="481"/>
      <c r="BT280" s="481"/>
      <c r="BU280" s="481"/>
      <c r="BV280" s="482" t="str">
        <f t="shared" si="206"/>
        <v/>
      </c>
      <c r="BW280" s="481"/>
      <c r="BX280" s="481"/>
      <c r="BY280" s="483"/>
      <c r="BZ280" s="482">
        <f t="shared" si="219"/>
        <v>0</v>
      </c>
      <c r="CA280" s="479">
        <f t="shared" si="236"/>
        <v>0</v>
      </c>
      <c r="CB280" s="638"/>
      <c r="CC280" s="469"/>
      <c r="CD280" s="469"/>
      <c r="CE280" s="469"/>
      <c r="CF280" s="469"/>
      <c r="CG280" s="481"/>
      <c r="CH280" s="481"/>
      <c r="CI280" s="469"/>
      <c r="CJ280" s="485">
        <f t="shared" si="237"/>
        <v>0</v>
      </c>
      <c r="CK280" s="486">
        <f t="shared" si="230"/>
        <v>0</v>
      </c>
      <c r="CL280" s="479">
        <f t="shared" si="238"/>
        <v>0</v>
      </c>
      <c r="CM280" s="487"/>
      <c r="CN280" s="469"/>
      <c r="CO280" s="469"/>
      <c r="CP280" s="469"/>
      <c r="CQ280" s="469"/>
      <c r="CR280" s="469"/>
      <c r="CS280" s="485">
        <f t="shared" si="239"/>
        <v>0</v>
      </c>
      <c r="CT280" s="488"/>
      <c r="CU280" s="469"/>
      <c r="CV280" s="469"/>
      <c r="CW280" s="469"/>
      <c r="CX280" s="489"/>
      <c r="CY280" s="490"/>
      <c r="CZ280" s="491">
        <f t="shared" si="240"/>
        <v>0</v>
      </c>
      <c r="DA280" s="491">
        <f t="shared" si="220"/>
        <v>0</v>
      </c>
      <c r="DB280" s="491">
        <f t="shared" si="248"/>
        <v>0</v>
      </c>
      <c r="DC280" s="493">
        <f t="shared" si="221"/>
        <v>0</v>
      </c>
      <c r="DD280" s="494">
        <f t="shared" si="210"/>
        <v>0</v>
      </c>
      <c r="DE280" s="494">
        <f t="shared" si="209"/>
        <v>0</v>
      </c>
      <c r="DF280" s="494">
        <f t="shared" si="201"/>
        <v>0</v>
      </c>
      <c r="DG280" s="494">
        <f t="shared" si="222"/>
        <v>0</v>
      </c>
      <c r="DH280" s="494">
        <f t="shared" si="223"/>
        <v>0</v>
      </c>
      <c r="DI280" s="494">
        <f t="shared" si="202"/>
        <v>0</v>
      </c>
      <c r="DJ280" s="494">
        <f t="shared" si="224"/>
        <v>0</v>
      </c>
      <c r="DK280" s="494">
        <f t="shared" si="231"/>
        <v>0</v>
      </c>
      <c r="DL280" s="479">
        <f t="shared" si="215"/>
        <v>0</v>
      </c>
      <c r="DQ280" s="169">
        <f t="shared" si="247"/>
        <v>0</v>
      </c>
      <c r="DR280" s="169">
        <f t="shared" si="247"/>
        <v>0</v>
      </c>
      <c r="DS280" s="169">
        <f t="shared" si="247"/>
        <v>0</v>
      </c>
      <c r="DT280" s="169">
        <f t="shared" si="247"/>
        <v>0</v>
      </c>
      <c r="DU280" s="169">
        <f t="shared" si="247"/>
        <v>0</v>
      </c>
      <c r="DV280" s="169">
        <f t="shared" si="247"/>
        <v>0</v>
      </c>
      <c r="DW280" s="169">
        <f t="shared" si="247"/>
        <v>0</v>
      </c>
      <c r="DX280" s="169">
        <f t="shared" si="247"/>
        <v>0</v>
      </c>
      <c r="DY280" s="169">
        <f t="shared" si="247"/>
        <v>0</v>
      </c>
      <c r="DZ280" s="169">
        <f t="shared" si="247"/>
        <v>0</v>
      </c>
      <c r="EA280" s="169">
        <f t="shared" si="247"/>
        <v>0</v>
      </c>
      <c r="EB280" s="169">
        <f t="shared" si="247"/>
        <v>0</v>
      </c>
      <c r="EC280" s="169">
        <f t="shared" si="247"/>
        <v>0</v>
      </c>
      <c r="ED280" s="169">
        <f t="shared" si="247"/>
        <v>0</v>
      </c>
      <c r="EE280" s="169">
        <f t="shared" si="247"/>
        <v>0</v>
      </c>
      <c r="EF280" s="169">
        <f t="shared" si="247"/>
        <v>0</v>
      </c>
      <c r="EG280" s="169">
        <f t="shared" si="252"/>
        <v>0</v>
      </c>
      <c r="EH280" s="169">
        <f t="shared" si="252"/>
        <v>0</v>
      </c>
      <c r="EI280" s="169">
        <f t="shared" si="252"/>
        <v>0</v>
      </c>
      <c r="EJ280" s="169">
        <f t="shared" si="252"/>
        <v>0</v>
      </c>
      <c r="EK280" s="169">
        <f t="shared" si="252"/>
        <v>0</v>
      </c>
      <c r="EL280" s="169">
        <f t="shared" si="252"/>
        <v>0</v>
      </c>
      <c r="EM280" s="169">
        <f t="shared" si="252"/>
        <v>0</v>
      </c>
      <c r="EN280" s="169">
        <f t="shared" si="252"/>
        <v>0</v>
      </c>
      <c r="EP280" s="169">
        <f t="shared" si="249"/>
        <v>0</v>
      </c>
      <c r="EQ280" s="169">
        <f t="shared" si="249"/>
        <v>0</v>
      </c>
      <c r="ER280" s="169">
        <f t="shared" si="249"/>
        <v>0</v>
      </c>
      <c r="ES280" s="169">
        <f t="shared" si="249"/>
        <v>0</v>
      </c>
      <c r="ET280" s="169">
        <f t="shared" si="249"/>
        <v>0</v>
      </c>
      <c r="EU280" s="169">
        <f t="shared" si="249"/>
        <v>0</v>
      </c>
      <c r="EV280" s="169">
        <f t="shared" si="249"/>
        <v>0</v>
      </c>
      <c r="EW280" s="169">
        <f t="shared" si="249"/>
        <v>0</v>
      </c>
      <c r="EX280" s="169">
        <f t="shared" si="249"/>
        <v>0</v>
      </c>
      <c r="EY280" s="169">
        <f t="shared" si="249"/>
        <v>0</v>
      </c>
      <c r="EZ280" s="169">
        <f t="shared" si="249"/>
        <v>0</v>
      </c>
      <c r="FA280" s="169">
        <f t="shared" si="249"/>
        <v>0</v>
      </c>
      <c r="FB280" s="169">
        <f t="shared" si="249"/>
        <v>0</v>
      </c>
      <c r="FC280" s="169">
        <f t="shared" si="249"/>
        <v>0</v>
      </c>
      <c r="FD280" s="169">
        <f t="shared" si="249"/>
        <v>0</v>
      </c>
      <c r="FE280" s="169">
        <f t="shared" si="249"/>
        <v>0</v>
      </c>
      <c r="FF280" s="169">
        <f t="shared" si="253"/>
        <v>0</v>
      </c>
      <c r="FG280" s="169">
        <f t="shared" si="253"/>
        <v>0</v>
      </c>
      <c r="FH280" s="169">
        <f t="shared" si="253"/>
        <v>0</v>
      </c>
      <c r="FI280" s="169">
        <f t="shared" si="253"/>
        <v>0</v>
      </c>
      <c r="FJ280" s="169">
        <f t="shared" si="253"/>
        <v>0</v>
      </c>
      <c r="FK280" s="169">
        <f t="shared" si="253"/>
        <v>0</v>
      </c>
      <c r="FL280" s="169">
        <f t="shared" si="253"/>
        <v>0</v>
      </c>
      <c r="FM280" s="169">
        <f t="shared" si="253"/>
        <v>0</v>
      </c>
      <c r="FO280" s="169">
        <f t="shared" si="250"/>
        <v>0</v>
      </c>
      <c r="FP280" s="169">
        <f t="shared" si="250"/>
        <v>0</v>
      </c>
      <c r="FQ280" s="169">
        <f t="shared" si="250"/>
        <v>0</v>
      </c>
      <c r="FR280" s="169">
        <f t="shared" si="250"/>
        <v>0</v>
      </c>
      <c r="FS280" s="169">
        <f t="shared" si="250"/>
        <v>0</v>
      </c>
      <c r="FT280" s="169">
        <f t="shared" si="250"/>
        <v>0</v>
      </c>
      <c r="FU280" s="169">
        <f t="shared" si="250"/>
        <v>0</v>
      </c>
      <c r="FV280" s="169">
        <f t="shared" si="250"/>
        <v>0</v>
      </c>
      <c r="FW280" s="169">
        <f t="shared" si="250"/>
        <v>0</v>
      </c>
      <c r="FX280" s="169">
        <f t="shared" si="250"/>
        <v>0</v>
      </c>
      <c r="FY280" s="169">
        <f t="shared" si="250"/>
        <v>0</v>
      </c>
      <c r="FZ280" s="169">
        <f t="shared" si="250"/>
        <v>0</v>
      </c>
      <c r="GA280" s="169">
        <f t="shared" si="250"/>
        <v>0</v>
      </c>
      <c r="GB280" s="169">
        <f t="shared" si="250"/>
        <v>0</v>
      </c>
      <c r="GC280" s="169">
        <f t="shared" si="250"/>
        <v>0</v>
      </c>
      <c r="GD280" s="169">
        <f t="shared" si="250"/>
        <v>0</v>
      </c>
      <c r="GE280" s="169">
        <f t="shared" si="254"/>
        <v>0</v>
      </c>
      <c r="GF280" s="169">
        <f t="shared" si="254"/>
        <v>0</v>
      </c>
      <c r="GG280" s="169">
        <f t="shared" si="254"/>
        <v>0</v>
      </c>
      <c r="GH280" s="169">
        <f t="shared" si="254"/>
        <v>0</v>
      </c>
      <c r="GI280" s="169">
        <f t="shared" si="254"/>
        <v>0</v>
      </c>
      <c r="GJ280" s="169">
        <f t="shared" si="254"/>
        <v>0</v>
      </c>
      <c r="GK280" s="169">
        <f t="shared" si="254"/>
        <v>0</v>
      </c>
      <c r="GL280" s="169">
        <f t="shared" si="254"/>
        <v>0</v>
      </c>
    </row>
    <row r="281" spans="1:194" s="169" customFormat="1" ht="15" hidden="1">
      <c r="A281" s="499"/>
      <c r="B281" s="499"/>
      <c r="D281" s="622"/>
      <c r="E281" s="450"/>
      <c r="F281" s="450"/>
      <c r="G281" s="450"/>
      <c r="H281" s="500"/>
      <c r="I281" s="452"/>
      <c r="J281" s="453"/>
      <c r="K281" s="453"/>
      <c r="L281" s="450"/>
      <c r="M281" s="450"/>
      <c r="N281" s="454"/>
      <c r="O281" s="455">
        <f t="shared" si="225"/>
        <v>0</v>
      </c>
      <c r="P281" s="456"/>
      <c r="Q281" s="457">
        <f t="shared" si="226"/>
        <v>0</v>
      </c>
      <c r="R281" s="457">
        <f t="shared" si="227"/>
        <v>0</v>
      </c>
      <c r="S281" s="458" t="e">
        <f>#REF!</f>
        <v>#REF!</v>
      </c>
      <c r="T281" s="458">
        <v>372</v>
      </c>
      <c r="U281" s="458" t="e">
        <f t="shared" si="228"/>
        <v>#REF!</v>
      </c>
      <c r="V281" s="459"/>
      <c r="W281" s="459"/>
      <c r="X281" s="460">
        <f t="shared" si="229"/>
        <v>0</v>
      </c>
      <c r="Y281" s="461">
        <f t="shared" si="232"/>
        <v>0</v>
      </c>
      <c r="Z281" s="510"/>
      <c r="AA281" s="463"/>
      <c r="AB281" s="464"/>
      <c r="AC281" s="464"/>
      <c r="AD281" s="464"/>
      <c r="AE281" s="465"/>
      <c r="AF281" s="466">
        <f t="shared" si="233"/>
        <v>0</v>
      </c>
      <c r="AG281" s="488"/>
      <c r="AH281" s="469"/>
      <c r="AI281" s="469"/>
      <c r="AJ281" s="469"/>
      <c r="AK281" s="469"/>
      <c r="AL281" s="469"/>
      <c r="AM281" s="469"/>
      <c r="AN281" s="469"/>
      <c r="AO281" s="471">
        <f t="shared" si="234"/>
        <v>0</v>
      </c>
      <c r="AP281" s="497"/>
      <c r="AQ281" s="496"/>
      <c r="AR281" s="496"/>
      <c r="AS281" s="496"/>
      <c r="AT281" s="514"/>
      <c r="AU281" s="469"/>
      <c r="AV281" s="469"/>
      <c r="AW281" s="475"/>
      <c r="AX281" s="471">
        <f t="shared" si="235"/>
        <v>0</v>
      </c>
      <c r="AY281" s="497"/>
      <c r="AZ281" s="469"/>
      <c r="BA281" s="469"/>
      <c r="BB281" s="478"/>
      <c r="BC281" s="469"/>
      <c r="BD281" s="469"/>
      <c r="BE281" s="469"/>
      <c r="BF281" s="475"/>
      <c r="BG281" s="479">
        <f t="shared" si="213"/>
        <v>0</v>
      </c>
      <c r="BH281" s="480"/>
      <c r="BI281" s="481"/>
      <c r="BJ281" s="481"/>
      <c r="BK281" s="481"/>
      <c r="BL281" s="482"/>
      <c r="BM281" s="481"/>
      <c r="BN281" s="481"/>
      <c r="BO281" s="483"/>
      <c r="BP281" s="482">
        <f t="shared" si="251"/>
        <v>0</v>
      </c>
      <c r="BQ281" s="479">
        <f t="shared" si="214"/>
        <v>0</v>
      </c>
      <c r="BR281" s="480"/>
      <c r="BS281" s="481"/>
      <c r="BT281" s="481"/>
      <c r="BU281" s="481"/>
      <c r="BV281" s="482" t="str">
        <f t="shared" si="206"/>
        <v/>
      </c>
      <c r="BW281" s="481"/>
      <c r="BX281" s="481"/>
      <c r="BY281" s="483"/>
      <c r="BZ281" s="482">
        <f t="shared" si="219"/>
        <v>0</v>
      </c>
      <c r="CA281" s="479">
        <f t="shared" si="236"/>
        <v>0</v>
      </c>
      <c r="CB281" s="638"/>
      <c r="CC281" s="469"/>
      <c r="CD281" s="469"/>
      <c r="CE281" s="469"/>
      <c r="CF281" s="469"/>
      <c r="CG281" s="481"/>
      <c r="CH281" s="481"/>
      <c r="CI281" s="469"/>
      <c r="CJ281" s="485">
        <f t="shared" si="237"/>
        <v>0</v>
      </c>
      <c r="CK281" s="486">
        <f t="shared" si="230"/>
        <v>0</v>
      </c>
      <c r="CL281" s="479">
        <f t="shared" si="238"/>
        <v>0</v>
      </c>
      <c r="CM281" s="487"/>
      <c r="CN281" s="469"/>
      <c r="CO281" s="469"/>
      <c r="CP281" s="469"/>
      <c r="CQ281" s="469"/>
      <c r="CR281" s="469"/>
      <c r="CS281" s="485">
        <f t="shared" si="239"/>
        <v>0</v>
      </c>
      <c r="CT281" s="488"/>
      <c r="CU281" s="469"/>
      <c r="CV281" s="469"/>
      <c r="CW281" s="469"/>
      <c r="CX281" s="489"/>
      <c r="CY281" s="490"/>
      <c r="CZ281" s="491">
        <f t="shared" si="240"/>
        <v>0</v>
      </c>
      <c r="DA281" s="491">
        <f t="shared" si="220"/>
        <v>0</v>
      </c>
      <c r="DB281" s="491">
        <f t="shared" si="248"/>
        <v>0</v>
      </c>
      <c r="DC281" s="493">
        <f t="shared" si="221"/>
        <v>0</v>
      </c>
      <c r="DD281" s="494">
        <f t="shared" si="210"/>
        <v>0</v>
      </c>
      <c r="DE281" s="494">
        <f t="shared" si="209"/>
        <v>0</v>
      </c>
      <c r="DF281" s="494">
        <f t="shared" si="201"/>
        <v>0</v>
      </c>
      <c r="DG281" s="494">
        <f t="shared" si="222"/>
        <v>0</v>
      </c>
      <c r="DH281" s="494">
        <f t="shared" si="223"/>
        <v>0</v>
      </c>
      <c r="DI281" s="494">
        <f t="shared" si="202"/>
        <v>0</v>
      </c>
      <c r="DJ281" s="494">
        <f t="shared" si="224"/>
        <v>0</v>
      </c>
      <c r="DK281" s="494">
        <f t="shared" si="231"/>
        <v>0</v>
      </c>
      <c r="DL281" s="479">
        <f t="shared" si="215"/>
        <v>0</v>
      </c>
      <c r="DQ281" s="169">
        <f t="shared" si="247"/>
        <v>0</v>
      </c>
      <c r="DR281" s="169">
        <f t="shared" si="247"/>
        <v>0</v>
      </c>
      <c r="DS281" s="169">
        <f t="shared" si="247"/>
        <v>0</v>
      </c>
      <c r="DT281" s="169">
        <f t="shared" si="247"/>
        <v>0</v>
      </c>
      <c r="DU281" s="169">
        <f t="shared" si="247"/>
        <v>0</v>
      </c>
      <c r="DV281" s="169">
        <f t="shared" si="247"/>
        <v>0</v>
      </c>
      <c r="DW281" s="169">
        <f t="shared" si="247"/>
        <v>0</v>
      </c>
      <c r="DX281" s="169">
        <f t="shared" si="247"/>
        <v>0</v>
      </c>
      <c r="DY281" s="169">
        <f t="shared" si="247"/>
        <v>0</v>
      </c>
      <c r="DZ281" s="169">
        <f t="shared" si="247"/>
        <v>0</v>
      </c>
      <c r="EA281" s="169">
        <f t="shared" si="247"/>
        <v>0</v>
      </c>
      <c r="EB281" s="169">
        <f t="shared" si="247"/>
        <v>0</v>
      </c>
      <c r="EC281" s="169">
        <f t="shared" si="247"/>
        <v>0</v>
      </c>
      <c r="ED281" s="169">
        <f t="shared" si="247"/>
        <v>0</v>
      </c>
      <c r="EE281" s="169">
        <f t="shared" si="247"/>
        <v>0</v>
      </c>
      <c r="EF281" s="169">
        <f>IF($I281=EF$3,$X281,0)</f>
        <v>0</v>
      </c>
      <c r="EG281" s="169">
        <f t="shared" si="252"/>
        <v>0</v>
      </c>
      <c r="EH281" s="169">
        <f t="shared" si="252"/>
        <v>0</v>
      </c>
      <c r="EI281" s="169">
        <f t="shared" si="252"/>
        <v>0</v>
      </c>
      <c r="EJ281" s="169">
        <f t="shared" si="252"/>
        <v>0</v>
      </c>
      <c r="EK281" s="169">
        <f t="shared" si="252"/>
        <v>0</v>
      </c>
      <c r="EL281" s="169">
        <f t="shared" si="252"/>
        <v>0</v>
      </c>
      <c r="EM281" s="169">
        <f t="shared" si="252"/>
        <v>0</v>
      </c>
      <c r="EN281" s="169">
        <f t="shared" si="252"/>
        <v>0</v>
      </c>
      <c r="EP281" s="169">
        <f t="shared" si="249"/>
        <v>0</v>
      </c>
      <c r="EQ281" s="169">
        <f t="shared" si="249"/>
        <v>0</v>
      </c>
      <c r="ER281" s="169">
        <f t="shared" si="249"/>
        <v>0</v>
      </c>
      <c r="ES281" s="169">
        <f t="shared" si="249"/>
        <v>0</v>
      </c>
      <c r="ET281" s="169">
        <f t="shared" si="249"/>
        <v>0</v>
      </c>
      <c r="EU281" s="169">
        <f t="shared" si="249"/>
        <v>0</v>
      </c>
      <c r="EV281" s="169">
        <f t="shared" si="249"/>
        <v>0</v>
      </c>
      <c r="EW281" s="169">
        <f t="shared" si="249"/>
        <v>0</v>
      </c>
      <c r="EX281" s="169">
        <f t="shared" si="249"/>
        <v>0</v>
      </c>
      <c r="EY281" s="169">
        <f t="shared" si="249"/>
        <v>0</v>
      </c>
      <c r="EZ281" s="169">
        <f t="shared" si="249"/>
        <v>0</v>
      </c>
      <c r="FA281" s="169">
        <f t="shared" si="249"/>
        <v>0</v>
      </c>
      <c r="FB281" s="169">
        <f t="shared" si="249"/>
        <v>0</v>
      </c>
      <c r="FC281" s="169">
        <f t="shared" si="249"/>
        <v>0</v>
      </c>
      <c r="FD281" s="169">
        <f t="shared" si="249"/>
        <v>0</v>
      </c>
      <c r="FE281" s="169">
        <f t="shared" si="249"/>
        <v>0</v>
      </c>
      <c r="FF281" s="169">
        <f t="shared" si="253"/>
        <v>0</v>
      </c>
      <c r="FG281" s="169">
        <f t="shared" si="253"/>
        <v>0</v>
      </c>
      <c r="FH281" s="169">
        <f t="shared" si="253"/>
        <v>0</v>
      </c>
      <c r="FI281" s="169">
        <f t="shared" si="253"/>
        <v>0</v>
      </c>
      <c r="FJ281" s="169">
        <f t="shared" si="253"/>
        <v>0</v>
      </c>
      <c r="FK281" s="169">
        <f t="shared" si="253"/>
        <v>0</v>
      </c>
      <c r="FL281" s="169">
        <f t="shared" si="253"/>
        <v>0</v>
      </c>
      <c r="FM281" s="169">
        <f t="shared" si="253"/>
        <v>0</v>
      </c>
      <c r="FO281" s="169">
        <f t="shared" si="250"/>
        <v>0</v>
      </c>
      <c r="FP281" s="169">
        <f t="shared" si="250"/>
        <v>0</v>
      </c>
      <c r="FQ281" s="169">
        <f t="shared" si="250"/>
        <v>0</v>
      </c>
      <c r="FR281" s="169">
        <f t="shared" si="250"/>
        <v>0</v>
      </c>
      <c r="FS281" s="169">
        <f t="shared" si="250"/>
        <v>0</v>
      </c>
      <c r="FT281" s="169">
        <f t="shared" si="250"/>
        <v>0</v>
      </c>
      <c r="FU281" s="169">
        <f t="shared" si="250"/>
        <v>0</v>
      </c>
      <c r="FV281" s="169">
        <f t="shared" si="250"/>
        <v>0</v>
      </c>
      <c r="FW281" s="169">
        <f t="shared" si="250"/>
        <v>0</v>
      </c>
      <c r="FX281" s="169">
        <f t="shared" si="250"/>
        <v>0</v>
      </c>
      <c r="FY281" s="169">
        <f t="shared" si="250"/>
        <v>0</v>
      </c>
      <c r="FZ281" s="169">
        <f t="shared" si="250"/>
        <v>0</v>
      </c>
      <c r="GA281" s="169">
        <f t="shared" si="250"/>
        <v>0</v>
      </c>
      <c r="GB281" s="169">
        <f t="shared" si="250"/>
        <v>0</v>
      </c>
      <c r="GC281" s="169">
        <f t="shared" si="250"/>
        <v>0</v>
      </c>
      <c r="GD281" s="169">
        <f t="shared" si="250"/>
        <v>0</v>
      </c>
      <c r="GE281" s="169">
        <f t="shared" si="254"/>
        <v>0</v>
      </c>
      <c r="GF281" s="169">
        <f t="shared" si="254"/>
        <v>0</v>
      </c>
      <c r="GG281" s="169">
        <f t="shared" si="254"/>
        <v>0</v>
      </c>
      <c r="GH281" s="169">
        <f t="shared" si="254"/>
        <v>0</v>
      </c>
      <c r="GI281" s="169">
        <f t="shared" si="254"/>
        <v>0</v>
      </c>
      <c r="GJ281" s="169">
        <f t="shared" si="254"/>
        <v>0</v>
      </c>
      <c r="GK281" s="169">
        <f t="shared" si="254"/>
        <v>0</v>
      </c>
      <c r="GL281" s="169">
        <f t="shared" si="254"/>
        <v>0</v>
      </c>
    </row>
    <row r="282" spans="1:194" s="169" customFormat="1" ht="15" hidden="1">
      <c r="A282" s="499"/>
      <c r="B282" s="499"/>
      <c r="D282" s="622"/>
      <c r="E282" s="450"/>
      <c r="F282" s="450"/>
      <c r="G282" s="450"/>
      <c r="H282" s="500"/>
      <c r="I282" s="452"/>
      <c r="J282" s="453"/>
      <c r="K282" s="453"/>
      <c r="L282" s="450"/>
      <c r="M282" s="450"/>
      <c r="N282" s="454"/>
      <c r="O282" s="455">
        <f t="shared" si="225"/>
        <v>0</v>
      </c>
      <c r="P282" s="456"/>
      <c r="Q282" s="457">
        <f t="shared" si="226"/>
        <v>0</v>
      </c>
      <c r="R282" s="457">
        <f t="shared" si="227"/>
        <v>0</v>
      </c>
      <c r="S282" s="458" t="e">
        <f>#REF!</f>
        <v>#REF!</v>
      </c>
      <c r="T282" s="458">
        <v>373</v>
      </c>
      <c r="U282" s="458" t="e">
        <f t="shared" si="228"/>
        <v>#REF!</v>
      </c>
      <c r="V282" s="459"/>
      <c r="W282" s="459"/>
      <c r="X282" s="460">
        <f t="shared" si="229"/>
        <v>0</v>
      </c>
      <c r="Y282" s="461">
        <f t="shared" si="232"/>
        <v>0</v>
      </c>
      <c r="Z282" s="510"/>
      <c r="AA282" s="463"/>
      <c r="AB282" s="464"/>
      <c r="AC282" s="464"/>
      <c r="AD282" s="464"/>
      <c r="AE282" s="465"/>
      <c r="AF282" s="466">
        <f t="shared" si="233"/>
        <v>0</v>
      </c>
      <c r="AG282" s="488"/>
      <c r="AH282" s="469"/>
      <c r="AI282" s="469"/>
      <c r="AJ282" s="469"/>
      <c r="AK282" s="469"/>
      <c r="AL282" s="469"/>
      <c r="AM282" s="469"/>
      <c r="AN282" s="469"/>
      <c r="AO282" s="471">
        <f t="shared" si="234"/>
        <v>0</v>
      </c>
      <c r="AP282" s="497"/>
      <c r="AQ282" s="496"/>
      <c r="AR282" s="496"/>
      <c r="AS282" s="496"/>
      <c r="AT282" s="514"/>
      <c r="AU282" s="469"/>
      <c r="AV282" s="469"/>
      <c r="AW282" s="475"/>
      <c r="AX282" s="471">
        <f t="shared" si="235"/>
        <v>0</v>
      </c>
      <c r="AY282" s="497"/>
      <c r="AZ282" s="469"/>
      <c r="BA282" s="469"/>
      <c r="BB282" s="478"/>
      <c r="BC282" s="469"/>
      <c r="BD282" s="469"/>
      <c r="BE282" s="469"/>
      <c r="BF282" s="475"/>
      <c r="BG282" s="479">
        <f t="shared" si="213"/>
        <v>0</v>
      </c>
      <c r="BH282" s="480"/>
      <c r="BI282" s="481"/>
      <c r="BJ282" s="481"/>
      <c r="BK282" s="481"/>
      <c r="BL282" s="482"/>
      <c r="BM282" s="481"/>
      <c r="BN282" s="481"/>
      <c r="BO282" s="483"/>
      <c r="BP282" s="482">
        <f t="shared" si="251"/>
        <v>0</v>
      </c>
      <c r="BQ282" s="479">
        <f t="shared" si="214"/>
        <v>0</v>
      </c>
      <c r="BR282" s="480"/>
      <c r="BS282" s="481"/>
      <c r="BT282" s="481"/>
      <c r="BU282" s="481"/>
      <c r="BV282" s="482" t="str">
        <f t="shared" si="206"/>
        <v/>
      </c>
      <c r="BW282" s="481"/>
      <c r="BX282" s="481"/>
      <c r="BY282" s="483"/>
      <c r="BZ282" s="482">
        <f t="shared" si="219"/>
        <v>0</v>
      </c>
      <c r="CA282" s="479">
        <f t="shared" si="236"/>
        <v>0</v>
      </c>
      <c r="CB282" s="638"/>
      <c r="CC282" s="469"/>
      <c r="CD282" s="469"/>
      <c r="CE282" s="469"/>
      <c r="CF282" s="469"/>
      <c r="CG282" s="481"/>
      <c r="CH282" s="481"/>
      <c r="CI282" s="469"/>
      <c r="CJ282" s="485">
        <f t="shared" si="237"/>
        <v>0</v>
      </c>
      <c r="CK282" s="486">
        <f t="shared" si="230"/>
        <v>0</v>
      </c>
      <c r="CL282" s="479">
        <f t="shared" si="238"/>
        <v>0</v>
      </c>
      <c r="CM282" s="487"/>
      <c r="CN282" s="469"/>
      <c r="CO282" s="469"/>
      <c r="CP282" s="469"/>
      <c r="CQ282" s="469"/>
      <c r="CR282" s="469"/>
      <c r="CS282" s="485">
        <f t="shared" si="239"/>
        <v>0</v>
      </c>
      <c r="CT282" s="488"/>
      <c r="CU282" s="469"/>
      <c r="CV282" s="469"/>
      <c r="CW282" s="469"/>
      <c r="CX282" s="489"/>
      <c r="CY282" s="490"/>
      <c r="CZ282" s="491">
        <f t="shared" si="240"/>
        <v>0</v>
      </c>
      <c r="DA282" s="491">
        <f t="shared" si="220"/>
        <v>0</v>
      </c>
      <c r="DB282" s="491">
        <f t="shared" si="248"/>
        <v>0</v>
      </c>
      <c r="DC282" s="493">
        <f t="shared" si="221"/>
        <v>0</v>
      </c>
      <c r="DD282" s="494">
        <f t="shared" si="210"/>
        <v>0</v>
      </c>
      <c r="DE282" s="494">
        <f t="shared" si="209"/>
        <v>0</v>
      </c>
      <c r="DF282" s="494">
        <f t="shared" si="201"/>
        <v>0</v>
      </c>
      <c r="DG282" s="494">
        <f t="shared" si="222"/>
        <v>0</v>
      </c>
      <c r="DH282" s="494">
        <f t="shared" si="223"/>
        <v>0</v>
      </c>
      <c r="DI282" s="494">
        <f t="shared" si="202"/>
        <v>0</v>
      </c>
      <c r="DJ282" s="494">
        <f t="shared" si="224"/>
        <v>0</v>
      </c>
      <c r="DK282" s="494">
        <f t="shared" si="231"/>
        <v>0</v>
      </c>
      <c r="DL282" s="479">
        <f t="shared" si="215"/>
        <v>0</v>
      </c>
      <c r="DQ282" s="169">
        <f t="shared" ref="DQ282:EF297" si="255">IF($I282=DQ$3,$X282,0)</f>
        <v>0</v>
      </c>
      <c r="DR282" s="169">
        <f t="shared" si="255"/>
        <v>0</v>
      </c>
      <c r="DS282" s="169">
        <f t="shared" si="255"/>
        <v>0</v>
      </c>
      <c r="DT282" s="169">
        <f t="shared" si="255"/>
        <v>0</v>
      </c>
      <c r="DU282" s="169">
        <f t="shared" si="255"/>
        <v>0</v>
      </c>
      <c r="DV282" s="169">
        <f t="shared" si="255"/>
        <v>0</v>
      </c>
      <c r="DW282" s="169">
        <f t="shared" si="255"/>
        <v>0</v>
      </c>
      <c r="DX282" s="169">
        <f t="shared" si="255"/>
        <v>0</v>
      </c>
      <c r="DY282" s="169">
        <f t="shared" si="255"/>
        <v>0</v>
      </c>
      <c r="DZ282" s="169">
        <f t="shared" si="255"/>
        <v>0</v>
      </c>
      <c r="EA282" s="169">
        <f t="shared" si="255"/>
        <v>0</v>
      </c>
      <c r="EB282" s="169">
        <f t="shared" si="255"/>
        <v>0</v>
      </c>
      <c r="EC282" s="169">
        <f t="shared" si="255"/>
        <v>0</v>
      </c>
      <c r="ED282" s="169">
        <f t="shared" si="255"/>
        <v>0</v>
      </c>
      <c r="EE282" s="169">
        <f t="shared" si="255"/>
        <v>0</v>
      </c>
      <c r="EF282" s="169">
        <f t="shared" si="255"/>
        <v>0</v>
      </c>
      <c r="EG282" s="169">
        <f t="shared" si="252"/>
        <v>0</v>
      </c>
      <c r="EH282" s="169">
        <f t="shared" si="252"/>
        <v>0</v>
      </c>
      <c r="EI282" s="169">
        <f t="shared" si="252"/>
        <v>0</v>
      </c>
      <c r="EJ282" s="169">
        <f t="shared" si="252"/>
        <v>0</v>
      </c>
      <c r="EK282" s="169">
        <f t="shared" si="252"/>
        <v>0</v>
      </c>
      <c r="EL282" s="169">
        <f t="shared" si="252"/>
        <v>0</v>
      </c>
      <c r="EM282" s="169">
        <f t="shared" si="252"/>
        <v>0</v>
      </c>
      <c r="EN282" s="169">
        <f t="shared" si="252"/>
        <v>0</v>
      </c>
      <c r="EP282" s="169">
        <f t="shared" si="249"/>
        <v>0</v>
      </c>
      <c r="EQ282" s="169">
        <f t="shared" si="249"/>
        <v>0</v>
      </c>
      <c r="ER282" s="169">
        <f t="shared" si="249"/>
        <v>0</v>
      </c>
      <c r="ES282" s="169">
        <f t="shared" si="249"/>
        <v>0</v>
      </c>
      <c r="ET282" s="169">
        <f t="shared" si="249"/>
        <v>0</v>
      </c>
      <c r="EU282" s="169">
        <f t="shared" si="249"/>
        <v>0</v>
      </c>
      <c r="EV282" s="169">
        <f t="shared" si="249"/>
        <v>0</v>
      </c>
      <c r="EW282" s="169">
        <f t="shared" si="249"/>
        <v>0</v>
      </c>
      <c r="EX282" s="169">
        <f t="shared" si="249"/>
        <v>0</v>
      </c>
      <c r="EY282" s="169">
        <f t="shared" si="249"/>
        <v>0</v>
      </c>
      <c r="EZ282" s="169">
        <f t="shared" si="249"/>
        <v>0</v>
      </c>
      <c r="FA282" s="169">
        <f t="shared" si="249"/>
        <v>0</v>
      </c>
      <c r="FB282" s="169">
        <f t="shared" si="249"/>
        <v>0</v>
      </c>
      <c r="FC282" s="169">
        <f t="shared" si="249"/>
        <v>0</v>
      </c>
      <c r="FD282" s="169">
        <f t="shared" si="249"/>
        <v>0</v>
      </c>
      <c r="FE282" s="169">
        <f t="shared" si="249"/>
        <v>0</v>
      </c>
      <c r="FF282" s="169">
        <f t="shared" si="253"/>
        <v>0</v>
      </c>
      <c r="FG282" s="169">
        <f t="shared" si="253"/>
        <v>0</v>
      </c>
      <c r="FH282" s="169">
        <f t="shared" si="253"/>
        <v>0</v>
      </c>
      <c r="FI282" s="169">
        <f t="shared" si="253"/>
        <v>0</v>
      </c>
      <c r="FJ282" s="169">
        <f t="shared" si="253"/>
        <v>0</v>
      </c>
      <c r="FK282" s="169">
        <f t="shared" si="253"/>
        <v>0</v>
      </c>
      <c r="FL282" s="169">
        <f t="shared" si="253"/>
        <v>0</v>
      </c>
      <c r="FM282" s="169">
        <f t="shared" si="253"/>
        <v>0</v>
      </c>
      <c r="FO282" s="169">
        <f t="shared" si="250"/>
        <v>0</v>
      </c>
      <c r="FP282" s="169">
        <f t="shared" si="250"/>
        <v>0</v>
      </c>
      <c r="FQ282" s="169">
        <f t="shared" si="250"/>
        <v>0</v>
      </c>
      <c r="FR282" s="169">
        <f t="shared" si="250"/>
        <v>0</v>
      </c>
      <c r="FS282" s="169">
        <f t="shared" si="250"/>
        <v>0</v>
      </c>
      <c r="FT282" s="169">
        <f t="shared" si="250"/>
        <v>0</v>
      </c>
      <c r="FU282" s="169">
        <f t="shared" si="250"/>
        <v>0</v>
      </c>
      <c r="FV282" s="169">
        <f t="shared" si="250"/>
        <v>0</v>
      </c>
      <c r="FW282" s="169">
        <f t="shared" si="250"/>
        <v>0</v>
      </c>
      <c r="FX282" s="169">
        <f t="shared" si="250"/>
        <v>0</v>
      </c>
      <c r="FY282" s="169">
        <f t="shared" si="250"/>
        <v>0</v>
      </c>
      <c r="FZ282" s="169">
        <f t="shared" si="250"/>
        <v>0</v>
      </c>
      <c r="GA282" s="169">
        <f t="shared" si="250"/>
        <v>0</v>
      </c>
      <c r="GB282" s="169">
        <f t="shared" si="250"/>
        <v>0</v>
      </c>
      <c r="GC282" s="169">
        <f t="shared" si="250"/>
        <v>0</v>
      </c>
      <c r="GD282" s="169">
        <f t="shared" si="250"/>
        <v>0</v>
      </c>
      <c r="GE282" s="169">
        <f t="shared" si="254"/>
        <v>0</v>
      </c>
      <c r="GF282" s="169">
        <f t="shared" si="254"/>
        <v>0</v>
      </c>
      <c r="GG282" s="169">
        <f t="shared" si="254"/>
        <v>0</v>
      </c>
      <c r="GH282" s="169">
        <f t="shared" si="254"/>
        <v>0</v>
      </c>
      <c r="GI282" s="169">
        <f t="shared" si="254"/>
        <v>0</v>
      </c>
      <c r="GJ282" s="169">
        <f t="shared" si="254"/>
        <v>0</v>
      </c>
      <c r="GK282" s="169">
        <f t="shared" si="254"/>
        <v>0</v>
      </c>
      <c r="GL282" s="169">
        <f t="shared" si="254"/>
        <v>0</v>
      </c>
    </row>
    <row r="283" spans="1:194" s="169" customFormat="1" ht="15" hidden="1">
      <c r="A283" s="499"/>
      <c r="B283" s="499"/>
      <c r="D283" s="622"/>
      <c r="E283" s="450"/>
      <c r="F283" s="450"/>
      <c r="G283" s="450"/>
      <c r="H283" s="500"/>
      <c r="I283" s="452"/>
      <c r="J283" s="453"/>
      <c r="K283" s="453"/>
      <c r="L283" s="450"/>
      <c r="M283" s="450"/>
      <c r="N283" s="454"/>
      <c r="O283" s="455">
        <f t="shared" si="225"/>
        <v>0</v>
      </c>
      <c r="P283" s="456"/>
      <c r="Q283" s="457">
        <f t="shared" si="226"/>
        <v>0</v>
      </c>
      <c r="R283" s="457">
        <f t="shared" si="227"/>
        <v>0</v>
      </c>
      <c r="S283" s="458" t="e">
        <f>#REF!</f>
        <v>#REF!</v>
      </c>
      <c r="T283" s="458">
        <v>374</v>
      </c>
      <c r="U283" s="458" t="e">
        <f t="shared" si="228"/>
        <v>#REF!</v>
      </c>
      <c r="V283" s="459"/>
      <c r="W283" s="459"/>
      <c r="X283" s="460">
        <f t="shared" si="229"/>
        <v>0</v>
      </c>
      <c r="Y283" s="461">
        <f t="shared" si="232"/>
        <v>0</v>
      </c>
      <c r="Z283" s="510"/>
      <c r="AA283" s="463"/>
      <c r="AB283" s="464"/>
      <c r="AC283" s="464"/>
      <c r="AD283" s="464"/>
      <c r="AE283" s="465"/>
      <c r="AF283" s="466">
        <f t="shared" si="233"/>
        <v>0</v>
      </c>
      <c r="AG283" s="488"/>
      <c r="AH283" s="469"/>
      <c r="AI283" s="469"/>
      <c r="AJ283" s="469"/>
      <c r="AK283" s="469"/>
      <c r="AL283" s="469"/>
      <c r="AM283" s="469"/>
      <c r="AN283" s="469"/>
      <c r="AO283" s="471">
        <f t="shared" si="234"/>
        <v>0</v>
      </c>
      <c r="AP283" s="497"/>
      <c r="AQ283" s="496"/>
      <c r="AR283" s="496"/>
      <c r="AS283" s="496"/>
      <c r="AT283" s="514"/>
      <c r="AU283" s="469"/>
      <c r="AV283" s="469"/>
      <c r="AW283" s="475"/>
      <c r="AX283" s="471">
        <f t="shared" si="235"/>
        <v>0</v>
      </c>
      <c r="AY283" s="497"/>
      <c r="AZ283" s="469"/>
      <c r="BA283" s="469"/>
      <c r="BB283" s="478"/>
      <c r="BC283" s="469"/>
      <c r="BD283" s="469"/>
      <c r="BE283" s="469"/>
      <c r="BF283" s="475"/>
      <c r="BG283" s="479">
        <f t="shared" si="213"/>
        <v>0</v>
      </c>
      <c r="BH283" s="480"/>
      <c r="BI283" s="481"/>
      <c r="BJ283" s="481"/>
      <c r="BK283" s="481"/>
      <c r="BL283" s="482"/>
      <c r="BM283" s="481"/>
      <c r="BN283" s="481"/>
      <c r="BO283" s="483"/>
      <c r="BP283" s="482">
        <f t="shared" si="251"/>
        <v>0</v>
      </c>
      <c r="BQ283" s="479">
        <f t="shared" si="214"/>
        <v>0</v>
      </c>
      <c r="BR283" s="480"/>
      <c r="BS283" s="481"/>
      <c r="BT283" s="481"/>
      <c r="BU283" s="481"/>
      <c r="BV283" s="482" t="str">
        <f t="shared" si="206"/>
        <v/>
      </c>
      <c r="BW283" s="481"/>
      <c r="BX283" s="481"/>
      <c r="BY283" s="483"/>
      <c r="BZ283" s="482">
        <f t="shared" si="219"/>
        <v>0</v>
      </c>
      <c r="CA283" s="479">
        <f t="shared" si="236"/>
        <v>0</v>
      </c>
      <c r="CB283" s="638"/>
      <c r="CC283" s="469"/>
      <c r="CD283" s="469"/>
      <c r="CE283" s="469"/>
      <c r="CF283" s="469"/>
      <c r="CG283" s="481"/>
      <c r="CH283" s="481"/>
      <c r="CI283" s="469"/>
      <c r="CJ283" s="485">
        <f t="shared" si="237"/>
        <v>0</v>
      </c>
      <c r="CK283" s="486">
        <f t="shared" si="230"/>
        <v>0</v>
      </c>
      <c r="CL283" s="479">
        <f t="shared" si="238"/>
        <v>0</v>
      </c>
      <c r="CM283" s="487"/>
      <c r="CN283" s="469"/>
      <c r="CO283" s="469"/>
      <c r="CP283" s="469"/>
      <c r="CQ283" s="469"/>
      <c r="CR283" s="469"/>
      <c r="CS283" s="485">
        <f t="shared" si="239"/>
        <v>0</v>
      </c>
      <c r="CT283" s="488"/>
      <c r="CU283" s="469"/>
      <c r="CV283" s="469"/>
      <c r="CW283" s="469"/>
      <c r="CX283" s="489"/>
      <c r="CY283" s="490"/>
      <c r="CZ283" s="491">
        <f t="shared" si="240"/>
        <v>0</v>
      </c>
      <c r="DA283" s="491">
        <f t="shared" si="220"/>
        <v>0</v>
      </c>
      <c r="DB283" s="491">
        <f t="shared" si="248"/>
        <v>0</v>
      </c>
      <c r="DC283" s="493">
        <f t="shared" si="221"/>
        <v>0</v>
      </c>
      <c r="DD283" s="494">
        <f t="shared" si="210"/>
        <v>0</v>
      </c>
      <c r="DE283" s="494">
        <f t="shared" si="209"/>
        <v>0</v>
      </c>
      <c r="DF283" s="494">
        <f t="shared" si="201"/>
        <v>0</v>
      </c>
      <c r="DG283" s="494">
        <f t="shared" si="222"/>
        <v>0</v>
      </c>
      <c r="DH283" s="494">
        <f t="shared" si="223"/>
        <v>0</v>
      </c>
      <c r="DI283" s="494">
        <f t="shared" si="202"/>
        <v>0</v>
      </c>
      <c r="DJ283" s="494">
        <f t="shared" si="224"/>
        <v>0</v>
      </c>
      <c r="DK283" s="494">
        <f t="shared" si="231"/>
        <v>0</v>
      </c>
      <c r="DL283" s="479">
        <f t="shared" si="215"/>
        <v>0</v>
      </c>
      <c r="DQ283" s="169">
        <f t="shared" si="255"/>
        <v>0</v>
      </c>
      <c r="DR283" s="169">
        <f t="shared" si="255"/>
        <v>0</v>
      </c>
      <c r="DS283" s="169">
        <f t="shared" si="255"/>
        <v>0</v>
      </c>
      <c r="DT283" s="169">
        <f t="shared" si="255"/>
        <v>0</v>
      </c>
      <c r="DU283" s="169">
        <f t="shared" si="255"/>
        <v>0</v>
      </c>
      <c r="DV283" s="169">
        <f t="shared" si="255"/>
        <v>0</v>
      </c>
      <c r="DW283" s="169">
        <f t="shared" si="255"/>
        <v>0</v>
      </c>
      <c r="DX283" s="169">
        <f t="shared" si="255"/>
        <v>0</v>
      </c>
      <c r="DY283" s="169">
        <f t="shared" si="255"/>
        <v>0</v>
      </c>
      <c r="DZ283" s="169">
        <f t="shared" si="255"/>
        <v>0</v>
      </c>
      <c r="EA283" s="169">
        <f t="shared" si="255"/>
        <v>0</v>
      </c>
      <c r="EB283" s="169">
        <f t="shared" si="255"/>
        <v>0</v>
      </c>
      <c r="EC283" s="169">
        <f t="shared" si="255"/>
        <v>0</v>
      </c>
      <c r="ED283" s="169">
        <f t="shared" si="255"/>
        <v>0</v>
      </c>
      <c r="EE283" s="169">
        <f t="shared" si="255"/>
        <v>0</v>
      </c>
      <c r="EF283" s="169">
        <f t="shared" si="255"/>
        <v>0</v>
      </c>
      <c r="EG283" s="169">
        <f t="shared" si="252"/>
        <v>0</v>
      </c>
      <c r="EH283" s="169">
        <f t="shared" si="252"/>
        <v>0</v>
      </c>
      <c r="EI283" s="169">
        <f t="shared" si="252"/>
        <v>0</v>
      </c>
      <c r="EJ283" s="169">
        <f t="shared" si="252"/>
        <v>0</v>
      </c>
      <c r="EK283" s="169">
        <f t="shared" si="252"/>
        <v>0</v>
      </c>
      <c r="EL283" s="169">
        <f t="shared" si="252"/>
        <v>0</v>
      </c>
      <c r="EM283" s="169">
        <f t="shared" si="252"/>
        <v>0</v>
      </c>
      <c r="EN283" s="169">
        <f t="shared" si="252"/>
        <v>0</v>
      </c>
      <c r="EP283" s="169">
        <f t="shared" si="249"/>
        <v>0</v>
      </c>
      <c r="EQ283" s="169">
        <f t="shared" si="249"/>
        <v>0</v>
      </c>
      <c r="ER283" s="169">
        <f t="shared" si="249"/>
        <v>0</v>
      </c>
      <c r="ES283" s="169">
        <f t="shared" si="249"/>
        <v>0</v>
      </c>
      <c r="ET283" s="169">
        <f t="shared" si="249"/>
        <v>0</v>
      </c>
      <c r="EU283" s="169">
        <f t="shared" si="249"/>
        <v>0</v>
      </c>
      <c r="EV283" s="169">
        <f t="shared" si="249"/>
        <v>0</v>
      </c>
      <c r="EW283" s="169">
        <f t="shared" si="249"/>
        <v>0</v>
      </c>
      <c r="EX283" s="169">
        <f t="shared" si="249"/>
        <v>0</v>
      </c>
      <c r="EY283" s="169">
        <f t="shared" si="249"/>
        <v>0</v>
      </c>
      <c r="EZ283" s="169">
        <f t="shared" si="249"/>
        <v>0</v>
      </c>
      <c r="FA283" s="169">
        <f t="shared" si="249"/>
        <v>0</v>
      </c>
      <c r="FB283" s="169">
        <f t="shared" si="249"/>
        <v>0</v>
      </c>
      <c r="FC283" s="169">
        <f t="shared" si="249"/>
        <v>0</v>
      </c>
      <c r="FD283" s="169">
        <f t="shared" si="249"/>
        <v>0</v>
      </c>
      <c r="FE283" s="169">
        <f>IF($I283=FE$3,$Y283,0)</f>
        <v>0</v>
      </c>
      <c r="FF283" s="169">
        <f t="shared" si="253"/>
        <v>0</v>
      </c>
      <c r="FG283" s="169">
        <f t="shared" si="253"/>
        <v>0</v>
      </c>
      <c r="FH283" s="169">
        <f t="shared" si="253"/>
        <v>0</v>
      </c>
      <c r="FI283" s="169">
        <f t="shared" si="253"/>
        <v>0</v>
      </c>
      <c r="FJ283" s="169">
        <f t="shared" si="253"/>
        <v>0</v>
      </c>
      <c r="FK283" s="169">
        <f t="shared" si="253"/>
        <v>0</v>
      </c>
      <c r="FL283" s="169">
        <f t="shared" si="253"/>
        <v>0</v>
      </c>
      <c r="FM283" s="169">
        <f t="shared" si="253"/>
        <v>0</v>
      </c>
      <c r="FO283" s="169">
        <f t="shared" si="250"/>
        <v>0</v>
      </c>
      <c r="FP283" s="169">
        <f t="shared" si="250"/>
        <v>0</v>
      </c>
      <c r="FQ283" s="169">
        <f t="shared" si="250"/>
        <v>0</v>
      </c>
      <c r="FR283" s="169">
        <f t="shared" si="250"/>
        <v>0</v>
      </c>
      <c r="FS283" s="169">
        <f t="shared" si="250"/>
        <v>0</v>
      </c>
      <c r="FT283" s="169">
        <f t="shared" si="250"/>
        <v>0</v>
      </c>
      <c r="FU283" s="169">
        <f t="shared" si="250"/>
        <v>0</v>
      </c>
      <c r="FV283" s="169">
        <f t="shared" si="250"/>
        <v>0</v>
      </c>
      <c r="FW283" s="169">
        <f t="shared" si="250"/>
        <v>0</v>
      </c>
      <c r="FX283" s="169">
        <f t="shared" si="250"/>
        <v>0</v>
      </c>
      <c r="FY283" s="169">
        <f t="shared" si="250"/>
        <v>0</v>
      </c>
      <c r="FZ283" s="169">
        <f t="shared" si="250"/>
        <v>0</v>
      </c>
      <c r="GA283" s="169">
        <f t="shared" si="250"/>
        <v>0</v>
      </c>
      <c r="GB283" s="169">
        <f t="shared" si="250"/>
        <v>0</v>
      </c>
      <c r="GC283" s="169">
        <f t="shared" si="250"/>
        <v>0</v>
      </c>
      <c r="GD283" s="169">
        <f>IF($I283=GD$3,$L283,0)</f>
        <v>0</v>
      </c>
      <c r="GE283" s="169">
        <f t="shared" si="254"/>
        <v>0</v>
      </c>
      <c r="GF283" s="169">
        <f t="shared" si="254"/>
        <v>0</v>
      </c>
      <c r="GG283" s="169">
        <f t="shared" si="254"/>
        <v>0</v>
      </c>
      <c r="GH283" s="169">
        <f t="shared" si="254"/>
        <v>0</v>
      </c>
      <c r="GI283" s="169">
        <f t="shared" si="254"/>
        <v>0</v>
      </c>
      <c r="GJ283" s="169">
        <f t="shared" si="254"/>
        <v>0</v>
      </c>
      <c r="GK283" s="169">
        <f t="shared" si="254"/>
        <v>0</v>
      </c>
      <c r="GL283" s="169">
        <f t="shared" si="254"/>
        <v>0</v>
      </c>
    </row>
    <row r="284" spans="1:194" s="169" customFormat="1" ht="15" hidden="1">
      <c r="A284" s="499"/>
      <c r="B284" s="499"/>
      <c r="D284" s="622"/>
      <c r="E284" s="450"/>
      <c r="F284" s="450"/>
      <c r="G284" s="450"/>
      <c r="H284" s="500"/>
      <c r="I284" s="452"/>
      <c r="J284" s="453"/>
      <c r="K284" s="453"/>
      <c r="L284" s="450"/>
      <c r="M284" s="450"/>
      <c r="N284" s="454"/>
      <c r="O284" s="455">
        <f t="shared" si="225"/>
        <v>0</v>
      </c>
      <c r="P284" s="456"/>
      <c r="Q284" s="457">
        <f t="shared" si="226"/>
        <v>0</v>
      </c>
      <c r="R284" s="457">
        <f t="shared" si="227"/>
        <v>0</v>
      </c>
      <c r="S284" s="458" t="e">
        <f>#REF!</f>
        <v>#REF!</v>
      </c>
      <c r="T284" s="458">
        <v>375</v>
      </c>
      <c r="U284" s="458" t="e">
        <f t="shared" si="228"/>
        <v>#REF!</v>
      </c>
      <c r="V284" s="459"/>
      <c r="W284" s="459"/>
      <c r="X284" s="460">
        <f t="shared" si="229"/>
        <v>0</v>
      </c>
      <c r="Y284" s="461">
        <f t="shared" si="232"/>
        <v>0</v>
      </c>
      <c r="Z284" s="510"/>
      <c r="AA284" s="463"/>
      <c r="AB284" s="464"/>
      <c r="AC284" s="464"/>
      <c r="AD284" s="464"/>
      <c r="AE284" s="465"/>
      <c r="AF284" s="466">
        <f t="shared" si="233"/>
        <v>0</v>
      </c>
      <c r="AG284" s="488"/>
      <c r="AH284" s="469"/>
      <c r="AI284" s="469"/>
      <c r="AJ284" s="469"/>
      <c r="AK284" s="469"/>
      <c r="AL284" s="469"/>
      <c r="AM284" s="469"/>
      <c r="AN284" s="469"/>
      <c r="AO284" s="471">
        <f t="shared" si="234"/>
        <v>0</v>
      </c>
      <c r="AP284" s="497"/>
      <c r="AQ284" s="496"/>
      <c r="AR284" s="496"/>
      <c r="AS284" s="496"/>
      <c r="AT284" s="514"/>
      <c r="AU284" s="469"/>
      <c r="AV284" s="469"/>
      <c r="AW284" s="475"/>
      <c r="AX284" s="471">
        <f t="shared" si="235"/>
        <v>0</v>
      </c>
      <c r="AY284" s="497"/>
      <c r="AZ284" s="469"/>
      <c r="BA284" s="469"/>
      <c r="BB284" s="478"/>
      <c r="BC284" s="469"/>
      <c r="BD284" s="469"/>
      <c r="BE284" s="469"/>
      <c r="BF284" s="475"/>
      <c r="BG284" s="479">
        <f t="shared" si="213"/>
        <v>0</v>
      </c>
      <c r="BH284" s="480"/>
      <c r="BI284" s="481"/>
      <c r="BJ284" s="481"/>
      <c r="BK284" s="481"/>
      <c r="BL284" s="482"/>
      <c r="BM284" s="481"/>
      <c r="BN284" s="481"/>
      <c r="BO284" s="483"/>
      <c r="BP284" s="482">
        <f t="shared" si="251"/>
        <v>0</v>
      </c>
      <c r="BQ284" s="479">
        <f t="shared" si="214"/>
        <v>0</v>
      </c>
      <c r="BR284" s="480"/>
      <c r="BS284" s="481"/>
      <c r="BT284" s="481"/>
      <c r="BU284" s="481"/>
      <c r="BV284" s="482" t="str">
        <f t="shared" si="206"/>
        <v/>
      </c>
      <c r="BW284" s="481"/>
      <c r="BX284" s="481"/>
      <c r="BY284" s="483"/>
      <c r="BZ284" s="482">
        <f t="shared" si="219"/>
        <v>0</v>
      </c>
      <c r="CA284" s="479">
        <f t="shared" si="236"/>
        <v>0</v>
      </c>
      <c r="CB284" s="638"/>
      <c r="CC284" s="469"/>
      <c r="CD284" s="469"/>
      <c r="CE284" s="469"/>
      <c r="CF284" s="469"/>
      <c r="CG284" s="481"/>
      <c r="CH284" s="481"/>
      <c r="CI284" s="469"/>
      <c r="CJ284" s="485">
        <f t="shared" si="237"/>
        <v>0</v>
      </c>
      <c r="CK284" s="486">
        <f t="shared" si="230"/>
        <v>0</v>
      </c>
      <c r="CL284" s="479">
        <f t="shared" si="238"/>
        <v>0</v>
      </c>
      <c r="CM284" s="487"/>
      <c r="CN284" s="469"/>
      <c r="CO284" s="469"/>
      <c r="CP284" s="469"/>
      <c r="CQ284" s="469"/>
      <c r="CR284" s="469"/>
      <c r="CS284" s="485">
        <f t="shared" si="239"/>
        <v>0</v>
      </c>
      <c r="CT284" s="488"/>
      <c r="CU284" s="469"/>
      <c r="CV284" s="469"/>
      <c r="CW284" s="469"/>
      <c r="CX284" s="489"/>
      <c r="CY284" s="490"/>
      <c r="CZ284" s="491">
        <f t="shared" si="240"/>
        <v>0</v>
      </c>
      <c r="DA284" s="491">
        <f t="shared" si="220"/>
        <v>0</v>
      </c>
      <c r="DB284" s="491">
        <f t="shared" si="248"/>
        <v>0</v>
      </c>
      <c r="DC284" s="493">
        <f t="shared" si="221"/>
        <v>0</v>
      </c>
      <c r="DD284" s="494">
        <f t="shared" si="210"/>
        <v>0</v>
      </c>
      <c r="DE284" s="494">
        <f t="shared" si="209"/>
        <v>0</v>
      </c>
      <c r="DF284" s="494">
        <f t="shared" si="201"/>
        <v>0</v>
      </c>
      <c r="DG284" s="494">
        <f t="shared" si="222"/>
        <v>0</v>
      </c>
      <c r="DH284" s="494">
        <f t="shared" si="223"/>
        <v>0</v>
      </c>
      <c r="DI284" s="494">
        <f t="shared" si="202"/>
        <v>0</v>
      </c>
      <c r="DJ284" s="494">
        <f t="shared" si="224"/>
        <v>0</v>
      </c>
      <c r="DK284" s="494">
        <f t="shared" si="231"/>
        <v>0</v>
      </c>
      <c r="DL284" s="479">
        <f t="shared" si="215"/>
        <v>0</v>
      </c>
      <c r="DQ284" s="169">
        <f t="shared" si="255"/>
        <v>0</v>
      </c>
      <c r="DR284" s="169">
        <f t="shared" si="255"/>
        <v>0</v>
      </c>
      <c r="DS284" s="169">
        <f t="shared" si="255"/>
        <v>0</v>
      </c>
      <c r="DT284" s="169">
        <f t="shared" si="255"/>
        <v>0</v>
      </c>
      <c r="DU284" s="169">
        <f t="shared" si="255"/>
        <v>0</v>
      </c>
      <c r="DV284" s="169">
        <f t="shared" si="255"/>
        <v>0</v>
      </c>
      <c r="DW284" s="169">
        <f t="shared" si="255"/>
        <v>0</v>
      </c>
      <c r="DX284" s="169">
        <f t="shared" si="255"/>
        <v>0</v>
      </c>
      <c r="DY284" s="169">
        <f t="shared" si="255"/>
        <v>0</v>
      </c>
      <c r="DZ284" s="169">
        <f t="shared" si="255"/>
        <v>0</v>
      </c>
      <c r="EA284" s="169">
        <f t="shared" si="255"/>
        <v>0</v>
      </c>
      <c r="EB284" s="169">
        <f t="shared" si="255"/>
        <v>0</v>
      </c>
      <c r="EC284" s="169">
        <f t="shared" si="255"/>
        <v>0</v>
      </c>
      <c r="ED284" s="169">
        <f t="shared" si="255"/>
        <v>0</v>
      </c>
      <c r="EE284" s="169">
        <f t="shared" si="255"/>
        <v>0</v>
      </c>
      <c r="EF284" s="169">
        <f t="shared" si="255"/>
        <v>0</v>
      </c>
      <c r="EG284" s="169">
        <f t="shared" si="252"/>
        <v>0</v>
      </c>
      <c r="EH284" s="169">
        <f t="shared" si="252"/>
        <v>0</v>
      </c>
      <c r="EI284" s="169">
        <f t="shared" si="252"/>
        <v>0</v>
      </c>
      <c r="EJ284" s="169">
        <f t="shared" si="252"/>
        <v>0</v>
      </c>
      <c r="EK284" s="169">
        <f t="shared" si="252"/>
        <v>0</v>
      </c>
      <c r="EL284" s="169">
        <f t="shared" si="252"/>
        <v>0</v>
      </c>
      <c r="EM284" s="169">
        <f t="shared" si="252"/>
        <v>0</v>
      </c>
      <c r="EN284" s="169">
        <f t="shared" si="252"/>
        <v>0</v>
      </c>
      <c r="EP284" s="169">
        <f t="shared" ref="EP284:FE299" si="256">IF($I284=EP$3,$Y284,0)</f>
        <v>0</v>
      </c>
      <c r="EQ284" s="169">
        <f t="shared" si="256"/>
        <v>0</v>
      </c>
      <c r="ER284" s="169">
        <f t="shared" si="256"/>
        <v>0</v>
      </c>
      <c r="ES284" s="169">
        <f t="shared" si="256"/>
        <v>0</v>
      </c>
      <c r="ET284" s="169">
        <f t="shared" si="256"/>
        <v>0</v>
      </c>
      <c r="EU284" s="169">
        <f t="shared" si="256"/>
        <v>0</v>
      </c>
      <c r="EV284" s="169">
        <f t="shared" si="256"/>
        <v>0</v>
      </c>
      <c r="EW284" s="169">
        <f t="shared" si="256"/>
        <v>0</v>
      </c>
      <c r="EX284" s="169">
        <f t="shared" si="256"/>
        <v>0</v>
      </c>
      <c r="EY284" s="169">
        <f t="shared" si="256"/>
        <v>0</v>
      </c>
      <c r="EZ284" s="169">
        <f t="shared" si="256"/>
        <v>0</v>
      </c>
      <c r="FA284" s="169">
        <f t="shared" si="256"/>
        <v>0</v>
      </c>
      <c r="FB284" s="169">
        <f t="shared" si="256"/>
        <v>0</v>
      </c>
      <c r="FC284" s="169">
        <f t="shared" si="256"/>
        <v>0</v>
      </c>
      <c r="FD284" s="169">
        <f t="shared" si="256"/>
        <v>0</v>
      </c>
      <c r="FE284" s="169">
        <f t="shared" si="256"/>
        <v>0</v>
      </c>
      <c r="FF284" s="169">
        <f t="shared" si="253"/>
        <v>0</v>
      </c>
      <c r="FG284" s="169">
        <f t="shared" si="253"/>
        <v>0</v>
      </c>
      <c r="FH284" s="169">
        <f t="shared" si="253"/>
        <v>0</v>
      </c>
      <c r="FI284" s="169">
        <f t="shared" si="253"/>
        <v>0</v>
      </c>
      <c r="FJ284" s="169">
        <f t="shared" si="253"/>
        <v>0</v>
      </c>
      <c r="FK284" s="169">
        <f t="shared" si="253"/>
        <v>0</v>
      </c>
      <c r="FL284" s="169">
        <f t="shared" si="253"/>
        <v>0</v>
      </c>
      <c r="FM284" s="169">
        <f t="shared" si="253"/>
        <v>0</v>
      </c>
      <c r="FO284" s="169">
        <f t="shared" ref="FO284:GD299" si="257">IF($I284=FO$3,$L284,0)</f>
        <v>0</v>
      </c>
      <c r="FP284" s="169">
        <f t="shared" si="257"/>
        <v>0</v>
      </c>
      <c r="FQ284" s="169">
        <f t="shared" si="257"/>
        <v>0</v>
      </c>
      <c r="FR284" s="169">
        <f t="shared" si="257"/>
        <v>0</v>
      </c>
      <c r="FS284" s="169">
        <f t="shared" si="257"/>
        <v>0</v>
      </c>
      <c r="FT284" s="169">
        <f t="shared" si="257"/>
        <v>0</v>
      </c>
      <c r="FU284" s="169">
        <f t="shared" si="257"/>
        <v>0</v>
      </c>
      <c r="FV284" s="169">
        <f t="shared" si="257"/>
        <v>0</v>
      </c>
      <c r="FW284" s="169">
        <f t="shared" si="257"/>
        <v>0</v>
      </c>
      <c r="FX284" s="169">
        <f t="shared" si="257"/>
        <v>0</v>
      </c>
      <c r="FY284" s="169">
        <f t="shared" si="257"/>
        <v>0</v>
      </c>
      <c r="FZ284" s="169">
        <f t="shared" si="257"/>
        <v>0</v>
      </c>
      <c r="GA284" s="169">
        <f t="shared" si="257"/>
        <v>0</v>
      </c>
      <c r="GB284" s="169">
        <f t="shared" si="257"/>
        <v>0</v>
      </c>
      <c r="GC284" s="169">
        <f t="shared" si="257"/>
        <v>0</v>
      </c>
      <c r="GD284" s="169">
        <f t="shared" si="257"/>
        <v>0</v>
      </c>
      <c r="GE284" s="169">
        <f t="shared" si="254"/>
        <v>0</v>
      </c>
      <c r="GF284" s="169">
        <f t="shared" si="254"/>
        <v>0</v>
      </c>
      <c r="GG284" s="169">
        <f t="shared" si="254"/>
        <v>0</v>
      </c>
      <c r="GH284" s="169">
        <f t="shared" si="254"/>
        <v>0</v>
      </c>
      <c r="GI284" s="169">
        <f t="shared" si="254"/>
        <v>0</v>
      </c>
      <c r="GJ284" s="169">
        <f t="shared" si="254"/>
        <v>0</v>
      </c>
      <c r="GK284" s="169">
        <f t="shared" si="254"/>
        <v>0</v>
      </c>
      <c r="GL284" s="169">
        <f t="shared" si="254"/>
        <v>0</v>
      </c>
    </row>
    <row r="285" spans="1:194" s="169" customFormat="1" ht="15" hidden="1">
      <c r="A285" s="499"/>
      <c r="B285" s="499"/>
      <c r="D285" s="622"/>
      <c r="E285" s="450"/>
      <c r="F285" s="450"/>
      <c r="G285" s="450"/>
      <c r="H285" s="500"/>
      <c r="I285" s="452"/>
      <c r="J285" s="453"/>
      <c r="K285" s="453"/>
      <c r="L285" s="450"/>
      <c r="M285" s="450"/>
      <c r="N285" s="454"/>
      <c r="O285" s="455">
        <f t="shared" si="225"/>
        <v>0</v>
      </c>
      <c r="P285" s="456"/>
      <c r="Q285" s="457">
        <f t="shared" si="226"/>
        <v>0</v>
      </c>
      <c r="R285" s="457">
        <f t="shared" si="227"/>
        <v>0</v>
      </c>
      <c r="S285" s="458" t="e">
        <f>#REF!</f>
        <v>#REF!</v>
      </c>
      <c r="T285" s="458">
        <v>376</v>
      </c>
      <c r="U285" s="458" t="e">
        <f t="shared" si="228"/>
        <v>#REF!</v>
      </c>
      <c r="V285" s="459"/>
      <c r="W285" s="459"/>
      <c r="X285" s="460">
        <f t="shared" si="229"/>
        <v>0</v>
      </c>
      <c r="Y285" s="461">
        <f t="shared" si="232"/>
        <v>0</v>
      </c>
      <c r="Z285" s="510"/>
      <c r="AA285" s="463"/>
      <c r="AB285" s="464"/>
      <c r="AC285" s="464"/>
      <c r="AD285" s="464"/>
      <c r="AE285" s="465"/>
      <c r="AF285" s="466">
        <f t="shared" si="233"/>
        <v>0</v>
      </c>
      <c r="AG285" s="488"/>
      <c r="AH285" s="469"/>
      <c r="AI285" s="469"/>
      <c r="AJ285" s="469"/>
      <c r="AK285" s="469"/>
      <c r="AL285" s="469"/>
      <c r="AM285" s="469"/>
      <c r="AN285" s="469"/>
      <c r="AO285" s="471">
        <f t="shared" si="234"/>
        <v>0</v>
      </c>
      <c r="AP285" s="497"/>
      <c r="AQ285" s="496"/>
      <c r="AR285" s="496"/>
      <c r="AS285" s="496"/>
      <c r="AT285" s="514"/>
      <c r="AU285" s="469"/>
      <c r="AV285" s="469"/>
      <c r="AW285" s="475"/>
      <c r="AX285" s="471">
        <f t="shared" si="235"/>
        <v>0</v>
      </c>
      <c r="AY285" s="497"/>
      <c r="AZ285" s="469"/>
      <c r="BA285" s="469"/>
      <c r="BB285" s="478"/>
      <c r="BC285" s="469"/>
      <c r="BD285" s="469"/>
      <c r="BE285" s="469"/>
      <c r="BF285" s="475"/>
      <c r="BG285" s="479">
        <f t="shared" si="213"/>
        <v>0</v>
      </c>
      <c r="BH285" s="480"/>
      <c r="BI285" s="481"/>
      <c r="BJ285" s="481"/>
      <c r="BK285" s="481"/>
      <c r="BL285" s="482"/>
      <c r="BM285" s="481"/>
      <c r="BN285" s="481"/>
      <c r="BO285" s="483"/>
      <c r="BP285" s="482">
        <f t="shared" si="251"/>
        <v>0</v>
      </c>
      <c r="BQ285" s="479">
        <f t="shared" si="214"/>
        <v>0</v>
      </c>
      <c r="BR285" s="480"/>
      <c r="BS285" s="481"/>
      <c r="BT285" s="481"/>
      <c r="BU285" s="481"/>
      <c r="BV285" s="482" t="str">
        <f t="shared" si="206"/>
        <v/>
      </c>
      <c r="BW285" s="481"/>
      <c r="BX285" s="481"/>
      <c r="BY285" s="483"/>
      <c r="BZ285" s="482">
        <f t="shared" si="219"/>
        <v>0</v>
      </c>
      <c r="CA285" s="479">
        <f t="shared" si="236"/>
        <v>0</v>
      </c>
      <c r="CB285" s="638"/>
      <c r="CC285" s="469"/>
      <c r="CD285" s="469"/>
      <c r="CE285" s="469"/>
      <c r="CF285" s="469"/>
      <c r="CG285" s="481"/>
      <c r="CH285" s="481"/>
      <c r="CI285" s="469"/>
      <c r="CJ285" s="485">
        <f t="shared" si="237"/>
        <v>0</v>
      </c>
      <c r="CK285" s="486">
        <f t="shared" si="230"/>
        <v>0</v>
      </c>
      <c r="CL285" s="479">
        <f t="shared" si="238"/>
        <v>0</v>
      </c>
      <c r="CM285" s="487"/>
      <c r="CN285" s="469"/>
      <c r="CO285" s="469"/>
      <c r="CP285" s="469"/>
      <c r="CQ285" s="469"/>
      <c r="CR285" s="469"/>
      <c r="CS285" s="485">
        <f t="shared" si="239"/>
        <v>0</v>
      </c>
      <c r="CT285" s="488"/>
      <c r="CU285" s="469"/>
      <c r="CV285" s="469"/>
      <c r="CW285" s="469"/>
      <c r="CX285" s="489"/>
      <c r="CY285" s="490"/>
      <c r="CZ285" s="491">
        <f t="shared" si="240"/>
        <v>0</v>
      </c>
      <c r="DA285" s="491">
        <f t="shared" si="220"/>
        <v>0</v>
      </c>
      <c r="DB285" s="491">
        <f t="shared" si="248"/>
        <v>0</v>
      </c>
      <c r="DC285" s="493">
        <f t="shared" si="221"/>
        <v>0</v>
      </c>
      <c r="DD285" s="494">
        <f t="shared" si="210"/>
        <v>0</v>
      </c>
      <c r="DE285" s="494">
        <f t="shared" si="209"/>
        <v>0</v>
      </c>
      <c r="DF285" s="494">
        <f t="shared" si="201"/>
        <v>0</v>
      </c>
      <c r="DG285" s="494">
        <f t="shared" si="222"/>
        <v>0</v>
      </c>
      <c r="DH285" s="494">
        <f t="shared" si="223"/>
        <v>0</v>
      </c>
      <c r="DI285" s="494">
        <f t="shared" si="202"/>
        <v>0</v>
      </c>
      <c r="DJ285" s="494">
        <f t="shared" si="224"/>
        <v>0</v>
      </c>
      <c r="DK285" s="494">
        <f t="shared" si="231"/>
        <v>0</v>
      </c>
      <c r="DL285" s="479">
        <f t="shared" si="215"/>
        <v>0</v>
      </c>
      <c r="DQ285" s="169">
        <f t="shared" si="255"/>
        <v>0</v>
      </c>
      <c r="DR285" s="169">
        <f t="shared" si="255"/>
        <v>0</v>
      </c>
      <c r="DS285" s="169">
        <f t="shared" si="255"/>
        <v>0</v>
      </c>
      <c r="DT285" s="169">
        <f t="shared" si="255"/>
        <v>0</v>
      </c>
      <c r="DU285" s="169">
        <f t="shared" si="255"/>
        <v>0</v>
      </c>
      <c r="DV285" s="169">
        <f t="shared" si="255"/>
        <v>0</v>
      </c>
      <c r="DW285" s="169">
        <f t="shared" si="255"/>
        <v>0</v>
      </c>
      <c r="DX285" s="169">
        <f t="shared" si="255"/>
        <v>0</v>
      </c>
      <c r="DY285" s="169">
        <f t="shared" si="255"/>
        <v>0</v>
      </c>
      <c r="DZ285" s="169">
        <f t="shared" si="255"/>
        <v>0</v>
      </c>
      <c r="EA285" s="169">
        <f t="shared" si="255"/>
        <v>0</v>
      </c>
      <c r="EB285" s="169">
        <f t="shared" si="255"/>
        <v>0</v>
      </c>
      <c r="EC285" s="169">
        <f t="shared" si="255"/>
        <v>0</v>
      </c>
      <c r="ED285" s="169">
        <f t="shared" si="255"/>
        <v>0</v>
      </c>
      <c r="EE285" s="169">
        <f t="shared" si="255"/>
        <v>0</v>
      </c>
      <c r="EF285" s="169">
        <f t="shared" si="255"/>
        <v>0</v>
      </c>
      <c r="EG285" s="169">
        <f t="shared" si="252"/>
        <v>0</v>
      </c>
      <c r="EH285" s="169">
        <f t="shared" si="252"/>
        <v>0</v>
      </c>
      <c r="EI285" s="169">
        <f t="shared" si="252"/>
        <v>0</v>
      </c>
      <c r="EJ285" s="169">
        <f t="shared" si="252"/>
        <v>0</v>
      </c>
      <c r="EK285" s="169">
        <f t="shared" si="252"/>
        <v>0</v>
      </c>
      <c r="EL285" s="169">
        <f t="shared" si="252"/>
        <v>0</v>
      </c>
      <c r="EM285" s="169">
        <f t="shared" si="252"/>
        <v>0</v>
      </c>
      <c r="EN285" s="169">
        <f t="shared" si="252"/>
        <v>0</v>
      </c>
      <c r="EP285" s="169">
        <f t="shared" si="256"/>
        <v>0</v>
      </c>
      <c r="EQ285" s="169">
        <f t="shared" si="256"/>
        <v>0</v>
      </c>
      <c r="ER285" s="169">
        <f t="shared" si="256"/>
        <v>0</v>
      </c>
      <c r="ES285" s="169">
        <f t="shared" si="256"/>
        <v>0</v>
      </c>
      <c r="ET285" s="169">
        <f t="shared" si="256"/>
        <v>0</v>
      </c>
      <c r="EU285" s="169">
        <f t="shared" si="256"/>
        <v>0</v>
      </c>
      <c r="EV285" s="169">
        <f t="shared" si="256"/>
        <v>0</v>
      </c>
      <c r="EW285" s="169">
        <f t="shared" si="256"/>
        <v>0</v>
      </c>
      <c r="EX285" s="169">
        <f t="shared" si="256"/>
        <v>0</v>
      </c>
      <c r="EY285" s="169">
        <f t="shared" si="256"/>
        <v>0</v>
      </c>
      <c r="EZ285" s="169">
        <f t="shared" si="256"/>
        <v>0</v>
      </c>
      <c r="FA285" s="169">
        <f t="shared" si="256"/>
        <v>0</v>
      </c>
      <c r="FB285" s="169">
        <f t="shared" si="256"/>
        <v>0</v>
      </c>
      <c r="FC285" s="169">
        <f t="shared" si="256"/>
        <v>0</v>
      </c>
      <c r="FD285" s="169">
        <f t="shared" si="256"/>
        <v>0</v>
      </c>
      <c r="FE285" s="169">
        <f t="shared" si="256"/>
        <v>0</v>
      </c>
      <c r="FF285" s="169">
        <f t="shared" si="253"/>
        <v>0</v>
      </c>
      <c r="FG285" s="169">
        <f t="shared" si="253"/>
        <v>0</v>
      </c>
      <c r="FH285" s="169">
        <f t="shared" si="253"/>
        <v>0</v>
      </c>
      <c r="FI285" s="169">
        <f t="shared" si="253"/>
        <v>0</v>
      </c>
      <c r="FJ285" s="169">
        <f t="shared" si="253"/>
        <v>0</v>
      </c>
      <c r="FK285" s="169">
        <f t="shared" si="253"/>
        <v>0</v>
      </c>
      <c r="FL285" s="169">
        <f t="shared" si="253"/>
        <v>0</v>
      </c>
      <c r="FM285" s="169">
        <f t="shared" si="253"/>
        <v>0</v>
      </c>
      <c r="FO285" s="169">
        <f t="shared" si="257"/>
        <v>0</v>
      </c>
      <c r="FP285" s="169">
        <f t="shared" si="257"/>
        <v>0</v>
      </c>
      <c r="FQ285" s="169">
        <f t="shared" si="257"/>
        <v>0</v>
      </c>
      <c r="FR285" s="169">
        <f t="shared" si="257"/>
        <v>0</v>
      </c>
      <c r="FS285" s="169">
        <f t="shared" si="257"/>
        <v>0</v>
      </c>
      <c r="FT285" s="169">
        <f t="shared" si="257"/>
        <v>0</v>
      </c>
      <c r="FU285" s="169">
        <f t="shared" si="257"/>
        <v>0</v>
      </c>
      <c r="FV285" s="169">
        <f t="shared" si="257"/>
        <v>0</v>
      </c>
      <c r="FW285" s="169">
        <f t="shared" si="257"/>
        <v>0</v>
      </c>
      <c r="FX285" s="169">
        <f t="shared" si="257"/>
        <v>0</v>
      </c>
      <c r="FY285" s="169">
        <f t="shared" si="257"/>
        <v>0</v>
      </c>
      <c r="FZ285" s="169">
        <f t="shared" si="257"/>
        <v>0</v>
      </c>
      <c r="GA285" s="169">
        <f t="shared" si="257"/>
        <v>0</v>
      </c>
      <c r="GB285" s="169">
        <f t="shared" si="257"/>
        <v>0</v>
      </c>
      <c r="GC285" s="169">
        <f t="shared" si="257"/>
        <v>0</v>
      </c>
      <c r="GD285" s="169">
        <f t="shared" si="257"/>
        <v>0</v>
      </c>
      <c r="GE285" s="169">
        <f t="shared" si="254"/>
        <v>0</v>
      </c>
      <c r="GF285" s="169">
        <f t="shared" si="254"/>
        <v>0</v>
      </c>
      <c r="GG285" s="169">
        <f t="shared" si="254"/>
        <v>0</v>
      </c>
      <c r="GH285" s="169">
        <f t="shared" si="254"/>
        <v>0</v>
      </c>
      <c r="GI285" s="169">
        <f t="shared" si="254"/>
        <v>0</v>
      </c>
      <c r="GJ285" s="169">
        <f t="shared" si="254"/>
        <v>0</v>
      </c>
      <c r="GK285" s="169">
        <f t="shared" si="254"/>
        <v>0</v>
      </c>
      <c r="GL285" s="169">
        <f t="shared" si="254"/>
        <v>0</v>
      </c>
    </row>
    <row r="286" spans="1:194" s="169" customFormat="1" ht="15" hidden="1">
      <c r="A286" s="499"/>
      <c r="B286" s="499"/>
      <c r="D286" s="622"/>
      <c r="E286" s="450"/>
      <c r="F286" s="450"/>
      <c r="G286" s="450"/>
      <c r="H286" s="500"/>
      <c r="I286" s="452"/>
      <c r="J286" s="453"/>
      <c r="K286" s="453"/>
      <c r="L286" s="450"/>
      <c r="M286" s="450"/>
      <c r="N286" s="454"/>
      <c r="O286" s="455">
        <f t="shared" si="225"/>
        <v>0</v>
      </c>
      <c r="P286" s="456"/>
      <c r="Q286" s="457">
        <f t="shared" si="226"/>
        <v>0</v>
      </c>
      <c r="R286" s="457">
        <f t="shared" si="227"/>
        <v>0</v>
      </c>
      <c r="S286" s="458" t="e">
        <f>#REF!</f>
        <v>#REF!</v>
      </c>
      <c r="T286" s="458">
        <v>377</v>
      </c>
      <c r="U286" s="458" t="e">
        <f t="shared" si="228"/>
        <v>#REF!</v>
      </c>
      <c r="V286" s="459"/>
      <c r="W286" s="459"/>
      <c r="X286" s="460">
        <f t="shared" si="229"/>
        <v>0</v>
      </c>
      <c r="Y286" s="461">
        <f t="shared" si="232"/>
        <v>0</v>
      </c>
      <c r="Z286" s="510"/>
      <c r="AA286" s="463"/>
      <c r="AB286" s="464"/>
      <c r="AC286" s="464"/>
      <c r="AD286" s="464"/>
      <c r="AE286" s="465"/>
      <c r="AF286" s="466">
        <f t="shared" si="233"/>
        <v>0</v>
      </c>
      <c r="AG286" s="488"/>
      <c r="AH286" s="469"/>
      <c r="AI286" s="469"/>
      <c r="AJ286" s="469"/>
      <c r="AK286" s="469"/>
      <c r="AL286" s="469"/>
      <c r="AM286" s="469"/>
      <c r="AN286" s="469"/>
      <c r="AO286" s="471">
        <f t="shared" si="234"/>
        <v>0</v>
      </c>
      <c r="AP286" s="497"/>
      <c r="AQ286" s="496"/>
      <c r="AR286" s="496"/>
      <c r="AS286" s="496"/>
      <c r="AT286" s="514"/>
      <c r="AU286" s="469"/>
      <c r="AV286" s="469"/>
      <c r="AW286" s="475"/>
      <c r="AX286" s="471">
        <f t="shared" si="235"/>
        <v>0</v>
      </c>
      <c r="AY286" s="497"/>
      <c r="AZ286" s="469"/>
      <c r="BA286" s="469"/>
      <c r="BB286" s="478"/>
      <c r="BC286" s="469"/>
      <c r="BD286" s="469"/>
      <c r="BE286" s="469"/>
      <c r="BF286" s="475"/>
      <c r="BG286" s="479">
        <f t="shared" si="213"/>
        <v>0</v>
      </c>
      <c r="BH286" s="480"/>
      <c r="BI286" s="481"/>
      <c r="BJ286" s="481"/>
      <c r="BK286" s="481"/>
      <c r="BL286" s="482"/>
      <c r="BM286" s="481"/>
      <c r="BN286" s="481"/>
      <c r="BO286" s="483"/>
      <c r="BP286" s="482">
        <f t="shared" si="251"/>
        <v>0</v>
      </c>
      <c r="BQ286" s="479">
        <f t="shared" si="214"/>
        <v>0</v>
      </c>
      <c r="BR286" s="480"/>
      <c r="BS286" s="481"/>
      <c r="BT286" s="481"/>
      <c r="BU286" s="481"/>
      <c r="BV286" s="482" t="str">
        <f t="shared" si="206"/>
        <v/>
      </c>
      <c r="BW286" s="481"/>
      <c r="BX286" s="481"/>
      <c r="BY286" s="483"/>
      <c r="BZ286" s="482">
        <f t="shared" si="219"/>
        <v>0</v>
      </c>
      <c r="CA286" s="479">
        <f t="shared" si="236"/>
        <v>0</v>
      </c>
      <c r="CB286" s="638"/>
      <c r="CC286" s="469"/>
      <c r="CD286" s="469"/>
      <c r="CE286" s="469"/>
      <c r="CF286" s="469"/>
      <c r="CG286" s="481"/>
      <c r="CH286" s="481"/>
      <c r="CI286" s="469"/>
      <c r="CJ286" s="485">
        <f t="shared" si="237"/>
        <v>0</v>
      </c>
      <c r="CK286" s="486">
        <f t="shared" si="230"/>
        <v>0</v>
      </c>
      <c r="CL286" s="479">
        <f t="shared" si="238"/>
        <v>0</v>
      </c>
      <c r="CM286" s="487"/>
      <c r="CN286" s="469"/>
      <c r="CO286" s="469"/>
      <c r="CP286" s="469"/>
      <c r="CQ286" s="469"/>
      <c r="CR286" s="469"/>
      <c r="CS286" s="485">
        <f t="shared" si="239"/>
        <v>0</v>
      </c>
      <c r="CT286" s="488"/>
      <c r="CU286" s="469"/>
      <c r="CV286" s="469"/>
      <c r="CW286" s="469"/>
      <c r="CX286" s="489"/>
      <c r="CY286" s="490"/>
      <c r="CZ286" s="491">
        <f t="shared" si="240"/>
        <v>0</v>
      </c>
      <c r="DA286" s="491">
        <f t="shared" si="220"/>
        <v>0</v>
      </c>
      <c r="DB286" s="491">
        <f t="shared" si="248"/>
        <v>0</v>
      </c>
      <c r="DC286" s="493">
        <f t="shared" si="221"/>
        <v>0</v>
      </c>
      <c r="DD286" s="494">
        <f t="shared" si="210"/>
        <v>0</v>
      </c>
      <c r="DE286" s="494">
        <f t="shared" si="209"/>
        <v>0</v>
      </c>
      <c r="DF286" s="494">
        <f t="shared" si="201"/>
        <v>0</v>
      </c>
      <c r="DG286" s="494">
        <f t="shared" si="222"/>
        <v>0</v>
      </c>
      <c r="DH286" s="494">
        <f t="shared" si="223"/>
        <v>0</v>
      </c>
      <c r="DI286" s="494">
        <f t="shared" si="202"/>
        <v>0</v>
      </c>
      <c r="DJ286" s="494">
        <f t="shared" si="224"/>
        <v>0</v>
      </c>
      <c r="DK286" s="494">
        <f t="shared" si="231"/>
        <v>0</v>
      </c>
      <c r="DL286" s="479">
        <f t="shared" si="215"/>
        <v>0</v>
      </c>
      <c r="DQ286" s="169">
        <f t="shared" si="255"/>
        <v>0</v>
      </c>
      <c r="DR286" s="169">
        <f t="shared" si="255"/>
        <v>0</v>
      </c>
      <c r="DS286" s="169">
        <f t="shared" si="255"/>
        <v>0</v>
      </c>
      <c r="DT286" s="169">
        <f t="shared" si="255"/>
        <v>0</v>
      </c>
      <c r="DU286" s="169">
        <f t="shared" si="255"/>
        <v>0</v>
      </c>
      <c r="DV286" s="169">
        <f t="shared" si="255"/>
        <v>0</v>
      </c>
      <c r="DW286" s="169">
        <f t="shared" si="255"/>
        <v>0</v>
      </c>
      <c r="DX286" s="169">
        <f t="shared" si="255"/>
        <v>0</v>
      </c>
      <c r="DY286" s="169">
        <f t="shared" si="255"/>
        <v>0</v>
      </c>
      <c r="DZ286" s="169">
        <f t="shared" si="255"/>
        <v>0</v>
      </c>
      <c r="EA286" s="169">
        <f t="shared" si="255"/>
        <v>0</v>
      </c>
      <c r="EB286" s="169">
        <f t="shared" si="255"/>
        <v>0</v>
      </c>
      <c r="EC286" s="169">
        <f t="shared" si="255"/>
        <v>0</v>
      </c>
      <c r="ED286" s="169">
        <f t="shared" si="255"/>
        <v>0</v>
      </c>
      <c r="EE286" s="169">
        <f t="shared" si="255"/>
        <v>0</v>
      </c>
      <c r="EF286" s="169">
        <f t="shared" si="255"/>
        <v>0</v>
      </c>
      <c r="EG286" s="169">
        <f t="shared" si="252"/>
        <v>0</v>
      </c>
      <c r="EH286" s="169">
        <f t="shared" si="252"/>
        <v>0</v>
      </c>
      <c r="EI286" s="169">
        <f t="shared" si="252"/>
        <v>0</v>
      </c>
      <c r="EJ286" s="169">
        <f t="shared" si="252"/>
        <v>0</v>
      </c>
      <c r="EK286" s="169">
        <f t="shared" si="252"/>
        <v>0</v>
      </c>
      <c r="EL286" s="169">
        <f t="shared" si="252"/>
        <v>0</v>
      </c>
      <c r="EM286" s="169">
        <f t="shared" si="252"/>
        <v>0</v>
      </c>
      <c r="EN286" s="169">
        <f t="shared" si="252"/>
        <v>0</v>
      </c>
      <c r="EP286" s="169">
        <f t="shared" si="256"/>
        <v>0</v>
      </c>
      <c r="EQ286" s="169">
        <f t="shared" si="256"/>
        <v>0</v>
      </c>
      <c r="ER286" s="169">
        <f t="shared" si="256"/>
        <v>0</v>
      </c>
      <c r="ES286" s="169">
        <f t="shared" si="256"/>
        <v>0</v>
      </c>
      <c r="ET286" s="169">
        <f t="shared" si="256"/>
        <v>0</v>
      </c>
      <c r="EU286" s="169">
        <f t="shared" si="256"/>
        <v>0</v>
      </c>
      <c r="EV286" s="169">
        <f t="shared" si="256"/>
        <v>0</v>
      </c>
      <c r="EW286" s="169">
        <f t="shared" si="256"/>
        <v>0</v>
      </c>
      <c r="EX286" s="169">
        <f t="shared" si="256"/>
        <v>0</v>
      </c>
      <c r="EY286" s="169">
        <f t="shared" si="256"/>
        <v>0</v>
      </c>
      <c r="EZ286" s="169">
        <f t="shared" si="256"/>
        <v>0</v>
      </c>
      <c r="FA286" s="169">
        <f t="shared" si="256"/>
        <v>0</v>
      </c>
      <c r="FB286" s="169">
        <f t="shared" si="256"/>
        <v>0</v>
      </c>
      <c r="FC286" s="169">
        <f t="shared" si="256"/>
        <v>0</v>
      </c>
      <c r="FD286" s="169">
        <f t="shared" si="256"/>
        <v>0</v>
      </c>
      <c r="FE286" s="169">
        <f t="shared" si="256"/>
        <v>0</v>
      </c>
      <c r="FF286" s="169">
        <f t="shared" si="253"/>
        <v>0</v>
      </c>
      <c r="FG286" s="169">
        <f t="shared" si="253"/>
        <v>0</v>
      </c>
      <c r="FH286" s="169">
        <f t="shared" si="253"/>
        <v>0</v>
      </c>
      <c r="FI286" s="169">
        <f t="shared" si="253"/>
        <v>0</v>
      </c>
      <c r="FJ286" s="169">
        <f t="shared" si="253"/>
        <v>0</v>
      </c>
      <c r="FK286" s="169">
        <f t="shared" si="253"/>
        <v>0</v>
      </c>
      <c r="FL286" s="169">
        <f t="shared" si="253"/>
        <v>0</v>
      </c>
      <c r="FM286" s="169">
        <f t="shared" si="253"/>
        <v>0</v>
      </c>
      <c r="FO286" s="169">
        <f t="shared" si="257"/>
        <v>0</v>
      </c>
      <c r="FP286" s="169">
        <f t="shared" si="257"/>
        <v>0</v>
      </c>
      <c r="FQ286" s="169">
        <f t="shared" si="257"/>
        <v>0</v>
      </c>
      <c r="FR286" s="169">
        <f t="shared" si="257"/>
        <v>0</v>
      </c>
      <c r="FS286" s="169">
        <f t="shared" si="257"/>
        <v>0</v>
      </c>
      <c r="FT286" s="169">
        <f t="shared" si="257"/>
        <v>0</v>
      </c>
      <c r="FU286" s="169">
        <f t="shared" si="257"/>
        <v>0</v>
      </c>
      <c r="FV286" s="169">
        <f t="shared" si="257"/>
        <v>0</v>
      </c>
      <c r="FW286" s="169">
        <f t="shared" si="257"/>
        <v>0</v>
      </c>
      <c r="FX286" s="169">
        <f t="shared" si="257"/>
        <v>0</v>
      </c>
      <c r="FY286" s="169">
        <f t="shared" si="257"/>
        <v>0</v>
      </c>
      <c r="FZ286" s="169">
        <f t="shared" si="257"/>
        <v>0</v>
      </c>
      <c r="GA286" s="169">
        <f t="shared" si="257"/>
        <v>0</v>
      </c>
      <c r="GB286" s="169">
        <f t="shared" si="257"/>
        <v>0</v>
      </c>
      <c r="GC286" s="169">
        <f t="shared" si="257"/>
        <v>0</v>
      </c>
      <c r="GD286" s="169">
        <f t="shared" si="257"/>
        <v>0</v>
      </c>
      <c r="GE286" s="169">
        <f t="shared" si="254"/>
        <v>0</v>
      </c>
      <c r="GF286" s="169">
        <f t="shared" si="254"/>
        <v>0</v>
      </c>
      <c r="GG286" s="169">
        <f t="shared" si="254"/>
        <v>0</v>
      </c>
      <c r="GH286" s="169">
        <f t="shared" si="254"/>
        <v>0</v>
      </c>
      <c r="GI286" s="169">
        <f t="shared" si="254"/>
        <v>0</v>
      </c>
      <c r="GJ286" s="169">
        <f t="shared" si="254"/>
        <v>0</v>
      </c>
      <c r="GK286" s="169">
        <f t="shared" si="254"/>
        <v>0</v>
      </c>
      <c r="GL286" s="169">
        <f t="shared" si="254"/>
        <v>0</v>
      </c>
    </row>
    <row r="287" spans="1:194" s="169" customFormat="1" ht="15" hidden="1">
      <c r="A287" s="499"/>
      <c r="B287" s="499"/>
      <c r="D287" s="622"/>
      <c r="E287" s="450"/>
      <c r="F287" s="450"/>
      <c r="G287" s="450"/>
      <c r="H287" s="500"/>
      <c r="I287" s="452"/>
      <c r="J287" s="453"/>
      <c r="K287" s="453"/>
      <c r="L287" s="450"/>
      <c r="M287" s="450"/>
      <c r="N287" s="454"/>
      <c r="O287" s="455">
        <f t="shared" si="225"/>
        <v>0</v>
      </c>
      <c r="P287" s="456"/>
      <c r="Q287" s="457">
        <f t="shared" si="226"/>
        <v>0</v>
      </c>
      <c r="R287" s="457">
        <f t="shared" si="227"/>
        <v>0</v>
      </c>
      <c r="S287" s="458" t="e">
        <f>#REF!</f>
        <v>#REF!</v>
      </c>
      <c r="T287" s="458">
        <v>378</v>
      </c>
      <c r="U287" s="458" t="e">
        <f t="shared" si="228"/>
        <v>#REF!</v>
      </c>
      <c r="V287" s="459"/>
      <c r="W287" s="459"/>
      <c r="X287" s="460">
        <f t="shared" si="229"/>
        <v>0</v>
      </c>
      <c r="Y287" s="461">
        <f t="shared" si="232"/>
        <v>0</v>
      </c>
      <c r="Z287" s="510"/>
      <c r="AA287" s="463"/>
      <c r="AB287" s="464"/>
      <c r="AC287" s="464"/>
      <c r="AD287" s="464"/>
      <c r="AE287" s="465"/>
      <c r="AF287" s="466">
        <f t="shared" si="233"/>
        <v>0</v>
      </c>
      <c r="AG287" s="488"/>
      <c r="AH287" s="469"/>
      <c r="AI287" s="469"/>
      <c r="AJ287" s="469"/>
      <c r="AK287" s="469"/>
      <c r="AL287" s="469"/>
      <c r="AM287" s="469"/>
      <c r="AN287" s="469"/>
      <c r="AO287" s="471">
        <f t="shared" si="234"/>
        <v>0</v>
      </c>
      <c r="AP287" s="497"/>
      <c r="AQ287" s="496"/>
      <c r="AR287" s="496"/>
      <c r="AS287" s="496"/>
      <c r="AT287" s="514"/>
      <c r="AU287" s="469"/>
      <c r="AV287" s="469"/>
      <c r="AW287" s="475"/>
      <c r="AX287" s="471">
        <f t="shared" si="235"/>
        <v>0</v>
      </c>
      <c r="AY287" s="497"/>
      <c r="AZ287" s="469"/>
      <c r="BA287" s="469"/>
      <c r="BB287" s="478"/>
      <c r="BC287" s="469"/>
      <c r="BD287" s="469"/>
      <c r="BE287" s="469"/>
      <c r="BF287" s="475"/>
      <c r="BG287" s="479">
        <f t="shared" si="213"/>
        <v>0</v>
      </c>
      <c r="BH287" s="480"/>
      <c r="BI287" s="481"/>
      <c r="BJ287" s="481"/>
      <c r="BK287" s="481"/>
      <c r="BL287" s="482"/>
      <c r="BM287" s="481"/>
      <c r="BN287" s="481"/>
      <c r="BO287" s="483"/>
      <c r="BP287" s="482">
        <f t="shared" si="251"/>
        <v>0</v>
      </c>
      <c r="BQ287" s="479">
        <f t="shared" si="214"/>
        <v>0</v>
      </c>
      <c r="BR287" s="480"/>
      <c r="BS287" s="481"/>
      <c r="BT287" s="481"/>
      <c r="BU287" s="481"/>
      <c r="BV287" s="482" t="str">
        <f t="shared" si="206"/>
        <v/>
      </c>
      <c r="BW287" s="481"/>
      <c r="BX287" s="481"/>
      <c r="BY287" s="483"/>
      <c r="BZ287" s="482">
        <f t="shared" si="219"/>
        <v>0</v>
      </c>
      <c r="CA287" s="479">
        <f t="shared" si="236"/>
        <v>0</v>
      </c>
      <c r="CB287" s="638"/>
      <c r="CC287" s="469"/>
      <c r="CD287" s="469"/>
      <c r="CE287" s="469"/>
      <c r="CF287" s="469"/>
      <c r="CG287" s="481"/>
      <c r="CH287" s="481"/>
      <c r="CI287" s="469"/>
      <c r="CJ287" s="485">
        <f t="shared" si="237"/>
        <v>0</v>
      </c>
      <c r="CK287" s="486">
        <f t="shared" si="230"/>
        <v>0</v>
      </c>
      <c r="CL287" s="479">
        <f t="shared" si="238"/>
        <v>0</v>
      </c>
      <c r="CM287" s="487"/>
      <c r="CN287" s="469"/>
      <c r="CO287" s="469"/>
      <c r="CP287" s="469"/>
      <c r="CQ287" s="469"/>
      <c r="CR287" s="469"/>
      <c r="CS287" s="485">
        <f t="shared" si="239"/>
        <v>0</v>
      </c>
      <c r="CT287" s="488"/>
      <c r="CU287" s="469"/>
      <c r="CV287" s="469"/>
      <c r="CW287" s="469"/>
      <c r="CX287" s="489"/>
      <c r="CY287" s="490"/>
      <c r="CZ287" s="491">
        <f t="shared" si="240"/>
        <v>0</v>
      </c>
      <c r="DA287" s="491">
        <f t="shared" si="220"/>
        <v>0</v>
      </c>
      <c r="DB287" s="491">
        <f t="shared" si="248"/>
        <v>0</v>
      </c>
      <c r="DC287" s="493">
        <f t="shared" si="221"/>
        <v>0</v>
      </c>
      <c r="DD287" s="494">
        <f t="shared" si="210"/>
        <v>0</v>
      </c>
      <c r="DE287" s="494">
        <f t="shared" si="209"/>
        <v>0</v>
      </c>
      <c r="DF287" s="494">
        <f t="shared" si="201"/>
        <v>0</v>
      </c>
      <c r="DG287" s="494">
        <f t="shared" si="222"/>
        <v>0</v>
      </c>
      <c r="DH287" s="494">
        <f t="shared" si="223"/>
        <v>0</v>
      </c>
      <c r="DI287" s="494">
        <f t="shared" si="202"/>
        <v>0</v>
      </c>
      <c r="DJ287" s="494">
        <f t="shared" si="224"/>
        <v>0</v>
      </c>
      <c r="DK287" s="494">
        <f t="shared" si="231"/>
        <v>0</v>
      </c>
      <c r="DL287" s="479">
        <f t="shared" si="215"/>
        <v>0</v>
      </c>
      <c r="DQ287" s="169">
        <f t="shared" si="255"/>
        <v>0</v>
      </c>
      <c r="DR287" s="169">
        <f t="shared" si="255"/>
        <v>0</v>
      </c>
      <c r="DS287" s="169">
        <f t="shared" si="255"/>
        <v>0</v>
      </c>
      <c r="DT287" s="169">
        <f t="shared" si="255"/>
        <v>0</v>
      </c>
      <c r="DU287" s="169">
        <f t="shared" si="255"/>
        <v>0</v>
      </c>
      <c r="DV287" s="169">
        <f t="shared" si="255"/>
        <v>0</v>
      </c>
      <c r="DW287" s="169">
        <f t="shared" si="255"/>
        <v>0</v>
      </c>
      <c r="DX287" s="169">
        <f t="shared" si="255"/>
        <v>0</v>
      </c>
      <c r="DY287" s="169">
        <f t="shared" si="255"/>
        <v>0</v>
      </c>
      <c r="DZ287" s="169">
        <f t="shared" si="255"/>
        <v>0</v>
      </c>
      <c r="EA287" s="169">
        <f t="shared" si="255"/>
        <v>0</v>
      </c>
      <c r="EB287" s="169">
        <f t="shared" si="255"/>
        <v>0</v>
      </c>
      <c r="EC287" s="169">
        <f t="shared" si="255"/>
        <v>0</v>
      </c>
      <c r="ED287" s="169">
        <f t="shared" si="255"/>
        <v>0</v>
      </c>
      <c r="EE287" s="169">
        <f t="shared" si="255"/>
        <v>0</v>
      </c>
      <c r="EF287" s="169">
        <f t="shared" si="255"/>
        <v>0</v>
      </c>
      <c r="EG287" s="169">
        <f t="shared" si="252"/>
        <v>0</v>
      </c>
      <c r="EH287" s="169">
        <f t="shared" si="252"/>
        <v>0</v>
      </c>
      <c r="EI287" s="169">
        <f t="shared" si="252"/>
        <v>0</v>
      </c>
      <c r="EJ287" s="169">
        <f t="shared" si="252"/>
        <v>0</v>
      </c>
      <c r="EK287" s="169">
        <f t="shared" si="252"/>
        <v>0</v>
      </c>
      <c r="EL287" s="169">
        <f t="shared" si="252"/>
        <v>0</v>
      </c>
      <c r="EM287" s="169">
        <f t="shared" si="252"/>
        <v>0</v>
      </c>
      <c r="EN287" s="169">
        <f t="shared" si="252"/>
        <v>0</v>
      </c>
      <c r="EP287" s="169">
        <f t="shared" si="256"/>
        <v>0</v>
      </c>
      <c r="EQ287" s="169">
        <f t="shared" si="256"/>
        <v>0</v>
      </c>
      <c r="ER287" s="169">
        <f t="shared" si="256"/>
        <v>0</v>
      </c>
      <c r="ES287" s="169">
        <f t="shared" si="256"/>
        <v>0</v>
      </c>
      <c r="ET287" s="169">
        <f t="shared" si="256"/>
        <v>0</v>
      </c>
      <c r="EU287" s="169">
        <f t="shared" si="256"/>
        <v>0</v>
      </c>
      <c r="EV287" s="169">
        <f t="shared" si="256"/>
        <v>0</v>
      </c>
      <c r="EW287" s="169">
        <f t="shared" si="256"/>
        <v>0</v>
      </c>
      <c r="EX287" s="169">
        <f t="shared" si="256"/>
        <v>0</v>
      </c>
      <c r="EY287" s="169">
        <f t="shared" si="256"/>
        <v>0</v>
      </c>
      <c r="EZ287" s="169">
        <f t="shared" si="256"/>
        <v>0</v>
      </c>
      <c r="FA287" s="169">
        <f t="shared" si="256"/>
        <v>0</v>
      </c>
      <c r="FB287" s="169">
        <f t="shared" si="256"/>
        <v>0</v>
      </c>
      <c r="FC287" s="169">
        <f t="shared" si="256"/>
        <v>0</v>
      </c>
      <c r="FD287" s="169">
        <f t="shared" si="256"/>
        <v>0</v>
      </c>
      <c r="FE287" s="169">
        <f t="shared" si="256"/>
        <v>0</v>
      </c>
      <c r="FF287" s="169">
        <f t="shared" si="253"/>
        <v>0</v>
      </c>
      <c r="FG287" s="169">
        <f t="shared" si="253"/>
        <v>0</v>
      </c>
      <c r="FH287" s="169">
        <f t="shared" si="253"/>
        <v>0</v>
      </c>
      <c r="FI287" s="169">
        <f t="shared" si="253"/>
        <v>0</v>
      </c>
      <c r="FJ287" s="169">
        <f t="shared" si="253"/>
        <v>0</v>
      </c>
      <c r="FK287" s="169">
        <f t="shared" si="253"/>
        <v>0</v>
      </c>
      <c r="FL287" s="169">
        <f t="shared" si="253"/>
        <v>0</v>
      </c>
      <c r="FM287" s="169">
        <f t="shared" si="253"/>
        <v>0</v>
      </c>
      <c r="FO287" s="169">
        <f t="shared" si="257"/>
        <v>0</v>
      </c>
      <c r="FP287" s="169">
        <f t="shared" si="257"/>
        <v>0</v>
      </c>
      <c r="FQ287" s="169">
        <f t="shared" si="257"/>
        <v>0</v>
      </c>
      <c r="FR287" s="169">
        <f t="shared" si="257"/>
        <v>0</v>
      </c>
      <c r="FS287" s="169">
        <f t="shared" si="257"/>
        <v>0</v>
      </c>
      <c r="FT287" s="169">
        <f t="shared" si="257"/>
        <v>0</v>
      </c>
      <c r="FU287" s="169">
        <f t="shared" si="257"/>
        <v>0</v>
      </c>
      <c r="FV287" s="169">
        <f t="shared" si="257"/>
        <v>0</v>
      </c>
      <c r="FW287" s="169">
        <f t="shared" si="257"/>
        <v>0</v>
      </c>
      <c r="FX287" s="169">
        <f t="shared" si="257"/>
        <v>0</v>
      </c>
      <c r="FY287" s="169">
        <f t="shared" si="257"/>
        <v>0</v>
      </c>
      <c r="FZ287" s="169">
        <f t="shared" si="257"/>
        <v>0</v>
      </c>
      <c r="GA287" s="169">
        <f t="shared" si="257"/>
        <v>0</v>
      </c>
      <c r="GB287" s="169">
        <f t="shared" si="257"/>
        <v>0</v>
      </c>
      <c r="GC287" s="169">
        <f t="shared" si="257"/>
        <v>0</v>
      </c>
      <c r="GD287" s="169">
        <f t="shared" si="257"/>
        <v>0</v>
      </c>
      <c r="GE287" s="169">
        <f t="shared" si="254"/>
        <v>0</v>
      </c>
      <c r="GF287" s="169">
        <f t="shared" si="254"/>
        <v>0</v>
      </c>
      <c r="GG287" s="169">
        <f t="shared" si="254"/>
        <v>0</v>
      </c>
      <c r="GH287" s="169">
        <f t="shared" si="254"/>
        <v>0</v>
      </c>
      <c r="GI287" s="169">
        <f t="shared" si="254"/>
        <v>0</v>
      </c>
      <c r="GJ287" s="169">
        <f t="shared" si="254"/>
        <v>0</v>
      </c>
      <c r="GK287" s="169">
        <f t="shared" si="254"/>
        <v>0</v>
      </c>
      <c r="GL287" s="169">
        <f t="shared" si="254"/>
        <v>0</v>
      </c>
    </row>
    <row r="288" spans="1:194" s="169" customFormat="1" ht="15" hidden="1">
      <c r="A288" s="499"/>
      <c r="B288" s="499"/>
      <c r="D288" s="622"/>
      <c r="E288" s="450"/>
      <c r="F288" s="450"/>
      <c r="G288" s="450"/>
      <c r="H288" s="500"/>
      <c r="I288" s="452"/>
      <c r="J288" s="453"/>
      <c r="K288" s="453"/>
      <c r="L288" s="450"/>
      <c r="M288" s="450"/>
      <c r="N288" s="454"/>
      <c r="O288" s="455">
        <f t="shared" si="225"/>
        <v>0</v>
      </c>
      <c r="P288" s="456"/>
      <c r="Q288" s="457">
        <f t="shared" si="226"/>
        <v>0</v>
      </c>
      <c r="R288" s="457">
        <f t="shared" si="227"/>
        <v>0</v>
      </c>
      <c r="S288" s="458" t="e">
        <f>#REF!</f>
        <v>#REF!</v>
      </c>
      <c r="T288" s="458">
        <v>379</v>
      </c>
      <c r="U288" s="458" t="e">
        <f t="shared" si="228"/>
        <v>#REF!</v>
      </c>
      <c r="V288" s="459"/>
      <c r="W288" s="459"/>
      <c r="X288" s="460">
        <f t="shared" si="229"/>
        <v>0</v>
      </c>
      <c r="Y288" s="461">
        <f t="shared" si="232"/>
        <v>0</v>
      </c>
      <c r="Z288" s="510"/>
      <c r="AA288" s="463"/>
      <c r="AB288" s="464"/>
      <c r="AC288" s="464"/>
      <c r="AD288" s="464"/>
      <c r="AE288" s="465"/>
      <c r="AF288" s="466">
        <f t="shared" si="233"/>
        <v>0</v>
      </c>
      <c r="AG288" s="488"/>
      <c r="AH288" s="469"/>
      <c r="AI288" s="469"/>
      <c r="AJ288" s="469"/>
      <c r="AK288" s="469"/>
      <c r="AL288" s="469"/>
      <c r="AM288" s="469"/>
      <c r="AN288" s="469"/>
      <c r="AO288" s="471">
        <f t="shared" si="234"/>
        <v>0</v>
      </c>
      <c r="AP288" s="497"/>
      <c r="AQ288" s="496"/>
      <c r="AR288" s="496"/>
      <c r="AS288" s="496"/>
      <c r="AT288" s="514"/>
      <c r="AU288" s="469"/>
      <c r="AV288" s="469"/>
      <c r="AW288" s="475"/>
      <c r="AX288" s="471">
        <f t="shared" si="235"/>
        <v>0</v>
      </c>
      <c r="AY288" s="497"/>
      <c r="AZ288" s="469"/>
      <c r="BA288" s="469"/>
      <c r="BB288" s="478"/>
      <c r="BC288" s="469"/>
      <c r="BD288" s="469"/>
      <c r="BE288" s="469"/>
      <c r="BF288" s="475"/>
      <c r="BG288" s="479">
        <f t="shared" si="213"/>
        <v>0</v>
      </c>
      <c r="BH288" s="480"/>
      <c r="BI288" s="481"/>
      <c r="BJ288" s="481"/>
      <c r="BK288" s="481"/>
      <c r="BL288" s="482"/>
      <c r="BM288" s="481"/>
      <c r="BN288" s="481"/>
      <c r="BO288" s="483"/>
      <c r="BP288" s="482">
        <f t="shared" si="251"/>
        <v>0</v>
      </c>
      <c r="BQ288" s="479">
        <f t="shared" si="214"/>
        <v>0</v>
      </c>
      <c r="BR288" s="480"/>
      <c r="BS288" s="481"/>
      <c r="BT288" s="481"/>
      <c r="BU288" s="481"/>
      <c r="BV288" s="482" t="str">
        <f t="shared" si="206"/>
        <v/>
      </c>
      <c r="BW288" s="481"/>
      <c r="BX288" s="481"/>
      <c r="BY288" s="483"/>
      <c r="BZ288" s="482">
        <f t="shared" si="219"/>
        <v>0</v>
      </c>
      <c r="CA288" s="479">
        <f t="shared" si="236"/>
        <v>0</v>
      </c>
      <c r="CB288" s="638"/>
      <c r="CC288" s="469"/>
      <c r="CD288" s="469"/>
      <c r="CE288" s="469"/>
      <c r="CF288" s="469"/>
      <c r="CG288" s="481"/>
      <c r="CH288" s="481"/>
      <c r="CI288" s="469"/>
      <c r="CJ288" s="485">
        <f t="shared" si="237"/>
        <v>0</v>
      </c>
      <c r="CK288" s="486">
        <f t="shared" si="230"/>
        <v>0</v>
      </c>
      <c r="CL288" s="479">
        <f t="shared" si="238"/>
        <v>0</v>
      </c>
      <c r="CM288" s="487"/>
      <c r="CN288" s="469"/>
      <c r="CO288" s="469"/>
      <c r="CP288" s="469"/>
      <c r="CQ288" s="469"/>
      <c r="CR288" s="469"/>
      <c r="CS288" s="485">
        <f t="shared" si="239"/>
        <v>0</v>
      </c>
      <c r="CT288" s="488"/>
      <c r="CU288" s="469"/>
      <c r="CV288" s="469"/>
      <c r="CW288" s="469"/>
      <c r="CX288" s="489"/>
      <c r="CY288" s="490"/>
      <c r="CZ288" s="491">
        <f t="shared" si="240"/>
        <v>0</v>
      </c>
      <c r="DA288" s="491">
        <f t="shared" si="220"/>
        <v>0</v>
      </c>
      <c r="DB288" s="491">
        <f t="shared" si="248"/>
        <v>0</v>
      </c>
      <c r="DC288" s="493">
        <f t="shared" si="221"/>
        <v>0</v>
      </c>
      <c r="DD288" s="494">
        <f t="shared" si="210"/>
        <v>0</v>
      </c>
      <c r="DE288" s="494">
        <f t="shared" si="209"/>
        <v>0</v>
      </c>
      <c r="DF288" s="494">
        <f t="shared" ref="DF288:DF328" si="258">SUM(DC288:DE288)</f>
        <v>0</v>
      </c>
      <c r="DG288" s="494">
        <f t="shared" si="222"/>
        <v>0</v>
      </c>
      <c r="DH288" s="494">
        <f t="shared" si="223"/>
        <v>0</v>
      </c>
      <c r="DI288" s="494">
        <f t="shared" ref="DI288:DI328" si="259">SUM(DG288:DH288)</f>
        <v>0</v>
      </c>
      <c r="DJ288" s="494">
        <f t="shared" si="224"/>
        <v>0</v>
      </c>
      <c r="DK288" s="494">
        <f t="shared" si="231"/>
        <v>0</v>
      </c>
      <c r="DL288" s="479">
        <f t="shared" si="215"/>
        <v>0</v>
      </c>
      <c r="DQ288" s="169">
        <f t="shared" si="255"/>
        <v>0</v>
      </c>
      <c r="DR288" s="169">
        <f t="shared" si="255"/>
        <v>0</v>
      </c>
      <c r="DS288" s="169">
        <f t="shared" si="255"/>
        <v>0</v>
      </c>
      <c r="DT288" s="169">
        <f t="shared" si="255"/>
        <v>0</v>
      </c>
      <c r="DU288" s="169">
        <f t="shared" si="255"/>
        <v>0</v>
      </c>
      <c r="DV288" s="169">
        <f t="shared" si="255"/>
        <v>0</v>
      </c>
      <c r="DW288" s="169">
        <f t="shared" si="255"/>
        <v>0</v>
      </c>
      <c r="DX288" s="169">
        <f t="shared" si="255"/>
        <v>0</v>
      </c>
      <c r="DY288" s="169">
        <f t="shared" si="255"/>
        <v>0</v>
      </c>
      <c r="DZ288" s="169">
        <f t="shared" si="255"/>
        <v>0</v>
      </c>
      <c r="EA288" s="169">
        <f t="shared" si="255"/>
        <v>0</v>
      </c>
      <c r="EB288" s="169">
        <f t="shared" si="255"/>
        <v>0</v>
      </c>
      <c r="EC288" s="169">
        <f t="shared" si="255"/>
        <v>0</v>
      </c>
      <c r="ED288" s="169">
        <f t="shared" si="255"/>
        <v>0</v>
      </c>
      <c r="EE288" s="169">
        <f t="shared" si="255"/>
        <v>0</v>
      </c>
      <c r="EF288" s="169">
        <f t="shared" si="255"/>
        <v>0</v>
      </c>
      <c r="EG288" s="169">
        <f t="shared" si="252"/>
        <v>0</v>
      </c>
      <c r="EH288" s="169">
        <f t="shared" si="252"/>
        <v>0</v>
      </c>
      <c r="EI288" s="169">
        <f t="shared" si="252"/>
        <v>0</v>
      </c>
      <c r="EJ288" s="169">
        <f t="shared" si="252"/>
        <v>0</v>
      </c>
      <c r="EK288" s="169">
        <f t="shared" si="252"/>
        <v>0</v>
      </c>
      <c r="EL288" s="169">
        <f t="shared" si="252"/>
        <v>0</v>
      </c>
      <c r="EM288" s="169">
        <f t="shared" si="252"/>
        <v>0</v>
      </c>
      <c r="EN288" s="169">
        <f t="shared" si="252"/>
        <v>0</v>
      </c>
      <c r="EP288" s="169">
        <f t="shared" si="256"/>
        <v>0</v>
      </c>
      <c r="EQ288" s="169">
        <f t="shared" si="256"/>
        <v>0</v>
      </c>
      <c r="ER288" s="169">
        <f t="shared" si="256"/>
        <v>0</v>
      </c>
      <c r="ES288" s="169">
        <f t="shared" si="256"/>
        <v>0</v>
      </c>
      <c r="ET288" s="169">
        <f t="shared" si="256"/>
        <v>0</v>
      </c>
      <c r="EU288" s="169">
        <f t="shared" si="256"/>
        <v>0</v>
      </c>
      <c r="EV288" s="169">
        <f t="shared" si="256"/>
        <v>0</v>
      </c>
      <c r="EW288" s="169">
        <f t="shared" si="256"/>
        <v>0</v>
      </c>
      <c r="EX288" s="169">
        <f t="shared" si="256"/>
        <v>0</v>
      </c>
      <c r="EY288" s="169">
        <f t="shared" si="256"/>
        <v>0</v>
      </c>
      <c r="EZ288" s="169">
        <f t="shared" si="256"/>
        <v>0</v>
      </c>
      <c r="FA288" s="169">
        <f t="shared" si="256"/>
        <v>0</v>
      </c>
      <c r="FB288" s="169">
        <f t="shared" si="256"/>
        <v>0</v>
      </c>
      <c r="FC288" s="169">
        <f t="shared" si="256"/>
        <v>0</v>
      </c>
      <c r="FD288" s="169">
        <f t="shared" si="256"/>
        <v>0</v>
      </c>
      <c r="FE288" s="169">
        <f t="shared" si="256"/>
        <v>0</v>
      </c>
      <c r="FF288" s="169">
        <f t="shared" si="253"/>
        <v>0</v>
      </c>
      <c r="FG288" s="169">
        <f t="shared" si="253"/>
        <v>0</v>
      </c>
      <c r="FH288" s="169">
        <f t="shared" si="253"/>
        <v>0</v>
      </c>
      <c r="FI288" s="169">
        <f t="shared" si="253"/>
        <v>0</v>
      </c>
      <c r="FJ288" s="169">
        <f t="shared" si="253"/>
        <v>0</v>
      </c>
      <c r="FK288" s="169">
        <f t="shared" si="253"/>
        <v>0</v>
      </c>
      <c r="FL288" s="169">
        <f t="shared" si="253"/>
        <v>0</v>
      </c>
      <c r="FM288" s="169">
        <f t="shared" si="253"/>
        <v>0</v>
      </c>
      <c r="FO288" s="169">
        <f t="shared" si="257"/>
        <v>0</v>
      </c>
      <c r="FP288" s="169">
        <f t="shared" si="257"/>
        <v>0</v>
      </c>
      <c r="FQ288" s="169">
        <f t="shared" si="257"/>
        <v>0</v>
      </c>
      <c r="FR288" s="169">
        <f t="shared" si="257"/>
        <v>0</v>
      </c>
      <c r="FS288" s="169">
        <f t="shared" si="257"/>
        <v>0</v>
      </c>
      <c r="FT288" s="169">
        <f t="shared" si="257"/>
        <v>0</v>
      </c>
      <c r="FU288" s="169">
        <f t="shared" si="257"/>
        <v>0</v>
      </c>
      <c r="FV288" s="169">
        <f t="shared" si="257"/>
        <v>0</v>
      </c>
      <c r="FW288" s="169">
        <f t="shared" si="257"/>
        <v>0</v>
      </c>
      <c r="FX288" s="169">
        <f t="shared" si="257"/>
        <v>0</v>
      </c>
      <c r="FY288" s="169">
        <f t="shared" si="257"/>
        <v>0</v>
      </c>
      <c r="FZ288" s="169">
        <f t="shared" si="257"/>
        <v>0</v>
      </c>
      <c r="GA288" s="169">
        <f t="shared" si="257"/>
        <v>0</v>
      </c>
      <c r="GB288" s="169">
        <f t="shared" si="257"/>
        <v>0</v>
      </c>
      <c r="GC288" s="169">
        <f t="shared" si="257"/>
        <v>0</v>
      </c>
      <c r="GD288" s="169">
        <f t="shared" si="257"/>
        <v>0</v>
      </c>
      <c r="GE288" s="169">
        <f t="shared" si="254"/>
        <v>0</v>
      </c>
      <c r="GF288" s="169">
        <f t="shared" si="254"/>
        <v>0</v>
      </c>
      <c r="GG288" s="169">
        <f t="shared" si="254"/>
        <v>0</v>
      </c>
      <c r="GH288" s="169">
        <f t="shared" si="254"/>
        <v>0</v>
      </c>
      <c r="GI288" s="169">
        <f t="shared" si="254"/>
        <v>0</v>
      </c>
      <c r="GJ288" s="169">
        <f t="shared" si="254"/>
        <v>0</v>
      </c>
      <c r="GK288" s="169">
        <f t="shared" si="254"/>
        <v>0</v>
      </c>
      <c r="GL288" s="169">
        <f t="shared" si="254"/>
        <v>0</v>
      </c>
    </row>
    <row r="289" spans="1:194" s="169" customFormat="1" ht="15" hidden="1">
      <c r="A289" s="499"/>
      <c r="B289" s="499"/>
      <c r="D289" s="622"/>
      <c r="E289" s="450"/>
      <c r="F289" s="450"/>
      <c r="G289" s="450"/>
      <c r="H289" s="500"/>
      <c r="I289" s="452"/>
      <c r="J289" s="453"/>
      <c r="K289" s="453"/>
      <c r="L289" s="450"/>
      <c r="M289" s="450"/>
      <c r="N289" s="454"/>
      <c r="O289" s="455">
        <f t="shared" si="225"/>
        <v>0</v>
      </c>
      <c r="P289" s="456"/>
      <c r="Q289" s="457">
        <f t="shared" si="226"/>
        <v>0</v>
      </c>
      <c r="R289" s="457">
        <f t="shared" si="227"/>
        <v>0</v>
      </c>
      <c r="S289" s="458" t="e">
        <f>#REF!</f>
        <v>#REF!</v>
      </c>
      <c r="T289" s="458">
        <v>380</v>
      </c>
      <c r="U289" s="458" t="e">
        <f t="shared" si="228"/>
        <v>#REF!</v>
      </c>
      <c r="V289" s="459"/>
      <c r="W289" s="459"/>
      <c r="X289" s="460">
        <f t="shared" si="229"/>
        <v>0</v>
      </c>
      <c r="Y289" s="461">
        <f t="shared" si="232"/>
        <v>0</v>
      </c>
      <c r="Z289" s="510"/>
      <c r="AA289" s="463"/>
      <c r="AB289" s="464"/>
      <c r="AC289" s="464"/>
      <c r="AD289" s="464"/>
      <c r="AE289" s="465"/>
      <c r="AF289" s="466">
        <f t="shared" si="233"/>
        <v>0</v>
      </c>
      <c r="AG289" s="488"/>
      <c r="AH289" s="469"/>
      <c r="AI289" s="469"/>
      <c r="AJ289" s="469"/>
      <c r="AK289" s="469"/>
      <c r="AL289" s="469"/>
      <c r="AM289" s="469"/>
      <c r="AN289" s="469"/>
      <c r="AO289" s="471">
        <f t="shared" si="234"/>
        <v>0</v>
      </c>
      <c r="AP289" s="497"/>
      <c r="AQ289" s="496"/>
      <c r="AR289" s="496"/>
      <c r="AS289" s="496"/>
      <c r="AT289" s="514"/>
      <c r="AU289" s="469"/>
      <c r="AV289" s="469"/>
      <c r="AW289" s="475"/>
      <c r="AX289" s="471">
        <f t="shared" si="235"/>
        <v>0</v>
      </c>
      <c r="AY289" s="497"/>
      <c r="AZ289" s="469"/>
      <c r="BA289" s="469"/>
      <c r="BB289" s="478"/>
      <c r="BC289" s="469"/>
      <c r="BD289" s="469"/>
      <c r="BE289" s="469"/>
      <c r="BF289" s="475"/>
      <c r="BG289" s="479">
        <f t="shared" si="213"/>
        <v>0</v>
      </c>
      <c r="BH289" s="480"/>
      <c r="BI289" s="481"/>
      <c r="BJ289" s="481"/>
      <c r="BK289" s="481"/>
      <c r="BL289" s="482"/>
      <c r="BM289" s="481"/>
      <c r="BN289" s="481"/>
      <c r="BO289" s="483"/>
      <c r="BP289" s="482">
        <f t="shared" si="251"/>
        <v>0</v>
      </c>
      <c r="BQ289" s="479">
        <f t="shared" si="214"/>
        <v>0</v>
      </c>
      <c r="BR289" s="480"/>
      <c r="BS289" s="481"/>
      <c r="BT289" s="481"/>
      <c r="BU289" s="481"/>
      <c r="BV289" s="482" t="str">
        <f t="shared" si="206"/>
        <v/>
      </c>
      <c r="BW289" s="481"/>
      <c r="BX289" s="481"/>
      <c r="BY289" s="483"/>
      <c r="BZ289" s="482">
        <f t="shared" si="219"/>
        <v>0</v>
      </c>
      <c r="CA289" s="479">
        <f t="shared" si="236"/>
        <v>0</v>
      </c>
      <c r="CB289" s="638"/>
      <c r="CC289" s="469"/>
      <c r="CD289" s="469"/>
      <c r="CE289" s="469"/>
      <c r="CF289" s="469"/>
      <c r="CG289" s="481"/>
      <c r="CH289" s="481"/>
      <c r="CI289" s="469"/>
      <c r="CJ289" s="485">
        <f t="shared" si="237"/>
        <v>0</v>
      </c>
      <c r="CK289" s="486">
        <f t="shared" si="230"/>
        <v>0</v>
      </c>
      <c r="CL289" s="479">
        <f t="shared" si="238"/>
        <v>0</v>
      </c>
      <c r="CM289" s="487"/>
      <c r="CN289" s="469"/>
      <c r="CO289" s="469"/>
      <c r="CP289" s="469"/>
      <c r="CQ289" s="469"/>
      <c r="CR289" s="469"/>
      <c r="CS289" s="485">
        <f t="shared" si="239"/>
        <v>0</v>
      </c>
      <c r="CT289" s="488"/>
      <c r="CU289" s="469"/>
      <c r="CV289" s="469"/>
      <c r="CW289" s="469"/>
      <c r="CX289" s="489"/>
      <c r="CY289" s="490"/>
      <c r="CZ289" s="491">
        <f t="shared" si="240"/>
        <v>0</v>
      </c>
      <c r="DA289" s="491">
        <f t="shared" si="220"/>
        <v>0</v>
      </c>
      <c r="DB289" s="491">
        <f t="shared" si="248"/>
        <v>0</v>
      </c>
      <c r="DC289" s="493">
        <f t="shared" si="221"/>
        <v>0</v>
      </c>
      <c r="DD289" s="494">
        <f t="shared" si="210"/>
        <v>0</v>
      </c>
      <c r="DE289" s="494">
        <f t="shared" si="209"/>
        <v>0</v>
      </c>
      <c r="DF289" s="494">
        <f t="shared" si="258"/>
        <v>0</v>
      </c>
      <c r="DG289" s="494">
        <f t="shared" si="222"/>
        <v>0</v>
      </c>
      <c r="DH289" s="494">
        <f t="shared" si="223"/>
        <v>0</v>
      </c>
      <c r="DI289" s="494">
        <f t="shared" si="259"/>
        <v>0</v>
      </c>
      <c r="DJ289" s="494">
        <f t="shared" si="224"/>
        <v>0</v>
      </c>
      <c r="DK289" s="494">
        <f t="shared" si="231"/>
        <v>0</v>
      </c>
      <c r="DL289" s="479">
        <f t="shared" si="215"/>
        <v>0</v>
      </c>
      <c r="DQ289" s="169">
        <f t="shared" si="255"/>
        <v>0</v>
      </c>
      <c r="DR289" s="169">
        <f t="shared" si="255"/>
        <v>0</v>
      </c>
      <c r="DS289" s="169">
        <f t="shared" si="255"/>
        <v>0</v>
      </c>
      <c r="DT289" s="169">
        <f t="shared" si="255"/>
        <v>0</v>
      </c>
      <c r="DU289" s="169">
        <f t="shared" si="255"/>
        <v>0</v>
      </c>
      <c r="DV289" s="169">
        <f t="shared" si="255"/>
        <v>0</v>
      </c>
      <c r="DW289" s="169">
        <f t="shared" si="255"/>
        <v>0</v>
      </c>
      <c r="DX289" s="169">
        <f t="shared" si="255"/>
        <v>0</v>
      </c>
      <c r="DY289" s="169">
        <f t="shared" si="255"/>
        <v>0</v>
      </c>
      <c r="DZ289" s="169">
        <f t="shared" si="255"/>
        <v>0</v>
      </c>
      <c r="EA289" s="169">
        <f t="shared" si="255"/>
        <v>0</v>
      </c>
      <c r="EB289" s="169">
        <f t="shared" si="255"/>
        <v>0</v>
      </c>
      <c r="EC289" s="169">
        <f t="shared" si="255"/>
        <v>0</v>
      </c>
      <c r="ED289" s="169">
        <f t="shared" si="255"/>
        <v>0</v>
      </c>
      <c r="EE289" s="169">
        <f t="shared" si="255"/>
        <v>0</v>
      </c>
      <c r="EF289" s="169">
        <f t="shared" si="255"/>
        <v>0</v>
      </c>
      <c r="EG289" s="169">
        <f t="shared" si="252"/>
        <v>0</v>
      </c>
      <c r="EH289" s="169">
        <f t="shared" si="252"/>
        <v>0</v>
      </c>
      <c r="EI289" s="169">
        <f t="shared" si="252"/>
        <v>0</v>
      </c>
      <c r="EJ289" s="169">
        <f t="shared" si="252"/>
        <v>0</v>
      </c>
      <c r="EK289" s="169">
        <f t="shared" si="252"/>
        <v>0</v>
      </c>
      <c r="EL289" s="169">
        <f t="shared" si="252"/>
        <v>0</v>
      </c>
      <c r="EM289" s="169">
        <f t="shared" si="252"/>
        <v>0</v>
      </c>
      <c r="EN289" s="169">
        <f t="shared" si="252"/>
        <v>0</v>
      </c>
      <c r="EP289" s="169">
        <f t="shared" si="256"/>
        <v>0</v>
      </c>
      <c r="EQ289" s="169">
        <f t="shared" si="256"/>
        <v>0</v>
      </c>
      <c r="ER289" s="169">
        <f t="shared" si="256"/>
        <v>0</v>
      </c>
      <c r="ES289" s="169">
        <f t="shared" si="256"/>
        <v>0</v>
      </c>
      <c r="ET289" s="169">
        <f t="shared" si="256"/>
        <v>0</v>
      </c>
      <c r="EU289" s="169">
        <f t="shared" si="256"/>
        <v>0</v>
      </c>
      <c r="EV289" s="169">
        <f t="shared" si="256"/>
        <v>0</v>
      </c>
      <c r="EW289" s="169">
        <f t="shared" si="256"/>
        <v>0</v>
      </c>
      <c r="EX289" s="169">
        <f t="shared" si="256"/>
        <v>0</v>
      </c>
      <c r="EY289" s="169">
        <f t="shared" si="256"/>
        <v>0</v>
      </c>
      <c r="EZ289" s="169">
        <f t="shared" si="256"/>
        <v>0</v>
      </c>
      <c r="FA289" s="169">
        <f t="shared" si="256"/>
        <v>0</v>
      </c>
      <c r="FB289" s="169">
        <f t="shared" si="256"/>
        <v>0</v>
      </c>
      <c r="FC289" s="169">
        <f t="shared" si="256"/>
        <v>0</v>
      </c>
      <c r="FD289" s="169">
        <f t="shared" si="256"/>
        <v>0</v>
      </c>
      <c r="FE289" s="169">
        <f t="shared" si="256"/>
        <v>0</v>
      </c>
      <c r="FF289" s="169">
        <f t="shared" si="253"/>
        <v>0</v>
      </c>
      <c r="FG289" s="169">
        <f t="shared" si="253"/>
        <v>0</v>
      </c>
      <c r="FH289" s="169">
        <f t="shared" si="253"/>
        <v>0</v>
      </c>
      <c r="FI289" s="169">
        <f t="shared" si="253"/>
        <v>0</v>
      </c>
      <c r="FJ289" s="169">
        <f t="shared" si="253"/>
        <v>0</v>
      </c>
      <c r="FK289" s="169">
        <f t="shared" si="253"/>
        <v>0</v>
      </c>
      <c r="FL289" s="169">
        <f t="shared" si="253"/>
        <v>0</v>
      </c>
      <c r="FM289" s="169">
        <f t="shared" si="253"/>
        <v>0</v>
      </c>
      <c r="FO289" s="169">
        <f t="shared" si="257"/>
        <v>0</v>
      </c>
      <c r="FP289" s="169">
        <f t="shared" si="257"/>
        <v>0</v>
      </c>
      <c r="FQ289" s="169">
        <f t="shared" si="257"/>
        <v>0</v>
      </c>
      <c r="FR289" s="169">
        <f t="shared" si="257"/>
        <v>0</v>
      </c>
      <c r="FS289" s="169">
        <f t="shared" si="257"/>
        <v>0</v>
      </c>
      <c r="FT289" s="169">
        <f t="shared" si="257"/>
        <v>0</v>
      </c>
      <c r="FU289" s="169">
        <f t="shared" si="257"/>
        <v>0</v>
      </c>
      <c r="FV289" s="169">
        <f t="shared" si="257"/>
        <v>0</v>
      </c>
      <c r="FW289" s="169">
        <f t="shared" si="257"/>
        <v>0</v>
      </c>
      <c r="FX289" s="169">
        <f t="shared" si="257"/>
        <v>0</v>
      </c>
      <c r="FY289" s="169">
        <f t="shared" si="257"/>
        <v>0</v>
      </c>
      <c r="FZ289" s="169">
        <f t="shared" si="257"/>
        <v>0</v>
      </c>
      <c r="GA289" s="169">
        <f t="shared" si="257"/>
        <v>0</v>
      </c>
      <c r="GB289" s="169">
        <f t="shared" si="257"/>
        <v>0</v>
      </c>
      <c r="GC289" s="169">
        <f t="shared" si="257"/>
        <v>0</v>
      </c>
      <c r="GD289" s="169">
        <f t="shared" si="257"/>
        <v>0</v>
      </c>
      <c r="GE289" s="169">
        <f t="shared" si="254"/>
        <v>0</v>
      </c>
      <c r="GF289" s="169">
        <f t="shared" si="254"/>
        <v>0</v>
      </c>
      <c r="GG289" s="169">
        <f t="shared" si="254"/>
        <v>0</v>
      </c>
      <c r="GH289" s="169">
        <f t="shared" si="254"/>
        <v>0</v>
      </c>
      <c r="GI289" s="169">
        <f t="shared" si="254"/>
        <v>0</v>
      </c>
      <c r="GJ289" s="169">
        <f t="shared" si="254"/>
        <v>0</v>
      </c>
      <c r="GK289" s="169">
        <f t="shared" si="254"/>
        <v>0</v>
      </c>
      <c r="GL289" s="169">
        <f t="shared" si="254"/>
        <v>0</v>
      </c>
    </row>
    <row r="290" spans="1:194" s="169" customFormat="1" ht="15" hidden="1">
      <c r="A290" s="499"/>
      <c r="B290" s="499"/>
      <c r="D290" s="622"/>
      <c r="E290" s="450"/>
      <c r="F290" s="450"/>
      <c r="G290" s="450"/>
      <c r="H290" s="500"/>
      <c r="I290" s="452"/>
      <c r="J290" s="453"/>
      <c r="K290" s="453"/>
      <c r="L290" s="450"/>
      <c r="M290" s="450"/>
      <c r="N290" s="454"/>
      <c r="O290" s="455">
        <f t="shared" si="225"/>
        <v>0</v>
      </c>
      <c r="P290" s="456"/>
      <c r="Q290" s="457">
        <f t="shared" si="226"/>
        <v>0</v>
      </c>
      <c r="R290" s="457">
        <f t="shared" si="227"/>
        <v>0</v>
      </c>
      <c r="S290" s="458" t="e">
        <f>#REF!</f>
        <v>#REF!</v>
      </c>
      <c r="T290" s="458">
        <v>381</v>
      </c>
      <c r="U290" s="458" t="e">
        <f t="shared" si="228"/>
        <v>#REF!</v>
      </c>
      <c r="V290" s="459"/>
      <c r="W290" s="459"/>
      <c r="X290" s="460">
        <f t="shared" si="229"/>
        <v>0</v>
      </c>
      <c r="Y290" s="461">
        <f t="shared" si="232"/>
        <v>0</v>
      </c>
      <c r="Z290" s="510"/>
      <c r="AA290" s="463"/>
      <c r="AB290" s="464"/>
      <c r="AC290" s="464"/>
      <c r="AD290" s="464"/>
      <c r="AE290" s="465"/>
      <c r="AF290" s="466">
        <f t="shared" si="233"/>
        <v>0</v>
      </c>
      <c r="AG290" s="488"/>
      <c r="AH290" s="469"/>
      <c r="AI290" s="469"/>
      <c r="AJ290" s="469"/>
      <c r="AK290" s="469"/>
      <c r="AL290" s="469"/>
      <c r="AM290" s="469"/>
      <c r="AN290" s="469"/>
      <c r="AO290" s="471">
        <f t="shared" si="234"/>
        <v>0</v>
      </c>
      <c r="AP290" s="497"/>
      <c r="AQ290" s="496"/>
      <c r="AR290" s="496"/>
      <c r="AS290" s="496"/>
      <c r="AT290" s="514"/>
      <c r="AU290" s="469"/>
      <c r="AV290" s="469"/>
      <c r="AW290" s="475"/>
      <c r="AX290" s="471">
        <f t="shared" si="235"/>
        <v>0</v>
      </c>
      <c r="AY290" s="497"/>
      <c r="AZ290" s="469"/>
      <c r="BA290" s="469"/>
      <c r="BB290" s="478"/>
      <c r="BC290" s="469"/>
      <c r="BD290" s="469"/>
      <c r="BE290" s="469"/>
      <c r="BF290" s="475"/>
      <c r="BG290" s="479">
        <f t="shared" si="213"/>
        <v>0</v>
      </c>
      <c r="BH290" s="480"/>
      <c r="BI290" s="481"/>
      <c r="BJ290" s="481"/>
      <c r="BK290" s="481"/>
      <c r="BL290" s="482"/>
      <c r="BM290" s="481"/>
      <c r="BN290" s="481"/>
      <c r="BO290" s="483"/>
      <c r="BP290" s="482">
        <f t="shared" si="251"/>
        <v>0</v>
      </c>
      <c r="BQ290" s="479">
        <f t="shared" si="214"/>
        <v>0</v>
      </c>
      <c r="BR290" s="480"/>
      <c r="BS290" s="481"/>
      <c r="BT290" s="481"/>
      <c r="BU290" s="481"/>
      <c r="BV290" s="482" t="str">
        <f t="shared" si="206"/>
        <v/>
      </c>
      <c r="BW290" s="481"/>
      <c r="BX290" s="481"/>
      <c r="BY290" s="483"/>
      <c r="BZ290" s="482">
        <f t="shared" si="219"/>
        <v>0</v>
      </c>
      <c r="CA290" s="479">
        <f t="shared" si="236"/>
        <v>0</v>
      </c>
      <c r="CB290" s="638"/>
      <c r="CC290" s="469"/>
      <c r="CD290" s="469"/>
      <c r="CE290" s="469"/>
      <c r="CF290" s="469"/>
      <c r="CG290" s="481"/>
      <c r="CH290" s="481"/>
      <c r="CI290" s="469"/>
      <c r="CJ290" s="485">
        <f t="shared" si="237"/>
        <v>0</v>
      </c>
      <c r="CK290" s="486">
        <f t="shared" si="230"/>
        <v>0</v>
      </c>
      <c r="CL290" s="479">
        <f t="shared" si="238"/>
        <v>0</v>
      </c>
      <c r="CM290" s="487"/>
      <c r="CN290" s="469"/>
      <c r="CO290" s="469"/>
      <c r="CP290" s="469"/>
      <c r="CQ290" s="469"/>
      <c r="CR290" s="469"/>
      <c r="CS290" s="485">
        <f t="shared" si="239"/>
        <v>0</v>
      </c>
      <c r="CT290" s="488"/>
      <c r="CU290" s="469"/>
      <c r="CV290" s="469"/>
      <c r="CW290" s="469"/>
      <c r="CX290" s="489"/>
      <c r="CY290" s="490"/>
      <c r="CZ290" s="491">
        <f t="shared" si="240"/>
        <v>0</v>
      </c>
      <c r="DA290" s="491">
        <f t="shared" si="220"/>
        <v>0</v>
      </c>
      <c r="DB290" s="491">
        <f t="shared" si="248"/>
        <v>0</v>
      </c>
      <c r="DC290" s="493">
        <f t="shared" si="221"/>
        <v>0</v>
      </c>
      <c r="DD290" s="494">
        <f t="shared" si="210"/>
        <v>0</v>
      </c>
      <c r="DE290" s="494">
        <f t="shared" si="209"/>
        <v>0</v>
      </c>
      <c r="DF290" s="494">
        <f t="shared" si="258"/>
        <v>0</v>
      </c>
      <c r="DG290" s="494">
        <f t="shared" si="222"/>
        <v>0</v>
      </c>
      <c r="DH290" s="494">
        <f t="shared" si="223"/>
        <v>0</v>
      </c>
      <c r="DI290" s="494">
        <f t="shared" si="259"/>
        <v>0</v>
      </c>
      <c r="DJ290" s="494">
        <f t="shared" si="224"/>
        <v>0</v>
      </c>
      <c r="DK290" s="494">
        <f t="shared" si="231"/>
        <v>0</v>
      </c>
      <c r="DL290" s="479">
        <f t="shared" si="215"/>
        <v>0</v>
      </c>
      <c r="DQ290" s="169">
        <f t="shared" si="255"/>
        <v>0</v>
      </c>
      <c r="DR290" s="169">
        <f t="shared" si="255"/>
        <v>0</v>
      </c>
      <c r="DS290" s="169">
        <f t="shared" si="255"/>
        <v>0</v>
      </c>
      <c r="DT290" s="169">
        <f t="shared" si="255"/>
        <v>0</v>
      </c>
      <c r="DU290" s="169">
        <f t="shared" si="255"/>
        <v>0</v>
      </c>
      <c r="DV290" s="169">
        <f t="shared" si="255"/>
        <v>0</v>
      </c>
      <c r="DW290" s="169">
        <f t="shared" si="255"/>
        <v>0</v>
      </c>
      <c r="DX290" s="169">
        <f t="shared" si="255"/>
        <v>0</v>
      </c>
      <c r="DY290" s="169">
        <f t="shared" si="255"/>
        <v>0</v>
      </c>
      <c r="DZ290" s="169">
        <f t="shared" si="255"/>
        <v>0</v>
      </c>
      <c r="EA290" s="169">
        <f t="shared" si="255"/>
        <v>0</v>
      </c>
      <c r="EB290" s="169">
        <f t="shared" si="255"/>
        <v>0</v>
      </c>
      <c r="EC290" s="169">
        <f t="shared" si="255"/>
        <v>0</v>
      </c>
      <c r="ED290" s="169">
        <f t="shared" si="255"/>
        <v>0</v>
      </c>
      <c r="EE290" s="169">
        <f t="shared" si="255"/>
        <v>0</v>
      </c>
      <c r="EF290" s="169">
        <f t="shared" si="255"/>
        <v>0</v>
      </c>
      <c r="EG290" s="169">
        <f t="shared" ref="EG290:EN305" si="260">IF($I290=EG$3,$X290,0)</f>
        <v>0</v>
      </c>
      <c r="EH290" s="169">
        <f t="shared" si="260"/>
        <v>0</v>
      </c>
      <c r="EI290" s="169">
        <f t="shared" si="260"/>
        <v>0</v>
      </c>
      <c r="EJ290" s="169">
        <f t="shared" si="260"/>
        <v>0</v>
      </c>
      <c r="EK290" s="169">
        <f t="shared" si="260"/>
        <v>0</v>
      </c>
      <c r="EL290" s="169">
        <f t="shared" si="260"/>
        <v>0</v>
      </c>
      <c r="EM290" s="169">
        <f t="shared" si="260"/>
        <v>0</v>
      </c>
      <c r="EN290" s="169">
        <f t="shared" si="260"/>
        <v>0</v>
      </c>
      <c r="EP290" s="169">
        <f t="shared" si="256"/>
        <v>0</v>
      </c>
      <c r="EQ290" s="169">
        <f t="shared" si="256"/>
        <v>0</v>
      </c>
      <c r="ER290" s="169">
        <f t="shared" si="256"/>
        <v>0</v>
      </c>
      <c r="ES290" s="169">
        <f t="shared" si="256"/>
        <v>0</v>
      </c>
      <c r="ET290" s="169">
        <f t="shared" si="256"/>
        <v>0</v>
      </c>
      <c r="EU290" s="169">
        <f t="shared" si="256"/>
        <v>0</v>
      </c>
      <c r="EV290" s="169">
        <f t="shared" si="256"/>
        <v>0</v>
      </c>
      <c r="EW290" s="169">
        <f t="shared" si="256"/>
        <v>0</v>
      </c>
      <c r="EX290" s="169">
        <f t="shared" si="256"/>
        <v>0</v>
      </c>
      <c r="EY290" s="169">
        <f t="shared" si="256"/>
        <v>0</v>
      </c>
      <c r="EZ290" s="169">
        <f t="shared" si="256"/>
        <v>0</v>
      </c>
      <c r="FA290" s="169">
        <f t="shared" si="256"/>
        <v>0</v>
      </c>
      <c r="FB290" s="169">
        <f t="shared" si="256"/>
        <v>0</v>
      </c>
      <c r="FC290" s="169">
        <f t="shared" si="256"/>
        <v>0</v>
      </c>
      <c r="FD290" s="169">
        <f t="shared" si="256"/>
        <v>0</v>
      </c>
      <c r="FE290" s="169">
        <f t="shared" si="256"/>
        <v>0</v>
      </c>
      <c r="FF290" s="169">
        <f t="shared" si="253"/>
        <v>0</v>
      </c>
      <c r="FG290" s="169">
        <f t="shared" si="253"/>
        <v>0</v>
      </c>
      <c r="FH290" s="169">
        <f t="shared" si="253"/>
        <v>0</v>
      </c>
      <c r="FI290" s="169">
        <f t="shared" si="253"/>
        <v>0</v>
      </c>
      <c r="FJ290" s="169">
        <f t="shared" si="253"/>
        <v>0</v>
      </c>
      <c r="FK290" s="169">
        <f t="shared" si="253"/>
        <v>0</v>
      </c>
      <c r="FL290" s="169">
        <f t="shared" si="253"/>
        <v>0</v>
      </c>
      <c r="FM290" s="169">
        <f t="shared" si="253"/>
        <v>0</v>
      </c>
      <c r="FO290" s="169">
        <f t="shared" si="257"/>
        <v>0</v>
      </c>
      <c r="FP290" s="169">
        <f t="shared" si="257"/>
        <v>0</v>
      </c>
      <c r="FQ290" s="169">
        <f t="shared" si="257"/>
        <v>0</v>
      </c>
      <c r="FR290" s="169">
        <f t="shared" si="257"/>
        <v>0</v>
      </c>
      <c r="FS290" s="169">
        <f t="shared" si="257"/>
        <v>0</v>
      </c>
      <c r="FT290" s="169">
        <f t="shared" si="257"/>
        <v>0</v>
      </c>
      <c r="FU290" s="169">
        <f t="shared" si="257"/>
        <v>0</v>
      </c>
      <c r="FV290" s="169">
        <f t="shared" si="257"/>
        <v>0</v>
      </c>
      <c r="FW290" s="169">
        <f t="shared" si="257"/>
        <v>0</v>
      </c>
      <c r="FX290" s="169">
        <f t="shared" si="257"/>
        <v>0</v>
      </c>
      <c r="FY290" s="169">
        <f t="shared" si="257"/>
        <v>0</v>
      </c>
      <c r="FZ290" s="169">
        <f t="shared" si="257"/>
        <v>0</v>
      </c>
      <c r="GA290" s="169">
        <f t="shared" si="257"/>
        <v>0</v>
      </c>
      <c r="GB290" s="169">
        <f t="shared" si="257"/>
        <v>0</v>
      </c>
      <c r="GC290" s="169">
        <f t="shared" si="257"/>
        <v>0</v>
      </c>
      <c r="GD290" s="169">
        <f t="shared" si="257"/>
        <v>0</v>
      </c>
      <c r="GE290" s="169">
        <f t="shared" si="254"/>
        <v>0</v>
      </c>
      <c r="GF290" s="169">
        <f t="shared" si="254"/>
        <v>0</v>
      </c>
      <c r="GG290" s="169">
        <f t="shared" si="254"/>
        <v>0</v>
      </c>
      <c r="GH290" s="169">
        <f t="shared" si="254"/>
        <v>0</v>
      </c>
      <c r="GI290" s="169">
        <f t="shared" si="254"/>
        <v>0</v>
      </c>
      <c r="GJ290" s="169">
        <f t="shared" si="254"/>
        <v>0</v>
      </c>
      <c r="GK290" s="169">
        <f t="shared" si="254"/>
        <v>0</v>
      </c>
      <c r="GL290" s="169">
        <f t="shared" si="254"/>
        <v>0</v>
      </c>
    </row>
    <row r="291" spans="1:194" s="169" customFormat="1" ht="15" hidden="1">
      <c r="A291" s="499"/>
      <c r="B291" s="499"/>
      <c r="D291" s="622"/>
      <c r="E291" s="450"/>
      <c r="F291" s="450"/>
      <c r="G291" s="450"/>
      <c r="H291" s="500"/>
      <c r="I291" s="452"/>
      <c r="J291" s="453"/>
      <c r="K291" s="453"/>
      <c r="L291" s="450"/>
      <c r="M291" s="450"/>
      <c r="N291" s="454"/>
      <c r="O291" s="455">
        <f t="shared" si="225"/>
        <v>0</v>
      </c>
      <c r="P291" s="456"/>
      <c r="Q291" s="457">
        <f t="shared" si="226"/>
        <v>0</v>
      </c>
      <c r="R291" s="457">
        <f t="shared" si="227"/>
        <v>0</v>
      </c>
      <c r="S291" s="458" t="e">
        <f>#REF!</f>
        <v>#REF!</v>
      </c>
      <c r="T291" s="458">
        <v>382</v>
      </c>
      <c r="U291" s="458" t="e">
        <f t="shared" si="228"/>
        <v>#REF!</v>
      </c>
      <c r="V291" s="459"/>
      <c r="W291" s="459"/>
      <c r="X291" s="460">
        <f t="shared" si="229"/>
        <v>0</v>
      </c>
      <c r="Y291" s="461">
        <f t="shared" si="232"/>
        <v>0</v>
      </c>
      <c r="Z291" s="510"/>
      <c r="AA291" s="463"/>
      <c r="AB291" s="464"/>
      <c r="AC291" s="464"/>
      <c r="AD291" s="464"/>
      <c r="AE291" s="465"/>
      <c r="AF291" s="466">
        <f t="shared" si="233"/>
        <v>0</v>
      </c>
      <c r="AG291" s="488"/>
      <c r="AH291" s="469"/>
      <c r="AI291" s="469"/>
      <c r="AJ291" s="469"/>
      <c r="AK291" s="469"/>
      <c r="AL291" s="469"/>
      <c r="AM291" s="469"/>
      <c r="AN291" s="469"/>
      <c r="AO291" s="471">
        <f t="shared" si="234"/>
        <v>0</v>
      </c>
      <c r="AP291" s="497"/>
      <c r="AQ291" s="496"/>
      <c r="AR291" s="496"/>
      <c r="AS291" s="496"/>
      <c r="AT291" s="514"/>
      <c r="AU291" s="469"/>
      <c r="AV291" s="469"/>
      <c r="AW291" s="475"/>
      <c r="AX291" s="471">
        <f t="shared" si="235"/>
        <v>0</v>
      </c>
      <c r="AY291" s="497"/>
      <c r="AZ291" s="469"/>
      <c r="BA291" s="469"/>
      <c r="BB291" s="478"/>
      <c r="BC291" s="469"/>
      <c r="BD291" s="469"/>
      <c r="BE291" s="469"/>
      <c r="BF291" s="475"/>
      <c r="BG291" s="479">
        <f t="shared" si="213"/>
        <v>0</v>
      </c>
      <c r="BH291" s="480"/>
      <c r="BI291" s="481"/>
      <c r="BJ291" s="481"/>
      <c r="BK291" s="481"/>
      <c r="BL291" s="482"/>
      <c r="BM291" s="481"/>
      <c r="BN291" s="481"/>
      <c r="BO291" s="483"/>
      <c r="BP291" s="482">
        <f t="shared" si="251"/>
        <v>0</v>
      </c>
      <c r="BQ291" s="479">
        <f t="shared" si="214"/>
        <v>0</v>
      </c>
      <c r="BR291" s="480"/>
      <c r="BS291" s="481"/>
      <c r="BT291" s="481"/>
      <c r="BU291" s="481"/>
      <c r="BV291" s="482" t="str">
        <f t="shared" si="206"/>
        <v/>
      </c>
      <c r="BW291" s="481"/>
      <c r="BX291" s="481"/>
      <c r="BY291" s="483"/>
      <c r="BZ291" s="482">
        <f t="shared" si="219"/>
        <v>0</v>
      </c>
      <c r="CA291" s="479">
        <f t="shared" si="236"/>
        <v>0</v>
      </c>
      <c r="CB291" s="638"/>
      <c r="CC291" s="469"/>
      <c r="CD291" s="469"/>
      <c r="CE291" s="469"/>
      <c r="CF291" s="469"/>
      <c r="CG291" s="481"/>
      <c r="CH291" s="481"/>
      <c r="CI291" s="469"/>
      <c r="CJ291" s="485">
        <f t="shared" si="237"/>
        <v>0</v>
      </c>
      <c r="CK291" s="486">
        <f t="shared" si="230"/>
        <v>0</v>
      </c>
      <c r="CL291" s="479">
        <f t="shared" si="238"/>
        <v>0</v>
      </c>
      <c r="CM291" s="487"/>
      <c r="CN291" s="469"/>
      <c r="CO291" s="469"/>
      <c r="CP291" s="469"/>
      <c r="CQ291" s="469"/>
      <c r="CR291" s="469"/>
      <c r="CS291" s="485">
        <f t="shared" si="239"/>
        <v>0</v>
      </c>
      <c r="CT291" s="488"/>
      <c r="CU291" s="469"/>
      <c r="CV291" s="469"/>
      <c r="CW291" s="469"/>
      <c r="CX291" s="489"/>
      <c r="CY291" s="490"/>
      <c r="CZ291" s="491">
        <f t="shared" si="240"/>
        <v>0</v>
      </c>
      <c r="DA291" s="491">
        <f t="shared" si="220"/>
        <v>0</v>
      </c>
      <c r="DB291" s="491">
        <f t="shared" si="248"/>
        <v>0</v>
      </c>
      <c r="DC291" s="493">
        <f t="shared" si="221"/>
        <v>0</v>
      </c>
      <c r="DD291" s="494">
        <f t="shared" si="210"/>
        <v>0</v>
      </c>
      <c r="DE291" s="494">
        <f t="shared" si="209"/>
        <v>0</v>
      </c>
      <c r="DF291" s="494">
        <f t="shared" si="258"/>
        <v>0</v>
      </c>
      <c r="DG291" s="494">
        <f t="shared" si="222"/>
        <v>0</v>
      </c>
      <c r="DH291" s="494">
        <f t="shared" si="223"/>
        <v>0</v>
      </c>
      <c r="DI291" s="494">
        <f t="shared" si="259"/>
        <v>0</v>
      </c>
      <c r="DJ291" s="494">
        <f t="shared" si="224"/>
        <v>0</v>
      </c>
      <c r="DK291" s="494">
        <f t="shared" si="231"/>
        <v>0</v>
      </c>
      <c r="DL291" s="479">
        <f t="shared" si="215"/>
        <v>0</v>
      </c>
      <c r="DQ291" s="169">
        <f t="shared" si="255"/>
        <v>0</v>
      </c>
      <c r="DR291" s="169">
        <f t="shared" si="255"/>
        <v>0</v>
      </c>
      <c r="DS291" s="169">
        <f t="shared" si="255"/>
        <v>0</v>
      </c>
      <c r="DT291" s="169">
        <f t="shared" si="255"/>
        <v>0</v>
      </c>
      <c r="DU291" s="169">
        <f t="shared" si="255"/>
        <v>0</v>
      </c>
      <c r="DV291" s="169">
        <f t="shared" si="255"/>
        <v>0</v>
      </c>
      <c r="DW291" s="169">
        <f t="shared" si="255"/>
        <v>0</v>
      </c>
      <c r="DX291" s="169">
        <f t="shared" si="255"/>
        <v>0</v>
      </c>
      <c r="DY291" s="169">
        <f t="shared" si="255"/>
        <v>0</v>
      </c>
      <c r="DZ291" s="169">
        <f t="shared" si="255"/>
        <v>0</v>
      </c>
      <c r="EA291" s="169">
        <f t="shared" si="255"/>
        <v>0</v>
      </c>
      <c r="EB291" s="169">
        <f t="shared" si="255"/>
        <v>0</v>
      </c>
      <c r="EC291" s="169">
        <f t="shared" si="255"/>
        <v>0</v>
      </c>
      <c r="ED291" s="169">
        <f t="shared" si="255"/>
        <v>0</v>
      </c>
      <c r="EE291" s="169">
        <f t="shared" si="255"/>
        <v>0</v>
      </c>
      <c r="EF291" s="169">
        <f t="shared" si="255"/>
        <v>0</v>
      </c>
      <c r="EG291" s="169">
        <f t="shared" si="260"/>
        <v>0</v>
      </c>
      <c r="EH291" s="169">
        <f t="shared" si="260"/>
        <v>0</v>
      </c>
      <c r="EI291" s="169">
        <f t="shared" si="260"/>
        <v>0</v>
      </c>
      <c r="EJ291" s="169">
        <f t="shared" si="260"/>
        <v>0</v>
      </c>
      <c r="EK291" s="169">
        <f t="shared" si="260"/>
        <v>0</v>
      </c>
      <c r="EL291" s="169">
        <f t="shared" si="260"/>
        <v>0</v>
      </c>
      <c r="EM291" s="169">
        <f t="shared" si="260"/>
        <v>0</v>
      </c>
      <c r="EN291" s="169">
        <f t="shared" si="260"/>
        <v>0</v>
      </c>
      <c r="EP291" s="169">
        <f t="shared" si="256"/>
        <v>0</v>
      </c>
      <c r="EQ291" s="169">
        <f t="shared" si="256"/>
        <v>0</v>
      </c>
      <c r="ER291" s="169">
        <f t="shared" si="256"/>
        <v>0</v>
      </c>
      <c r="ES291" s="169">
        <f t="shared" si="256"/>
        <v>0</v>
      </c>
      <c r="ET291" s="169">
        <f t="shared" si="256"/>
        <v>0</v>
      </c>
      <c r="EU291" s="169">
        <f t="shared" si="256"/>
        <v>0</v>
      </c>
      <c r="EV291" s="169">
        <f t="shared" si="256"/>
        <v>0</v>
      </c>
      <c r="EW291" s="169">
        <f t="shared" si="256"/>
        <v>0</v>
      </c>
      <c r="EX291" s="169">
        <f t="shared" si="256"/>
        <v>0</v>
      </c>
      <c r="EY291" s="169">
        <f t="shared" si="256"/>
        <v>0</v>
      </c>
      <c r="EZ291" s="169">
        <f t="shared" si="256"/>
        <v>0</v>
      </c>
      <c r="FA291" s="169">
        <f t="shared" si="256"/>
        <v>0</v>
      </c>
      <c r="FB291" s="169">
        <f t="shared" si="256"/>
        <v>0</v>
      </c>
      <c r="FC291" s="169">
        <f t="shared" si="256"/>
        <v>0</v>
      </c>
      <c r="FD291" s="169">
        <f t="shared" si="256"/>
        <v>0</v>
      </c>
      <c r="FE291" s="169">
        <f t="shared" si="256"/>
        <v>0</v>
      </c>
      <c r="FF291" s="169">
        <f t="shared" si="253"/>
        <v>0</v>
      </c>
      <c r="FG291" s="169">
        <f t="shared" si="253"/>
        <v>0</v>
      </c>
      <c r="FH291" s="169">
        <f t="shared" si="253"/>
        <v>0</v>
      </c>
      <c r="FI291" s="169">
        <f t="shared" si="253"/>
        <v>0</v>
      </c>
      <c r="FJ291" s="169">
        <f t="shared" si="253"/>
        <v>0</v>
      </c>
      <c r="FK291" s="169">
        <f t="shared" si="253"/>
        <v>0</v>
      </c>
      <c r="FL291" s="169">
        <f t="shared" si="253"/>
        <v>0</v>
      </c>
      <c r="FM291" s="169">
        <f t="shared" si="253"/>
        <v>0</v>
      </c>
      <c r="FO291" s="169">
        <f t="shared" si="257"/>
        <v>0</v>
      </c>
      <c r="FP291" s="169">
        <f t="shared" si="257"/>
        <v>0</v>
      </c>
      <c r="FQ291" s="169">
        <f t="shared" si="257"/>
        <v>0</v>
      </c>
      <c r="FR291" s="169">
        <f t="shared" si="257"/>
        <v>0</v>
      </c>
      <c r="FS291" s="169">
        <f t="shared" si="257"/>
        <v>0</v>
      </c>
      <c r="FT291" s="169">
        <f t="shared" si="257"/>
        <v>0</v>
      </c>
      <c r="FU291" s="169">
        <f t="shared" si="257"/>
        <v>0</v>
      </c>
      <c r="FV291" s="169">
        <f t="shared" si="257"/>
        <v>0</v>
      </c>
      <c r="FW291" s="169">
        <f t="shared" si="257"/>
        <v>0</v>
      </c>
      <c r="FX291" s="169">
        <f t="shared" si="257"/>
        <v>0</v>
      </c>
      <c r="FY291" s="169">
        <f t="shared" si="257"/>
        <v>0</v>
      </c>
      <c r="FZ291" s="169">
        <f t="shared" si="257"/>
        <v>0</v>
      </c>
      <c r="GA291" s="169">
        <f t="shared" si="257"/>
        <v>0</v>
      </c>
      <c r="GB291" s="169">
        <f t="shared" si="257"/>
        <v>0</v>
      </c>
      <c r="GC291" s="169">
        <f t="shared" si="257"/>
        <v>0</v>
      </c>
      <c r="GD291" s="169">
        <f t="shared" si="257"/>
        <v>0</v>
      </c>
      <c r="GE291" s="169">
        <f t="shared" si="254"/>
        <v>0</v>
      </c>
      <c r="GF291" s="169">
        <f t="shared" si="254"/>
        <v>0</v>
      </c>
      <c r="GG291" s="169">
        <f t="shared" si="254"/>
        <v>0</v>
      </c>
      <c r="GH291" s="169">
        <f t="shared" si="254"/>
        <v>0</v>
      </c>
      <c r="GI291" s="169">
        <f t="shared" si="254"/>
        <v>0</v>
      </c>
      <c r="GJ291" s="169">
        <f t="shared" si="254"/>
        <v>0</v>
      </c>
      <c r="GK291" s="169">
        <f t="shared" si="254"/>
        <v>0</v>
      </c>
      <c r="GL291" s="169">
        <f t="shared" si="254"/>
        <v>0</v>
      </c>
    </row>
    <row r="292" spans="1:194" s="169" customFormat="1" ht="15" hidden="1">
      <c r="A292" s="499"/>
      <c r="B292" s="499"/>
      <c r="D292" s="622"/>
      <c r="E292" s="453"/>
      <c r="F292" s="453"/>
      <c r="G292" s="453"/>
      <c r="H292" s="451"/>
      <c r="I292" s="452"/>
      <c r="J292" s="453"/>
      <c r="K292" s="453"/>
      <c r="L292" s="450"/>
      <c r="M292" s="450"/>
      <c r="N292" s="454"/>
      <c r="O292" s="455">
        <f t="shared" si="225"/>
        <v>0</v>
      </c>
      <c r="P292" s="456"/>
      <c r="Q292" s="457">
        <f t="shared" si="226"/>
        <v>0</v>
      </c>
      <c r="R292" s="457">
        <f t="shared" si="227"/>
        <v>0</v>
      </c>
      <c r="S292" s="458" t="e">
        <f>#REF!</f>
        <v>#REF!</v>
      </c>
      <c r="T292" s="458">
        <v>383</v>
      </c>
      <c r="U292" s="458" t="e">
        <f t="shared" si="228"/>
        <v>#REF!</v>
      </c>
      <c r="V292" s="459"/>
      <c r="W292" s="459"/>
      <c r="X292" s="460">
        <f t="shared" si="229"/>
        <v>0</v>
      </c>
      <c r="Y292" s="461">
        <f t="shared" si="232"/>
        <v>0</v>
      </c>
      <c r="Z292" s="510"/>
      <c r="AA292" s="463"/>
      <c r="AB292" s="464"/>
      <c r="AC292" s="464"/>
      <c r="AD292" s="464"/>
      <c r="AE292" s="465"/>
      <c r="AF292" s="466">
        <f t="shared" si="233"/>
        <v>0</v>
      </c>
      <c r="AG292" s="488"/>
      <c r="AH292" s="469"/>
      <c r="AI292" s="469"/>
      <c r="AJ292" s="469"/>
      <c r="AK292" s="469"/>
      <c r="AL292" s="469"/>
      <c r="AM292" s="469"/>
      <c r="AN292" s="469"/>
      <c r="AO292" s="471">
        <f t="shared" si="234"/>
        <v>0</v>
      </c>
      <c r="AP292" s="497"/>
      <c r="AQ292" s="496"/>
      <c r="AR292" s="496"/>
      <c r="AS292" s="496"/>
      <c r="AT292" s="514"/>
      <c r="AU292" s="469"/>
      <c r="AV292" s="469"/>
      <c r="AW292" s="475"/>
      <c r="AX292" s="471">
        <f t="shared" si="235"/>
        <v>0</v>
      </c>
      <c r="AY292" s="497"/>
      <c r="AZ292" s="469"/>
      <c r="BA292" s="469"/>
      <c r="BB292" s="478"/>
      <c r="BC292" s="469"/>
      <c r="BD292" s="469"/>
      <c r="BE292" s="469"/>
      <c r="BF292" s="475"/>
      <c r="BG292" s="479">
        <f t="shared" si="213"/>
        <v>0</v>
      </c>
      <c r="BH292" s="480"/>
      <c r="BI292" s="481"/>
      <c r="BJ292" s="481"/>
      <c r="BK292" s="481"/>
      <c r="BL292" s="482"/>
      <c r="BM292" s="481"/>
      <c r="BN292" s="481"/>
      <c r="BO292" s="483"/>
      <c r="BP292" s="482">
        <f t="shared" si="251"/>
        <v>0</v>
      </c>
      <c r="BQ292" s="479">
        <f t="shared" si="214"/>
        <v>0</v>
      </c>
      <c r="BR292" s="480"/>
      <c r="BS292" s="481"/>
      <c r="BT292" s="481"/>
      <c r="BU292" s="481"/>
      <c r="BV292" s="482" t="str">
        <f t="shared" si="206"/>
        <v/>
      </c>
      <c r="BW292" s="481"/>
      <c r="BX292" s="481"/>
      <c r="BY292" s="483"/>
      <c r="BZ292" s="482">
        <f t="shared" si="219"/>
        <v>0</v>
      </c>
      <c r="CA292" s="479">
        <f t="shared" si="236"/>
        <v>0</v>
      </c>
      <c r="CB292" s="638"/>
      <c r="CC292" s="469"/>
      <c r="CD292" s="469"/>
      <c r="CE292" s="469"/>
      <c r="CF292" s="469"/>
      <c r="CG292" s="481"/>
      <c r="CH292" s="481"/>
      <c r="CI292" s="469"/>
      <c r="CJ292" s="485">
        <f t="shared" si="237"/>
        <v>0</v>
      </c>
      <c r="CK292" s="486">
        <f t="shared" si="230"/>
        <v>0</v>
      </c>
      <c r="CL292" s="479">
        <f t="shared" si="238"/>
        <v>0</v>
      </c>
      <c r="CM292" s="487"/>
      <c r="CN292" s="469"/>
      <c r="CO292" s="469"/>
      <c r="CP292" s="469"/>
      <c r="CQ292" s="469"/>
      <c r="CR292" s="469"/>
      <c r="CS292" s="485">
        <f t="shared" si="239"/>
        <v>0</v>
      </c>
      <c r="CT292" s="488"/>
      <c r="CU292" s="469"/>
      <c r="CV292" s="469"/>
      <c r="CW292" s="469"/>
      <c r="CX292" s="489"/>
      <c r="CY292" s="490"/>
      <c r="CZ292" s="491">
        <f t="shared" si="240"/>
        <v>0</v>
      </c>
      <c r="DA292" s="491">
        <f t="shared" si="220"/>
        <v>0</v>
      </c>
      <c r="DB292" s="491">
        <f t="shared" si="248"/>
        <v>0</v>
      </c>
      <c r="DC292" s="493">
        <f t="shared" si="221"/>
        <v>0</v>
      </c>
      <c r="DD292" s="494">
        <f t="shared" si="210"/>
        <v>0</v>
      </c>
      <c r="DE292" s="494">
        <f t="shared" si="209"/>
        <v>0</v>
      </c>
      <c r="DF292" s="494">
        <f t="shared" si="258"/>
        <v>0</v>
      </c>
      <c r="DG292" s="494">
        <f t="shared" si="222"/>
        <v>0</v>
      </c>
      <c r="DH292" s="494">
        <f t="shared" si="223"/>
        <v>0</v>
      </c>
      <c r="DI292" s="494">
        <f t="shared" si="259"/>
        <v>0</v>
      </c>
      <c r="DJ292" s="494">
        <f t="shared" si="224"/>
        <v>0</v>
      </c>
      <c r="DK292" s="494">
        <f t="shared" si="231"/>
        <v>0</v>
      </c>
      <c r="DL292" s="479">
        <f t="shared" si="215"/>
        <v>0</v>
      </c>
      <c r="DQ292" s="169">
        <f t="shared" si="255"/>
        <v>0</v>
      </c>
      <c r="DR292" s="169">
        <f t="shared" si="255"/>
        <v>0</v>
      </c>
      <c r="DS292" s="169">
        <f t="shared" si="255"/>
        <v>0</v>
      </c>
      <c r="DT292" s="169">
        <f t="shared" si="255"/>
        <v>0</v>
      </c>
      <c r="DU292" s="169">
        <f t="shared" si="255"/>
        <v>0</v>
      </c>
      <c r="DV292" s="169">
        <f t="shared" si="255"/>
        <v>0</v>
      </c>
      <c r="DW292" s="169">
        <f t="shared" si="255"/>
        <v>0</v>
      </c>
      <c r="DX292" s="169">
        <f t="shared" si="255"/>
        <v>0</v>
      </c>
      <c r="DY292" s="169">
        <f t="shared" si="255"/>
        <v>0</v>
      </c>
      <c r="DZ292" s="169">
        <f t="shared" si="255"/>
        <v>0</v>
      </c>
      <c r="EA292" s="169">
        <f t="shared" si="255"/>
        <v>0</v>
      </c>
      <c r="EB292" s="169">
        <f t="shared" si="255"/>
        <v>0</v>
      </c>
      <c r="EC292" s="169">
        <f t="shared" si="255"/>
        <v>0</v>
      </c>
      <c r="ED292" s="169">
        <f t="shared" si="255"/>
        <v>0</v>
      </c>
      <c r="EE292" s="169">
        <f t="shared" si="255"/>
        <v>0</v>
      </c>
      <c r="EF292" s="169">
        <f t="shared" si="255"/>
        <v>0</v>
      </c>
      <c r="EG292" s="169">
        <f t="shared" si="260"/>
        <v>0</v>
      </c>
      <c r="EH292" s="169">
        <f t="shared" si="260"/>
        <v>0</v>
      </c>
      <c r="EI292" s="169">
        <f t="shared" si="260"/>
        <v>0</v>
      </c>
      <c r="EJ292" s="169">
        <f t="shared" si="260"/>
        <v>0</v>
      </c>
      <c r="EK292" s="169">
        <f t="shared" si="260"/>
        <v>0</v>
      </c>
      <c r="EL292" s="169">
        <f t="shared" si="260"/>
        <v>0</v>
      </c>
      <c r="EM292" s="169">
        <f t="shared" si="260"/>
        <v>0</v>
      </c>
      <c r="EN292" s="169">
        <f t="shared" si="260"/>
        <v>0</v>
      </c>
      <c r="EP292" s="169">
        <f t="shared" si="256"/>
        <v>0</v>
      </c>
      <c r="EQ292" s="169">
        <f t="shared" si="256"/>
        <v>0</v>
      </c>
      <c r="ER292" s="169">
        <f t="shared" si="256"/>
        <v>0</v>
      </c>
      <c r="ES292" s="169">
        <f t="shared" si="256"/>
        <v>0</v>
      </c>
      <c r="ET292" s="169">
        <f t="shared" si="256"/>
        <v>0</v>
      </c>
      <c r="EU292" s="169">
        <f t="shared" si="256"/>
        <v>0</v>
      </c>
      <c r="EV292" s="169">
        <f t="shared" si="256"/>
        <v>0</v>
      </c>
      <c r="EW292" s="169">
        <f t="shared" si="256"/>
        <v>0</v>
      </c>
      <c r="EX292" s="169">
        <f t="shared" si="256"/>
        <v>0</v>
      </c>
      <c r="EY292" s="169">
        <f t="shared" si="256"/>
        <v>0</v>
      </c>
      <c r="EZ292" s="169">
        <f t="shared" si="256"/>
        <v>0</v>
      </c>
      <c r="FA292" s="169">
        <f t="shared" si="256"/>
        <v>0</v>
      </c>
      <c r="FB292" s="169">
        <f t="shared" si="256"/>
        <v>0</v>
      </c>
      <c r="FC292" s="169">
        <f t="shared" si="256"/>
        <v>0</v>
      </c>
      <c r="FD292" s="169">
        <f t="shared" si="256"/>
        <v>0</v>
      </c>
      <c r="FE292" s="169">
        <f t="shared" si="256"/>
        <v>0</v>
      </c>
      <c r="FF292" s="169">
        <f t="shared" ref="FF292:FM307" si="261">IF($I292=FF$3,$Y292,0)</f>
        <v>0</v>
      </c>
      <c r="FG292" s="169">
        <f t="shared" si="261"/>
        <v>0</v>
      </c>
      <c r="FH292" s="169">
        <f t="shared" si="261"/>
        <v>0</v>
      </c>
      <c r="FI292" s="169">
        <f t="shared" si="261"/>
        <v>0</v>
      </c>
      <c r="FJ292" s="169">
        <f t="shared" si="261"/>
        <v>0</v>
      </c>
      <c r="FK292" s="169">
        <f t="shared" si="261"/>
        <v>0</v>
      </c>
      <c r="FL292" s="169">
        <f t="shared" si="261"/>
        <v>0</v>
      </c>
      <c r="FM292" s="169">
        <f t="shared" si="261"/>
        <v>0</v>
      </c>
      <c r="FO292" s="169">
        <f t="shared" si="257"/>
        <v>0</v>
      </c>
      <c r="FP292" s="169">
        <f t="shared" si="257"/>
        <v>0</v>
      </c>
      <c r="FQ292" s="169">
        <f t="shared" si="257"/>
        <v>0</v>
      </c>
      <c r="FR292" s="169">
        <f t="shared" si="257"/>
        <v>0</v>
      </c>
      <c r="FS292" s="169">
        <f t="shared" si="257"/>
        <v>0</v>
      </c>
      <c r="FT292" s="169">
        <f t="shared" si="257"/>
        <v>0</v>
      </c>
      <c r="FU292" s="169">
        <f t="shared" si="257"/>
        <v>0</v>
      </c>
      <c r="FV292" s="169">
        <f t="shared" si="257"/>
        <v>0</v>
      </c>
      <c r="FW292" s="169">
        <f t="shared" si="257"/>
        <v>0</v>
      </c>
      <c r="FX292" s="169">
        <f t="shared" si="257"/>
        <v>0</v>
      </c>
      <c r="FY292" s="169">
        <f t="shared" si="257"/>
        <v>0</v>
      </c>
      <c r="FZ292" s="169">
        <f t="shared" si="257"/>
        <v>0</v>
      </c>
      <c r="GA292" s="169">
        <f t="shared" si="257"/>
        <v>0</v>
      </c>
      <c r="GB292" s="169">
        <f t="shared" si="257"/>
        <v>0</v>
      </c>
      <c r="GC292" s="169">
        <f t="shared" si="257"/>
        <v>0</v>
      </c>
      <c r="GD292" s="169">
        <f t="shared" si="257"/>
        <v>0</v>
      </c>
      <c r="GE292" s="169">
        <f t="shared" ref="GE292:GL307" si="262">IF($I292=GE$3,$L292,0)</f>
        <v>0</v>
      </c>
      <c r="GF292" s="169">
        <f t="shared" si="262"/>
        <v>0</v>
      </c>
      <c r="GG292" s="169">
        <f t="shared" si="262"/>
        <v>0</v>
      </c>
      <c r="GH292" s="169">
        <f t="shared" si="262"/>
        <v>0</v>
      </c>
      <c r="GI292" s="169">
        <f t="shared" si="262"/>
        <v>0</v>
      </c>
      <c r="GJ292" s="169">
        <f t="shared" si="262"/>
        <v>0</v>
      </c>
      <c r="GK292" s="169">
        <f t="shared" si="262"/>
        <v>0</v>
      </c>
      <c r="GL292" s="169">
        <f t="shared" si="262"/>
        <v>0</v>
      </c>
    </row>
    <row r="293" spans="1:194" s="169" customFormat="1" ht="15" hidden="1">
      <c r="A293" s="499"/>
      <c r="B293" s="499"/>
      <c r="D293" s="622"/>
      <c r="E293" s="453"/>
      <c r="F293" s="453"/>
      <c r="G293" s="453"/>
      <c r="H293" s="451"/>
      <c r="I293" s="452"/>
      <c r="J293" s="453"/>
      <c r="K293" s="453"/>
      <c r="L293" s="450"/>
      <c r="M293" s="450"/>
      <c r="N293" s="454"/>
      <c r="O293" s="455">
        <f t="shared" si="225"/>
        <v>0</v>
      </c>
      <c r="P293" s="456"/>
      <c r="Q293" s="457">
        <f t="shared" si="226"/>
        <v>0</v>
      </c>
      <c r="R293" s="457">
        <f t="shared" si="227"/>
        <v>0</v>
      </c>
      <c r="S293" s="458" t="e">
        <f>#REF!</f>
        <v>#REF!</v>
      </c>
      <c r="T293" s="458">
        <v>384</v>
      </c>
      <c r="U293" s="458" t="e">
        <f t="shared" si="228"/>
        <v>#REF!</v>
      </c>
      <c r="V293" s="459"/>
      <c r="W293" s="459"/>
      <c r="X293" s="460">
        <f t="shared" si="229"/>
        <v>0</v>
      </c>
      <c r="Y293" s="461">
        <f t="shared" si="232"/>
        <v>0</v>
      </c>
      <c r="Z293" s="510"/>
      <c r="AA293" s="463"/>
      <c r="AB293" s="464"/>
      <c r="AC293" s="464"/>
      <c r="AD293" s="464"/>
      <c r="AE293" s="465"/>
      <c r="AF293" s="466">
        <f t="shared" si="233"/>
        <v>0</v>
      </c>
      <c r="AG293" s="488"/>
      <c r="AH293" s="469"/>
      <c r="AI293" s="469"/>
      <c r="AJ293" s="469"/>
      <c r="AK293" s="469"/>
      <c r="AL293" s="469"/>
      <c r="AM293" s="469"/>
      <c r="AN293" s="469"/>
      <c r="AO293" s="471">
        <f t="shared" si="234"/>
        <v>0</v>
      </c>
      <c r="AP293" s="497"/>
      <c r="AQ293" s="496"/>
      <c r="AR293" s="496"/>
      <c r="AS293" s="496"/>
      <c r="AT293" s="514"/>
      <c r="AU293" s="469"/>
      <c r="AV293" s="469"/>
      <c r="AW293" s="475"/>
      <c r="AX293" s="471">
        <f t="shared" si="235"/>
        <v>0</v>
      </c>
      <c r="AY293" s="497"/>
      <c r="AZ293" s="469"/>
      <c r="BA293" s="469"/>
      <c r="BB293" s="478"/>
      <c r="BC293" s="469"/>
      <c r="BD293" s="469"/>
      <c r="BE293" s="469"/>
      <c r="BF293" s="475"/>
      <c r="BG293" s="479">
        <f t="shared" si="213"/>
        <v>0</v>
      </c>
      <c r="BH293" s="480"/>
      <c r="BI293" s="481"/>
      <c r="BJ293" s="481"/>
      <c r="BK293" s="481"/>
      <c r="BL293" s="482"/>
      <c r="BM293" s="481"/>
      <c r="BN293" s="481"/>
      <c r="BO293" s="483"/>
      <c r="BP293" s="482">
        <f t="shared" si="251"/>
        <v>0</v>
      </c>
      <c r="BQ293" s="479">
        <f t="shared" si="214"/>
        <v>0</v>
      </c>
      <c r="BR293" s="480"/>
      <c r="BS293" s="481"/>
      <c r="BT293" s="481"/>
      <c r="BU293" s="481"/>
      <c r="BV293" s="482" t="str">
        <f t="shared" ref="BV293:BV328" si="263">IF(BT293="","",BU293/BT293)</f>
        <v/>
      </c>
      <c r="BW293" s="481"/>
      <c r="BX293" s="481"/>
      <c r="BY293" s="483"/>
      <c r="BZ293" s="482">
        <f t="shared" si="219"/>
        <v>0</v>
      </c>
      <c r="CA293" s="479">
        <f t="shared" si="236"/>
        <v>0</v>
      </c>
      <c r="CB293" s="638"/>
      <c r="CC293" s="469"/>
      <c r="CD293" s="469"/>
      <c r="CE293" s="469"/>
      <c r="CF293" s="469"/>
      <c r="CG293" s="481"/>
      <c r="CH293" s="481"/>
      <c r="CI293" s="469"/>
      <c r="CJ293" s="485">
        <f t="shared" si="237"/>
        <v>0</v>
      </c>
      <c r="CK293" s="486">
        <f t="shared" si="230"/>
        <v>0</v>
      </c>
      <c r="CL293" s="479">
        <f t="shared" si="238"/>
        <v>0</v>
      </c>
      <c r="CM293" s="487"/>
      <c r="CN293" s="469"/>
      <c r="CO293" s="469"/>
      <c r="CP293" s="469"/>
      <c r="CQ293" s="469"/>
      <c r="CR293" s="469"/>
      <c r="CS293" s="485">
        <f t="shared" si="239"/>
        <v>0</v>
      </c>
      <c r="CT293" s="488"/>
      <c r="CU293" s="469"/>
      <c r="CV293" s="469"/>
      <c r="CW293" s="469"/>
      <c r="CX293" s="489"/>
      <c r="CY293" s="490"/>
      <c r="CZ293" s="491">
        <f t="shared" si="240"/>
        <v>0</v>
      </c>
      <c r="DA293" s="491">
        <f t="shared" si="220"/>
        <v>0</v>
      </c>
      <c r="DB293" s="491">
        <f t="shared" si="248"/>
        <v>0</v>
      </c>
      <c r="DC293" s="493">
        <f t="shared" si="221"/>
        <v>0</v>
      </c>
      <c r="DD293" s="494">
        <f t="shared" si="210"/>
        <v>0</v>
      </c>
      <c r="DE293" s="494">
        <f t="shared" si="209"/>
        <v>0</v>
      </c>
      <c r="DF293" s="494">
        <f t="shared" si="258"/>
        <v>0</v>
      </c>
      <c r="DG293" s="494">
        <f t="shared" si="222"/>
        <v>0</v>
      </c>
      <c r="DH293" s="494">
        <f t="shared" si="223"/>
        <v>0</v>
      </c>
      <c r="DI293" s="494">
        <f t="shared" si="259"/>
        <v>0</v>
      </c>
      <c r="DJ293" s="494">
        <f t="shared" si="224"/>
        <v>0</v>
      </c>
      <c r="DK293" s="494">
        <f t="shared" si="231"/>
        <v>0</v>
      </c>
      <c r="DL293" s="479">
        <f t="shared" si="215"/>
        <v>0</v>
      </c>
      <c r="DQ293" s="169">
        <f t="shared" si="255"/>
        <v>0</v>
      </c>
      <c r="DR293" s="169">
        <f t="shared" si="255"/>
        <v>0</v>
      </c>
      <c r="DS293" s="169">
        <f t="shared" si="255"/>
        <v>0</v>
      </c>
      <c r="DT293" s="169">
        <f t="shared" si="255"/>
        <v>0</v>
      </c>
      <c r="DU293" s="169">
        <f t="shared" si="255"/>
        <v>0</v>
      </c>
      <c r="DV293" s="169">
        <f t="shared" si="255"/>
        <v>0</v>
      </c>
      <c r="DW293" s="169">
        <f t="shared" si="255"/>
        <v>0</v>
      </c>
      <c r="DX293" s="169">
        <f t="shared" si="255"/>
        <v>0</v>
      </c>
      <c r="DY293" s="169">
        <f t="shared" si="255"/>
        <v>0</v>
      </c>
      <c r="DZ293" s="169">
        <f t="shared" si="255"/>
        <v>0</v>
      </c>
      <c r="EA293" s="169">
        <f t="shared" si="255"/>
        <v>0</v>
      </c>
      <c r="EB293" s="169">
        <f t="shared" si="255"/>
        <v>0</v>
      </c>
      <c r="EC293" s="169">
        <f t="shared" si="255"/>
        <v>0</v>
      </c>
      <c r="ED293" s="169">
        <f t="shared" si="255"/>
        <v>0</v>
      </c>
      <c r="EE293" s="169">
        <f t="shared" si="255"/>
        <v>0</v>
      </c>
      <c r="EF293" s="169">
        <f t="shared" si="255"/>
        <v>0</v>
      </c>
      <c r="EG293" s="169">
        <f t="shared" si="260"/>
        <v>0</v>
      </c>
      <c r="EH293" s="169">
        <f t="shared" si="260"/>
        <v>0</v>
      </c>
      <c r="EI293" s="169">
        <f t="shared" si="260"/>
        <v>0</v>
      </c>
      <c r="EJ293" s="169">
        <f t="shared" si="260"/>
        <v>0</v>
      </c>
      <c r="EK293" s="169">
        <f t="shared" si="260"/>
        <v>0</v>
      </c>
      <c r="EL293" s="169">
        <f t="shared" si="260"/>
        <v>0</v>
      </c>
      <c r="EM293" s="169">
        <f t="shared" si="260"/>
        <v>0</v>
      </c>
      <c r="EN293" s="169">
        <f t="shared" si="260"/>
        <v>0</v>
      </c>
      <c r="EP293" s="169">
        <f t="shared" si="256"/>
        <v>0</v>
      </c>
      <c r="EQ293" s="169">
        <f t="shared" si="256"/>
        <v>0</v>
      </c>
      <c r="ER293" s="169">
        <f t="shared" si="256"/>
        <v>0</v>
      </c>
      <c r="ES293" s="169">
        <f t="shared" si="256"/>
        <v>0</v>
      </c>
      <c r="ET293" s="169">
        <f t="shared" si="256"/>
        <v>0</v>
      </c>
      <c r="EU293" s="169">
        <f t="shared" si="256"/>
        <v>0</v>
      </c>
      <c r="EV293" s="169">
        <f t="shared" si="256"/>
        <v>0</v>
      </c>
      <c r="EW293" s="169">
        <f t="shared" si="256"/>
        <v>0</v>
      </c>
      <c r="EX293" s="169">
        <f t="shared" si="256"/>
        <v>0</v>
      </c>
      <c r="EY293" s="169">
        <f t="shared" si="256"/>
        <v>0</v>
      </c>
      <c r="EZ293" s="169">
        <f t="shared" si="256"/>
        <v>0</v>
      </c>
      <c r="FA293" s="169">
        <f t="shared" si="256"/>
        <v>0</v>
      </c>
      <c r="FB293" s="169">
        <f t="shared" si="256"/>
        <v>0</v>
      </c>
      <c r="FC293" s="169">
        <f t="shared" si="256"/>
        <v>0</v>
      </c>
      <c r="FD293" s="169">
        <f t="shared" si="256"/>
        <v>0</v>
      </c>
      <c r="FE293" s="169">
        <f t="shared" si="256"/>
        <v>0</v>
      </c>
      <c r="FF293" s="169">
        <f t="shared" si="261"/>
        <v>0</v>
      </c>
      <c r="FG293" s="169">
        <f t="shared" si="261"/>
        <v>0</v>
      </c>
      <c r="FH293" s="169">
        <f t="shared" si="261"/>
        <v>0</v>
      </c>
      <c r="FI293" s="169">
        <f t="shared" si="261"/>
        <v>0</v>
      </c>
      <c r="FJ293" s="169">
        <f t="shared" si="261"/>
        <v>0</v>
      </c>
      <c r="FK293" s="169">
        <f t="shared" si="261"/>
        <v>0</v>
      </c>
      <c r="FL293" s="169">
        <f t="shared" si="261"/>
        <v>0</v>
      </c>
      <c r="FM293" s="169">
        <f t="shared" si="261"/>
        <v>0</v>
      </c>
      <c r="FO293" s="169">
        <f t="shared" si="257"/>
        <v>0</v>
      </c>
      <c r="FP293" s="169">
        <f t="shared" si="257"/>
        <v>0</v>
      </c>
      <c r="FQ293" s="169">
        <f t="shared" si="257"/>
        <v>0</v>
      </c>
      <c r="FR293" s="169">
        <f t="shared" si="257"/>
        <v>0</v>
      </c>
      <c r="FS293" s="169">
        <f t="shared" si="257"/>
        <v>0</v>
      </c>
      <c r="FT293" s="169">
        <f t="shared" si="257"/>
        <v>0</v>
      </c>
      <c r="FU293" s="169">
        <f t="shared" si="257"/>
        <v>0</v>
      </c>
      <c r="FV293" s="169">
        <f t="shared" si="257"/>
        <v>0</v>
      </c>
      <c r="FW293" s="169">
        <f t="shared" si="257"/>
        <v>0</v>
      </c>
      <c r="FX293" s="169">
        <f t="shared" si="257"/>
        <v>0</v>
      </c>
      <c r="FY293" s="169">
        <f t="shared" si="257"/>
        <v>0</v>
      </c>
      <c r="FZ293" s="169">
        <f t="shared" si="257"/>
        <v>0</v>
      </c>
      <c r="GA293" s="169">
        <f t="shared" si="257"/>
        <v>0</v>
      </c>
      <c r="GB293" s="169">
        <f t="shared" si="257"/>
        <v>0</v>
      </c>
      <c r="GC293" s="169">
        <f t="shared" si="257"/>
        <v>0</v>
      </c>
      <c r="GD293" s="169">
        <f t="shared" si="257"/>
        <v>0</v>
      </c>
      <c r="GE293" s="169">
        <f t="shared" si="262"/>
        <v>0</v>
      </c>
      <c r="GF293" s="169">
        <f t="shared" si="262"/>
        <v>0</v>
      </c>
      <c r="GG293" s="169">
        <f t="shared" si="262"/>
        <v>0</v>
      </c>
      <c r="GH293" s="169">
        <f t="shared" si="262"/>
        <v>0</v>
      </c>
      <c r="GI293" s="169">
        <f t="shared" si="262"/>
        <v>0</v>
      </c>
      <c r="GJ293" s="169">
        <f t="shared" si="262"/>
        <v>0</v>
      </c>
      <c r="GK293" s="169">
        <f t="shared" si="262"/>
        <v>0</v>
      </c>
      <c r="GL293" s="169">
        <f t="shared" si="262"/>
        <v>0</v>
      </c>
    </row>
    <row r="294" spans="1:194" s="169" customFormat="1" ht="15" hidden="1">
      <c r="A294" s="499"/>
      <c r="B294" s="499"/>
      <c r="D294" s="622"/>
      <c r="E294" s="453"/>
      <c r="F294" s="453"/>
      <c r="G294" s="453"/>
      <c r="H294" s="451"/>
      <c r="I294" s="452"/>
      <c r="J294" s="453"/>
      <c r="K294" s="453"/>
      <c r="L294" s="450"/>
      <c r="M294" s="450"/>
      <c r="N294" s="454"/>
      <c r="O294" s="455">
        <f t="shared" si="225"/>
        <v>0</v>
      </c>
      <c r="P294" s="456"/>
      <c r="Q294" s="457">
        <f t="shared" si="226"/>
        <v>0</v>
      </c>
      <c r="R294" s="457">
        <f t="shared" si="227"/>
        <v>0</v>
      </c>
      <c r="S294" s="458" t="e">
        <f>#REF!</f>
        <v>#REF!</v>
      </c>
      <c r="T294" s="458">
        <v>385</v>
      </c>
      <c r="U294" s="458" t="e">
        <f t="shared" si="228"/>
        <v>#REF!</v>
      </c>
      <c r="V294" s="459"/>
      <c r="W294" s="459"/>
      <c r="X294" s="460">
        <f t="shared" si="229"/>
        <v>0</v>
      </c>
      <c r="Y294" s="461">
        <f t="shared" si="232"/>
        <v>0</v>
      </c>
      <c r="Z294" s="510"/>
      <c r="AA294" s="463"/>
      <c r="AB294" s="464"/>
      <c r="AC294" s="464"/>
      <c r="AD294" s="464"/>
      <c r="AE294" s="465"/>
      <c r="AF294" s="466">
        <f t="shared" si="233"/>
        <v>0</v>
      </c>
      <c r="AG294" s="488"/>
      <c r="AH294" s="469"/>
      <c r="AI294" s="469"/>
      <c r="AJ294" s="469"/>
      <c r="AK294" s="469"/>
      <c r="AL294" s="469"/>
      <c r="AM294" s="469"/>
      <c r="AN294" s="469"/>
      <c r="AO294" s="471">
        <f t="shared" si="234"/>
        <v>0</v>
      </c>
      <c r="AP294" s="497"/>
      <c r="AQ294" s="496"/>
      <c r="AR294" s="496"/>
      <c r="AS294" s="496"/>
      <c r="AT294" s="514"/>
      <c r="AU294" s="469"/>
      <c r="AV294" s="469"/>
      <c r="AW294" s="475"/>
      <c r="AX294" s="471">
        <f t="shared" si="235"/>
        <v>0</v>
      </c>
      <c r="AY294" s="497"/>
      <c r="AZ294" s="469"/>
      <c r="BA294" s="469"/>
      <c r="BB294" s="478"/>
      <c r="BC294" s="469"/>
      <c r="BD294" s="469"/>
      <c r="BE294" s="469"/>
      <c r="BF294" s="475"/>
      <c r="BG294" s="479">
        <f t="shared" si="213"/>
        <v>0</v>
      </c>
      <c r="BH294" s="480"/>
      <c r="BI294" s="481"/>
      <c r="BJ294" s="481"/>
      <c r="BK294" s="481"/>
      <c r="BL294" s="482"/>
      <c r="BM294" s="481"/>
      <c r="BN294" s="481"/>
      <c r="BO294" s="483"/>
      <c r="BP294" s="482">
        <f t="shared" si="251"/>
        <v>0</v>
      </c>
      <c r="BQ294" s="479">
        <f t="shared" si="214"/>
        <v>0</v>
      </c>
      <c r="BR294" s="480"/>
      <c r="BS294" s="481"/>
      <c r="BT294" s="481"/>
      <c r="BU294" s="481"/>
      <c r="BV294" s="482" t="str">
        <f t="shared" si="263"/>
        <v/>
      </c>
      <c r="BW294" s="481"/>
      <c r="BX294" s="481"/>
      <c r="BY294" s="483"/>
      <c r="BZ294" s="482">
        <f t="shared" si="219"/>
        <v>0</v>
      </c>
      <c r="CA294" s="479">
        <f t="shared" si="236"/>
        <v>0</v>
      </c>
      <c r="CB294" s="638"/>
      <c r="CC294" s="469"/>
      <c r="CD294" s="469"/>
      <c r="CE294" s="469"/>
      <c r="CF294" s="469"/>
      <c r="CG294" s="481"/>
      <c r="CH294" s="481"/>
      <c r="CI294" s="469"/>
      <c r="CJ294" s="485">
        <f t="shared" si="237"/>
        <v>0</v>
      </c>
      <c r="CK294" s="486">
        <f t="shared" si="230"/>
        <v>0</v>
      </c>
      <c r="CL294" s="479">
        <f t="shared" si="238"/>
        <v>0</v>
      </c>
      <c r="CM294" s="487"/>
      <c r="CN294" s="469"/>
      <c r="CO294" s="469"/>
      <c r="CP294" s="469"/>
      <c r="CQ294" s="469"/>
      <c r="CR294" s="469"/>
      <c r="CS294" s="485">
        <f t="shared" si="239"/>
        <v>0</v>
      </c>
      <c r="CT294" s="488"/>
      <c r="CU294" s="469"/>
      <c r="CV294" s="469"/>
      <c r="CW294" s="469"/>
      <c r="CX294" s="489"/>
      <c r="CY294" s="490"/>
      <c r="CZ294" s="491">
        <f t="shared" si="240"/>
        <v>0</v>
      </c>
      <c r="DA294" s="491">
        <f t="shared" si="220"/>
        <v>0</v>
      </c>
      <c r="DB294" s="491">
        <f t="shared" si="248"/>
        <v>0</v>
      </c>
      <c r="DC294" s="493">
        <f t="shared" si="221"/>
        <v>0</v>
      </c>
      <c r="DD294" s="494">
        <f t="shared" si="210"/>
        <v>0</v>
      </c>
      <c r="DE294" s="494">
        <f t="shared" si="209"/>
        <v>0</v>
      </c>
      <c r="DF294" s="494">
        <f t="shared" si="258"/>
        <v>0</v>
      </c>
      <c r="DG294" s="494">
        <f t="shared" si="222"/>
        <v>0</v>
      </c>
      <c r="DH294" s="494">
        <f t="shared" si="223"/>
        <v>0</v>
      </c>
      <c r="DI294" s="494">
        <f t="shared" si="259"/>
        <v>0</v>
      </c>
      <c r="DJ294" s="494">
        <f t="shared" si="224"/>
        <v>0</v>
      </c>
      <c r="DK294" s="494">
        <f t="shared" si="231"/>
        <v>0</v>
      </c>
      <c r="DL294" s="479">
        <f t="shared" si="215"/>
        <v>0</v>
      </c>
      <c r="DQ294" s="169">
        <f t="shared" si="255"/>
        <v>0</v>
      </c>
      <c r="DR294" s="169">
        <f t="shared" si="255"/>
        <v>0</v>
      </c>
      <c r="DS294" s="169">
        <f t="shared" si="255"/>
        <v>0</v>
      </c>
      <c r="DT294" s="169">
        <f t="shared" si="255"/>
        <v>0</v>
      </c>
      <c r="DU294" s="169">
        <f t="shared" si="255"/>
        <v>0</v>
      </c>
      <c r="DV294" s="169">
        <f t="shared" si="255"/>
        <v>0</v>
      </c>
      <c r="DW294" s="169">
        <f t="shared" si="255"/>
        <v>0</v>
      </c>
      <c r="DX294" s="169">
        <f t="shared" si="255"/>
        <v>0</v>
      </c>
      <c r="DY294" s="169">
        <f t="shared" si="255"/>
        <v>0</v>
      </c>
      <c r="DZ294" s="169">
        <f t="shared" si="255"/>
        <v>0</v>
      </c>
      <c r="EA294" s="169">
        <f t="shared" si="255"/>
        <v>0</v>
      </c>
      <c r="EB294" s="169">
        <f t="shared" si="255"/>
        <v>0</v>
      </c>
      <c r="EC294" s="169">
        <f t="shared" si="255"/>
        <v>0</v>
      </c>
      <c r="ED294" s="169">
        <f t="shared" si="255"/>
        <v>0</v>
      </c>
      <c r="EE294" s="169">
        <f t="shared" si="255"/>
        <v>0</v>
      </c>
      <c r="EF294" s="169">
        <f t="shared" si="255"/>
        <v>0</v>
      </c>
      <c r="EG294" s="169">
        <f t="shared" si="260"/>
        <v>0</v>
      </c>
      <c r="EH294" s="169">
        <f t="shared" si="260"/>
        <v>0</v>
      </c>
      <c r="EI294" s="169">
        <f t="shared" si="260"/>
        <v>0</v>
      </c>
      <c r="EJ294" s="169">
        <f t="shared" si="260"/>
        <v>0</v>
      </c>
      <c r="EK294" s="169">
        <f t="shared" si="260"/>
        <v>0</v>
      </c>
      <c r="EL294" s="169">
        <f t="shared" si="260"/>
        <v>0</v>
      </c>
      <c r="EM294" s="169">
        <f t="shared" si="260"/>
        <v>0</v>
      </c>
      <c r="EN294" s="169">
        <f t="shared" si="260"/>
        <v>0</v>
      </c>
      <c r="EP294" s="169">
        <f t="shared" si="256"/>
        <v>0</v>
      </c>
      <c r="EQ294" s="169">
        <f t="shared" si="256"/>
        <v>0</v>
      </c>
      <c r="ER294" s="169">
        <f t="shared" si="256"/>
        <v>0</v>
      </c>
      <c r="ES294" s="169">
        <f t="shared" si="256"/>
        <v>0</v>
      </c>
      <c r="ET294" s="169">
        <f t="shared" si="256"/>
        <v>0</v>
      </c>
      <c r="EU294" s="169">
        <f t="shared" si="256"/>
        <v>0</v>
      </c>
      <c r="EV294" s="169">
        <f t="shared" si="256"/>
        <v>0</v>
      </c>
      <c r="EW294" s="169">
        <f t="shared" si="256"/>
        <v>0</v>
      </c>
      <c r="EX294" s="169">
        <f t="shared" si="256"/>
        <v>0</v>
      </c>
      <c r="EY294" s="169">
        <f t="shared" si="256"/>
        <v>0</v>
      </c>
      <c r="EZ294" s="169">
        <f t="shared" si="256"/>
        <v>0</v>
      </c>
      <c r="FA294" s="169">
        <f t="shared" si="256"/>
        <v>0</v>
      </c>
      <c r="FB294" s="169">
        <f t="shared" si="256"/>
        <v>0</v>
      </c>
      <c r="FC294" s="169">
        <f t="shared" si="256"/>
        <v>0</v>
      </c>
      <c r="FD294" s="169">
        <f t="shared" si="256"/>
        <v>0</v>
      </c>
      <c r="FE294" s="169">
        <f t="shared" si="256"/>
        <v>0</v>
      </c>
      <c r="FF294" s="169">
        <f t="shared" si="261"/>
        <v>0</v>
      </c>
      <c r="FG294" s="169">
        <f t="shared" si="261"/>
        <v>0</v>
      </c>
      <c r="FH294" s="169">
        <f t="shared" si="261"/>
        <v>0</v>
      </c>
      <c r="FI294" s="169">
        <f t="shared" si="261"/>
        <v>0</v>
      </c>
      <c r="FJ294" s="169">
        <f t="shared" si="261"/>
        <v>0</v>
      </c>
      <c r="FK294" s="169">
        <f t="shared" si="261"/>
        <v>0</v>
      </c>
      <c r="FL294" s="169">
        <f t="shared" si="261"/>
        <v>0</v>
      </c>
      <c r="FM294" s="169">
        <f t="shared" si="261"/>
        <v>0</v>
      </c>
      <c r="FO294" s="169">
        <f t="shared" si="257"/>
        <v>0</v>
      </c>
      <c r="FP294" s="169">
        <f t="shared" si="257"/>
        <v>0</v>
      </c>
      <c r="FQ294" s="169">
        <f t="shared" si="257"/>
        <v>0</v>
      </c>
      <c r="FR294" s="169">
        <f t="shared" si="257"/>
        <v>0</v>
      </c>
      <c r="FS294" s="169">
        <f t="shared" si="257"/>
        <v>0</v>
      </c>
      <c r="FT294" s="169">
        <f t="shared" si="257"/>
        <v>0</v>
      </c>
      <c r="FU294" s="169">
        <f t="shared" si="257"/>
        <v>0</v>
      </c>
      <c r="FV294" s="169">
        <f t="shared" si="257"/>
        <v>0</v>
      </c>
      <c r="FW294" s="169">
        <f t="shared" si="257"/>
        <v>0</v>
      </c>
      <c r="FX294" s="169">
        <f t="shared" si="257"/>
        <v>0</v>
      </c>
      <c r="FY294" s="169">
        <f t="shared" si="257"/>
        <v>0</v>
      </c>
      <c r="FZ294" s="169">
        <f t="shared" si="257"/>
        <v>0</v>
      </c>
      <c r="GA294" s="169">
        <f t="shared" si="257"/>
        <v>0</v>
      </c>
      <c r="GB294" s="169">
        <f t="shared" si="257"/>
        <v>0</v>
      </c>
      <c r="GC294" s="169">
        <f t="shared" si="257"/>
        <v>0</v>
      </c>
      <c r="GD294" s="169">
        <f t="shared" si="257"/>
        <v>0</v>
      </c>
      <c r="GE294" s="169">
        <f t="shared" si="262"/>
        <v>0</v>
      </c>
      <c r="GF294" s="169">
        <f t="shared" si="262"/>
        <v>0</v>
      </c>
      <c r="GG294" s="169">
        <f t="shared" si="262"/>
        <v>0</v>
      </c>
      <c r="GH294" s="169">
        <f t="shared" si="262"/>
        <v>0</v>
      </c>
      <c r="GI294" s="169">
        <f t="shared" si="262"/>
        <v>0</v>
      </c>
      <c r="GJ294" s="169">
        <f t="shared" si="262"/>
        <v>0</v>
      </c>
      <c r="GK294" s="169">
        <f t="shared" si="262"/>
        <v>0</v>
      </c>
      <c r="GL294" s="169">
        <f t="shared" si="262"/>
        <v>0</v>
      </c>
    </row>
    <row r="295" spans="1:194" s="169" customFormat="1" ht="15" hidden="1">
      <c r="A295" s="499"/>
      <c r="B295" s="499"/>
      <c r="D295" s="622"/>
      <c r="E295" s="453"/>
      <c r="F295" s="453"/>
      <c r="G295" s="453"/>
      <c r="H295" s="451"/>
      <c r="I295" s="452"/>
      <c r="J295" s="453"/>
      <c r="K295" s="453"/>
      <c r="L295" s="450"/>
      <c r="M295" s="450"/>
      <c r="N295" s="454"/>
      <c r="O295" s="455">
        <f t="shared" si="225"/>
        <v>0</v>
      </c>
      <c r="P295" s="456"/>
      <c r="Q295" s="457">
        <f t="shared" si="226"/>
        <v>0</v>
      </c>
      <c r="R295" s="457">
        <f t="shared" si="227"/>
        <v>0</v>
      </c>
      <c r="S295" s="458" t="e">
        <f>#REF!</f>
        <v>#REF!</v>
      </c>
      <c r="T295" s="458">
        <v>386</v>
      </c>
      <c r="U295" s="458" t="e">
        <f t="shared" si="228"/>
        <v>#REF!</v>
      </c>
      <c r="V295" s="459"/>
      <c r="W295" s="459"/>
      <c r="X295" s="460">
        <f t="shared" si="229"/>
        <v>0</v>
      </c>
      <c r="Y295" s="461">
        <f t="shared" si="232"/>
        <v>0</v>
      </c>
      <c r="Z295" s="510"/>
      <c r="AA295" s="463"/>
      <c r="AB295" s="464"/>
      <c r="AC295" s="464"/>
      <c r="AD295" s="464"/>
      <c r="AE295" s="465"/>
      <c r="AF295" s="466">
        <f t="shared" si="233"/>
        <v>0</v>
      </c>
      <c r="AG295" s="488"/>
      <c r="AH295" s="469"/>
      <c r="AI295" s="469"/>
      <c r="AJ295" s="469"/>
      <c r="AK295" s="469"/>
      <c r="AL295" s="469"/>
      <c r="AM295" s="469"/>
      <c r="AN295" s="469"/>
      <c r="AO295" s="471">
        <f t="shared" si="234"/>
        <v>0</v>
      </c>
      <c r="AP295" s="497"/>
      <c r="AQ295" s="496"/>
      <c r="AR295" s="496"/>
      <c r="AS295" s="496"/>
      <c r="AT295" s="514"/>
      <c r="AU295" s="469"/>
      <c r="AV295" s="469"/>
      <c r="AW295" s="475"/>
      <c r="AX295" s="471">
        <f t="shared" si="235"/>
        <v>0</v>
      </c>
      <c r="AY295" s="497"/>
      <c r="AZ295" s="469"/>
      <c r="BA295" s="469"/>
      <c r="BB295" s="478"/>
      <c r="BC295" s="469"/>
      <c r="BD295" s="469"/>
      <c r="BE295" s="469"/>
      <c r="BF295" s="475"/>
      <c r="BG295" s="479">
        <f t="shared" si="213"/>
        <v>0</v>
      </c>
      <c r="BH295" s="480"/>
      <c r="BI295" s="481"/>
      <c r="BJ295" s="481"/>
      <c r="BK295" s="481"/>
      <c r="BL295" s="482"/>
      <c r="BM295" s="481"/>
      <c r="BN295" s="481"/>
      <c r="BO295" s="483"/>
      <c r="BP295" s="482">
        <f t="shared" si="251"/>
        <v>0</v>
      </c>
      <c r="BQ295" s="479">
        <f t="shared" si="214"/>
        <v>0</v>
      </c>
      <c r="BR295" s="480"/>
      <c r="BS295" s="481"/>
      <c r="BT295" s="481"/>
      <c r="BU295" s="481"/>
      <c r="BV295" s="482" t="str">
        <f t="shared" si="263"/>
        <v/>
      </c>
      <c r="BW295" s="481"/>
      <c r="BX295" s="481"/>
      <c r="BY295" s="483"/>
      <c r="BZ295" s="482">
        <f t="shared" si="219"/>
        <v>0</v>
      </c>
      <c r="CA295" s="479">
        <f t="shared" si="236"/>
        <v>0</v>
      </c>
      <c r="CB295" s="638"/>
      <c r="CC295" s="469"/>
      <c r="CD295" s="469"/>
      <c r="CE295" s="469"/>
      <c r="CF295" s="469"/>
      <c r="CG295" s="481"/>
      <c r="CH295" s="481"/>
      <c r="CI295" s="469"/>
      <c r="CJ295" s="485">
        <f t="shared" si="237"/>
        <v>0</v>
      </c>
      <c r="CK295" s="486">
        <f t="shared" si="230"/>
        <v>0</v>
      </c>
      <c r="CL295" s="479">
        <f t="shared" si="238"/>
        <v>0</v>
      </c>
      <c r="CM295" s="487"/>
      <c r="CN295" s="469"/>
      <c r="CO295" s="469"/>
      <c r="CP295" s="469"/>
      <c r="CQ295" s="469"/>
      <c r="CR295" s="469"/>
      <c r="CS295" s="485">
        <f t="shared" si="239"/>
        <v>0</v>
      </c>
      <c r="CT295" s="488"/>
      <c r="CU295" s="469"/>
      <c r="CV295" s="469"/>
      <c r="CW295" s="469"/>
      <c r="CX295" s="489"/>
      <c r="CY295" s="490"/>
      <c r="CZ295" s="491">
        <f t="shared" si="240"/>
        <v>0</v>
      </c>
      <c r="DA295" s="491">
        <f t="shared" si="220"/>
        <v>0</v>
      </c>
      <c r="DB295" s="491">
        <f t="shared" si="248"/>
        <v>0</v>
      </c>
      <c r="DC295" s="493">
        <f t="shared" si="221"/>
        <v>0</v>
      </c>
      <c r="DD295" s="494">
        <f t="shared" si="210"/>
        <v>0</v>
      </c>
      <c r="DE295" s="494">
        <f t="shared" si="209"/>
        <v>0</v>
      </c>
      <c r="DF295" s="494">
        <f t="shared" si="258"/>
        <v>0</v>
      </c>
      <c r="DG295" s="494">
        <f t="shared" si="222"/>
        <v>0</v>
      </c>
      <c r="DH295" s="494">
        <f t="shared" si="223"/>
        <v>0</v>
      </c>
      <c r="DI295" s="494">
        <f t="shared" si="259"/>
        <v>0</v>
      </c>
      <c r="DJ295" s="494">
        <f t="shared" si="224"/>
        <v>0</v>
      </c>
      <c r="DK295" s="494">
        <f t="shared" si="231"/>
        <v>0</v>
      </c>
      <c r="DL295" s="479">
        <f t="shared" si="215"/>
        <v>0</v>
      </c>
      <c r="DQ295" s="169">
        <f t="shared" si="255"/>
        <v>0</v>
      </c>
      <c r="DR295" s="169">
        <f t="shared" si="255"/>
        <v>0</v>
      </c>
      <c r="DS295" s="169">
        <f t="shared" si="255"/>
        <v>0</v>
      </c>
      <c r="DT295" s="169">
        <f t="shared" si="255"/>
        <v>0</v>
      </c>
      <c r="DU295" s="169">
        <f t="shared" si="255"/>
        <v>0</v>
      </c>
      <c r="DV295" s="169">
        <f t="shared" si="255"/>
        <v>0</v>
      </c>
      <c r="DW295" s="169">
        <f t="shared" si="255"/>
        <v>0</v>
      </c>
      <c r="DX295" s="169">
        <f t="shared" si="255"/>
        <v>0</v>
      </c>
      <c r="DY295" s="169">
        <f t="shared" si="255"/>
        <v>0</v>
      </c>
      <c r="DZ295" s="169">
        <f t="shared" si="255"/>
        <v>0</v>
      </c>
      <c r="EA295" s="169">
        <f t="shared" si="255"/>
        <v>0</v>
      </c>
      <c r="EB295" s="169">
        <f t="shared" si="255"/>
        <v>0</v>
      </c>
      <c r="EC295" s="169">
        <f t="shared" si="255"/>
        <v>0</v>
      </c>
      <c r="ED295" s="169">
        <f t="shared" si="255"/>
        <v>0</v>
      </c>
      <c r="EE295" s="169">
        <f t="shared" si="255"/>
        <v>0</v>
      </c>
      <c r="EF295" s="169">
        <f t="shared" si="255"/>
        <v>0</v>
      </c>
      <c r="EG295" s="169">
        <f t="shared" si="260"/>
        <v>0</v>
      </c>
      <c r="EH295" s="169">
        <f t="shared" si="260"/>
        <v>0</v>
      </c>
      <c r="EI295" s="169">
        <f t="shared" si="260"/>
        <v>0</v>
      </c>
      <c r="EJ295" s="169">
        <f t="shared" si="260"/>
        <v>0</v>
      </c>
      <c r="EK295" s="169">
        <f t="shared" si="260"/>
        <v>0</v>
      </c>
      <c r="EL295" s="169">
        <f t="shared" si="260"/>
        <v>0</v>
      </c>
      <c r="EM295" s="169">
        <f t="shared" si="260"/>
        <v>0</v>
      </c>
      <c r="EN295" s="169">
        <f t="shared" si="260"/>
        <v>0</v>
      </c>
      <c r="EP295" s="169">
        <f t="shared" si="256"/>
        <v>0</v>
      </c>
      <c r="EQ295" s="169">
        <f t="shared" si="256"/>
        <v>0</v>
      </c>
      <c r="ER295" s="169">
        <f t="shared" si="256"/>
        <v>0</v>
      </c>
      <c r="ES295" s="169">
        <f t="shared" si="256"/>
        <v>0</v>
      </c>
      <c r="ET295" s="169">
        <f t="shared" si="256"/>
        <v>0</v>
      </c>
      <c r="EU295" s="169">
        <f t="shared" si="256"/>
        <v>0</v>
      </c>
      <c r="EV295" s="169">
        <f t="shared" si="256"/>
        <v>0</v>
      </c>
      <c r="EW295" s="169">
        <f t="shared" si="256"/>
        <v>0</v>
      </c>
      <c r="EX295" s="169">
        <f t="shared" si="256"/>
        <v>0</v>
      </c>
      <c r="EY295" s="169">
        <f t="shared" si="256"/>
        <v>0</v>
      </c>
      <c r="EZ295" s="169">
        <f t="shared" si="256"/>
        <v>0</v>
      </c>
      <c r="FA295" s="169">
        <f t="shared" si="256"/>
        <v>0</v>
      </c>
      <c r="FB295" s="169">
        <f t="shared" si="256"/>
        <v>0</v>
      </c>
      <c r="FC295" s="169">
        <f t="shared" si="256"/>
        <v>0</v>
      </c>
      <c r="FD295" s="169">
        <f t="shared" si="256"/>
        <v>0</v>
      </c>
      <c r="FE295" s="169">
        <f t="shared" si="256"/>
        <v>0</v>
      </c>
      <c r="FF295" s="169">
        <f t="shared" si="261"/>
        <v>0</v>
      </c>
      <c r="FG295" s="169">
        <f t="shared" si="261"/>
        <v>0</v>
      </c>
      <c r="FH295" s="169">
        <f t="shared" si="261"/>
        <v>0</v>
      </c>
      <c r="FI295" s="169">
        <f t="shared" si="261"/>
        <v>0</v>
      </c>
      <c r="FJ295" s="169">
        <f t="shared" si="261"/>
        <v>0</v>
      </c>
      <c r="FK295" s="169">
        <f t="shared" si="261"/>
        <v>0</v>
      </c>
      <c r="FL295" s="169">
        <f t="shared" si="261"/>
        <v>0</v>
      </c>
      <c r="FM295" s="169">
        <f t="shared" si="261"/>
        <v>0</v>
      </c>
      <c r="FO295" s="169">
        <f t="shared" si="257"/>
        <v>0</v>
      </c>
      <c r="FP295" s="169">
        <f t="shared" si="257"/>
        <v>0</v>
      </c>
      <c r="FQ295" s="169">
        <f t="shared" si="257"/>
        <v>0</v>
      </c>
      <c r="FR295" s="169">
        <f t="shared" si="257"/>
        <v>0</v>
      </c>
      <c r="FS295" s="169">
        <f t="shared" si="257"/>
        <v>0</v>
      </c>
      <c r="FT295" s="169">
        <f t="shared" si="257"/>
        <v>0</v>
      </c>
      <c r="FU295" s="169">
        <f t="shared" si="257"/>
        <v>0</v>
      </c>
      <c r="FV295" s="169">
        <f t="shared" si="257"/>
        <v>0</v>
      </c>
      <c r="FW295" s="169">
        <f t="shared" si="257"/>
        <v>0</v>
      </c>
      <c r="FX295" s="169">
        <f t="shared" si="257"/>
        <v>0</v>
      </c>
      <c r="FY295" s="169">
        <f t="shared" si="257"/>
        <v>0</v>
      </c>
      <c r="FZ295" s="169">
        <f t="shared" si="257"/>
        <v>0</v>
      </c>
      <c r="GA295" s="169">
        <f t="shared" si="257"/>
        <v>0</v>
      </c>
      <c r="GB295" s="169">
        <f t="shared" si="257"/>
        <v>0</v>
      </c>
      <c r="GC295" s="169">
        <f t="shared" si="257"/>
        <v>0</v>
      </c>
      <c r="GD295" s="169">
        <f t="shared" si="257"/>
        <v>0</v>
      </c>
      <c r="GE295" s="169">
        <f t="shared" si="262"/>
        <v>0</v>
      </c>
      <c r="GF295" s="169">
        <f t="shared" si="262"/>
        <v>0</v>
      </c>
      <c r="GG295" s="169">
        <f t="shared" si="262"/>
        <v>0</v>
      </c>
      <c r="GH295" s="169">
        <f t="shared" si="262"/>
        <v>0</v>
      </c>
      <c r="GI295" s="169">
        <f t="shared" si="262"/>
        <v>0</v>
      </c>
      <c r="GJ295" s="169">
        <f t="shared" si="262"/>
        <v>0</v>
      </c>
      <c r="GK295" s="169">
        <f t="shared" si="262"/>
        <v>0</v>
      </c>
      <c r="GL295" s="169">
        <f t="shared" si="262"/>
        <v>0</v>
      </c>
    </row>
    <row r="296" spans="1:194" s="169" customFormat="1" ht="15.75" hidden="1" thickBot="1">
      <c r="A296" s="499"/>
      <c r="B296" s="499"/>
      <c r="D296" s="676"/>
      <c r="E296" s="578"/>
      <c r="F296" s="578"/>
      <c r="G296" s="578"/>
      <c r="H296" s="675"/>
      <c r="I296" s="577"/>
      <c r="J296" s="578"/>
      <c r="K296" s="578"/>
      <c r="L296" s="575"/>
      <c r="M296" s="575"/>
      <c r="N296" s="579"/>
      <c r="O296" s="580">
        <f t="shared" si="225"/>
        <v>0</v>
      </c>
      <c r="P296" s="581"/>
      <c r="Q296" s="582">
        <f t="shared" si="226"/>
        <v>0</v>
      </c>
      <c r="R296" s="582">
        <f t="shared" si="227"/>
        <v>0</v>
      </c>
      <c r="S296" s="583" t="e">
        <f>#REF!</f>
        <v>#REF!</v>
      </c>
      <c r="T296" s="583">
        <v>387</v>
      </c>
      <c r="U296" s="583" t="e">
        <f t="shared" si="228"/>
        <v>#REF!</v>
      </c>
      <c r="V296" s="584"/>
      <c r="W296" s="584"/>
      <c r="X296" s="585">
        <f t="shared" si="229"/>
        <v>0</v>
      </c>
      <c r="Y296" s="586">
        <f t="shared" si="232"/>
        <v>0</v>
      </c>
      <c r="Z296" s="652"/>
      <c r="AA296" s="588"/>
      <c r="AB296" s="589"/>
      <c r="AC296" s="589"/>
      <c r="AD296" s="589"/>
      <c r="AE296" s="590"/>
      <c r="AF296" s="591">
        <f t="shared" si="233"/>
        <v>0</v>
      </c>
      <c r="AG296" s="556"/>
      <c r="AH296" s="540"/>
      <c r="AI296" s="540"/>
      <c r="AJ296" s="540"/>
      <c r="AK296" s="540"/>
      <c r="AL296" s="540"/>
      <c r="AM296" s="540"/>
      <c r="AN296" s="540"/>
      <c r="AO296" s="542">
        <f t="shared" si="234"/>
        <v>0</v>
      </c>
      <c r="AP296" s="537"/>
      <c r="AQ296" s="538"/>
      <c r="AR296" s="538"/>
      <c r="AS296" s="538"/>
      <c r="AT296" s="539"/>
      <c r="AU296" s="540"/>
      <c r="AV296" s="540"/>
      <c r="AW296" s="541"/>
      <c r="AX296" s="542">
        <f t="shared" si="235"/>
        <v>0</v>
      </c>
      <c r="AY296" s="537"/>
      <c r="AZ296" s="540"/>
      <c r="BA296" s="540"/>
      <c r="BB296" s="592"/>
      <c r="BC296" s="540"/>
      <c r="BD296" s="540"/>
      <c r="BE296" s="540"/>
      <c r="BF296" s="541"/>
      <c r="BG296" s="562">
        <f t="shared" si="213"/>
        <v>0</v>
      </c>
      <c r="BH296" s="593"/>
      <c r="BI296" s="552"/>
      <c r="BJ296" s="552"/>
      <c r="BK296" s="552"/>
      <c r="BL296" s="594"/>
      <c r="BM296" s="552"/>
      <c r="BN296" s="552"/>
      <c r="BO296" s="553"/>
      <c r="BP296" s="594">
        <f t="shared" si="251"/>
        <v>0</v>
      </c>
      <c r="BQ296" s="562">
        <f t="shared" si="214"/>
        <v>0</v>
      </c>
      <c r="BR296" s="593"/>
      <c r="BS296" s="552"/>
      <c r="BT296" s="552"/>
      <c r="BU296" s="552"/>
      <c r="BV296" s="594" t="str">
        <f t="shared" si="263"/>
        <v/>
      </c>
      <c r="BW296" s="552"/>
      <c r="BX296" s="552"/>
      <c r="BY296" s="553"/>
      <c r="BZ296" s="594">
        <f t="shared" si="219"/>
        <v>0</v>
      </c>
      <c r="CA296" s="562">
        <f t="shared" si="236"/>
        <v>0</v>
      </c>
      <c r="CB296" s="595"/>
      <c r="CC296" s="540"/>
      <c r="CD296" s="540"/>
      <c r="CE296" s="540"/>
      <c r="CF296" s="540"/>
      <c r="CG296" s="552"/>
      <c r="CH296" s="552"/>
      <c r="CI296" s="540"/>
      <c r="CJ296" s="554">
        <f t="shared" si="237"/>
        <v>0</v>
      </c>
      <c r="CK296" s="653">
        <f t="shared" si="230"/>
        <v>0</v>
      </c>
      <c r="CL296" s="562">
        <f t="shared" si="238"/>
        <v>0</v>
      </c>
      <c r="CM296" s="555"/>
      <c r="CN296" s="540"/>
      <c r="CO296" s="540"/>
      <c r="CP296" s="540"/>
      <c r="CQ296" s="540"/>
      <c r="CR296" s="540"/>
      <c r="CS296" s="554">
        <f t="shared" si="239"/>
        <v>0</v>
      </c>
      <c r="CT296" s="556"/>
      <c r="CU296" s="540"/>
      <c r="CV296" s="540"/>
      <c r="CW296" s="540"/>
      <c r="CX296" s="557"/>
      <c r="CY296" s="490"/>
      <c r="CZ296" s="491">
        <f t="shared" si="240"/>
        <v>0</v>
      </c>
      <c r="DA296" s="491">
        <f t="shared" si="220"/>
        <v>0</v>
      </c>
      <c r="DB296" s="491">
        <f t="shared" si="248"/>
        <v>0</v>
      </c>
      <c r="DC296" s="493">
        <f t="shared" si="221"/>
        <v>0</v>
      </c>
      <c r="DD296" s="494">
        <f t="shared" si="210"/>
        <v>0</v>
      </c>
      <c r="DE296" s="494">
        <f t="shared" si="209"/>
        <v>0</v>
      </c>
      <c r="DF296" s="494">
        <f t="shared" si="258"/>
        <v>0</v>
      </c>
      <c r="DG296" s="494">
        <f t="shared" si="222"/>
        <v>0</v>
      </c>
      <c r="DH296" s="494">
        <f t="shared" si="223"/>
        <v>0</v>
      </c>
      <c r="DI296" s="494">
        <f t="shared" si="259"/>
        <v>0</v>
      </c>
      <c r="DJ296" s="494">
        <f t="shared" si="224"/>
        <v>0</v>
      </c>
      <c r="DK296" s="494">
        <f t="shared" si="231"/>
        <v>0</v>
      </c>
      <c r="DL296" s="479">
        <f t="shared" si="215"/>
        <v>0</v>
      </c>
      <c r="DQ296" s="169">
        <f t="shared" si="255"/>
        <v>0</v>
      </c>
      <c r="DR296" s="169">
        <f t="shared" si="255"/>
        <v>0</v>
      </c>
      <c r="DS296" s="169">
        <f t="shared" si="255"/>
        <v>0</v>
      </c>
      <c r="DT296" s="169">
        <f t="shared" si="255"/>
        <v>0</v>
      </c>
      <c r="DU296" s="169">
        <f t="shared" si="255"/>
        <v>0</v>
      </c>
      <c r="DV296" s="169">
        <f t="shared" si="255"/>
        <v>0</v>
      </c>
      <c r="DW296" s="169">
        <f t="shared" si="255"/>
        <v>0</v>
      </c>
      <c r="DX296" s="169">
        <f t="shared" si="255"/>
        <v>0</v>
      </c>
      <c r="DY296" s="169">
        <f t="shared" si="255"/>
        <v>0</v>
      </c>
      <c r="DZ296" s="169">
        <f t="shared" si="255"/>
        <v>0</v>
      </c>
      <c r="EA296" s="169">
        <f t="shared" si="255"/>
        <v>0</v>
      </c>
      <c r="EB296" s="169">
        <f t="shared" si="255"/>
        <v>0</v>
      </c>
      <c r="EC296" s="169">
        <f t="shared" si="255"/>
        <v>0</v>
      </c>
      <c r="ED296" s="169">
        <f t="shared" si="255"/>
        <v>0</v>
      </c>
      <c r="EE296" s="169">
        <f t="shared" si="255"/>
        <v>0</v>
      </c>
      <c r="EF296" s="169">
        <f t="shared" si="255"/>
        <v>0</v>
      </c>
      <c r="EG296" s="169">
        <f t="shared" si="260"/>
        <v>0</v>
      </c>
      <c r="EH296" s="169">
        <f t="shared" si="260"/>
        <v>0</v>
      </c>
      <c r="EI296" s="169">
        <f t="shared" si="260"/>
        <v>0</v>
      </c>
      <c r="EJ296" s="169">
        <f t="shared" si="260"/>
        <v>0</v>
      </c>
      <c r="EK296" s="169">
        <f t="shared" si="260"/>
        <v>0</v>
      </c>
      <c r="EL296" s="169">
        <f t="shared" si="260"/>
        <v>0</v>
      </c>
      <c r="EM296" s="169">
        <f t="shared" si="260"/>
        <v>0</v>
      </c>
      <c r="EN296" s="169">
        <f t="shared" si="260"/>
        <v>0</v>
      </c>
      <c r="EP296" s="169">
        <f t="shared" si="256"/>
        <v>0</v>
      </c>
      <c r="EQ296" s="169">
        <f t="shared" si="256"/>
        <v>0</v>
      </c>
      <c r="ER296" s="169">
        <f t="shared" si="256"/>
        <v>0</v>
      </c>
      <c r="ES296" s="169">
        <f t="shared" si="256"/>
        <v>0</v>
      </c>
      <c r="ET296" s="169">
        <f t="shared" si="256"/>
        <v>0</v>
      </c>
      <c r="EU296" s="169">
        <f t="shared" si="256"/>
        <v>0</v>
      </c>
      <c r="EV296" s="169">
        <f t="shared" si="256"/>
        <v>0</v>
      </c>
      <c r="EW296" s="169">
        <f t="shared" si="256"/>
        <v>0</v>
      </c>
      <c r="EX296" s="169">
        <f t="shared" si="256"/>
        <v>0</v>
      </c>
      <c r="EY296" s="169">
        <f t="shared" si="256"/>
        <v>0</v>
      </c>
      <c r="EZ296" s="169">
        <f t="shared" si="256"/>
        <v>0</v>
      </c>
      <c r="FA296" s="169">
        <f t="shared" si="256"/>
        <v>0</v>
      </c>
      <c r="FB296" s="169">
        <f t="shared" si="256"/>
        <v>0</v>
      </c>
      <c r="FC296" s="169">
        <f t="shared" si="256"/>
        <v>0</v>
      </c>
      <c r="FD296" s="169">
        <f t="shared" si="256"/>
        <v>0</v>
      </c>
      <c r="FE296" s="169">
        <f t="shared" si="256"/>
        <v>0</v>
      </c>
      <c r="FF296" s="169">
        <f t="shared" si="261"/>
        <v>0</v>
      </c>
      <c r="FG296" s="169">
        <f t="shared" si="261"/>
        <v>0</v>
      </c>
      <c r="FH296" s="169">
        <f t="shared" si="261"/>
        <v>0</v>
      </c>
      <c r="FI296" s="169">
        <f t="shared" si="261"/>
        <v>0</v>
      </c>
      <c r="FJ296" s="169">
        <f t="shared" si="261"/>
        <v>0</v>
      </c>
      <c r="FK296" s="169">
        <f t="shared" si="261"/>
        <v>0</v>
      </c>
      <c r="FL296" s="169">
        <f t="shared" si="261"/>
        <v>0</v>
      </c>
      <c r="FM296" s="169">
        <f t="shared" si="261"/>
        <v>0</v>
      </c>
      <c r="FO296" s="169">
        <f t="shared" si="257"/>
        <v>0</v>
      </c>
      <c r="FP296" s="169">
        <f t="shared" si="257"/>
        <v>0</v>
      </c>
      <c r="FQ296" s="169">
        <f t="shared" si="257"/>
        <v>0</v>
      </c>
      <c r="FR296" s="169">
        <f t="shared" si="257"/>
        <v>0</v>
      </c>
      <c r="FS296" s="169">
        <f t="shared" si="257"/>
        <v>0</v>
      </c>
      <c r="FT296" s="169">
        <f t="shared" si="257"/>
        <v>0</v>
      </c>
      <c r="FU296" s="169">
        <f t="shared" si="257"/>
        <v>0</v>
      </c>
      <c r="FV296" s="169">
        <f t="shared" si="257"/>
        <v>0</v>
      </c>
      <c r="FW296" s="169">
        <f t="shared" si="257"/>
        <v>0</v>
      </c>
      <c r="FX296" s="169">
        <f t="shared" si="257"/>
        <v>0</v>
      </c>
      <c r="FY296" s="169">
        <f t="shared" si="257"/>
        <v>0</v>
      </c>
      <c r="FZ296" s="169">
        <f t="shared" si="257"/>
        <v>0</v>
      </c>
      <c r="GA296" s="169">
        <f t="shared" si="257"/>
        <v>0</v>
      </c>
      <c r="GB296" s="169">
        <f t="shared" si="257"/>
        <v>0</v>
      </c>
      <c r="GC296" s="169">
        <f t="shared" si="257"/>
        <v>0</v>
      </c>
      <c r="GD296" s="169">
        <f t="shared" si="257"/>
        <v>0</v>
      </c>
      <c r="GE296" s="169">
        <f t="shared" si="262"/>
        <v>0</v>
      </c>
      <c r="GF296" s="169">
        <f t="shared" si="262"/>
        <v>0</v>
      </c>
      <c r="GG296" s="169">
        <f t="shared" si="262"/>
        <v>0</v>
      </c>
      <c r="GH296" s="169">
        <f t="shared" si="262"/>
        <v>0</v>
      </c>
      <c r="GI296" s="169">
        <f t="shared" si="262"/>
        <v>0</v>
      </c>
      <c r="GJ296" s="169">
        <f t="shared" si="262"/>
        <v>0</v>
      </c>
      <c r="GK296" s="169">
        <f t="shared" si="262"/>
        <v>0</v>
      </c>
      <c r="GL296" s="169">
        <f t="shared" si="262"/>
        <v>0</v>
      </c>
    </row>
    <row r="297" spans="1:194" s="169" customFormat="1" ht="25.5" hidden="1">
      <c r="A297" s="402" t="s">
        <v>317</v>
      </c>
      <c r="B297" s="403">
        <f>J$350</f>
        <v>4639648</v>
      </c>
      <c r="D297" s="677"/>
      <c r="E297" s="508"/>
      <c r="F297" s="508"/>
      <c r="G297" s="508"/>
      <c r="H297" s="597"/>
      <c r="I297" s="506"/>
      <c r="J297" s="507"/>
      <c r="K297" s="507"/>
      <c r="L297" s="508"/>
      <c r="M297" s="508"/>
      <c r="N297" s="509"/>
      <c r="O297" s="598">
        <f t="shared" si="225"/>
        <v>0</v>
      </c>
      <c r="P297" s="599"/>
      <c r="Q297" s="600">
        <f t="shared" si="226"/>
        <v>0</v>
      </c>
      <c r="R297" s="600">
        <f t="shared" si="227"/>
        <v>0</v>
      </c>
      <c r="S297" s="601" t="e">
        <f>#REF!</f>
        <v>#REF!</v>
      </c>
      <c r="T297" s="601">
        <v>356</v>
      </c>
      <c r="U297" s="601" t="e">
        <f t="shared" si="228"/>
        <v>#REF!</v>
      </c>
      <c r="V297" s="602"/>
      <c r="W297" s="602"/>
      <c r="X297" s="603">
        <f t="shared" si="229"/>
        <v>0</v>
      </c>
      <c r="Y297" s="604">
        <f t="shared" si="232"/>
        <v>0</v>
      </c>
      <c r="Z297" s="605"/>
      <c r="AA297" s="606"/>
      <c r="AB297" s="607"/>
      <c r="AC297" s="607"/>
      <c r="AD297" s="607"/>
      <c r="AE297" s="608"/>
      <c r="AF297" s="609">
        <f t="shared" si="233"/>
        <v>0</v>
      </c>
      <c r="AG297" s="610"/>
      <c r="AH297" s="574"/>
      <c r="AI297" s="574"/>
      <c r="AJ297" s="574"/>
      <c r="AK297" s="574"/>
      <c r="AL297" s="574"/>
      <c r="AM297" s="574"/>
      <c r="AN297" s="574"/>
      <c r="AO297" s="611">
        <f t="shared" si="234"/>
        <v>0</v>
      </c>
      <c r="AP297" s="670"/>
      <c r="AQ297" s="657"/>
      <c r="AR297" s="657"/>
      <c r="AS297" s="657"/>
      <c r="AT297" s="658"/>
      <c r="AU297" s="574"/>
      <c r="AV297" s="574"/>
      <c r="AW297" s="614"/>
      <c r="AX297" s="611">
        <f t="shared" si="235"/>
        <v>0</v>
      </c>
      <c r="AY297" s="656"/>
      <c r="AZ297" s="574"/>
      <c r="BA297" s="574"/>
      <c r="BB297" s="613"/>
      <c r="BC297" s="574"/>
      <c r="BD297" s="574"/>
      <c r="BE297" s="574"/>
      <c r="BF297" s="614"/>
      <c r="BG297" s="648">
        <f t="shared" si="213"/>
        <v>0</v>
      </c>
      <c r="BH297" s="659"/>
      <c r="BI297" s="617"/>
      <c r="BJ297" s="617"/>
      <c r="BK297" s="617"/>
      <c r="BL297" s="618"/>
      <c r="BM297" s="617"/>
      <c r="BN297" s="617"/>
      <c r="BO297" s="619"/>
      <c r="BP297" s="618">
        <f t="shared" si="251"/>
        <v>0</v>
      </c>
      <c r="BQ297" s="648">
        <f t="shared" si="214"/>
        <v>0</v>
      </c>
      <c r="BR297" s="659"/>
      <c r="BS297" s="617"/>
      <c r="BT297" s="617"/>
      <c r="BU297" s="617"/>
      <c r="BV297" s="618" t="str">
        <f t="shared" si="263"/>
        <v/>
      </c>
      <c r="BW297" s="617"/>
      <c r="BX297" s="617"/>
      <c r="BY297" s="619"/>
      <c r="BZ297" s="618">
        <f t="shared" si="219"/>
        <v>0</v>
      </c>
      <c r="CA297" s="648">
        <f t="shared" si="236"/>
        <v>0</v>
      </c>
      <c r="CB297" s="656"/>
      <c r="CC297" s="574"/>
      <c r="CD297" s="574"/>
      <c r="CE297" s="574"/>
      <c r="CF297" s="617"/>
      <c r="CG297" s="617"/>
      <c r="CH297" s="617"/>
      <c r="CI297" s="619"/>
      <c r="CJ297" s="621">
        <f t="shared" si="237"/>
        <v>0</v>
      </c>
      <c r="CK297" s="486">
        <f t="shared" si="230"/>
        <v>0</v>
      </c>
      <c r="CL297" s="648">
        <f t="shared" si="238"/>
        <v>0</v>
      </c>
      <c r="CM297" s="661"/>
      <c r="CN297" s="574"/>
      <c r="CO297" s="574"/>
      <c r="CP297" s="574"/>
      <c r="CQ297" s="574"/>
      <c r="CR297" s="574"/>
      <c r="CS297" s="621">
        <f t="shared" si="239"/>
        <v>0</v>
      </c>
      <c r="CT297" s="610"/>
      <c r="CU297" s="574"/>
      <c r="CV297" s="574"/>
      <c r="CW297" s="574"/>
      <c r="CX297" s="671"/>
      <c r="CY297" s="443"/>
      <c r="CZ297" s="446">
        <f t="shared" si="240"/>
        <v>0</v>
      </c>
      <c r="DA297" s="446">
        <f t="shared" si="220"/>
        <v>0</v>
      </c>
      <c r="DB297" s="446">
        <f t="shared" si="248"/>
        <v>0</v>
      </c>
      <c r="DC297" s="447">
        <f t="shared" si="221"/>
        <v>0</v>
      </c>
      <c r="DD297" s="448">
        <f t="shared" si="210"/>
        <v>0</v>
      </c>
      <c r="DE297" s="448">
        <f t="shared" si="209"/>
        <v>0</v>
      </c>
      <c r="DF297" s="448">
        <f t="shared" si="258"/>
        <v>0</v>
      </c>
      <c r="DG297" s="448">
        <f t="shared" si="222"/>
        <v>0</v>
      </c>
      <c r="DH297" s="448">
        <f t="shared" si="223"/>
        <v>0</v>
      </c>
      <c r="DI297" s="448">
        <f t="shared" si="259"/>
        <v>0</v>
      </c>
      <c r="DJ297" s="448">
        <f t="shared" si="224"/>
        <v>0</v>
      </c>
      <c r="DK297" s="448">
        <f t="shared" si="231"/>
        <v>0</v>
      </c>
      <c r="DL297" s="432">
        <f t="shared" si="215"/>
        <v>0</v>
      </c>
      <c r="DQ297" s="169">
        <f t="shared" si="255"/>
        <v>0</v>
      </c>
      <c r="DR297" s="169">
        <f t="shared" si="255"/>
        <v>0</v>
      </c>
      <c r="DS297" s="169">
        <f t="shared" si="255"/>
        <v>0</v>
      </c>
      <c r="DT297" s="169">
        <f t="shared" si="255"/>
        <v>0</v>
      </c>
      <c r="DU297" s="169">
        <f t="shared" si="255"/>
        <v>0</v>
      </c>
      <c r="DV297" s="169">
        <f t="shared" si="255"/>
        <v>0</v>
      </c>
      <c r="DW297" s="169">
        <f t="shared" si="255"/>
        <v>0</v>
      </c>
      <c r="DX297" s="169">
        <f t="shared" si="255"/>
        <v>0</v>
      </c>
      <c r="DY297" s="169">
        <f t="shared" si="255"/>
        <v>0</v>
      </c>
      <c r="DZ297" s="169">
        <f t="shared" si="255"/>
        <v>0</v>
      </c>
      <c r="EA297" s="169">
        <f t="shared" si="255"/>
        <v>0</v>
      </c>
      <c r="EB297" s="169">
        <f t="shared" si="255"/>
        <v>0</v>
      </c>
      <c r="EC297" s="169">
        <f t="shared" si="255"/>
        <v>0</v>
      </c>
      <c r="ED297" s="169">
        <f t="shared" si="255"/>
        <v>0</v>
      </c>
      <c r="EE297" s="169">
        <f t="shared" si="255"/>
        <v>0</v>
      </c>
      <c r="EF297" s="169">
        <f>IF($I297=EF$3,$X297,0)</f>
        <v>0</v>
      </c>
      <c r="EG297" s="169">
        <f t="shared" si="260"/>
        <v>0</v>
      </c>
      <c r="EH297" s="169">
        <f t="shared" si="260"/>
        <v>0</v>
      </c>
      <c r="EI297" s="169">
        <f t="shared" si="260"/>
        <v>0</v>
      </c>
      <c r="EJ297" s="169">
        <f t="shared" si="260"/>
        <v>0</v>
      </c>
      <c r="EK297" s="169">
        <f t="shared" si="260"/>
        <v>0</v>
      </c>
      <c r="EL297" s="169">
        <f t="shared" si="260"/>
        <v>0</v>
      </c>
      <c r="EM297" s="169">
        <f t="shared" si="260"/>
        <v>0</v>
      </c>
      <c r="EN297" s="169">
        <f t="shared" si="260"/>
        <v>0</v>
      </c>
      <c r="EP297" s="169">
        <f t="shared" si="256"/>
        <v>0</v>
      </c>
      <c r="EQ297" s="169">
        <f t="shared" si="256"/>
        <v>0</v>
      </c>
      <c r="ER297" s="169">
        <f t="shared" si="256"/>
        <v>0</v>
      </c>
      <c r="ES297" s="169">
        <f t="shared" si="256"/>
        <v>0</v>
      </c>
      <c r="ET297" s="169">
        <f t="shared" si="256"/>
        <v>0</v>
      </c>
      <c r="EU297" s="169">
        <f t="shared" si="256"/>
        <v>0</v>
      </c>
      <c r="EV297" s="169">
        <f t="shared" si="256"/>
        <v>0</v>
      </c>
      <c r="EW297" s="169">
        <f t="shared" si="256"/>
        <v>0</v>
      </c>
      <c r="EX297" s="169">
        <f t="shared" si="256"/>
        <v>0</v>
      </c>
      <c r="EY297" s="169">
        <f t="shared" si="256"/>
        <v>0</v>
      </c>
      <c r="EZ297" s="169">
        <f t="shared" si="256"/>
        <v>0</v>
      </c>
      <c r="FA297" s="169">
        <f t="shared" si="256"/>
        <v>0</v>
      </c>
      <c r="FB297" s="169">
        <f t="shared" si="256"/>
        <v>0</v>
      </c>
      <c r="FC297" s="169">
        <f t="shared" si="256"/>
        <v>0</v>
      </c>
      <c r="FD297" s="169">
        <f t="shared" si="256"/>
        <v>0</v>
      </c>
      <c r="FE297" s="169">
        <f t="shared" si="256"/>
        <v>0</v>
      </c>
      <c r="FF297" s="169">
        <f t="shared" si="261"/>
        <v>0</v>
      </c>
      <c r="FG297" s="169">
        <f t="shared" si="261"/>
        <v>0</v>
      </c>
      <c r="FH297" s="169">
        <f t="shared" si="261"/>
        <v>0</v>
      </c>
      <c r="FI297" s="169">
        <f t="shared" si="261"/>
        <v>0</v>
      </c>
      <c r="FJ297" s="169">
        <f t="shared" si="261"/>
        <v>0</v>
      </c>
      <c r="FK297" s="169">
        <f t="shared" si="261"/>
        <v>0</v>
      </c>
      <c r="FL297" s="169">
        <f t="shared" si="261"/>
        <v>0</v>
      </c>
      <c r="FM297" s="169">
        <f t="shared" si="261"/>
        <v>0</v>
      </c>
      <c r="FO297" s="169">
        <f t="shared" si="257"/>
        <v>0</v>
      </c>
      <c r="FP297" s="169">
        <f t="shared" si="257"/>
        <v>0</v>
      </c>
      <c r="FQ297" s="169">
        <f t="shared" si="257"/>
        <v>0</v>
      </c>
      <c r="FR297" s="169">
        <f t="shared" si="257"/>
        <v>0</v>
      </c>
      <c r="FS297" s="169">
        <f t="shared" si="257"/>
        <v>0</v>
      </c>
      <c r="FT297" s="169">
        <f t="shared" si="257"/>
        <v>0</v>
      </c>
      <c r="FU297" s="169">
        <f t="shared" si="257"/>
        <v>0</v>
      </c>
      <c r="FV297" s="169">
        <f t="shared" si="257"/>
        <v>0</v>
      </c>
      <c r="FW297" s="169">
        <f t="shared" si="257"/>
        <v>0</v>
      </c>
      <c r="FX297" s="169">
        <f t="shared" si="257"/>
        <v>0</v>
      </c>
      <c r="FY297" s="169">
        <f t="shared" si="257"/>
        <v>0</v>
      </c>
      <c r="FZ297" s="169">
        <f t="shared" si="257"/>
        <v>0</v>
      </c>
      <c r="GA297" s="169">
        <f t="shared" si="257"/>
        <v>0</v>
      </c>
      <c r="GB297" s="169">
        <f t="shared" si="257"/>
        <v>0</v>
      </c>
      <c r="GC297" s="169">
        <f t="shared" si="257"/>
        <v>0</v>
      </c>
      <c r="GD297" s="169">
        <f t="shared" si="257"/>
        <v>0</v>
      </c>
      <c r="GE297" s="169">
        <f t="shared" si="262"/>
        <v>0</v>
      </c>
      <c r="GF297" s="169">
        <f t="shared" si="262"/>
        <v>0</v>
      </c>
      <c r="GG297" s="169">
        <f t="shared" si="262"/>
        <v>0</v>
      </c>
      <c r="GH297" s="169">
        <f t="shared" si="262"/>
        <v>0</v>
      </c>
      <c r="GI297" s="169">
        <f t="shared" si="262"/>
        <v>0</v>
      </c>
      <c r="GJ297" s="169">
        <f t="shared" si="262"/>
        <v>0</v>
      </c>
      <c r="GK297" s="169">
        <f t="shared" si="262"/>
        <v>0</v>
      </c>
      <c r="GL297" s="169">
        <f t="shared" si="262"/>
        <v>0</v>
      </c>
    </row>
    <row r="298" spans="1:194" s="169" customFormat="1" ht="25.5" hidden="1">
      <c r="A298" s="402" t="s">
        <v>318</v>
      </c>
      <c r="B298" s="403">
        <f>L$344</f>
        <v>2377514.2425875412</v>
      </c>
      <c r="D298" s="678"/>
      <c r="E298" s="450"/>
      <c r="F298" s="450"/>
      <c r="G298" s="450"/>
      <c r="H298" s="500"/>
      <c r="I298" s="452"/>
      <c r="J298" s="453"/>
      <c r="K298" s="453"/>
      <c r="L298" s="450"/>
      <c r="M298" s="450"/>
      <c r="N298" s="454"/>
      <c r="O298" s="455">
        <f t="shared" si="225"/>
        <v>0</v>
      </c>
      <c r="P298" s="456"/>
      <c r="Q298" s="457">
        <f t="shared" si="226"/>
        <v>0</v>
      </c>
      <c r="R298" s="457">
        <f t="shared" si="227"/>
        <v>0</v>
      </c>
      <c r="S298" s="458" t="e">
        <f>#REF!</f>
        <v>#REF!</v>
      </c>
      <c r="T298" s="458">
        <v>357</v>
      </c>
      <c r="U298" s="458" t="e">
        <f t="shared" si="228"/>
        <v>#REF!</v>
      </c>
      <c r="V298" s="459"/>
      <c r="W298" s="459"/>
      <c r="X298" s="460">
        <f t="shared" si="229"/>
        <v>0</v>
      </c>
      <c r="Y298" s="461">
        <f t="shared" si="232"/>
        <v>0</v>
      </c>
      <c r="Z298" s="510"/>
      <c r="AA298" s="463"/>
      <c r="AB298" s="464"/>
      <c r="AC298" s="464"/>
      <c r="AD298" s="464"/>
      <c r="AE298" s="465"/>
      <c r="AF298" s="466">
        <f t="shared" si="233"/>
        <v>0</v>
      </c>
      <c r="AG298" s="488"/>
      <c r="AH298" s="469"/>
      <c r="AI298" s="469"/>
      <c r="AJ298" s="469"/>
      <c r="AK298" s="469"/>
      <c r="AL298" s="469"/>
      <c r="AM298" s="469"/>
      <c r="AN298" s="469"/>
      <c r="AO298" s="471">
        <f t="shared" si="234"/>
        <v>0</v>
      </c>
      <c r="AP298" s="497"/>
      <c r="AQ298" s="496"/>
      <c r="AR298" s="496"/>
      <c r="AS298" s="496"/>
      <c r="AT298" s="514"/>
      <c r="AU298" s="469"/>
      <c r="AV298" s="469"/>
      <c r="AW298" s="475"/>
      <c r="AX298" s="471">
        <f t="shared" si="235"/>
        <v>0</v>
      </c>
      <c r="AY298" s="497"/>
      <c r="AZ298" s="469"/>
      <c r="BA298" s="469"/>
      <c r="BB298" s="478"/>
      <c r="BC298" s="469"/>
      <c r="BD298" s="469"/>
      <c r="BE298" s="469"/>
      <c r="BF298" s="475"/>
      <c r="BG298" s="479">
        <f t="shared" si="213"/>
        <v>0</v>
      </c>
      <c r="BH298" s="480"/>
      <c r="BI298" s="481"/>
      <c r="BJ298" s="481"/>
      <c r="BK298" s="481"/>
      <c r="BL298" s="482"/>
      <c r="BM298" s="481"/>
      <c r="BN298" s="481"/>
      <c r="BO298" s="483"/>
      <c r="BP298" s="482">
        <f t="shared" si="251"/>
        <v>0</v>
      </c>
      <c r="BQ298" s="479">
        <f t="shared" si="214"/>
        <v>0</v>
      </c>
      <c r="BR298" s="480"/>
      <c r="BS298" s="481"/>
      <c r="BT298" s="481"/>
      <c r="BU298" s="481"/>
      <c r="BV298" s="482" t="str">
        <f t="shared" si="263"/>
        <v/>
      </c>
      <c r="BW298" s="481"/>
      <c r="BX298" s="481"/>
      <c r="BY298" s="483"/>
      <c r="BZ298" s="482">
        <f t="shared" si="219"/>
        <v>0</v>
      </c>
      <c r="CA298" s="479">
        <f t="shared" si="236"/>
        <v>0</v>
      </c>
      <c r="CB298" s="638"/>
      <c r="CC298" s="469"/>
      <c r="CD298" s="469"/>
      <c r="CE298" s="469"/>
      <c r="CF298" s="469"/>
      <c r="CG298" s="481"/>
      <c r="CH298" s="481"/>
      <c r="CI298" s="469"/>
      <c r="CJ298" s="485">
        <f t="shared" si="237"/>
        <v>0</v>
      </c>
      <c r="CK298" s="486">
        <f t="shared" si="230"/>
        <v>0</v>
      </c>
      <c r="CL298" s="479">
        <f t="shared" si="238"/>
        <v>0</v>
      </c>
      <c r="CM298" s="663"/>
      <c r="CN298" s="469"/>
      <c r="CO298" s="469"/>
      <c r="CP298" s="469"/>
      <c r="CQ298" s="469"/>
      <c r="CR298" s="469"/>
      <c r="CS298" s="485">
        <f t="shared" si="239"/>
        <v>0</v>
      </c>
      <c r="CT298" s="488"/>
      <c r="CU298" s="469"/>
      <c r="CV298" s="469"/>
      <c r="CW298" s="469"/>
      <c r="CX298" s="489"/>
      <c r="CY298" s="490"/>
      <c r="CZ298" s="491">
        <f t="shared" si="240"/>
        <v>0</v>
      </c>
      <c r="DA298" s="491">
        <f t="shared" si="220"/>
        <v>0</v>
      </c>
      <c r="DB298" s="491">
        <f t="shared" si="248"/>
        <v>0</v>
      </c>
      <c r="DC298" s="493">
        <f t="shared" si="221"/>
        <v>0</v>
      </c>
      <c r="DD298" s="494">
        <f t="shared" si="210"/>
        <v>0</v>
      </c>
      <c r="DE298" s="494">
        <f t="shared" si="209"/>
        <v>0</v>
      </c>
      <c r="DF298" s="494">
        <f t="shared" si="258"/>
        <v>0</v>
      </c>
      <c r="DG298" s="494">
        <f t="shared" si="222"/>
        <v>0</v>
      </c>
      <c r="DH298" s="494">
        <f t="shared" si="223"/>
        <v>0</v>
      </c>
      <c r="DI298" s="494">
        <f t="shared" si="259"/>
        <v>0</v>
      </c>
      <c r="DJ298" s="494">
        <f t="shared" si="224"/>
        <v>0</v>
      </c>
      <c r="DK298" s="494">
        <f t="shared" si="231"/>
        <v>0</v>
      </c>
      <c r="DL298" s="479">
        <f t="shared" si="215"/>
        <v>0</v>
      </c>
      <c r="DQ298" s="169">
        <f t="shared" ref="DQ298:EF313" si="264">IF($I298=DQ$3,$X298,0)</f>
        <v>0</v>
      </c>
      <c r="DR298" s="169">
        <f t="shared" si="264"/>
        <v>0</v>
      </c>
      <c r="DS298" s="169">
        <f t="shared" si="264"/>
        <v>0</v>
      </c>
      <c r="DT298" s="169">
        <f t="shared" si="264"/>
        <v>0</v>
      </c>
      <c r="DU298" s="169">
        <f t="shared" si="264"/>
        <v>0</v>
      </c>
      <c r="DV298" s="169">
        <f t="shared" si="264"/>
        <v>0</v>
      </c>
      <c r="DW298" s="169">
        <f t="shared" si="264"/>
        <v>0</v>
      </c>
      <c r="DX298" s="169">
        <f t="shared" si="264"/>
        <v>0</v>
      </c>
      <c r="DY298" s="169">
        <f t="shared" si="264"/>
        <v>0</v>
      </c>
      <c r="DZ298" s="169">
        <f t="shared" si="264"/>
        <v>0</v>
      </c>
      <c r="EA298" s="169">
        <f t="shared" si="264"/>
        <v>0</v>
      </c>
      <c r="EB298" s="169">
        <f t="shared" si="264"/>
        <v>0</v>
      </c>
      <c r="EC298" s="169">
        <f t="shared" si="264"/>
        <v>0</v>
      </c>
      <c r="ED298" s="169">
        <f t="shared" si="264"/>
        <v>0</v>
      </c>
      <c r="EE298" s="169">
        <f t="shared" si="264"/>
        <v>0</v>
      </c>
      <c r="EF298" s="169">
        <f t="shared" si="264"/>
        <v>0</v>
      </c>
      <c r="EG298" s="169">
        <f t="shared" si="260"/>
        <v>0</v>
      </c>
      <c r="EH298" s="169">
        <f t="shared" si="260"/>
        <v>0</v>
      </c>
      <c r="EI298" s="169">
        <f t="shared" si="260"/>
        <v>0</v>
      </c>
      <c r="EJ298" s="169">
        <f t="shared" si="260"/>
        <v>0</v>
      </c>
      <c r="EK298" s="169">
        <f t="shared" si="260"/>
        <v>0</v>
      </c>
      <c r="EL298" s="169">
        <f t="shared" si="260"/>
        <v>0</v>
      </c>
      <c r="EM298" s="169">
        <f t="shared" si="260"/>
        <v>0</v>
      </c>
      <c r="EN298" s="169">
        <f t="shared" si="260"/>
        <v>0</v>
      </c>
      <c r="EP298" s="169">
        <f t="shared" si="256"/>
        <v>0</v>
      </c>
      <c r="EQ298" s="169">
        <f t="shared" si="256"/>
        <v>0</v>
      </c>
      <c r="ER298" s="169">
        <f t="shared" si="256"/>
        <v>0</v>
      </c>
      <c r="ES298" s="169">
        <f t="shared" si="256"/>
        <v>0</v>
      </c>
      <c r="ET298" s="169">
        <f t="shared" si="256"/>
        <v>0</v>
      </c>
      <c r="EU298" s="169">
        <f t="shared" si="256"/>
        <v>0</v>
      </c>
      <c r="EV298" s="169">
        <f t="shared" si="256"/>
        <v>0</v>
      </c>
      <c r="EW298" s="169">
        <f t="shared" si="256"/>
        <v>0</v>
      </c>
      <c r="EX298" s="169">
        <f t="shared" si="256"/>
        <v>0</v>
      </c>
      <c r="EY298" s="169">
        <f t="shared" si="256"/>
        <v>0</v>
      </c>
      <c r="EZ298" s="169">
        <f t="shared" si="256"/>
        <v>0</v>
      </c>
      <c r="FA298" s="169">
        <f t="shared" si="256"/>
        <v>0</v>
      </c>
      <c r="FB298" s="169">
        <f t="shared" si="256"/>
        <v>0</v>
      </c>
      <c r="FC298" s="169">
        <f t="shared" si="256"/>
        <v>0</v>
      </c>
      <c r="FD298" s="169">
        <f t="shared" si="256"/>
        <v>0</v>
      </c>
      <c r="FE298" s="169">
        <f t="shared" si="256"/>
        <v>0</v>
      </c>
      <c r="FF298" s="169">
        <f t="shared" si="261"/>
        <v>0</v>
      </c>
      <c r="FG298" s="169">
        <f t="shared" si="261"/>
        <v>0</v>
      </c>
      <c r="FH298" s="169">
        <f t="shared" si="261"/>
        <v>0</v>
      </c>
      <c r="FI298" s="169">
        <f t="shared" si="261"/>
        <v>0</v>
      </c>
      <c r="FJ298" s="169">
        <f t="shared" si="261"/>
        <v>0</v>
      </c>
      <c r="FK298" s="169">
        <f t="shared" si="261"/>
        <v>0</v>
      </c>
      <c r="FL298" s="169">
        <f t="shared" si="261"/>
        <v>0</v>
      </c>
      <c r="FM298" s="169">
        <f t="shared" si="261"/>
        <v>0</v>
      </c>
      <c r="FO298" s="169">
        <f t="shared" si="257"/>
        <v>0</v>
      </c>
      <c r="FP298" s="169">
        <f t="shared" si="257"/>
        <v>0</v>
      </c>
      <c r="FQ298" s="169">
        <f t="shared" si="257"/>
        <v>0</v>
      </c>
      <c r="FR298" s="169">
        <f t="shared" si="257"/>
        <v>0</v>
      </c>
      <c r="FS298" s="169">
        <f t="shared" si="257"/>
        <v>0</v>
      </c>
      <c r="FT298" s="169">
        <f t="shared" si="257"/>
        <v>0</v>
      </c>
      <c r="FU298" s="169">
        <f t="shared" si="257"/>
        <v>0</v>
      </c>
      <c r="FV298" s="169">
        <f t="shared" si="257"/>
        <v>0</v>
      </c>
      <c r="FW298" s="169">
        <f t="shared" si="257"/>
        <v>0</v>
      </c>
      <c r="FX298" s="169">
        <f t="shared" si="257"/>
        <v>0</v>
      </c>
      <c r="FY298" s="169">
        <f t="shared" si="257"/>
        <v>0</v>
      </c>
      <c r="FZ298" s="169">
        <f t="shared" si="257"/>
        <v>0</v>
      </c>
      <c r="GA298" s="169">
        <f t="shared" si="257"/>
        <v>0</v>
      </c>
      <c r="GB298" s="169">
        <f t="shared" si="257"/>
        <v>0</v>
      </c>
      <c r="GC298" s="169">
        <f t="shared" si="257"/>
        <v>0</v>
      </c>
      <c r="GD298" s="169">
        <f t="shared" si="257"/>
        <v>0</v>
      </c>
      <c r="GE298" s="169">
        <f t="shared" si="262"/>
        <v>0</v>
      </c>
      <c r="GF298" s="169">
        <f t="shared" si="262"/>
        <v>0</v>
      </c>
      <c r="GG298" s="169">
        <f t="shared" si="262"/>
        <v>0</v>
      </c>
      <c r="GH298" s="169">
        <f t="shared" si="262"/>
        <v>0</v>
      </c>
      <c r="GI298" s="169">
        <f t="shared" si="262"/>
        <v>0</v>
      </c>
      <c r="GJ298" s="169">
        <f t="shared" si="262"/>
        <v>0</v>
      </c>
      <c r="GK298" s="169">
        <f t="shared" si="262"/>
        <v>0</v>
      </c>
      <c r="GL298" s="169">
        <f t="shared" si="262"/>
        <v>0</v>
      </c>
    </row>
    <row r="299" spans="1:194" s="169" customFormat="1" ht="15" hidden="1">
      <c r="A299" s="402" t="s">
        <v>319</v>
      </c>
      <c r="B299" s="495">
        <f>L$350</f>
        <v>0.48756581478001321</v>
      </c>
      <c r="D299" s="678"/>
      <c r="E299" s="450"/>
      <c r="F299" s="450"/>
      <c r="G299" s="450"/>
      <c r="H299" s="500"/>
      <c r="I299" s="452"/>
      <c r="J299" s="453"/>
      <c r="K299" s="453"/>
      <c r="L299" s="450"/>
      <c r="M299" s="450"/>
      <c r="N299" s="454"/>
      <c r="O299" s="455">
        <f t="shared" si="225"/>
        <v>0</v>
      </c>
      <c r="P299" s="456"/>
      <c r="Q299" s="457">
        <f t="shared" si="226"/>
        <v>0</v>
      </c>
      <c r="R299" s="457">
        <f t="shared" si="227"/>
        <v>0</v>
      </c>
      <c r="S299" s="458" t="e">
        <f>#REF!</f>
        <v>#REF!</v>
      </c>
      <c r="T299" s="458">
        <v>358</v>
      </c>
      <c r="U299" s="458" t="e">
        <f t="shared" si="228"/>
        <v>#REF!</v>
      </c>
      <c r="V299" s="459"/>
      <c r="W299" s="459"/>
      <c r="X299" s="460">
        <f t="shared" si="229"/>
        <v>0</v>
      </c>
      <c r="Y299" s="461">
        <f t="shared" si="232"/>
        <v>0</v>
      </c>
      <c r="Z299" s="510"/>
      <c r="AA299" s="463"/>
      <c r="AB299" s="464"/>
      <c r="AC299" s="464"/>
      <c r="AD299" s="464"/>
      <c r="AE299" s="465"/>
      <c r="AF299" s="466">
        <f t="shared" si="233"/>
        <v>0</v>
      </c>
      <c r="AG299" s="488"/>
      <c r="AH299" s="469"/>
      <c r="AI299" s="469"/>
      <c r="AJ299" s="469"/>
      <c r="AK299" s="469"/>
      <c r="AL299" s="469"/>
      <c r="AM299" s="469"/>
      <c r="AN299" s="469"/>
      <c r="AO299" s="471">
        <f t="shared" si="234"/>
        <v>0</v>
      </c>
      <c r="AP299" s="497"/>
      <c r="AQ299" s="496"/>
      <c r="AR299" s="496"/>
      <c r="AS299" s="496"/>
      <c r="AT299" s="514"/>
      <c r="AU299" s="469"/>
      <c r="AV299" s="469"/>
      <c r="AW299" s="475"/>
      <c r="AX299" s="471">
        <f t="shared" si="235"/>
        <v>0</v>
      </c>
      <c r="AY299" s="497"/>
      <c r="AZ299" s="469"/>
      <c r="BA299" s="469"/>
      <c r="BB299" s="478"/>
      <c r="BC299" s="469"/>
      <c r="BD299" s="469"/>
      <c r="BE299" s="469"/>
      <c r="BF299" s="475"/>
      <c r="BG299" s="479">
        <f t="shared" si="213"/>
        <v>0</v>
      </c>
      <c r="BH299" s="480"/>
      <c r="BI299" s="481"/>
      <c r="BJ299" s="481"/>
      <c r="BK299" s="481"/>
      <c r="BL299" s="482"/>
      <c r="BM299" s="481"/>
      <c r="BN299" s="481"/>
      <c r="BO299" s="483"/>
      <c r="BP299" s="482">
        <f t="shared" si="251"/>
        <v>0</v>
      </c>
      <c r="BQ299" s="479">
        <f t="shared" si="214"/>
        <v>0</v>
      </c>
      <c r="BR299" s="480"/>
      <c r="BS299" s="481"/>
      <c r="BT299" s="481"/>
      <c r="BU299" s="481"/>
      <c r="BV299" s="482" t="str">
        <f t="shared" si="263"/>
        <v/>
      </c>
      <c r="BW299" s="481"/>
      <c r="BX299" s="481"/>
      <c r="BY299" s="483"/>
      <c r="BZ299" s="482">
        <f t="shared" si="219"/>
        <v>0</v>
      </c>
      <c r="CA299" s="479">
        <f t="shared" si="236"/>
        <v>0</v>
      </c>
      <c r="CB299" s="638"/>
      <c r="CC299" s="469"/>
      <c r="CD299" s="469"/>
      <c r="CE299" s="469"/>
      <c r="CF299" s="469"/>
      <c r="CG299" s="481"/>
      <c r="CH299" s="481"/>
      <c r="CI299" s="469"/>
      <c r="CJ299" s="485">
        <f t="shared" si="237"/>
        <v>0</v>
      </c>
      <c r="CK299" s="486">
        <f t="shared" si="230"/>
        <v>0</v>
      </c>
      <c r="CL299" s="479">
        <f t="shared" si="238"/>
        <v>0</v>
      </c>
      <c r="CM299" s="663"/>
      <c r="CN299" s="469"/>
      <c r="CO299" s="469"/>
      <c r="CP299" s="469"/>
      <c r="CQ299" s="469"/>
      <c r="CR299" s="469"/>
      <c r="CS299" s="485">
        <f t="shared" si="239"/>
        <v>0</v>
      </c>
      <c r="CT299" s="488"/>
      <c r="CU299" s="469"/>
      <c r="CV299" s="469"/>
      <c r="CW299" s="469"/>
      <c r="CX299" s="489"/>
      <c r="CY299" s="490"/>
      <c r="CZ299" s="491">
        <f t="shared" si="240"/>
        <v>0</v>
      </c>
      <c r="DA299" s="491">
        <f t="shared" si="220"/>
        <v>0</v>
      </c>
      <c r="DB299" s="491">
        <f t="shared" si="248"/>
        <v>0</v>
      </c>
      <c r="DC299" s="493">
        <f t="shared" si="221"/>
        <v>0</v>
      </c>
      <c r="DD299" s="494">
        <f t="shared" si="210"/>
        <v>0</v>
      </c>
      <c r="DE299" s="494">
        <f t="shared" ref="DE299:DE328" si="265">+AW299*AX299*AV299*AU299/1000</f>
        <v>0</v>
      </c>
      <c r="DF299" s="494">
        <f t="shared" si="258"/>
        <v>0</v>
      </c>
      <c r="DG299" s="494">
        <f t="shared" si="222"/>
        <v>0</v>
      </c>
      <c r="DH299" s="494">
        <f t="shared" si="223"/>
        <v>0</v>
      </c>
      <c r="DI299" s="494">
        <f t="shared" si="259"/>
        <v>0</v>
      </c>
      <c r="DJ299" s="494">
        <f t="shared" si="224"/>
        <v>0</v>
      </c>
      <c r="DK299" s="494">
        <f t="shared" si="231"/>
        <v>0</v>
      </c>
      <c r="DL299" s="479">
        <f t="shared" si="215"/>
        <v>0</v>
      </c>
      <c r="DQ299" s="169">
        <f t="shared" si="264"/>
        <v>0</v>
      </c>
      <c r="DR299" s="169">
        <f t="shared" si="264"/>
        <v>0</v>
      </c>
      <c r="DS299" s="169">
        <f t="shared" si="264"/>
        <v>0</v>
      </c>
      <c r="DT299" s="169">
        <f t="shared" si="264"/>
        <v>0</v>
      </c>
      <c r="DU299" s="169">
        <f t="shared" si="264"/>
        <v>0</v>
      </c>
      <c r="DV299" s="169">
        <f t="shared" si="264"/>
        <v>0</v>
      </c>
      <c r="DW299" s="169">
        <f t="shared" si="264"/>
        <v>0</v>
      </c>
      <c r="DX299" s="169">
        <f t="shared" si="264"/>
        <v>0</v>
      </c>
      <c r="DY299" s="169">
        <f t="shared" si="264"/>
        <v>0</v>
      </c>
      <c r="DZ299" s="169">
        <f t="shared" si="264"/>
        <v>0</v>
      </c>
      <c r="EA299" s="169">
        <f t="shared" si="264"/>
        <v>0</v>
      </c>
      <c r="EB299" s="169">
        <f t="shared" si="264"/>
        <v>0</v>
      </c>
      <c r="EC299" s="169">
        <f t="shared" si="264"/>
        <v>0</v>
      </c>
      <c r="ED299" s="169">
        <f t="shared" si="264"/>
        <v>0</v>
      </c>
      <c r="EE299" s="169">
        <f t="shared" si="264"/>
        <v>0</v>
      </c>
      <c r="EF299" s="169">
        <f t="shared" si="264"/>
        <v>0</v>
      </c>
      <c r="EG299" s="169">
        <f t="shared" si="260"/>
        <v>0</v>
      </c>
      <c r="EH299" s="169">
        <f t="shared" si="260"/>
        <v>0</v>
      </c>
      <c r="EI299" s="169">
        <f t="shared" si="260"/>
        <v>0</v>
      </c>
      <c r="EJ299" s="169">
        <f t="shared" si="260"/>
        <v>0</v>
      </c>
      <c r="EK299" s="169">
        <f t="shared" si="260"/>
        <v>0</v>
      </c>
      <c r="EL299" s="169">
        <f t="shared" si="260"/>
        <v>0</v>
      </c>
      <c r="EM299" s="169">
        <f t="shared" si="260"/>
        <v>0</v>
      </c>
      <c r="EN299" s="169">
        <f t="shared" si="260"/>
        <v>0</v>
      </c>
      <c r="EP299" s="169">
        <f t="shared" si="256"/>
        <v>0</v>
      </c>
      <c r="EQ299" s="169">
        <f t="shared" si="256"/>
        <v>0</v>
      </c>
      <c r="ER299" s="169">
        <f t="shared" si="256"/>
        <v>0</v>
      </c>
      <c r="ES299" s="169">
        <f t="shared" si="256"/>
        <v>0</v>
      </c>
      <c r="ET299" s="169">
        <f t="shared" si="256"/>
        <v>0</v>
      </c>
      <c r="EU299" s="169">
        <f t="shared" si="256"/>
        <v>0</v>
      </c>
      <c r="EV299" s="169">
        <f t="shared" si="256"/>
        <v>0</v>
      </c>
      <c r="EW299" s="169">
        <f t="shared" si="256"/>
        <v>0</v>
      </c>
      <c r="EX299" s="169">
        <f t="shared" si="256"/>
        <v>0</v>
      </c>
      <c r="EY299" s="169">
        <f t="shared" si="256"/>
        <v>0</v>
      </c>
      <c r="EZ299" s="169">
        <f t="shared" si="256"/>
        <v>0</v>
      </c>
      <c r="FA299" s="169">
        <f t="shared" si="256"/>
        <v>0</v>
      </c>
      <c r="FB299" s="169">
        <f t="shared" si="256"/>
        <v>0</v>
      </c>
      <c r="FC299" s="169">
        <f t="shared" si="256"/>
        <v>0</v>
      </c>
      <c r="FD299" s="169">
        <f t="shared" si="256"/>
        <v>0</v>
      </c>
      <c r="FE299" s="169">
        <f>IF($I299=FE$3,$Y299,0)</f>
        <v>0</v>
      </c>
      <c r="FF299" s="169">
        <f t="shared" si="261"/>
        <v>0</v>
      </c>
      <c r="FG299" s="169">
        <f t="shared" si="261"/>
        <v>0</v>
      </c>
      <c r="FH299" s="169">
        <f t="shared" si="261"/>
        <v>0</v>
      </c>
      <c r="FI299" s="169">
        <f t="shared" si="261"/>
        <v>0</v>
      </c>
      <c r="FJ299" s="169">
        <f t="shared" si="261"/>
        <v>0</v>
      </c>
      <c r="FK299" s="169">
        <f t="shared" si="261"/>
        <v>0</v>
      </c>
      <c r="FL299" s="169">
        <f t="shared" si="261"/>
        <v>0</v>
      </c>
      <c r="FM299" s="169">
        <f t="shared" si="261"/>
        <v>0</v>
      </c>
      <c r="FO299" s="169">
        <f t="shared" si="257"/>
        <v>0</v>
      </c>
      <c r="FP299" s="169">
        <f t="shared" si="257"/>
        <v>0</v>
      </c>
      <c r="FQ299" s="169">
        <f t="shared" si="257"/>
        <v>0</v>
      </c>
      <c r="FR299" s="169">
        <f t="shared" si="257"/>
        <v>0</v>
      </c>
      <c r="FS299" s="169">
        <f t="shared" si="257"/>
        <v>0</v>
      </c>
      <c r="FT299" s="169">
        <f t="shared" si="257"/>
        <v>0</v>
      </c>
      <c r="FU299" s="169">
        <f t="shared" si="257"/>
        <v>0</v>
      </c>
      <c r="FV299" s="169">
        <f t="shared" si="257"/>
        <v>0</v>
      </c>
      <c r="FW299" s="169">
        <f t="shared" si="257"/>
        <v>0</v>
      </c>
      <c r="FX299" s="169">
        <f t="shared" si="257"/>
        <v>0</v>
      </c>
      <c r="FY299" s="169">
        <f t="shared" si="257"/>
        <v>0</v>
      </c>
      <c r="FZ299" s="169">
        <f t="shared" si="257"/>
        <v>0</v>
      </c>
      <c r="GA299" s="169">
        <f t="shared" si="257"/>
        <v>0</v>
      </c>
      <c r="GB299" s="169">
        <f t="shared" si="257"/>
        <v>0</v>
      </c>
      <c r="GC299" s="169">
        <f t="shared" si="257"/>
        <v>0</v>
      </c>
      <c r="GD299" s="169">
        <f>IF($I299=GD$3,$L299,0)</f>
        <v>0</v>
      </c>
      <c r="GE299" s="169">
        <f t="shared" si="262"/>
        <v>0</v>
      </c>
      <c r="GF299" s="169">
        <f t="shared" si="262"/>
        <v>0</v>
      </c>
      <c r="GG299" s="169">
        <f t="shared" si="262"/>
        <v>0</v>
      </c>
      <c r="GH299" s="169">
        <f t="shared" si="262"/>
        <v>0</v>
      </c>
      <c r="GI299" s="169">
        <f t="shared" si="262"/>
        <v>0</v>
      </c>
      <c r="GJ299" s="169">
        <f t="shared" si="262"/>
        <v>0</v>
      </c>
      <c r="GK299" s="169">
        <f t="shared" si="262"/>
        <v>0</v>
      </c>
      <c r="GL299" s="169">
        <f t="shared" si="262"/>
        <v>0</v>
      </c>
    </row>
    <row r="300" spans="1:194" s="169" customFormat="1" ht="15" hidden="1">
      <c r="A300" s="499"/>
      <c r="B300" s="499"/>
      <c r="D300" s="678"/>
      <c r="E300" s="450"/>
      <c r="F300" s="450"/>
      <c r="G300" s="450"/>
      <c r="H300" s="500"/>
      <c r="I300" s="452"/>
      <c r="J300" s="453"/>
      <c r="K300" s="453"/>
      <c r="L300" s="450"/>
      <c r="M300" s="450"/>
      <c r="N300" s="454"/>
      <c r="O300" s="455">
        <f t="shared" si="225"/>
        <v>0</v>
      </c>
      <c r="P300" s="456"/>
      <c r="Q300" s="457">
        <f t="shared" si="226"/>
        <v>0</v>
      </c>
      <c r="R300" s="457">
        <f t="shared" si="227"/>
        <v>0</v>
      </c>
      <c r="S300" s="458" t="e">
        <f>#REF!</f>
        <v>#REF!</v>
      </c>
      <c r="T300" s="458">
        <v>359</v>
      </c>
      <c r="U300" s="458" t="e">
        <f t="shared" si="228"/>
        <v>#REF!</v>
      </c>
      <c r="V300" s="459"/>
      <c r="W300" s="459"/>
      <c r="X300" s="460">
        <f t="shared" si="229"/>
        <v>0</v>
      </c>
      <c r="Y300" s="461">
        <f t="shared" si="232"/>
        <v>0</v>
      </c>
      <c r="Z300" s="510"/>
      <c r="AA300" s="463"/>
      <c r="AB300" s="464"/>
      <c r="AC300" s="464"/>
      <c r="AD300" s="464"/>
      <c r="AE300" s="465"/>
      <c r="AF300" s="466">
        <f t="shared" si="233"/>
        <v>0</v>
      </c>
      <c r="AG300" s="488"/>
      <c r="AH300" s="469"/>
      <c r="AI300" s="469"/>
      <c r="AJ300" s="469"/>
      <c r="AK300" s="469"/>
      <c r="AL300" s="469"/>
      <c r="AM300" s="469"/>
      <c r="AN300" s="469"/>
      <c r="AO300" s="471">
        <f t="shared" si="234"/>
        <v>0</v>
      </c>
      <c r="AP300" s="497"/>
      <c r="AQ300" s="496"/>
      <c r="AR300" s="496"/>
      <c r="AS300" s="496"/>
      <c r="AT300" s="514"/>
      <c r="AU300" s="469"/>
      <c r="AV300" s="469"/>
      <c r="AW300" s="475"/>
      <c r="AX300" s="471">
        <f t="shared" si="235"/>
        <v>0</v>
      </c>
      <c r="AY300" s="497"/>
      <c r="AZ300" s="469"/>
      <c r="BA300" s="469"/>
      <c r="BB300" s="478"/>
      <c r="BC300" s="469"/>
      <c r="BD300" s="469"/>
      <c r="BE300" s="469"/>
      <c r="BF300" s="475"/>
      <c r="BG300" s="479">
        <f t="shared" si="213"/>
        <v>0</v>
      </c>
      <c r="BH300" s="480"/>
      <c r="BI300" s="481"/>
      <c r="BJ300" s="481"/>
      <c r="BK300" s="481"/>
      <c r="BL300" s="482"/>
      <c r="BM300" s="481"/>
      <c r="BN300" s="481"/>
      <c r="BO300" s="483"/>
      <c r="BP300" s="482">
        <f t="shared" si="251"/>
        <v>0</v>
      </c>
      <c r="BQ300" s="479">
        <f t="shared" si="214"/>
        <v>0</v>
      </c>
      <c r="BR300" s="480"/>
      <c r="BS300" s="481"/>
      <c r="BT300" s="481"/>
      <c r="BU300" s="481"/>
      <c r="BV300" s="482" t="str">
        <f t="shared" si="263"/>
        <v/>
      </c>
      <c r="BW300" s="481"/>
      <c r="BX300" s="481"/>
      <c r="BY300" s="483"/>
      <c r="BZ300" s="482">
        <f t="shared" si="219"/>
        <v>0</v>
      </c>
      <c r="CA300" s="479">
        <f t="shared" si="236"/>
        <v>0</v>
      </c>
      <c r="CB300" s="638"/>
      <c r="CC300" s="469"/>
      <c r="CD300" s="469"/>
      <c r="CE300" s="469"/>
      <c r="CF300" s="469"/>
      <c r="CG300" s="481"/>
      <c r="CH300" s="481"/>
      <c r="CI300" s="469"/>
      <c r="CJ300" s="485">
        <f t="shared" si="237"/>
        <v>0</v>
      </c>
      <c r="CK300" s="486">
        <f t="shared" si="230"/>
        <v>0</v>
      </c>
      <c r="CL300" s="479">
        <f t="shared" si="238"/>
        <v>0</v>
      </c>
      <c r="CM300" s="663"/>
      <c r="CN300" s="469"/>
      <c r="CO300" s="469"/>
      <c r="CP300" s="469"/>
      <c r="CQ300" s="469"/>
      <c r="CR300" s="469"/>
      <c r="CS300" s="485">
        <f t="shared" si="239"/>
        <v>0</v>
      </c>
      <c r="CT300" s="488"/>
      <c r="CU300" s="469"/>
      <c r="CV300" s="469"/>
      <c r="CW300" s="469"/>
      <c r="CX300" s="489"/>
      <c r="CY300" s="490"/>
      <c r="CZ300" s="491">
        <f t="shared" si="240"/>
        <v>0</v>
      </c>
      <c r="DA300" s="491">
        <f t="shared" si="220"/>
        <v>0</v>
      </c>
      <c r="DB300" s="491">
        <f t="shared" si="248"/>
        <v>0</v>
      </c>
      <c r="DC300" s="493">
        <f t="shared" si="221"/>
        <v>0</v>
      </c>
      <c r="DD300" s="494">
        <f t="shared" ref="DD300:DD328" si="266">AU300*AV300*AW300*AX300/1000</f>
        <v>0</v>
      </c>
      <c r="DE300" s="494">
        <f t="shared" si="265"/>
        <v>0</v>
      </c>
      <c r="DF300" s="494">
        <f t="shared" si="258"/>
        <v>0</v>
      </c>
      <c r="DG300" s="494">
        <f t="shared" si="222"/>
        <v>0</v>
      </c>
      <c r="DH300" s="494">
        <f t="shared" si="223"/>
        <v>0</v>
      </c>
      <c r="DI300" s="494">
        <f t="shared" si="259"/>
        <v>0</v>
      </c>
      <c r="DJ300" s="494">
        <f t="shared" si="224"/>
        <v>0</v>
      </c>
      <c r="DK300" s="494">
        <f t="shared" si="231"/>
        <v>0</v>
      </c>
      <c r="DL300" s="479">
        <f t="shared" si="215"/>
        <v>0</v>
      </c>
      <c r="DQ300" s="169">
        <f t="shared" si="264"/>
        <v>0</v>
      </c>
      <c r="DR300" s="169">
        <f t="shared" si="264"/>
        <v>0</v>
      </c>
      <c r="DS300" s="169">
        <f t="shared" si="264"/>
        <v>0</v>
      </c>
      <c r="DT300" s="169">
        <f t="shared" si="264"/>
        <v>0</v>
      </c>
      <c r="DU300" s="169">
        <f t="shared" si="264"/>
        <v>0</v>
      </c>
      <c r="DV300" s="169">
        <f t="shared" si="264"/>
        <v>0</v>
      </c>
      <c r="DW300" s="169">
        <f t="shared" si="264"/>
        <v>0</v>
      </c>
      <c r="DX300" s="169">
        <f t="shared" si="264"/>
        <v>0</v>
      </c>
      <c r="DY300" s="169">
        <f t="shared" si="264"/>
        <v>0</v>
      </c>
      <c r="DZ300" s="169">
        <f t="shared" si="264"/>
        <v>0</v>
      </c>
      <c r="EA300" s="169">
        <f t="shared" si="264"/>
        <v>0</v>
      </c>
      <c r="EB300" s="169">
        <f t="shared" si="264"/>
        <v>0</v>
      </c>
      <c r="EC300" s="169">
        <f t="shared" si="264"/>
        <v>0</v>
      </c>
      <c r="ED300" s="169">
        <f t="shared" si="264"/>
        <v>0</v>
      </c>
      <c r="EE300" s="169">
        <f t="shared" si="264"/>
        <v>0</v>
      </c>
      <c r="EF300" s="169">
        <f t="shared" si="264"/>
        <v>0</v>
      </c>
      <c r="EG300" s="169">
        <f t="shared" si="260"/>
        <v>0</v>
      </c>
      <c r="EH300" s="169">
        <f t="shared" si="260"/>
        <v>0</v>
      </c>
      <c r="EI300" s="169">
        <f t="shared" si="260"/>
        <v>0</v>
      </c>
      <c r="EJ300" s="169">
        <f t="shared" si="260"/>
        <v>0</v>
      </c>
      <c r="EK300" s="169">
        <f t="shared" si="260"/>
        <v>0</v>
      </c>
      <c r="EL300" s="169">
        <f t="shared" si="260"/>
        <v>0</v>
      </c>
      <c r="EM300" s="169">
        <f t="shared" si="260"/>
        <v>0</v>
      </c>
      <c r="EN300" s="169">
        <f t="shared" si="260"/>
        <v>0</v>
      </c>
      <c r="EP300" s="169">
        <f t="shared" ref="EP300:FE315" si="267">IF($I300=EP$3,$Y300,0)</f>
        <v>0</v>
      </c>
      <c r="EQ300" s="169">
        <f t="shared" si="267"/>
        <v>0</v>
      </c>
      <c r="ER300" s="169">
        <f t="shared" si="267"/>
        <v>0</v>
      </c>
      <c r="ES300" s="169">
        <f t="shared" si="267"/>
        <v>0</v>
      </c>
      <c r="ET300" s="169">
        <f t="shared" si="267"/>
        <v>0</v>
      </c>
      <c r="EU300" s="169">
        <f t="shared" si="267"/>
        <v>0</v>
      </c>
      <c r="EV300" s="169">
        <f t="shared" si="267"/>
        <v>0</v>
      </c>
      <c r="EW300" s="169">
        <f t="shared" si="267"/>
        <v>0</v>
      </c>
      <c r="EX300" s="169">
        <f t="shared" si="267"/>
        <v>0</v>
      </c>
      <c r="EY300" s="169">
        <f t="shared" si="267"/>
        <v>0</v>
      </c>
      <c r="EZ300" s="169">
        <f t="shared" si="267"/>
        <v>0</v>
      </c>
      <c r="FA300" s="169">
        <f t="shared" si="267"/>
        <v>0</v>
      </c>
      <c r="FB300" s="169">
        <f t="shared" si="267"/>
        <v>0</v>
      </c>
      <c r="FC300" s="169">
        <f t="shared" si="267"/>
        <v>0</v>
      </c>
      <c r="FD300" s="169">
        <f t="shared" si="267"/>
        <v>0</v>
      </c>
      <c r="FE300" s="169">
        <f t="shared" si="267"/>
        <v>0</v>
      </c>
      <c r="FF300" s="169">
        <f t="shared" si="261"/>
        <v>0</v>
      </c>
      <c r="FG300" s="169">
        <f t="shared" si="261"/>
        <v>0</v>
      </c>
      <c r="FH300" s="169">
        <f t="shared" si="261"/>
        <v>0</v>
      </c>
      <c r="FI300" s="169">
        <f t="shared" si="261"/>
        <v>0</v>
      </c>
      <c r="FJ300" s="169">
        <f t="shared" si="261"/>
        <v>0</v>
      </c>
      <c r="FK300" s="169">
        <f t="shared" si="261"/>
        <v>0</v>
      </c>
      <c r="FL300" s="169">
        <f t="shared" si="261"/>
        <v>0</v>
      </c>
      <c r="FM300" s="169">
        <f t="shared" si="261"/>
        <v>0</v>
      </c>
      <c r="FO300" s="169">
        <f t="shared" ref="FO300:GD315" si="268">IF($I300=FO$3,$L300,0)</f>
        <v>0</v>
      </c>
      <c r="FP300" s="169">
        <f t="shared" si="268"/>
        <v>0</v>
      </c>
      <c r="FQ300" s="169">
        <f t="shared" si="268"/>
        <v>0</v>
      </c>
      <c r="FR300" s="169">
        <f t="shared" si="268"/>
        <v>0</v>
      </c>
      <c r="FS300" s="169">
        <f t="shared" si="268"/>
        <v>0</v>
      </c>
      <c r="FT300" s="169">
        <f t="shared" si="268"/>
        <v>0</v>
      </c>
      <c r="FU300" s="169">
        <f t="shared" si="268"/>
        <v>0</v>
      </c>
      <c r="FV300" s="169">
        <f t="shared" si="268"/>
        <v>0</v>
      </c>
      <c r="FW300" s="169">
        <f t="shared" si="268"/>
        <v>0</v>
      </c>
      <c r="FX300" s="169">
        <f t="shared" si="268"/>
        <v>0</v>
      </c>
      <c r="FY300" s="169">
        <f t="shared" si="268"/>
        <v>0</v>
      </c>
      <c r="FZ300" s="169">
        <f t="shared" si="268"/>
        <v>0</v>
      </c>
      <c r="GA300" s="169">
        <f t="shared" si="268"/>
        <v>0</v>
      </c>
      <c r="GB300" s="169">
        <f t="shared" si="268"/>
        <v>0</v>
      </c>
      <c r="GC300" s="169">
        <f t="shared" si="268"/>
        <v>0</v>
      </c>
      <c r="GD300" s="169">
        <f t="shared" si="268"/>
        <v>0</v>
      </c>
      <c r="GE300" s="169">
        <f t="shared" si="262"/>
        <v>0</v>
      </c>
      <c r="GF300" s="169">
        <f t="shared" si="262"/>
        <v>0</v>
      </c>
      <c r="GG300" s="169">
        <f t="shared" si="262"/>
        <v>0</v>
      </c>
      <c r="GH300" s="169">
        <f t="shared" si="262"/>
        <v>0</v>
      </c>
      <c r="GI300" s="169">
        <f t="shared" si="262"/>
        <v>0</v>
      </c>
      <c r="GJ300" s="169">
        <f t="shared" si="262"/>
        <v>0</v>
      </c>
      <c r="GK300" s="169">
        <f t="shared" si="262"/>
        <v>0</v>
      </c>
      <c r="GL300" s="169">
        <f t="shared" si="262"/>
        <v>0</v>
      </c>
    </row>
    <row r="301" spans="1:194" s="169" customFormat="1" ht="15" hidden="1">
      <c r="A301" s="499"/>
      <c r="B301" s="499"/>
      <c r="D301" s="678"/>
      <c r="E301" s="450"/>
      <c r="F301" s="450"/>
      <c r="G301" s="450"/>
      <c r="H301" s="500"/>
      <c r="I301" s="452"/>
      <c r="J301" s="453"/>
      <c r="K301" s="453"/>
      <c r="L301" s="450"/>
      <c r="M301" s="450"/>
      <c r="N301" s="454"/>
      <c r="O301" s="455">
        <f t="shared" si="225"/>
        <v>0</v>
      </c>
      <c r="P301" s="456"/>
      <c r="Q301" s="457">
        <f t="shared" si="226"/>
        <v>0</v>
      </c>
      <c r="R301" s="457">
        <f t="shared" si="227"/>
        <v>0</v>
      </c>
      <c r="S301" s="458" t="e">
        <f>#REF!</f>
        <v>#REF!</v>
      </c>
      <c r="T301" s="458">
        <v>360</v>
      </c>
      <c r="U301" s="458" t="e">
        <f t="shared" si="228"/>
        <v>#REF!</v>
      </c>
      <c r="V301" s="459"/>
      <c r="W301" s="459"/>
      <c r="X301" s="460">
        <f t="shared" si="229"/>
        <v>0</v>
      </c>
      <c r="Y301" s="461">
        <f t="shared" si="232"/>
        <v>0</v>
      </c>
      <c r="Z301" s="510"/>
      <c r="AA301" s="463"/>
      <c r="AB301" s="464"/>
      <c r="AC301" s="464"/>
      <c r="AD301" s="464"/>
      <c r="AE301" s="465"/>
      <c r="AF301" s="466">
        <f t="shared" si="233"/>
        <v>0</v>
      </c>
      <c r="AG301" s="488"/>
      <c r="AH301" s="469"/>
      <c r="AI301" s="469"/>
      <c r="AJ301" s="469"/>
      <c r="AK301" s="469"/>
      <c r="AL301" s="469"/>
      <c r="AM301" s="469"/>
      <c r="AN301" s="469"/>
      <c r="AO301" s="471">
        <f t="shared" si="234"/>
        <v>0</v>
      </c>
      <c r="AP301" s="497"/>
      <c r="AQ301" s="496"/>
      <c r="AR301" s="496"/>
      <c r="AS301" s="496"/>
      <c r="AT301" s="514"/>
      <c r="AU301" s="469"/>
      <c r="AV301" s="469"/>
      <c r="AW301" s="475"/>
      <c r="AX301" s="471">
        <f t="shared" si="235"/>
        <v>0</v>
      </c>
      <c r="AY301" s="497"/>
      <c r="AZ301" s="469"/>
      <c r="BA301" s="469"/>
      <c r="BB301" s="478"/>
      <c r="BC301" s="469"/>
      <c r="BD301" s="469"/>
      <c r="BE301" s="469"/>
      <c r="BF301" s="475"/>
      <c r="BG301" s="479">
        <f t="shared" ref="BG301:BG328" si="269">BB301*BC301</f>
        <v>0</v>
      </c>
      <c r="BH301" s="480"/>
      <c r="BI301" s="481"/>
      <c r="BJ301" s="481"/>
      <c r="BK301" s="481"/>
      <c r="BL301" s="482"/>
      <c r="BM301" s="481"/>
      <c r="BN301" s="481"/>
      <c r="BO301" s="483"/>
      <c r="BP301" s="482">
        <f t="shared" si="251"/>
        <v>0</v>
      </c>
      <c r="BQ301" s="479">
        <f t="shared" si="214"/>
        <v>0</v>
      </c>
      <c r="BR301" s="480"/>
      <c r="BS301" s="481"/>
      <c r="BT301" s="481"/>
      <c r="BU301" s="481"/>
      <c r="BV301" s="482" t="str">
        <f t="shared" si="263"/>
        <v/>
      </c>
      <c r="BW301" s="481"/>
      <c r="BX301" s="481"/>
      <c r="BY301" s="483"/>
      <c r="BZ301" s="482">
        <f t="shared" si="219"/>
        <v>0</v>
      </c>
      <c r="CA301" s="479">
        <f t="shared" si="236"/>
        <v>0</v>
      </c>
      <c r="CB301" s="638"/>
      <c r="CC301" s="469"/>
      <c r="CD301" s="469"/>
      <c r="CE301" s="469"/>
      <c r="CF301" s="469"/>
      <c r="CG301" s="481"/>
      <c r="CH301" s="481"/>
      <c r="CI301" s="469"/>
      <c r="CJ301" s="485">
        <f t="shared" si="237"/>
        <v>0</v>
      </c>
      <c r="CK301" s="486">
        <f t="shared" si="230"/>
        <v>0</v>
      </c>
      <c r="CL301" s="479">
        <f t="shared" si="238"/>
        <v>0</v>
      </c>
      <c r="CM301" s="663"/>
      <c r="CN301" s="469"/>
      <c r="CO301" s="469"/>
      <c r="CP301" s="469"/>
      <c r="CQ301" s="469"/>
      <c r="CR301" s="469"/>
      <c r="CS301" s="485">
        <f t="shared" si="239"/>
        <v>0</v>
      </c>
      <c r="CT301" s="488"/>
      <c r="CU301" s="469"/>
      <c r="CV301" s="469"/>
      <c r="CW301" s="469"/>
      <c r="CX301" s="489"/>
      <c r="CY301" s="490"/>
      <c r="CZ301" s="491">
        <f t="shared" si="240"/>
        <v>0</v>
      </c>
      <c r="DA301" s="491">
        <f t="shared" si="220"/>
        <v>0</v>
      </c>
      <c r="DB301" s="491">
        <f t="shared" si="248"/>
        <v>0</v>
      </c>
      <c r="DC301" s="493">
        <f t="shared" si="221"/>
        <v>0</v>
      </c>
      <c r="DD301" s="494">
        <f t="shared" si="266"/>
        <v>0</v>
      </c>
      <c r="DE301" s="494">
        <f t="shared" si="265"/>
        <v>0</v>
      </c>
      <c r="DF301" s="494">
        <f t="shared" si="258"/>
        <v>0</v>
      </c>
      <c r="DG301" s="494">
        <f t="shared" si="222"/>
        <v>0</v>
      </c>
      <c r="DH301" s="494">
        <f t="shared" si="223"/>
        <v>0</v>
      </c>
      <c r="DI301" s="494">
        <f t="shared" si="259"/>
        <v>0</v>
      </c>
      <c r="DJ301" s="494">
        <f t="shared" si="224"/>
        <v>0</v>
      </c>
      <c r="DK301" s="494">
        <f t="shared" si="231"/>
        <v>0</v>
      </c>
      <c r="DL301" s="479">
        <f t="shared" si="215"/>
        <v>0</v>
      </c>
      <c r="DQ301" s="169">
        <f t="shared" si="264"/>
        <v>0</v>
      </c>
      <c r="DR301" s="169">
        <f t="shared" si="264"/>
        <v>0</v>
      </c>
      <c r="DS301" s="169">
        <f t="shared" si="264"/>
        <v>0</v>
      </c>
      <c r="DT301" s="169">
        <f t="shared" si="264"/>
        <v>0</v>
      </c>
      <c r="DU301" s="169">
        <f t="shared" si="264"/>
        <v>0</v>
      </c>
      <c r="DV301" s="169">
        <f t="shared" si="264"/>
        <v>0</v>
      </c>
      <c r="DW301" s="169">
        <f t="shared" si="264"/>
        <v>0</v>
      </c>
      <c r="DX301" s="169">
        <f t="shared" si="264"/>
        <v>0</v>
      </c>
      <c r="DY301" s="169">
        <f t="shared" si="264"/>
        <v>0</v>
      </c>
      <c r="DZ301" s="169">
        <f t="shared" si="264"/>
        <v>0</v>
      </c>
      <c r="EA301" s="169">
        <f t="shared" si="264"/>
        <v>0</v>
      </c>
      <c r="EB301" s="169">
        <f t="shared" si="264"/>
        <v>0</v>
      </c>
      <c r="EC301" s="169">
        <f t="shared" si="264"/>
        <v>0</v>
      </c>
      <c r="ED301" s="169">
        <f t="shared" si="264"/>
        <v>0</v>
      </c>
      <c r="EE301" s="169">
        <f t="shared" si="264"/>
        <v>0</v>
      </c>
      <c r="EF301" s="169">
        <f t="shared" si="264"/>
        <v>0</v>
      </c>
      <c r="EG301" s="169">
        <f t="shared" si="260"/>
        <v>0</v>
      </c>
      <c r="EH301" s="169">
        <f t="shared" si="260"/>
        <v>0</v>
      </c>
      <c r="EI301" s="169">
        <f t="shared" si="260"/>
        <v>0</v>
      </c>
      <c r="EJ301" s="169">
        <f t="shared" si="260"/>
        <v>0</v>
      </c>
      <c r="EK301" s="169">
        <f t="shared" si="260"/>
        <v>0</v>
      </c>
      <c r="EL301" s="169">
        <f t="shared" si="260"/>
        <v>0</v>
      </c>
      <c r="EM301" s="169">
        <f t="shared" si="260"/>
        <v>0</v>
      </c>
      <c r="EN301" s="169">
        <f t="shared" si="260"/>
        <v>0</v>
      </c>
      <c r="EP301" s="169">
        <f t="shared" si="267"/>
        <v>0</v>
      </c>
      <c r="EQ301" s="169">
        <f t="shared" si="267"/>
        <v>0</v>
      </c>
      <c r="ER301" s="169">
        <f t="shared" si="267"/>
        <v>0</v>
      </c>
      <c r="ES301" s="169">
        <f t="shared" si="267"/>
        <v>0</v>
      </c>
      <c r="ET301" s="169">
        <f t="shared" si="267"/>
        <v>0</v>
      </c>
      <c r="EU301" s="169">
        <f t="shared" si="267"/>
        <v>0</v>
      </c>
      <c r="EV301" s="169">
        <f t="shared" si="267"/>
        <v>0</v>
      </c>
      <c r="EW301" s="169">
        <f t="shared" si="267"/>
        <v>0</v>
      </c>
      <c r="EX301" s="169">
        <f t="shared" si="267"/>
        <v>0</v>
      </c>
      <c r="EY301" s="169">
        <f t="shared" si="267"/>
        <v>0</v>
      </c>
      <c r="EZ301" s="169">
        <f t="shared" si="267"/>
        <v>0</v>
      </c>
      <c r="FA301" s="169">
        <f t="shared" si="267"/>
        <v>0</v>
      </c>
      <c r="FB301" s="169">
        <f t="shared" si="267"/>
        <v>0</v>
      </c>
      <c r="FC301" s="169">
        <f t="shared" si="267"/>
        <v>0</v>
      </c>
      <c r="FD301" s="169">
        <f t="shared" si="267"/>
        <v>0</v>
      </c>
      <c r="FE301" s="169">
        <f t="shared" si="267"/>
        <v>0</v>
      </c>
      <c r="FF301" s="169">
        <f t="shared" si="261"/>
        <v>0</v>
      </c>
      <c r="FG301" s="169">
        <f t="shared" si="261"/>
        <v>0</v>
      </c>
      <c r="FH301" s="169">
        <f t="shared" si="261"/>
        <v>0</v>
      </c>
      <c r="FI301" s="169">
        <f t="shared" si="261"/>
        <v>0</v>
      </c>
      <c r="FJ301" s="169">
        <f t="shared" si="261"/>
        <v>0</v>
      </c>
      <c r="FK301" s="169">
        <f t="shared" si="261"/>
        <v>0</v>
      </c>
      <c r="FL301" s="169">
        <f t="shared" si="261"/>
        <v>0</v>
      </c>
      <c r="FM301" s="169">
        <f t="shared" si="261"/>
        <v>0</v>
      </c>
      <c r="FO301" s="169">
        <f t="shared" si="268"/>
        <v>0</v>
      </c>
      <c r="FP301" s="169">
        <f t="shared" si="268"/>
        <v>0</v>
      </c>
      <c r="FQ301" s="169">
        <f t="shared" si="268"/>
        <v>0</v>
      </c>
      <c r="FR301" s="169">
        <f t="shared" si="268"/>
        <v>0</v>
      </c>
      <c r="FS301" s="169">
        <f t="shared" si="268"/>
        <v>0</v>
      </c>
      <c r="FT301" s="169">
        <f t="shared" si="268"/>
        <v>0</v>
      </c>
      <c r="FU301" s="169">
        <f t="shared" si="268"/>
        <v>0</v>
      </c>
      <c r="FV301" s="169">
        <f t="shared" si="268"/>
        <v>0</v>
      </c>
      <c r="FW301" s="169">
        <f t="shared" si="268"/>
        <v>0</v>
      </c>
      <c r="FX301" s="169">
        <f t="shared" si="268"/>
        <v>0</v>
      </c>
      <c r="FY301" s="169">
        <f t="shared" si="268"/>
        <v>0</v>
      </c>
      <c r="FZ301" s="169">
        <f t="shared" si="268"/>
        <v>0</v>
      </c>
      <c r="GA301" s="169">
        <f t="shared" si="268"/>
        <v>0</v>
      </c>
      <c r="GB301" s="169">
        <f t="shared" si="268"/>
        <v>0</v>
      </c>
      <c r="GC301" s="169">
        <f t="shared" si="268"/>
        <v>0</v>
      </c>
      <c r="GD301" s="169">
        <f t="shared" si="268"/>
        <v>0</v>
      </c>
      <c r="GE301" s="169">
        <f t="shared" si="262"/>
        <v>0</v>
      </c>
      <c r="GF301" s="169">
        <f t="shared" si="262"/>
        <v>0</v>
      </c>
      <c r="GG301" s="169">
        <f t="shared" si="262"/>
        <v>0</v>
      </c>
      <c r="GH301" s="169">
        <f t="shared" si="262"/>
        <v>0</v>
      </c>
      <c r="GI301" s="169">
        <f t="shared" si="262"/>
        <v>0</v>
      </c>
      <c r="GJ301" s="169">
        <f t="shared" si="262"/>
        <v>0</v>
      </c>
      <c r="GK301" s="169">
        <f t="shared" si="262"/>
        <v>0</v>
      </c>
      <c r="GL301" s="169">
        <f t="shared" si="262"/>
        <v>0</v>
      </c>
    </row>
    <row r="302" spans="1:194" s="169" customFormat="1" ht="15" hidden="1">
      <c r="A302" s="499"/>
      <c r="B302" s="499"/>
      <c r="D302" s="678"/>
      <c r="E302" s="450"/>
      <c r="F302" s="450"/>
      <c r="G302" s="450"/>
      <c r="H302" s="500"/>
      <c r="I302" s="452"/>
      <c r="J302" s="453"/>
      <c r="K302" s="453"/>
      <c r="L302" s="450"/>
      <c r="M302" s="450"/>
      <c r="N302" s="454"/>
      <c r="O302" s="455">
        <f t="shared" si="225"/>
        <v>0</v>
      </c>
      <c r="P302" s="456"/>
      <c r="Q302" s="457">
        <f t="shared" si="226"/>
        <v>0</v>
      </c>
      <c r="R302" s="457">
        <f t="shared" si="227"/>
        <v>0</v>
      </c>
      <c r="S302" s="458" t="e">
        <f>#REF!</f>
        <v>#REF!</v>
      </c>
      <c r="T302" s="458">
        <v>361</v>
      </c>
      <c r="U302" s="458" t="e">
        <f t="shared" si="228"/>
        <v>#REF!</v>
      </c>
      <c r="V302" s="459"/>
      <c r="W302" s="459"/>
      <c r="X302" s="460">
        <f t="shared" si="229"/>
        <v>0</v>
      </c>
      <c r="Y302" s="461">
        <f t="shared" si="232"/>
        <v>0</v>
      </c>
      <c r="Z302" s="510"/>
      <c r="AA302" s="463"/>
      <c r="AB302" s="464"/>
      <c r="AC302" s="464"/>
      <c r="AD302" s="464"/>
      <c r="AE302" s="465"/>
      <c r="AF302" s="466">
        <f t="shared" si="233"/>
        <v>0</v>
      </c>
      <c r="AG302" s="488"/>
      <c r="AH302" s="469"/>
      <c r="AI302" s="469"/>
      <c r="AJ302" s="469"/>
      <c r="AK302" s="469"/>
      <c r="AL302" s="469"/>
      <c r="AM302" s="469"/>
      <c r="AN302" s="469"/>
      <c r="AO302" s="471">
        <f t="shared" si="234"/>
        <v>0</v>
      </c>
      <c r="AP302" s="497"/>
      <c r="AQ302" s="496"/>
      <c r="AR302" s="496"/>
      <c r="AS302" s="496"/>
      <c r="AT302" s="514"/>
      <c r="AU302" s="469"/>
      <c r="AV302" s="469"/>
      <c r="AW302" s="475"/>
      <c r="AX302" s="471">
        <f t="shared" si="235"/>
        <v>0</v>
      </c>
      <c r="AY302" s="497"/>
      <c r="AZ302" s="469"/>
      <c r="BA302" s="469"/>
      <c r="BB302" s="478"/>
      <c r="BC302" s="469"/>
      <c r="BD302" s="469"/>
      <c r="BE302" s="469"/>
      <c r="BF302" s="475"/>
      <c r="BG302" s="479">
        <f t="shared" si="269"/>
        <v>0</v>
      </c>
      <c r="BH302" s="480"/>
      <c r="BI302" s="481"/>
      <c r="BJ302" s="481"/>
      <c r="BK302" s="481"/>
      <c r="BL302" s="482"/>
      <c r="BM302" s="481"/>
      <c r="BN302" s="481"/>
      <c r="BO302" s="483"/>
      <c r="BP302" s="482">
        <f t="shared" si="251"/>
        <v>0</v>
      </c>
      <c r="BQ302" s="479">
        <f t="shared" si="214"/>
        <v>0</v>
      </c>
      <c r="BR302" s="480"/>
      <c r="BS302" s="481"/>
      <c r="BT302" s="481"/>
      <c r="BU302" s="481"/>
      <c r="BV302" s="482" t="str">
        <f t="shared" si="263"/>
        <v/>
      </c>
      <c r="BW302" s="481"/>
      <c r="BX302" s="481"/>
      <c r="BY302" s="483"/>
      <c r="BZ302" s="482">
        <f t="shared" si="219"/>
        <v>0</v>
      </c>
      <c r="CA302" s="479">
        <f t="shared" si="236"/>
        <v>0</v>
      </c>
      <c r="CB302" s="638"/>
      <c r="CC302" s="469"/>
      <c r="CD302" s="469"/>
      <c r="CE302" s="469"/>
      <c r="CF302" s="469"/>
      <c r="CG302" s="481"/>
      <c r="CH302" s="481"/>
      <c r="CI302" s="469"/>
      <c r="CJ302" s="485">
        <f t="shared" si="237"/>
        <v>0</v>
      </c>
      <c r="CK302" s="486">
        <f t="shared" si="230"/>
        <v>0</v>
      </c>
      <c r="CL302" s="479">
        <f t="shared" si="238"/>
        <v>0</v>
      </c>
      <c r="CM302" s="487"/>
      <c r="CN302" s="469"/>
      <c r="CO302" s="469"/>
      <c r="CP302" s="469"/>
      <c r="CQ302" s="469"/>
      <c r="CR302" s="469"/>
      <c r="CS302" s="485">
        <f t="shared" si="239"/>
        <v>0</v>
      </c>
      <c r="CT302" s="488"/>
      <c r="CU302" s="469"/>
      <c r="CV302" s="469"/>
      <c r="CW302" s="469"/>
      <c r="CX302" s="489"/>
      <c r="CY302" s="490"/>
      <c r="CZ302" s="491">
        <f t="shared" si="240"/>
        <v>0</v>
      </c>
      <c r="DA302" s="491">
        <f t="shared" si="220"/>
        <v>0</v>
      </c>
      <c r="DB302" s="491">
        <f t="shared" si="248"/>
        <v>0</v>
      </c>
      <c r="DC302" s="493">
        <f t="shared" si="221"/>
        <v>0</v>
      </c>
      <c r="DD302" s="494">
        <f t="shared" si="266"/>
        <v>0</v>
      </c>
      <c r="DE302" s="494">
        <f t="shared" si="265"/>
        <v>0</v>
      </c>
      <c r="DF302" s="494">
        <f t="shared" si="258"/>
        <v>0</v>
      </c>
      <c r="DG302" s="494">
        <f t="shared" si="222"/>
        <v>0</v>
      </c>
      <c r="DH302" s="494">
        <f t="shared" si="223"/>
        <v>0</v>
      </c>
      <c r="DI302" s="494">
        <f t="shared" si="259"/>
        <v>0</v>
      </c>
      <c r="DJ302" s="494">
        <f t="shared" si="224"/>
        <v>0</v>
      </c>
      <c r="DK302" s="494">
        <f t="shared" si="231"/>
        <v>0</v>
      </c>
      <c r="DL302" s="479">
        <f t="shared" si="215"/>
        <v>0</v>
      </c>
      <c r="DQ302" s="169">
        <f t="shared" si="264"/>
        <v>0</v>
      </c>
      <c r="DR302" s="169">
        <f t="shared" si="264"/>
        <v>0</v>
      </c>
      <c r="DS302" s="169">
        <f t="shared" si="264"/>
        <v>0</v>
      </c>
      <c r="DT302" s="169">
        <f t="shared" si="264"/>
        <v>0</v>
      </c>
      <c r="DU302" s="169">
        <f t="shared" si="264"/>
        <v>0</v>
      </c>
      <c r="DV302" s="169">
        <f t="shared" si="264"/>
        <v>0</v>
      </c>
      <c r="DW302" s="169">
        <f t="shared" si="264"/>
        <v>0</v>
      </c>
      <c r="DX302" s="169">
        <f t="shared" si="264"/>
        <v>0</v>
      </c>
      <c r="DY302" s="169">
        <f t="shared" si="264"/>
        <v>0</v>
      </c>
      <c r="DZ302" s="169">
        <f t="shared" si="264"/>
        <v>0</v>
      </c>
      <c r="EA302" s="169">
        <f t="shared" si="264"/>
        <v>0</v>
      </c>
      <c r="EB302" s="169">
        <f t="shared" si="264"/>
        <v>0</v>
      </c>
      <c r="EC302" s="169">
        <f t="shared" si="264"/>
        <v>0</v>
      </c>
      <c r="ED302" s="169">
        <f t="shared" si="264"/>
        <v>0</v>
      </c>
      <c r="EE302" s="169">
        <f t="shared" si="264"/>
        <v>0</v>
      </c>
      <c r="EF302" s="169">
        <f t="shared" si="264"/>
        <v>0</v>
      </c>
      <c r="EG302" s="169">
        <f t="shared" si="260"/>
        <v>0</v>
      </c>
      <c r="EH302" s="169">
        <f t="shared" si="260"/>
        <v>0</v>
      </c>
      <c r="EI302" s="169">
        <f t="shared" si="260"/>
        <v>0</v>
      </c>
      <c r="EJ302" s="169">
        <f t="shared" si="260"/>
        <v>0</v>
      </c>
      <c r="EK302" s="169">
        <f t="shared" si="260"/>
        <v>0</v>
      </c>
      <c r="EL302" s="169">
        <f t="shared" si="260"/>
        <v>0</v>
      </c>
      <c r="EM302" s="169">
        <f t="shared" si="260"/>
        <v>0</v>
      </c>
      <c r="EN302" s="169">
        <f t="shared" si="260"/>
        <v>0</v>
      </c>
      <c r="EP302" s="169">
        <f t="shared" si="267"/>
        <v>0</v>
      </c>
      <c r="EQ302" s="169">
        <f t="shared" si="267"/>
        <v>0</v>
      </c>
      <c r="ER302" s="169">
        <f t="shared" si="267"/>
        <v>0</v>
      </c>
      <c r="ES302" s="169">
        <f t="shared" si="267"/>
        <v>0</v>
      </c>
      <c r="ET302" s="169">
        <f t="shared" si="267"/>
        <v>0</v>
      </c>
      <c r="EU302" s="169">
        <f t="shared" si="267"/>
        <v>0</v>
      </c>
      <c r="EV302" s="169">
        <f t="shared" si="267"/>
        <v>0</v>
      </c>
      <c r="EW302" s="169">
        <f t="shared" si="267"/>
        <v>0</v>
      </c>
      <c r="EX302" s="169">
        <f t="shared" si="267"/>
        <v>0</v>
      </c>
      <c r="EY302" s="169">
        <f t="shared" si="267"/>
        <v>0</v>
      </c>
      <c r="EZ302" s="169">
        <f t="shared" si="267"/>
        <v>0</v>
      </c>
      <c r="FA302" s="169">
        <f t="shared" si="267"/>
        <v>0</v>
      </c>
      <c r="FB302" s="169">
        <f t="shared" si="267"/>
        <v>0</v>
      </c>
      <c r="FC302" s="169">
        <f t="shared" si="267"/>
        <v>0</v>
      </c>
      <c r="FD302" s="169">
        <f t="shared" si="267"/>
        <v>0</v>
      </c>
      <c r="FE302" s="169">
        <f t="shared" si="267"/>
        <v>0</v>
      </c>
      <c r="FF302" s="169">
        <f t="shared" si="261"/>
        <v>0</v>
      </c>
      <c r="FG302" s="169">
        <f t="shared" si="261"/>
        <v>0</v>
      </c>
      <c r="FH302" s="169">
        <f t="shared" si="261"/>
        <v>0</v>
      </c>
      <c r="FI302" s="169">
        <f t="shared" si="261"/>
        <v>0</v>
      </c>
      <c r="FJ302" s="169">
        <f t="shared" si="261"/>
        <v>0</v>
      </c>
      <c r="FK302" s="169">
        <f t="shared" si="261"/>
        <v>0</v>
      </c>
      <c r="FL302" s="169">
        <f t="shared" si="261"/>
        <v>0</v>
      </c>
      <c r="FM302" s="169">
        <f t="shared" si="261"/>
        <v>0</v>
      </c>
      <c r="FO302" s="169">
        <f t="shared" si="268"/>
        <v>0</v>
      </c>
      <c r="FP302" s="169">
        <f t="shared" si="268"/>
        <v>0</v>
      </c>
      <c r="FQ302" s="169">
        <f t="shared" si="268"/>
        <v>0</v>
      </c>
      <c r="FR302" s="169">
        <f t="shared" si="268"/>
        <v>0</v>
      </c>
      <c r="FS302" s="169">
        <f t="shared" si="268"/>
        <v>0</v>
      </c>
      <c r="FT302" s="169">
        <f t="shared" si="268"/>
        <v>0</v>
      </c>
      <c r="FU302" s="169">
        <f t="shared" si="268"/>
        <v>0</v>
      </c>
      <c r="FV302" s="169">
        <f t="shared" si="268"/>
        <v>0</v>
      </c>
      <c r="FW302" s="169">
        <f t="shared" si="268"/>
        <v>0</v>
      </c>
      <c r="FX302" s="169">
        <f t="shared" si="268"/>
        <v>0</v>
      </c>
      <c r="FY302" s="169">
        <f t="shared" si="268"/>
        <v>0</v>
      </c>
      <c r="FZ302" s="169">
        <f t="shared" si="268"/>
        <v>0</v>
      </c>
      <c r="GA302" s="169">
        <f t="shared" si="268"/>
        <v>0</v>
      </c>
      <c r="GB302" s="169">
        <f t="shared" si="268"/>
        <v>0</v>
      </c>
      <c r="GC302" s="169">
        <f t="shared" si="268"/>
        <v>0</v>
      </c>
      <c r="GD302" s="169">
        <f t="shared" si="268"/>
        <v>0</v>
      </c>
      <c r="GE302" s="169">
        <f t="shared" si="262"/>
        <v>0</v>
      </c>
      <c r="GF302" s="169">
        <f t="shared" si="262"/>
        <v>0</v>
      </c>
      <c r="GG302" s="169">
        <f t="shared" si="262"/>
        <v>0</v>
      </c>
      <c r="GH302" s="169">
        <f t="shared" si="262"/>
        <v>0</v>
      </c>
      <c r="GI302" s="169">
        <f t="shared" si="262"/>
        <v>0</v>
      </c>
      <c r="GJ302" s="169">
        <f t="shared" si="262"/>
        <v>0</v>
      </c>
      <c r="GK302" s="169">
        <f t="shared" si="262"/>
        <v>0</v>
      </c>
      <c r="GL302" s="169">
        <f t="shared" si="262"/>
        <v>0</v>
      </c>
    </row>
    <row r="303" spans="1:194" s="169" customFormat="1" ht="15" hidden="1">
      <c r="A303" s="499"/>
      <c r="B303" s="499"/>
      <c r="D303" s="678"/>
      <c r="E303" s="450"/>
      <c r="F303" s="450"/>
      <c r="G303" s="450"/>
      <c r="H303" s="500"/>
      <c r="I303" s="452"/>
      <c r="J303" s="453"/>
      <c r="K303" s="453"/>
      <c r="L303" s="450"/>
      <c r="M303" s="450"/>
      <c r="N303" s="454"/>
      <c r="O303" s="455">
        <f t="shared" si="225"/>
        <v>0</v>
      </c>
      <c r="P303" s="456"/>
      <c r="Q303" s="457">
        <f t="shared" si="226"/>
        <v>0</v>
      </c>
      <c r="R303" s="457">
        <f t="shared" si="227"/>
        <v>0</v>
      </c>
      <c r="S303" s="458" t="e">
        <f>#REF!</f>
        <v>#REF!</v>
      </c>
      <c r="T303" s="458">
        <v>362</v>
      </c>
      <c r="U303" s="458" t="e">
        <f t="shared" si="228"/>
        <v>#REF!</v>
      </c>
      <c r="V303" s="459"/>
      <c r="W303" s="459"/>
      <c r="X303" s="460">
        <f t="shared" si="229"/>
        <v>0</v>
      </c>
      <c r="Y303" s="461">
        <f t="shared" si="232"/>
        <v>0</v>
      </c>
      <c r="Z303" s="510"/>
      <c r="AA303" s="463"/>
      <c r="AB303" s="464"/>
      <c r="AC303" s="464"/>
      <c r="AD303" s="464"/>
      <c r="AE303" s="465"/>
      <c r="AF303" s="466">
        <f t="shared" si="233"/>
        <v>0</v>
      </c>
      <c r="AG303" s="488"/>
      <c r="AH303" s="469"/>
      <c r="AI303" s="469"/>
      <c r="AJ303" s="469"/>
      <c r="AK303" s="469"/>
      <c r="AL303" s="469"/>
      <c r="AM303" s="469"/>
      <c r="AN303" s="469"/>
      <c r="AO303" s="471">
        <f t="shared" si="234"/>
        <v>0</v>
      </c>
      <c r="AP303" s="497"/>
      <c r="AQ303" s="496"/>
      <c r="AR303" s="496"/>
      <c r="AS303" s="496"/>
      <c r="AT303" s="514"/>
      <c r="AU303" s="469"/>
      <c r="AV303" s="469"/>
      <c r="AW303" s="475"/>
      <c r="AX303" s="471">
        <f t="shared" si="235"/>
        <v>0</v>
      </c>
      <c r="AY303" s="497"/>
      <c r="AZ303" s="469"/>
      <c r="BA303" s="469"/>
      <c r="BB303" s="478"/>
      <c r="BC303" s="469"/>
      <c r="BD303" s="469"/>
      <c r="BE303" s="469"/>
      <c r="BF303" s="475"/>
      <c r="BG303" s="479">
        <f t="shared" si="269"/>
        <v>0</v>
      </c>
      <c r="BH303" s="480"/>
      <c r="BI303" s="481"/>
      <c r="BJ303" s="481"/>
      <c r="BK303" s="481"/>
      <c r="BL303" s="482"/>
      <c r="BM303" s="481"/>
      <c r="BN303" s="481"/>
      <c r="BO303" s="483"/>
      <c r="BP303" s="482">
        <f t="shared" si="251"/>
        <v>0</v>
      </c>
      <c r="BQ303" s="479">
        <f t="shared" ref="BQ303:BQ328" si="270">BJ303*BI303</f>
        <v>0</v>
      </c>
      <c r="BR303" s="480"/>
      <c r="BS303" s="481"/>
      <c r="BT303" s="481"/>
      <c r="BU303" s="481"/>
      <c r="BV303" s="482" t="str">
        <f t="shared" si="263"/>
        <v/>
      </c>
      <c r="BW303" s="481"/>
      <c r="BX303" s="481"/>
      <c r="BY303" s="483"/>
      <c r="BZ303" s="482">
        <f t="shared" si="219"/>
        <v>0</v>
      </c>
      <c r="CA303" s="479">
        <f t="shared" si="236"/>
        <v>0</v>
      </c>
      <c r="CB303" s="638"/>
      <c r="CC303" s="469"/>
      <c r="CD303" s="469"/>
      <c r="CE303" s="469"/>
      <c r="CF303" s="469"/>
      <c r="CG303" s="481"/>
      <c r="CH303" s="481"/>
      <c r="CI303" s="469"/>
      <c r="CJ303" s="485">
        <f t="shared" si="237"/>
        <v>0</v>
      </c>
      <c r="CK303" s="486">
        <f t="shared" si="230"/>
        <v>0</v>
      </c>
      <c r="CL303" s="479">
        <f t="shared" si="238"/>
        <v>0</v>
      </c>
      <c r="CM303" s="487"/>
      <c r="CN303" s="469"/>
      <c r="CO303" s="469"/>
      <c r="CP303" s="469"/>
      <c r="CQ303" s="469"/>
      <c r="CR303" s="469"/>
      <c r="CS303" s="485">
        <f t="shared" si="239"/>
        <v>0</v>
      </c>
      <c r="CT303" s="488"/>
      <c r="CU303" s="469"/>
      <c r="CV303" s="469"/>
      <c r="CW303" s="469"/>
      <c r="CX303" s="489"/>
      <c r="CY303" s="490"/>
      <c r="CZ303" s="491">
        <f t="shared" si="240"/>
        <v>0</v>
      </c>
      <c r="DA303" s="491">
        <f t="shared" si="220"/>
        <v>0</v>
      </c>
      <c r="DB303" s="491">
        <f t="shared" si="248"/>
        <v>0</v>
      </c>
      <c r="DC303" s="493">
        <f t="shared" si="221"/>
        <v>0</v>
      </c>
      <c r="DD303" s="494">
        <f t="shared" si="266"/>
        <v>0</v>
      </c>
      <c r="DE303" s="494">
        <f t="shared" si="265"/>
        <v>0</v>
      </c>
      <c r="DF303" s="494">
        <f t="shared" si="258"/>
        <v>0</v>
      </c>
      <c r="DG303" s="494">
        <f t="shared" si="222"/>
        <v>0</v>
      </c>
      <c r="DH303" s="494">
        <f t="shared" si="223"/>
        <v>0</v>
      </c>
      <c r="DI303" s="494">
        <f t="shared" si="259"/>
        <v>0</v>
      </c>
      <c r="DJ303" s="494">
        <f t="shared" si="224"/>
        <v>0</v>
      </c>
      <c r="DK303" s="494">
        <f t="shared" si="231"/>
        <v>0</v>
      </c>
      <c r="DL303" s="479">
        <f t="shared" si="215"/>
        <v>0</v>
      </c>
      <c r="DQ303" s="169">
        <f t="shared" si="264"/>
        <v>0</v>
      </c>
      <c r="DR303" s="169">
        <f t="shared" si="264"/>
        <v>0</v>
      </c>
      <c r="DS303" s="169">
        <f t="shared" si="264"/>
        <v>0</v>
      </c>
      <c r="DT303" s="169">
        <f t="shared" si="264"/>
        <v>0</v>
      </c>
      <c r="DU303" s="169">
        <f t="shared" si="264"/>
        <v>0</v>
      </c>
      <c r="DV303" s="169">
        <f t="shared" si="264"/>
        <v>0</v>
      </c>
      <c r="DW303" s="169">
        <f t="shared" si="264"/>
        <v>0</v>
      </c>
      <c r="DX303" s="169">
        <f t="shared" si="264"/>
        <v>0</v>
      </c>
      <c r="DY303" s="169">
        <f t="shared" si="264"/>
        <v>0</v>
      </c>
      <c r="DZ303" s="169">
        <f t="shared" si="264"/>
        <v>0</v>
      </c>
      <c r="EA303" s="169">
        <f t="shared" si="264"/>
        <v>0</v>
      </c>
      <c r="EB303" s="169">
        <f t="shared" si="264"/>
        <v>0</v>
      </c>
      <c r="EC303" s="169">
        <f t="shared" si="264"/>
        <v>0</v>
      </c>
      <c r="ED303" s="169">
        <f t="shared" si="264"/>
        <v>0</v>
      </c>
      <c r="EE303" s="169">
        <f t="shared" si="264"/>
        <v>0</v>
      </c>
      <c r="EF303" s="169">
        <f t="shared" si="264"/>
        <v>0</v>
      </c>
      <c r="EG303" s="169">
        <f t="shared" si="260"/>
        <v>0</v>
      </c>
      <c r="EH303" s="169">
        <f t="shared" si="260"/>
        <v>0</v>
      </c>
      <c r="EI303" s="169">
        <f t="shared" si="260"/>
        <v>0</v>
      </c>
      <c r="EJ303" s="169">
        <f t="shared" si="260"/>
        <v>0</v>
      </c>
      <c r="EK303" s="169">
        <f t="shared" si="260"/>
        <v>0</v>
      </c>
      <c r="EL303" s="169">
        <f t="shared" si="260"/>
        <v>0</v>
      </c>
      <c r="EM303" s="169">
        <f t="shared" si="260"/>
        <v>0</v>
      </c>
      <c r="EN303" s="169">
        <f t="shared" si="260"/>
        <v>0</v>
      </c>
      <c r="EP303" s="169">
        <f t="shared" si="267"/>
        <v>0</v>
      </c>
      <c r="EQ303" s="169">
        <f t="shared" si="267"/>
        <v>0</v>
      </c>
      <c r="ER303" s="169">
        <f t="shared" si="267"/>
        <v>0</v>
      </c>
      <c r="ES303" s="169">
        <f t="shared" si="267"/>
        <v>0</v>
      </c>
      <c r="ET303" s="169">
        <f t="shared" si="267"/>
        <v>0</v>
      </c>
      <c r="EU303" s="169">
        <f t="shared" si="267"/>
        <v>0</v>
      </c>
      <c r="EV303" s="169">
        <f t="shared" si="267"/>
        <v>0</v>
      </c>
      <c r="EW303" s="169">
        <f t="shared" si="267"/>
        <v>0</v>
      </c>
      <c r="EX303" s="169">
        <f t="shared" si="267"/>
        <v>0</v>
      </c>
      <c r="EY303" s="169">
        <f t="shared" si="267"/>
        <v>0</v>
      </c>
      <c r="EZ303" s="169">
        <f t="shared" si="267"/>
        <v>0</v>
      </c>
      <c r="FA303" s="169">
        <f t="shared" si="267"/>
        <v>0</v>
      </c>
      <c r="FB303" s="169">
        <f t="shared" si="267"/>
        <v>0</v>
      </c>
      <c r="FC303" s="169">
        <f t="shared" si="267"/>
        <v>0</v>
      </c>
      <c r="FD303" s="169">
        <f t="shared" si="267"/>
        <v>0</v>
      </c>
      <c r="FE303" s="169">
        <f t="shared" si="267"/>
        <v>0</v>
      </c>
      <c r="FF303" s="169">
        <f t="shared" si="261"/>
        <v>0</v>
      </c>
      <c r="FG303" s="169">
        <f t="shared" si="261"/>
        <v>0</v>
      </c>
      <c r="FH303" s="169">
        <f t="shared" si="261"/>
        <v>0</v>
      </c>
      <c r="FI303" s="169">
        <f t="shared" si="261"/>
        <v>0</v>
      </c>
      <c r="FJ303" s="169">
        <f t="shared" si="261"/>
        <v>0</v>
      </c>
      <c r="FK303" s="169">
        <f t="shared" si="261"/>
        <v>0</v>
      </c>
      <c r="FL303" s="169">
        <f t="shared" si="261"/>
        <v>0</v>
      </c>
      <c r="FM303" s="169">
        <f t="shared" si="261"/>
        <v>0</v>
      </c>
      <c r="FO303" s="169">
        <f t="shared" si="268"/>
        <v>0</v>
      </c>
      <c r="FP303" s="169">
        <f t="shared" si="268"/>
        <v>0</v>
      </c>
      <c r="FQ303" s="169">
        <f t="shared" si="268"/>
        <v>0</v>
      </c>
      <c r="FR303" s="169">
        <f t="shared" si="268"/>
        <v>0</v>
      </c>
      <c r="FS303" s="169">
        <f t="shared" si="268"/>
        <v>0</v>
      </c>
      <c r="FT303" s="169">
        <f t="shared" si="268"/>
        <v>0</v>
      </c>
      <c r="FU303" s="169">
        <f t="shared" si="268"/>
        <v>0</v>
      </c>
      <c r="FV303" s="169">
        <f t="shared" si="268"/>
        <v>0</v>
      </c>
      <c r="FW303" s="169">
        <f t="shared" si="268"/>
        <v>0</v>
      </c>
      <c r="FX303" s="169">
        <f t="shared" si="268"/>
        <v>0</v>
      </c>
      <c r="FY303" s="169">
        <f t="shared" si="268"/>
        <v>0</v>
      </c>
      <c r="FZ303" s="169">
        <f t="shared" si="268"/>
        <v>0</v>
      </c>
      <c r="GA303" s="169">
        <f t="shared" si="268"/>
        <v>0</v>
      </c>
      <c r="GB303" s="169">
        <f t="shared" si="268"/>
        <v>0</v>
      </c>
      <c r="GC303" s="169">
        <f t="shared" si="268"/>
        <v>0</v>
      </c>
      <c r="GD303" s="169">
        <f t="shared" si="268"/>
        <v>0</v>
      </c>
      <c r="GE303" s="169">
        <f t="shared" si="262"/>
        <v>0</v>
      </c>
      <c r="GF303" s="169">
        <f t="shared" si="262"/>
        <v>0</v>
      </c>
      <c r="GG303" s="169">
        <f t="shared" si="262"/>
        <v>0</v>
      </c>
      <c r="GH303" s="169">
        <f t="shared" si="262"/>
        <v>0</v>
      </c>
      <c r="GI303" s="169">
        <f t="shared" si="262"/>
        <v>0</v>
      </c>
      <c r="GJ303" s="169">
        <f t="shared" si="262"/>
        <v>0</v>
      </c>
      <c r="GK303" s="169">
        <f t="shared" si="262"/>
        <v>0</v>
      </c>
      <c r="GL303" s="169">
        <f t="shared" si="262"/>
        <v>0</v>
      </c>
    </row>
    <row r="304" spans="1:194" s="169" customFormat="1" ht="15" hidden="1">
      <c r="A304" s="499"/>
      <c r="B304" s="499"/>
      <c r="D304" s="678"/>
      <c r="E304" s="450"/>
      <c r="F304" s="450"/>
      <c r="G304" s="450"/>
      <c r="H304" s="500"/>
      <c r="I304" s="452"/>
      <c r="J304" s="453"/>
      <c r="K304" s="453"/>
      <c r="L304" s="450"/>
      <c r="M304" s="450"/>
      <c r="N304" s="454"/>
      <c r="O304" s="455">
        <f t="shared" si="225"/>
        <v>0</v>
      </c>
      <c r="P304" s="456"/>
      <c r="Q304" s="457">
        <f t="shared" si="226"/>
        <v>0</v>
      </c>
      <c r="R304" s="457">
        <f t="shared" si="227"/>
        <v>0</v>
      </c>
      <c r="S304" s="458" t="e">
        <f>#REF!</f>
        <v>#REF!</v>
      </c>
      <c r="T304" s="458">
        <v>363</v>
      </c>
      <c r="U304" s="458" t="e">
        <f t="shared" si="228"/>
        <v>#REF!</v>
      </c>
      <c r="V304" s="459"/>
      <c r="W304" s="459"/>
      <c r="X304" s="460">
        <f t="shared" si="229"/>
        <v>0</v>
      </c>
      <c r="Y304" s="461">
        <f t="shared" si="232"/>
        <v>0</v>
      </c>
      <c r="Z304" s="510"/>
      <c r="AA304" s="463"/>
      <c r="AB304" s="464"/>
      <c r="AC304" s="464"/>
      <c r="AD304" s="464"/>
      <c r="AE304" s="465"/>
      <c r="AF304" s="466">
        <f t="shared" si="233"/>
        <v>0</v>
      </c>
      <c r="AG304" s="488"/>
      <c r="AH304" s="469"/>
      <c r="AI304" s="469"/>
      <c r="AJ304" s="469"/>
      <c r="AK304" s="469"/>
      <c r="AL304" s="469"/>
      <c r="AM304" s="469"/>
      <c r="AN304" s="469"/>
      <c r="AO304" s="471">
        <f t="shared" si="234"/>
        <v>0</v>
      </c>
      <c r="AP304" s="497"/>
      <c r="AQ304" s="496"/>
      <c r="AR304" s="496"/>
      <c r="AS304" s="496"/>
      <c r="AT304" s="514"/>
      <c r="AU304" s="469"/>
      <c r="AV304" s="469"/>
      <c r="AW304" s="475"/>
      <c r="AX304" s="471">
        <f t="shared" si="235"/>
        <v>0</v>
      </c>
      <c r="AY304" s="497"/>
      <c r="AZ304" s="469"/>
      <c r="BA304" s="469"/>
      <c r="BB304" s="478"/>
      <c r="BC304" s="469"/>
      <c r="BD304" s="469"/>
      <c r="BE304" s="469"/>
      <c r="BF304" s="475"/>
      <c r="BG304" s="479">
        <f t="shared" si="269"/>
        <v>0</v>
      </c>
      <c r="BH304" s="480"/>
      <c r="BI304" s="481"/>
      <c r="BJ304" s="481"/>
      <c r="BK304" s="481"/>
      <c r="BL304" s="482"/>
      <c r="BM304" s="481"/>
      <c r="BN304" s="481"/>
      <c r="BO304" s="483"/>
      <c r="BP304" s="482">
        <f t="shared" si="251"/>
        <v>0</v>
      </c>
      <c r="BQ304" s="479">
        <f t="shared" si="270"/>
        <v>0</v>
      </c>
      <c r="BR304" s="480"/>
      <c r="BS304" s="481"/>
      <c r="BT304" s="481"/>
      <c r="BU304" s="481"/>
      <c r="BV304" s="482" t="str">
        <f t="shared" si="263"/>
        <v/>
      </c>
      <c r="BW304" s="481"/>
      <c r="BX304" s="481"/>
      <c r="BY304" s="483"/>
      <c r="BZ304" s="482">
        <f t="shared" si="219"/>
        <v>0</v>
      </c>
      <c r="CA304" s="479">
        <f t="shared" si="236"/>
        <v>0</v>
      </c>
      <c r="CB304" s="638"/>
      <c r="CC304" s="469"/>
      <c r="CD304" s="469"/>
      <c r="CE304" s="469"/>
      <c r="CF304" s="469"/>
      <c r="CG304" s="481"/>
      <c r="CH304" s="481"/>
      <c r="CI304" s="469"/>
      <c r="CJ304" s="485">
        <f t="shared" si="237"/>
        <v>0</v>
      </c>
      <c r="CK304" s="486">
        <f t="shared" si="230"/>
        <v>0</v>
      </c>
      <c r="CL304" s="479">
        <f t="shared" si="238"/>
        <v>0</v>
      </c>
      <c r="CM304" s="487"/>
      <c r="CN304" s="469"/>
      <c r="CO304" s="469"/>
      <c r="CP304" s="469"/>
      <c r="CQ304" s="469"/>
      <c r="CR304" s="469"/>
      <c r="CS304" s="485">
        <f t="shared" si="239"/>
        <v>0</v>
      </c>
      <c r="CT304" s="488"/>
      <c r="CU304" s="469"/>
      <c r="CV304" s="469"/>
      <c r="CW304" s="469"/>
      <c r="CX304" s="489"/>
      <c r="CY304" s="490"/>
      <c r="CZ304" s="491">
        <f t="shared" si="240"/>
        <v>0</v>
      </c>
      <c r="DA304" s="491">
        <f t="shared" si="220"/>
        <v>0</v>
      </c>
      <c r="DB304" s="491">
        <f t="shared" si="248"/>
        <v>0</v>
      </c>
      <c r="DC304" s="493">
        <f t="shared" si="221"/>
        <v>0</v>
      </c>
      <c r="DD304" s="494">
        <f t="shared" si="266"/>
        <v>0</v>
      </c>
      <c r="DE304" s="494">
        <f t="shared" si="265"/>
        <v>0</v>
      </c>
      <c r="DF304" s="494">
        <f t="shared" si="258"/>
        <v>0</v>
      </c>
      <c r="DG304" s="494">
        <f t="shared" si="222"/>
        <v>0</v>
      </c>
      <c r="DH304" s="494">
        <f t="shared" si="223"/>
        <v>0</v>
      </c>
      <c r="DI304" s="494">
        <f t="shared" si="259"/>
        <v>0</v>
      </c>
      <c r="DJ304" s="494">
        <f t="shared" si="224"/>
        <v>0</v>
      </c>
      <c r="DK304" s="494">
        <f t="shared" si="231"/>
        <v>0</v>
      </c>
      <c r="DL304" s="479">
        <f t="shared" ref="DL304:DL328" si="271">SUM(DJ304:DK304)</f>
        <v>0</v>
      </c>
      <c r="DQ304" s="169">
        <f t="shared" si="264"/>
        <v>0</v>
      </c>
      <c r="DR304" s="169">
        <f t="shared" si="264"/>
        <v>0</v>
      </c>
      <c r="DS304" s="169">
        <f t="shared" si="264"/>
        <v>0</v>
      </c>
      <c r="DT304" s="169">
        <f t="shared" si="264"/>
        <v>0</v>
      </c>
      <c r="DU304" s="169">
        <f t="shared" si="264"/>
        <v>0</v>
      </c>
      <c r="DV304" s="169">
        <f t="shared" si="264"/>
        <v>0</v>
      </c>
      <c r="DW304" s="169">
        <f t="shared" si="264"/>
        <v>0</v>
      </c>
      <c r="DX304" s="169">
        <f t="shared" si="264"/>
        <v>0</v>
      </c>
      <c r="DY304" s="169">
        <f t="shared" si="264"/>
        <v>0</v>
      </c>
      <c r="DZ304" s="169">
        <f t="shared" si="264"/>
        <v>0</v>
      </c>
      <c r="EA304" s="169">
        <f t="shared" si="264"/>
        <v>0</v>
      </c>
      <c r="EB304" s="169">
        <f t="shared" si="264"/>
        <v>0</v>
      </c>
      <c r="EC304" s="169">
        <f t="shared" si="264"/>
        <v>0</v>
      </c>
      <c r="ED304" s="169">
        <f t="shared" si="264"/>
        <v>0</v>
      </c>
      <c r="EE304" s="169">
        <f t="shared" si="264"/>
        <v>0</v>
      </c>
      <c r="EF304" s="169">
        <f t="shared" si="264"/>
        <v>0</v>
      </c>
      <c r="EG304" s="169">
        <f t="shared" si="260"/>
        <v>0</v>
      </c>
      <c r="EH304" s="169">
        <f t="shared" si="260"/>
        <v>0</v>
      </c>
      <c r="EI304" s="169">
        <f t="shared" si="260"/>
        <v>0</v>
      </c>
      <c r="EJ304" s="169">
        <f t="shared" si="260"/>
        <v>0</v>
      </c>
      <c r="EK304" s="169">
        <f t="shared" si="260"/>
        <v>0</v>
      </c>
      <c r="EL304" s="169">
        <f t="shared" si="260"/>
        <v>0</v>
      </c>
      <c r="EM304" s="169">
        <f t="shared" si="260"/>
        <v>0</v>
      </c>
      <c r="EN304" s="169">
        <f t="shared" si="260"/>
        <v>0</v>
      </c>
      <c r="EP304" s="169">
        <f t="shared" si="267"/>
        <v>0</v>
      </c>
      <c r="EQ304" s="169">
        <f t="shared" si="267"/>
        <v>0</v>
      </c>
      <c r="ER304" s="169">
        <f t="shared" si="267"/>
        <v>0</v>
      </c>
      <c r="ES304" s="169">
        <f t="shared" si="267"/>
        <v>0</v>
      </c>
      <c r="ET304" s="169">
        <f t="shared" si="267"/>
        <v>0</v>
      </c>
      <c r="EU304" s="169">
        <f t="shared" si="267"/>
        <v>0</v>
      </c>
      <c r="EV304" s="169">
        <f t="shared" si="267"/>
        <v>0</v>
      </c>
      <c r="EW304" s="169">
        <f t="shared" si="267"/>
        <v>0</v>
      </c>
      <c r="EX304" s="169">
        <f t="shared" si="267"/>
        <v>0</v>
      </c>
      <c r="EY304" s="169">
        <f t="shared" si="267"/>
        <v>0</v>
      </c>
      <c r="EZ304" s="169">
        <f t="shared" si="267"/>
        <v>0</v>
      </c>
      <c r="FA304" s="169">
        <f t="shared" si="267"/>
        <v>0</v>
      </c>
      <c r="FB304" s="169">
        <f t="shared" si="267"/>
        <v>0</v>
      </c>
      <c r="FC304" s="169">
        <f t="shared" si="267"/>
        <v>0</v>
      </c>
      <c r="FD304" s="169">
        <f t="shared" si="267"/>
        <v>0</v>
      </c>
      <c r="FE304" s="169">
        <f t="shared" si="267"/>
        <v>0</v>
      </c>
      <c r="FF304" s="169">
        <f t="shared" si="261"/>
        <v>0</v>
      </c>
      <c r="FG304" s="169">
        <f t="shared" si="261"/>
        <v>0</v>
      </c>
      <c r="FH304" s="169">
        <f t="shared" si="261"/>
        <v>0</v>
      </c>
      <c r="FI304" s="169">
        <f t="shared" si="261"/>
        <v>0</v>
      </c>
      <c r="FJ304" s="169">
        <f t="shared" si="261"/>
        <v>0</v>
      </c>
      <c r="FK304" s="169">
        <f t="shared" si="261"/>
        <v>0</v>
      </c>
      <c r="FL304" s="169">
        <f t="shared" si="261"/>
        <v>0</v>
      </c>
      <c r="FM304" s="169">
        <f t="shared" si="261"/>
        <v>0</v>
      </c>
      <c r="FO304" s="169">
        <f t="shared" si="268"/>
        <v>0</v>
      </c>
      <c r="FP304" s="169">
        <f t="shared" si="268"/>
        <v>0</v>
      </c>
      <c r="FQ304" s="169">
        <f t="shared" si="268"/>
        <v>0</v>
      </c>
      <c r="FR304" s="169">
        <f t="shared" si="268"/>
        <v>0</v>
      </c>
      <c r="FS304" s="169">
        <f t="shared" si="268"/>
        <v>0</v>
      </c>
      <c r="FT304" s="169">
        <f t="shared" si="268"/>
        <v>0</v>
      </c>
      <c r="FU304" s="169">
        <f t="shared" si="268"/>
        <v>0</v>
      </c>
      <c r="FV304" s="169">
        <f t="shared" si="268"/>
        <v>0</v>
      </c>
      <c r="FW304" s="169">
        <f t="shared" si="268"/>
        <v>0</v>
      </c>
      <c r="FX304" s="169">
        <f t="shared" si="268"/>
        <v>0</v>
      </c>
      <c r="FY304" s="169">
        <f t="shared" si="268"/>
        <v>0</v>
      </c>
      <c r="FZ304" s="169">
        <f t="shared" si="268"/>
        <v>0</v>
      </c>
      <c r="GA304" s="169">
        <f t="shared" si="268"/>
        <v>0</v>
      </c>
      <c r="GB304" s="169">
        <f t="shared" si="268"/>
        <v>0</v>
      </c>
      <c r="GC304" s="169">
        <f t="shared" si="268"/>
        <v>0</v>
      </c>
      <c r="GD304" s="169">
        <f t="shared" si="268"/>
        <v>0</v>
      </c>
      <c r="GE304" s="169">
        <f t="shared" si="262"/>
        <v>0</v>
      </c>
      <c r="GF304" s="169">
        <f t="shared" si="262"/>
        <v>0</v>
      </c>
      <c r="GG304" s="169">
        <f t="shared" si="262"/>
        <v>0</v>
      </c>
      <c r="GH304" s="169">
        <f t="shared" si="262"/>
        <v>0</v>
      </c>
      <c r="GI304" s="169">
        <f t="shared" si="262"/>
        <v>0</v>
      </c>
      <c r="GJ304" s="169">
        <f t="shared" si="262"/>
        <v>0</v>
      </c>
      <c r="GK304" s="169">
        <f t="shared" si="262"/>
        <v>0</v>
      </c>
      <c r="GL304" s="169">
        <f t="shared" si="262"/>
        <v>0</v>
      </c>
    </row>
    <row r="305" spans="1:194" s="169" customFormat="1" ht="15" hidden="1">
      <c r="A305" s="499"/>
      <c r="B305" s="499"/>
      <c r="D305" s="678"/>
      <c r="E305" s="450"/>
      <c r="F305" s="450"/>
      <c r="G305" s="450"/>
      <c r="H305" s="500"/>
      <c r="I305" s="452"/>
      <c r="J305" s="453"/>
      <c r="K305" s="453"/>
      <c r="L305" s="450"/>
      <c r="M305" s="450"/>
      <c r="N305" s="454"/>
      <c r="O305" s="455">
        <f t="shared" si="225"/>
        <v>0</v>
      </c>
      <c r="P305" s="456"/>
      <c r="Q305" s="457">
        <f t="shared" si="226"/>
        <v>0</v>
      </c>
      <c r="R305" s="457">
        <f t="shared" si="227"/>
        <v>0</v>
      </c>
      <c r="S305" s="458" t="e">
        <f>#REF!</f>
        <v>#REF!</v>
      </c>
      <c r="T305" s="458">
        <v>364</v>
      </c>
      <c r="U305" s="458" t="e">
        <f t="shared" si="228"/>
        <v>#REF!</v>
      </c>
      <c r="V305" s="459"/>
      <c r="W305" s="459"/>
      <c r="X305" s="460">
        <f t="shared" si="229"/>
        <v>0</v>
      </c>
      <c r="Y305" s="461">
        <f t="shared" si="232"/>
        <v>0</v>
      </c>
      <c r="Z305" s="510"/>
      <c r="AA305" s="463"/>
      <c r="AB305" s="464"/>
      <c r="AC305" s="464"/>
      <c r="AD305" s="464"/>
      <c r="AE305" s="465"/>
      <c r="AF305" s="466">
        <f t="shared" si="233"/>
        <v>0</v>
      </c>
      <c r="AG305" s="488"/>
      <c r="AH305" s="469"/>
      <c r="AI305" s="469"/>
      <c r="AJ305" s="469"/>
      <c r="AK305" s="469"/>
      <c r="AL305" s="469"/>
      <c r="AM305" s="469"/>
      <c r="AN305" s="469"/>
      <c r="AO305" s="471">
        <f t="shared" si="234"/>
        <v>0</v>
      </c>
      <c r="AP305" s="497"/>
      <c r="AQ305" s="496"/>
      <c r="AR305" s="496"/>
      <c r="AS305" s="496"/>
      <c r="AT305" s="514"/>
      <c r="AU305" s="469"/>
      <c r="AV305" s="469"/>
      <c r="AW305" s="475"/>
      <c r="AX305" s="471">
        <f t="shared" si="235"/>
        <v>0</v>
      </c>
      <c r="AY305" s="497"/>
      <c r="AZ305" s="469"/>
      <c r="BA305" s="469"/>
      <c r="BB305" s="478"/>
      <c r="BC305" s="469"/>
      <c r="BD305" s="469"/>
      <c r="BE305" s="469"/>
      <c r="BF305" s="475"/>
      <c r="BG305" s="479">
        <f t="shared" si="269"/>
        <v>0</v>
      </c>
      <c r="BH305" s="480"/>
      <c r="BI305" s="481"/>
      <c r="BJ305" s="481"/>
      <c r="BK305" s="481"/>
      <c r="BL305" s="482"/>
      <c r="BM305" s="481"/>
      <c r="BN305" s="481"/>
      <c r="BO305" s="483"/>
      <c r="BP305" s="482">
        <f t="shared" si="251"/>
        <v>0</v>
      </c>
      <c r="BQ305" s="479">
        <f t="shared" si="270"/>
        <v>0</v>
      </c>
      <c r="BR305" s="480"/>
      <c r="BS305" s="481"/>
      <c r="BT305" s="481"/>
      <c r="BU305" s="481"/>
      <c r="BV305" s="482" t="str">
        <f t="shared" si="263"/>
        <v/>
      </c>
      <c r="BW305" s="481"/>
      <c r="BX305" s="481"/>
      <c r="BY305" s="483"/>
      <c r="BZ305" s="482">
        <f t="shared" si="219"/>
        <v>0</v>
      </c>
      <c r="CA305" s="479">
        <f t="shared" si="236"/>
        <v>0</v>
      </c>
      <c r="CB305" s="638"/>
      <c r="CC305" s="469"/>
      <c r="CD305" s="469"/>
      <c r="CE305" s="469"/>
      <c r="CF305" s="469"/>
      <c r="CG305" s="481"/>
      <c r="CH305" s="481"/>
      <c r="CI305" s="469"/>
      <c r="CJ305" s="485">
        <f t="shared" si="237"/>
        <v>0</v>
      </c>
      <c r="CK305" s="486">
        <f t="shared" si="230"/>
        <v>0</v>
      </c>
      <c r="CL305" s="479">
        <f t="shared" si="238"/>
        <v>0</v>
      </c>
      <c r="CM305" s="487"/>
      <c r="CN305" s="469"/>
      <c r="CO305" s="469"/>
      <c r="CP305" s="469"/>
      <c r="CQ305" s="469"/>
      <c r="CR305" s="469"/>
      <c r="CS305" s="485">
        <f t="shared" si="239"/>
        <v>0</v>
      </c>
      <c r="CT305" s="488"/>
      <c r="CU305" s="469"/>
      <c r="CV305" s="469"/>
      <c r="CW305" s="469"/>
      <c r="CX305" s="489"/>
      <c r="CY305" s="490"/>
      <c r="CZ305" s="491">
        <f t="shared" si="240"/>
        <v>0</v>
      </c>
      <c r="DA305" s="491">
        <f t="shared" si="220"/>
        <v>0</v>
      </c>
      <c r="DB305" s="491">
        <f t="shared" si="248"/>
        <v>0</v>
      </c>
      <c r="DC305" s="493">
        <f t="shared" si="221"/>
        <v>0</v>
      </c>
      <c r="DD305" s="494">
        <f t="shared" si="266"/>
        <v>0</v>
      </c>
      <c r="DE305" s="494">
        <f t="shared" si="265"/>
        <v>0</v>
      </c>
      <c r="DF305" s="494">
        <f t="shared" si="258"/>
        <v>0</v>
      </c>
      <c r="DG305" s="494">
        <f t="shared" si="222"/>
        <v>0</v>
      </c>
      <c r="DH305" s="494">
        <f t="shared" si="223"/>
        <v>0</v>
      </c>
      <c r="DI305" s="494">
        <f t="shared" si="259"/>
        <v>0</v>
      </c>
      <c r="DJ305" s="494">
        <f t="shared" si="224"/>
        <v>0</v>
      </c>
      <c r="DK305" s="494">
        <f t="shared" si="231"/>
        <v>0</v>
      </c>
      <c r="DL305" s="479">
        <f t="shared" si="271"/>
        <v>0</v>
      </c>
      <c r="DQ305" s="169">
        <f t="shared" si="264"/>
        <v>0</v>
      </c>
      <c r="DR305" s="169">
        <f t="shared" si="264"/>
        <v>0</v>
      </c>
      <c r="DS305" s="169">
        <f t="shared" si="264"/>
        <v>0</v>
      </c>
      <c r="DT305" s="169">
        <f t="shared" si="264"/>
        <v>0</v>
      </c>
      <c r="DU305" s="169">
        <f t="shared" si="264"/>
        <v>0</v>
      </c>
      <c r="DV305" s="169">
        <f t="shared" si="264"/>
        <v>0</v>
      </c>
      <c r="DW305" s="169">
        <f t="shared" si="264"/>
        <v>0</v>
      </c>
      <c r="DX305" s="169">
        <f t="shared" si="264"/>
        <v>0</v>
      </c>
      <c r="DY305" s="169">
        <f t="shared" si="264"/>
        <v>0</v>
      </c>
      <c r="DZ305" s="169">
        <f t="shared" si="264"/>
        <v>0</v>
      </c>
      <c r="EA305" s="169">
        <f t="shared" si="264"/>
        <v>0</v>
      </c>
      <c r="EB305" s="169">
        <f t="shared" si="264"/>
        <v>0</v>
      </c>
      <c r="EC305" s="169">
        <f t="shared" si="264"/>
        <v>0</v>
      </c>
      <c r="ED305" s="169">
        <f t="shared" si="264"/>
        <v>0</v>
      </c>
      <c r="EE305" s="169">
        <f t="shared" si="264"/>
        <v>0</v>
      </c>
      <c r="EF305" s="169">
        <f t="shared" si="264"/>
        <v>0</v>
      </c>
      <c r="EG305" s="169">
        <f t="shared" si="260"/>
        <v>0</v>
      </c>
      <c r="EH305" s="169">
        <f t="shared" si="260"/>
        <v>0</v>
      </c>
      <c r="EI305" s="169">
        <f t="shared" si="260"/>
        <v>0</v>
      </c>
      <c r="EJ305" s="169">
        <f t="shared" si="260"/>
        <v>0</v>
      </c>
      <c r="EK305" s="169">
        <f t="shared" si="260"/>
        <v>0</v>
      </c>
      <c r="EL305" s="169">
        <f t="shared" si="260"/>
        <v>0</v>
      </c>
      <c r="EM305" s="169">
        <f t="shared" si="260"/>
        <v>0</v>
      </c>
      <c r="EN305" s="169">
        <f t="shared" si="260"/>
        <v>0</v>
      </c>
      <c r="EP305" s="169">
        <f t="shared" si="267"/>
        <v>0</v>
      </c>
      <c r="EQ305" s="169">
        <f t="shared" si="267"/>
        <v>0</v>
      </c>
      <c r="ER305" s="169">
        <f t="shared" si="267"/>
        <v>0</v>
      </c>
      <c r="ES305" s="169">
        <f t="shared" si="267"/>
        <v>0</v>
      </c>
      <c r="ET305" s="169">
        <f t="shared" si="267"/>
        <v>0</v>
      </c>
      <c r="EU305" s="169">
        <f t="shared" si="267"/>
        <v>0</v>
      </c>
      <c r="EV305" s="169">
        <f t="shared" si="267"/>
        <v>0</v>
      </c>
      <c r="EW305" s="169">
        <f t="shared" si="267"/>
        <v>0</v>
      </c>
      <c r="EX305" s="169">
        <f t="shared" si="267"/>
        <v>0</v>
      </c>
      <c r="EY305" s="169">
        <f t="shared" si="267"/>
        <v>0</v>
      </c>
      <c r="EZ305" s="169">
        <f t="shared" si="267"/>
        <v>0</v>
      </c>
      <c r="FA305" s="169">
        <f t="shared" si="267"/>
        <v>0</v>
      </c>
      <c r="FB305" s="169">
        <f t="shared" si="267"/>
        <v>0</v>
      </c>
      <c r="FC305" s="169">
        <f t="shared" si="267"/>
        <v>0</v>
      </c>
      <c r="FD305" s="169">
        <f t="shared" si="267"/>
        <v>0</v>
      </c>
      <c r="FE305" s="169">
        <f t="shared" si="267"/>
        <v>0</v>
      </c>
      <c r="FF305" s="169">
        <f t="shared" si="261"/>
        <v>0</v>
      </c>
      <c r="FG305" s="169">
        <f t="shared" si="261"/>
        <v>0</v>
      </c>
      <c r="FH305" s="169">
        <f t="shared" si="261"/>
        <v>0</v>
      </c>
      <c r="FI305" s="169">
        <f t="shared" si="261"/>
        <v>0</v>
      </c>
      <c r="FJ305" s="169">
        <f t="shared" si="261"/>
        <v>0</v>
      </c>
      <c r="FK305" s="169">
        <f t="shared" si="261"/>
        <v>0</v>
      </c>
      <c r="FL305" s="169">
        <f t="shared" si="261"/>
        <v>0</v>
      </c>
      <c r="FM305" s="169">
        <f t="shared" si="261"/>
        <v>0</v>
      </c>
      <c r="FO305" s="169">
        <f t="shared" si="268"/>
        <v>0</v>
      </c>
      <c r="FP305" s="169">
        <f t="shared" si="268"/>
        <v>0</v>
      </c>
      <c r="FQ305" s="169">
        <f t="shared" si="268"/>
        <v>0</v>
      </c>
      <c r="FR305" s="169">
        <f t="shared" si="268"/>
        <v>0</v>
      </c>
      <c r="FS305" s="169">
        <f t="shared" si="268"/>
        <v>0</v>
      </c>
      <c r="FT305" s="169">
        <f t="shared" si="268"/>
        <v>0</v>
      </c>
      <c r="FU305" s="169">
        <f t="shared" si="268"/>
        <v>0</v>
      </c>
      <c r="FV305" s="169">
        <f t="shared" si="268"/>
        <v>0</v>
      </c>
      <c r="FW305" s="169">
        <f t="shared" si="268"/>
        <v>0</v>
      </c>
      <c r="FX305" s="169">
        <f t="shared" si="268"/>
        <v>0</v>
      </c>
      <c r="FY305" s="169">
        <f t="shared" si="268"/>
        <v>0</v>
      </c>
      <c r="FZ305" s="169">
        <f t="shared" si="268"/>
        <v>0</v>
      </c>
      <c r="GA305" s="169">
        <f t="shared" si="268"/>
        <v>0</v>
      </c>
      <c r="GB305" s="169">
        <f t="shared" si="268"/>
        <v>0</v>
      </c>
      <c r="GC305" s="169">
        <f t="shared" si="268"/>
        <v>0</v>
      </c>
      <c r="GD305" s="169">
        <f t="shared" si="268"/>
        <v>0</v>
      </c>
      <c r="GE305" s="169">
        <f t="shared" si="262"/>
        <v>0</v>
      </c>
      <c r="GF305" s="169">
        <f t="shared" si="262"/>
        <v>0</v>
      </c>
      <c r="GG305" s="169">
        <f t="shared" si="262"/>
        <v>0</v>
      </c>
      <c r="GH305" s="169">
        <f t="shared" si="262"/>
        <v>0</v>
      </c>
      <c r="GI305" s="169">
        <f t="shared" si="262"/>
        <v>0</v>
      </c>
      <c r="GJ305" s="169">
        <f t="shared" si="262"/>
        <v>0</v>
      </c>
      <c r="GK305" s="169">
        <f t="shared" si="262"/>
        <v>0</v>
      </c>
      <c r="GL305" s="169">
        <f t="shared" si="262"/>
        <v>0</v>
      </c>
    </row>
    <row r="306" spans="1:194" s="169" customFormat="1" ht="15" hidden="1">
      <c r="A306" s="499"/>
      <c r="B306" s="499"/>
      <c r="D306" s="678"/>
      <c r="E306" s="450"/>
      <c r="F306" s="450"/>
      <c r="G306" s="450"/>
      <c r="H306" s="500"/>
      <c r="I306" s="452"/>
      <c r="J306" s="453"/>
      <c r="K306" s="453"/>
      <c r="L306" s="450"/>
      <c r="M306" s="450"/>
      <c r="N306" s="454"/>
      <c r="O306" s="455">
        <f t="shared" si="225"/>
        <v>0</v>
      </c>
      <c r="P306" s="456"/>
      <c r="Q306" s="457">
        <f t="shared" si="226"/>
        <v>0</v>
      </c>
      <c r="R306" s="457">
        <f t="shared" si="227"/>
        <v>0</v>
      </c>
      <c r="S306" s="458" t="e">
        <f>#REF!</f>
        <v>#REF!</v>
      </c>
      <c r="T306" s="458">
        <v>365</v>
      </c>
      <c r="U306" s="458" t="e">
        <f t="shared" si="228"/>
        <v>#REF!</v>
      </c>
      <c r="V306" s="459"/>
      <c r="W306" s="459"/>
      <c r="X306" s="460">
        <f t="shared" si="229"/>
        <v>0</v>
      </c>
      <c r="Y306" s="461">
        <f t="shared" si="232"/>
        <v>0</v>
      </c>
      <c r="Z306" s="510"/>
      <c r="AA306" s="463"/>
      <c r="AB306" s="464"/>
      <c r="AC306" s="464"/>
      <c r="AD306" s="464"/>
      <c r="AE306" s="465"/>
      <c r="AF306" s="466">
        <f t="shared" si="233"/>
        <v>0</v>
      </c>
      <c r="AG306" s="488"/>
      <c r="AH306" s="469"/>
      <c r="AI306" s="469"/>
      <c r="AJ306" s="469"/>
      <c r="AK306" s="469"/>
      <c r="AL306" s="469"/>
      <c r="AM306" s="469"/>
      <c r="AN306" s="469"/>
      <c r="AO306" s="471">
        <f t="shared" si="234"/>
        <v>0</v>
      </c>
      <c r="AP306" s="497"/>
      <c r="AQ306" s="496"/>
      <c r="AR306" s="496"/>
      <c r="AS306" s="496"/>
      <c r="AT306" s="514"/>
      <c r="AU306" s="469"/>
      <c r="AV306" s="469"/>
      <c r="AW306" s="475"/>
      <c r="AX306" s="471">
        <f t="shared" si="235"/>
        <v>0</v>
      </c>
      <c r="AY306" s="497"/>
      <c r="AZ306" s="469"/>
      <c r="BA306" s="469"/>
      <c r="BB306" s="478"/>
      <c r="BC306" s="469"/>
      <c r="BD306" s="469"/>
      <c r="BE306" s="469"/>
      <c r="BF306" s="475"/>
      <c r="BG306" s="479">
        <f t="shared" si="269"/>
        <v>0</v>
      </c>
      <c r="BH306" s="480"/>
      <c r="BI306" s="481"/>
      <c r="BJ306" s="481"/>
      <c r="BK306" s="481"/>
      <c r="BL306" s="482"/>
      <c r="BM306" s="481"/>
      <c r="BN306" s="481"/>
      <c r="BO306" s="483"/>
      <c r="BP306" s="482">
        <f t="shared" si="251"/>
        <v>0</v>
      </c>
      <c r="BQ306" s="479">
        <f t="shared" si="270"/>
        <v>0</v>
      </c>
      <c r="BR306" s="480"/>
      <c r="BS306" s="481"/>
      <c r="BT306" s="481"/>
      <c r="BU306" s="481"/>
      <c r="BV306" s="482" t="str">
        <f t="shared" si="263"/>
        <v/>
      </c>
      <c r="BW306" s="481"/>
      <c r="BX306" s="481"/>
      <c r="BY306" s="483"/>
      <c r="BZ306" s="482">
        <f t="shared" si="219"/>
        <v>0</v>
      </c>
      <c r="CA306" s="479">
        <f t="shared" si="236"/>
        <v>0</v>
      </c>
      <c r="CB306" s="638"/>
      <c r="CC306" s="469"/>
      <c r="CD306" s="469"/>
      <c r="CE306" s="469"/>
      <c r="CF306" s="469"/>
      <c r="CG306" s="481"/>
      <c r="CH306" s="481"/>
      <c r="CI306" s="469"/>
      <c r="CJ306" s="485">
        <f t="shared" si="237"/>
        <v>0</v>
      </c>
      <c r="CK306" s="486">
        <f t="shared" si="230"/>
        <v>0</v>
      </c>
      <c r="CL306" s="479">
        <f t="shared" si="238"/>
        <v>0</v>
      </c>
      <c r="CM306" s="487"/>
      <c r="CN306" s="469"/>
      <c r="CO306" s="469"/>
      <c r="CP306" s="469"/>
      <c r="CQ306" s="469"/>
      <c r="CR306" s="469"/>
      <c r="CS306" s="485">
        <f t="shared" si="239"/>
        <v>0</v>
      </c>
      <c r="CT306" s="488"/>
      <c r="CU306" s="469"/>
      <c r="CV306" s="469"/>
      <c r="CW306" s="469"/>
      <c r="CX306" s="489"/>
      <c r="CY306" s="490"/>
      <c r="CZ306" s="491">
        <f t="shared" si="240"/>
        <v>0</v>
      </c>
      <c r="DA306" s="491">
        <f t="shared" si="220"/>
        <v>0</v>
      </c>
      <c r="DB306" s="491">
        <f t="shared" si="248"/>
        <v>0</v>
      </c>
      <c r="DC306" s="493">
        <f t="shared" si="221"/>
        <v>0</v>
      </c>
      <c r="DD306" s="494">
        <f t="shared" si="266"/>
        <v>0</v>
      </c>
      <c r="DE306" s="494">
        <f t="shared" si="265"/>
        <v>0</v>
      </c>
      <c r="DF306" s="494">
        <f t="shared" si="258"/>
        <v>0</v>
      </c>
      <c r="DG306" s="494">
        <f t="shared" si="222"/>
        <v>0</v>
      </c>
      <c r="DH306" s="494">
        <f t="shared" si="223"/>
        <v>0</v>
      </c>
      <c r="DI306" s="494">
        <f t="shared" si="259"/>
        <v>0</v>
      </c>
      <c r="DJ306" s="494">
        <f t="shared" si="224"/>
        <v>0</v>
      </c>
      <c r="DK306" s="494">
        <f t="shared" si="231"/>
        <v>0</v>
      </c>
      <c r="DL306" s="479">
        <f t="shared" si="271"/>
        <v>0</v>
      </c>
      <c r="DQ306" s="169">
        <f t="shared" si="264"/>
        <v>0</v>
      </c>
      <c r="DR306" s="169">
        <f t="shared" si="264"/>
        <v>0</v>
      </c>
      <c r="DS306" s="169">
        <f t="shared" si="264"/>
        <v>0</v>
      </c>
      <c r="DT306" s="169">
        <f t="shared" si="264"/>
        <v>0</v>
      </c>
      <c r="DU306" s="169">
        <f t="shared" si="264"/>
        <v>0</v>
      </c>
      <c r="DV306" s="169">
        <f t="shared" si="264"/>
        <v>0</v>
      </c>
      <c r="DW306" s="169">
        <f t="shared" si="264"/>
        <v>0</v>
      </c>
      <c r="DX306" s="169">
        <f t="shared" si="264"/>
        <v>0</v>
      </c>
      <c r="DY306" s="169">
        <f t="shared" si="264"/>
        <v>0</v>
      </c>
      <c r="DZ306" s="169">
        <f t="shared" si="264"/>
        <v>0</v>
      </c>
      <c r="EA306" s="169">
        <f t="shared" si="264"/>
        <v>0</v>
      </c>
      <c r="EB306" s="169">
        <f t="shared" si="264"/>
        <v>0</v>
      </c>
      <c r="EC306" s="169">
        <f t="shared" si="264"/>
        <v>0</v>
      </c>
      <c r="ED306" s="169">
        <f t="shared" si="264"/>
        <v>0</v>
      </c>
      <c r="EE306" s="169">
        <f t="shared" si="264"/>
        <v>0</v>
      </c>
      <c r="EF306" s="169">
        <f t="shared" si="264"/>
        <v>0</v>
      </c>
      <c r="EG306" s="169">
        <f t="shared" ref="EG306:EN321" si="272">IF($I306=EG$3,$X306,0)</f>
        <v>0</v>
      </c>
      <c r="EH306" s="169">
        <f t="shared" si="272"/>
        <v>0</v>
      </c>
      <c r="EI306" s="169">
        <f t="shared" si="272"/>
        <v>0</v>
      </c>
      <c r="EJ306" s="169">
        <f t="shared" si="272"/>
        <v>0</v>
      </c>
      <c r="EK306" s="169">
        <f t="shared" si="272"/>
        <v>0</v>
      </c>
      <c r="EL306" s="169">
        <f t="shared" si="272"/>
        <v>0</v>
      </c>
      <c r="EM306" s="169">
        <f t="shared" si="272"/>
        <v>0</v>
      </c>
      <c r="EN306" s="169">
        <f t="shared" si="272"/>
        <v>0</v>
      </c>
      <c r="EP306" s="169">
        <f t="shared" si="267"/>
        <v>0</v>
      </c>
      <c r="EQ306" s="169">
        <f t="shared" si="267"/>
        <v>0</v>
      </c>
      <c r="ER306" s="169">
        <f t="shared" si="267"/>
        <v>0</v>
      </c>
      <c r="ES306" s="169">
        <f t="shared" si="267"/>
        <v>0</v>
      </c>
      <c r="ET306" s="169">
        <f t="shared" si="267"/>
        <v>0</v>
      </c>
      <c r="EU306" s="169">
        <f t="shared" si="267"/>
        <v>0</v>
      </c>
      <c r="EV306" s="169">
        <f t="shared" si="267"/>
        <v>0</v>
      </c>
      <c r="EW306" s="169">
        <f t="shared" si="267"/>
        <v>0</v>
      </c>
      <c r="EX306" s="169">
        <f t="shared" si="267"/>
        <v>0</v>
      </c>
      <c r="EY306" s="169">
        <f t="shared" si="267"/>
        <v>0</v>
      </c>
      <c r="EZ306" s="169">
        <f t="shared" si="267"/>
        <v>0</v>
      </c>
      <c r="FA306" s="169">
        <f t="shared" si="267"/>
        <v>0</v>
      </c>
      <c r="FB306" s="169">
        <f t="shared" si="267"/>
        <v>0</v>
      </c>
      <c r="FC306" s="169">
        <f t="shared" si="267"/>
        <v>0</v>
      </c>
      <c r="FD306" s="169">
        <f t="shared" si="267"/>
        <v>0</v>
      </c>
      <c r="FE306" s="169">
        <f t="shared" si="267"/>
        <v>0</v>
      </c>
      <c r="FF306" s="169">
        <f t="shared" si="261"/>
        <v>0</v>
      </c>
      <c r="FG306" s="169">
        <f t="shared" si="261"/>
        <v>0</v>
      </c>
      <c r="FH306" s="169">
        <f t="shared" si="261"/>
        <v>0</v>
      </c>
      <c r="FI306" s="169">
        <f t="shared" si="261"/>
        <v>0</v>
      </c>
      <c r="FJ306" s="169">
        <f t="shared" si="261"/>
        <v>0</v>
      </c>
      <c r="FK306" s="169">
        <f t="shared" si="261"/>
        <v>0</v>
      </c>
      <c r="FL306" s="169">
        <f t="shared" si="261"/>
        <v>0</v>
      </c>
      <c r="FM306" s="169">
        <f t="shared" si="261"/>
        <v>0</v>
      </c>
      <c r="FO306" s="169">
        <f t="shared" si="268"/>
        <v>0</v>
      </c>
      <c r="FP306" s="169">
        <f t="shared" si="268"/>
        <v>0</v>
      </c>
      <c r="FQ306" s="169">
        <f t="shared" si="268"/>
        <v>0</v>
      </c>
      <c r="FR306" s="169">
        <f t="shared" si="268"/>
        <v>0</v>
      </c>
      <c r="FS306" s="169">
        <f t="shared" si="268"/>
        <v>0</v>
      </c>
      <c r="FT306" s="169">
        <f t="shared" si="268"/>
        <v>0</v>
      </c>
      <c r="FU306" s="169">
        <f t="shared" si="268"/>
        <v>0</v>
      </c>
      <c r="FV306" s="169">
        <f t="shared" si="268"/>
        <v>0</v>
      </c>
      <c r="FW306" s="169">
        <f t="shared" si="268"/>
        <v>0</v>
      </c>
      <c r="FX306" s="169">
        <f t="shared" si="268"/>
        <v>0</v>
      </c>
      <c r="FY306" s="169">
        <f t="shared" si="268"/>
        <v>0</v>
      </c>
      <c r="FZ306" s="169">
        <f t="shared" si="268"/>
        <v>0</v>
      </c>
      <c r="GA306" s="169">
        <f t="shared" si="268"/>
        <v>0</v>
      </c>
      <c r="GB306" s="169">
        <f t="shared" si="268"/>
        <v>0</v>
      </c>
      <c r="GC306" s="169">
        <f t="shared" si="268"/>
        <v>0</v>
      </c>
      <c r="GD306" s="169">
        <f t="shared" si="268"/>
        <v>0</v>
      </c>
      <c r="GE306" s="169">
        <f t="shared" si="262"/>
        <v>0</v>
      </c>
      <c r="GF306" s="169">
        <f t="shared" si="262"/>
        <v>0</v>
      </c>
      <c r="GG306" s="169">
        <f t="shared" si="262"/>
        <v>0</v>
      </c>
      <c r="GH306" s="169">
        <f t="shared" si="262"/>
        <v>0</v>
      </c>
      <c r="GI306" s="169">
        <f t="shared" si="262"/>
        <v>0</v>
      </c>
      <c r="GJ306" s="169">
        <f t="shared" si="262"/>
        <v>0</v>
      </c>
      <c r="GK306" s="169">
        <f t="shared" si="262"/>
        <v>0</v>
      </c>
      <c r="GL306" s="169">
        <f t="shared" si="262"/>
        <v>0</v>
      </c>
    </row>
    <row r="307" spans="1:194" s="169" customFormat="1" ht="15" hidden="1">
      <c r="A307" s="499"/>
      <c r="B307" s="499"/>
      <c r="D307" s="678"/>
      <c r="E307" s="450"/>
      <c r="F307" s="450"/>
      <c r="G307" s="450"/>
      <c r="H307" s="500"/>
      <c r="I307" s="452"/>
      <c r="J307" s="453"/>
      <c r="K307" s="453"/>
      <c r="L307" s="450"/>
      <c r="M307" s="450"/>
      <c r="N307" s="454"/>
      <c r="O307" s="455">
        <f t="shared" si="225"/>
        <v>0</v>
      </c>
      <c r="P307" s="456"/>
      <c r="Q307" s="457">
        <f t="shared" si="226"/>
        <v>0</v>
      </c>
      <c r="R307" s="457">
        <f t="shared" si="227"/>
        <v>0</v>
      </c>
      <c r="S307" s="458" t="e">
        <f>#REF!</f>
        <v>#REF!</v>
      </c>
      <c r="T307" s="458">
        <v>366</v>
      </c>
      <c r="U307" s="458" t="e">
        <f t="shared" si="228"/>
        <v>#REF!</v>
      </c>
      <c r="V307" s="459"/>
      <c r="W307" s="459"/>
      <c r="X307" s="460">
        <f t="shared" si="229"/>
        <v>0</v>
      </c>
      <c r="Y307" s="461">
        <f t="shared" si="232"/>
        <v>0</v>
      </c>
      <c r="Z307" s="510"/>
      <c r="AA307" s="463"/>
      <c r="AB307" s="464"/>
      <c r="AC307" s="464"/>
      <c r="AD307" s="464"/>
      <c r="AE307" s="465"/>
      <c r="AF307" s="466">
        <f t="shared" si="233"/>
        <v>0</v>
      </c>
      <c r="AG307" s="488"/>
      <c r="AH307" s="469"/>
      <c r="AI307" s="469"/>
      <c r="AJ307" s="469"/>
      <c r="AK307" s="469"/>
      <c r="AL307" s="469"/>
      <c r="AM307" s="469"/>
      <c r="AN307" s="469"/>
      <c r="AO307" s="471">
        <f t="shared" si="234"/>
        <v>0</v>
      </c>
      <c r="AP307" s="497"/>
      <c r="AQ307" s="496"/>
      <c r="AR307" s="496"/>
      <c r="AS307" s="496"/>
      <c r="AT307" s="514"/>
      <c r="AU307" s="469"/>
      <c r="AV307" s="469"/>
      <c r="AW307" s="475"/>
      <c r="AX307" s="471">
        <f t="shared" si="235"/>
        <v>0</v>
      </c>
      <c r="AY307" s="497"/>
      <c r="AZ307" s="469"/>
      <c r="BA307" s="469"/>
      <c r="BB307" s="478"/>
      <c r="BC307" s="469"/>
      <c r="BD307" s="469"/>
      <c r="BE307" s="469"/>
      <c r="BF307" s="475"/>
      <c r="BG307" s="479">
        <f t="shared" si="269"/>
        <v>0</v>
      </c>
      <c r="BH307" s="480"/>
      <c r="BI307" s="481"/>
      <c r="BJ307" s="481"/>
      <c r="BK307" s="481"/>
      <c r="BL307" s="482"/>
      <c r="BM307" s="481"/>
      <c r="BN307" s="481"/>
      <c r="BO307" s="483"/>
      <c r="BP307" s="482">
        <f t="shared" si="251"/>
        <v>0</v>
      </c>
      <c r="BQ307" s="479">
        <f t="shared" si="270"/>
        <v>0</v>
      </c>
      <c r="BR307" s="480"/>
      <c r="BS307" s="481"/>
      <c r="BT307" s="481"/>
      <c r="BU307" s="481"/>
      <c r="BV307" s="482" t="str">
        <f t="shared" si="263"/>
        <v/>
      </c>
      <c r="BW307" s="481"/>
      <c r="BX307" s="481"/>
      <c r="BY307" s="483"/>
      <c r="BZ307" s="482">
        <f t="shared" si="219"/>
        <v>0</v>
      </c>
      <c r="CA307" s="479">
        <f t="shared" si="236"/>
        <v>0</v>
      </c>
      <c r="CB307" s="638"/>
      <c r="CC307" s="469"/>
      <c r="CD307" s="469"/>
      <c r="CE307" s="469"/>
      <c r="CF307" s="469"/>
      <c r="CG307" s="481"/>
      <c r="CH307" s="481"/>
      <c r="CI307" s="469"/>
      <c r="CJ307" s="485">
        <f t="shared" si="237"/>
        <v>0</v>
      </c>
      <c r="CK307" s="486">
        <f t="shared" si="230"/>
        <v>0</v>
      </c>
      <c r="CL307" s="479">
        <f t="shared" si="238"/>
        <v>0</v>
      </c>
      <c r="CM307" s="487"/>
      <c r="CN307" s="469"/>
      <c r="CO307" s="469"/>
      <c r="CP307" s="469"/>
      <c r="CQ307" s="469"/>
      <c r="CR307" s="469"/>
      <c r="CS307" s="485">
        <f t="shared" si="239"/>
        <v>0</v>
      </c>
      <c r="CT307" s="488"/>
      <c r="CU307" s="469"/>
      <c r="CV307" s="469"/>
      <c r="CW307" s="469"/>
      <c r="CX307" s="489"/>
      <c r="CY307" s="490"/>
      <c r="CZ307" s="491">
        <f t="shared" si="240"/>
        <v>0</v>
      </c>
      <c r="DA307" s="491">
        <f t="shared" si="220"/>
        <v>0</v>
      </c>
      <c r="DB307" s="491">
        <f t="shared" si="248"/>
        <v>0</v>
      </c>
      <c r="DC307" s="493">
        <f t="shared" si="221"/>
        <v>0</v>
      </c>
      <c r="DD307" s="494">
        <f t="shared" si="266"/>
        <v>0</v>
      </c>
      <c r="DE307" s="494">
        <f t="shared" si="265"/>
        <v>0</v>
      </c>
      <c r="DF307" s="494">
        <f t="shared" si="258"/>
        <v>0</v>
      </c>
      <c r="DG307" s="494">
        <f t="shared" si="222"/>
        <v>0</v>
      </c>
      <c r="DH307" s="494">
        <f t="shared" si="223"/>
        <v>0</v>
      </c>
      <c r="DI307" s="494">
        <f t="shared" si="259"/>
        <v>0</v>
      </c>
      <c r="DJ307" s="494">
        <f t="shared" si="224"/>
        <v>0</v>
      </c>
      <c r="DK307" s="494">
        <f t="shared" si="231"/>
        <v>0</v>
      </c>
      <c r="DL307" s="479">
        <f t="shared" si="271"/>
        <v>0</v>
      </c>
      <c r="DQ307" s="169">
        <f t="shared" si="264"/>
        <v>0</v>
      </c>
      <c r="DR307" s="169">
        <f t="shared" si="264"/>
        <v>0</v>
      </c>
      <c r="DS307" s="169">
        <f t="shared" si="264"/>
        <v>0</v>
      </c>
      <c r="DT307" s="169">
        <f t="shared" si="264"/>
        <v>0</v>
      </c>
      <c r="DU307" s="169">
        <f t="shared" si="264"/>
        <v>0</v>
      </c>
      <c r="DV307" s="169">
        <f t="shared" si="264"/>
        <v>0</v>
      </c>
      <c r="DW307" s="169">
        <f t="shared" si="264"/>
        <v>0</v>
      </c>
      <c r="DX307" s="169">
        <f t="shared" si="264"/>
        <v>0</v>
      </c>
      <c r="DY307" s="169">
        <f t="shared" si="264"/>
        <v>0</v>
      </c>
      <c r="DZ307" s="169">
        <f t="shared" si="264"/>
        <v>0</v>
      </c>
      <c r="EA307" s="169">
        <f t="shared" si="264"/>
        <v>0</v>
      </c>
      <c r="EB307" s="169">
        <f t="shared" si="264"/>
        <v>0</v>
      </c>
      <c r="EC307" s="169">
        <f t="shared" si="264"/>
        <v>0</v>
      </c>
      <c r="ED307" s="169">
        <f t="shared" si="264"/>
        <v>0</v>
      </c>
      <c r="EE307" s="169">
        <f t="shared" si="264"/>
        <v>0</v>
      </c>
      <c r="EF307" s="169">
        <f t="shared" si="264"/>
        <v>0</v>
      </c>
      <c r="EG307" s="169">
        <f t="shared" si="272"/>
        <v>0</v>
      </c>
      <c r="EH307" s="169">
        <f t="shared" si="272"/>
        <v>0</v>
      </c>
      <c r="EI307" s="169">
        <f t="shared" si="272"/>
        <v>0</v>
      </c>
      <c r="EJ307" s="169">
        <f t="shared" si="272"/>
        <v>0</v>
      </c>
      <c r="EK307" s="169">
        <f t="shared" si="272"/>
        <v>0</v>
      </c>
      <c r="EL307" s="169">
        <f t="shared" si="272"/>
        <v>0</v>
      </c>
      <c r="EM307" s="169">
        <f t="shared" si="272"/>
        <v>0</v>
      </c>
      <c r="EN307" s="169">
        <f t="shared" si="272"/>
        <v>0</v>
      </c>
      <c r="EP307" s="169">
        <f t="shared" si="267"/>
        <v>0</v>
      </c>
      <c r="EQ307" s="169">
        <f t="shared" si="267"/>
        <v>0</v>
      </c>
      <c r="ER307" s="169">
        <f t="shared" si="267"/>
        <v>0</v>
      </c>
      <c r="ES307" s="169">
        <f t="shared" si="267"/>
        <v>0</v>
      </c>
      <c r="ET307" s="169">
        <f t="shared" si="267"/>
        <v>0</v>
      </c>
      <c r="EU307" s="169">
        <f t="shared" si="267"/>
        <v>0</v>
      </c>
      <c r="EV307" s="169">
        <f t="shared" si="267"/>
        <v>0</v>
      </c>
      <c r="EW307" s="169">
        <f t="shared" si="267"/>
        <v>0</v>
      </c>
      <c r="EX307" s="169">
        <f t="shared" si="267"/>
        <v>0</v>
      </c>
      <c r="EY307" s="169">
        <f t="shared" si="267"/>
        <v>0</v>
      </c>
      <c r="EZ307" s="169">
        <f t="shared" si="267"/>
        <v>0</v>
      </c>
      <c r="FA307" s="169">
        <f t="shared" si="267"/>
        <v>0</v>
      </c>
      <c r="FB307" s="169">
        <f t="shared" si="267"/>
        <v>0</v>
      </c>
      <c r="FC307" s="169">
        <f t="shared" si="267"/>
        <v>0</v>
      </c>
      <c r="FD307" s="169">
        <f t="shared" si="267"/>
        <v>0</v>
      </c>
      <c r="FE307" s="169">
        <f t="shared" si="267"/>
        <v>0</v>
      </c>
      <c r="FF307" s="169">
        <f t="shared" si="261"/>
        <v>0</v>
      </c>
      <c r="FG307" s="169">
        <f t="shared" si="261"/>
        <v>0</v>
      </c>
      <c r="FH307" s="169">
        <f t="shared" si="261"/>
        <v>0</v>
      </c>
      <c r="FI307" s="169">
        <f t="shared" si="261"/>
        <v>0</v>
      </c>
      <c r="FJ307" s="169">
        <f t="shared" si="261"/>
        <v>0</v>
      </c>
      <c r="FK307" s="169">
        <f t="shared" si="261"/>
        <v>0</v>
      </c>
      <c r="FL307" s="169">
        <f t="shared" si="261"/>
        <v>0</v>
      </c>
      <c r="FM307" s="169">
        <f t="shared" si="261"/>
        <v>0</v>
      </c>
      <c r="FO307" s="169">
        <f t="shared" si="268"/>
        <v>0</v>
      </c>
      <c r="FP307" s="169">
        <f t="shared" si="268"/>
        <v>0</v>
      </c>
      <c r="FQ307" s="169">
        <f t="shared" si="268"/>
        <v>0</v>
      </c>
      <c r="FR307" s="169">
        <f t="shared" si="268"/>
        <v>0</v>
      </c>
      <c r="FS307" s="169">
        <f t="shared" si="268"/>
        <v>0</v>
      </c>
      <c r="FT307" s="169">
        <f t="shared" si="268"/>
        <v>0</v>
      </c>
      <c r="FU307" s="169">
        <f t="shared" si="268"/>
        <v>0</v>
      </c>
      <c r="FV307" s="169">
        <f t="shared" si="268"/>
        <v>0</v>
      </c>
      <c r="FW307" s="169">
        <f t="shared" si="268"/>
        <v>0</v>
      </c>
      <c r="FX307" s="169">
        <f t="shared" si="268"/>
        <v>0</v>
      </c>
      <c r="FY307" s="169">
        <f t="shared" si="268"/>
        <v>0</v>
      </c>
      <c r="FZ307" s="169">
        <f t="shared" si="268"/>
        <v>0</v>
      </c>
      <c r="GA307" s="169">
        <f t="shared" si="268"/>
        <v>0</v>
      </c>
      <c r="GB307" s="169">
        <f t="shared" si="268"/>
        <v>0</v>
      </c>
      <c r="GC307" s="169">
        <f t="shared" si="268"/>
        <v>0</v>
      </c>
      <c r="GD307" s="169">
        <f t="shared" si="268"/>
        <v>0</v>
      </c>
      <c r="GE307" s="169">
        <f t="shared" si="262"/>
        <v>0</v>
      </c>
      <c r="GF307" s="169">
        <f t="shared" si="262"/>
        <v>0</v>
      </c>
      <c r="GG307" s="169">
        <f t="shared" si="262"/>
        <v>0</v>
      </c>
      <c r="GH307" s="169">
        <f t="shared" si="262"/>
        <v>0</v>
      </c>
      <c r="GI307" s="169">
        <f t="shared" si="262"/>
        <v>0</v>
      </c>
      <c r="GJ307" s="169">
        <f t="shared" si="262"/>
        <v>0</v>
      </c>
      <c r="GK307" s="169">
        <f t="shared" si="262"/>
        <v>0</v>
      </c>
      <c r="GL307" s="169">
        <f t="shared" si="262"/>
        <v>0</v>
      </c>
    </row>
    <row r="308" spans="1:194" s="169" customFormat="1" ht="15" hidden="1">
      <c r="A308" s="499"/>
      <c r="B308" s="499"/>
      <c r="D308" s="678"/>
      <c r="E308" s="450"/>
      <c r="F308" s="450"/>
      <c r="G308" s="450"/>
      <c r="H308" s="500"/>
      <c r="I308" s="452"/>
      <c r="J308" s="453"/>
      <c r="K308" s="453"/>
      <c r="L308" s="450"/>
      <c r="M308" s="450"/>
      <c r="N308" s="454"/>
      <c r="O308" s="455">
        <f t="shared" si="225"/>
        <v>0</v>
      </c>
      <c r="P308" s="456"/>
      <c r="Q308" s="457">
        <f t="shared" si="226"/>
        <v>0</v>
      </c>
      <c r="R308" s="457">
        <f t="shared" si="227"/>
        <v>0</v>
      </c>
      <c r="S308" s="458" t="e">
        <f>#REF!</f>
        <v>#REF!</v>
      </c>
      <c r="T308" s="458">
        <v>367</v>
      </c>
      <c r="U308" s="458" t="e">
        <f t="shared" si="228"/>
        <v>#REF!</v>
      </c>
      <c r="V308" s="459"/>
      <c r="W308" s="459"/>
      <c r="X308" s="460">
        <f t="shared" si="229"/>
        <v>0</v>
      </c>
      <c r="Y308" s="461">
        <f t="shared" si="232"/>
        <v>0</v>
      </c>
      <c r="Z308" s="510"/>
      <c r="AA308" s="463"/>
      <c r="AB308" s="464"/>
      <c r="AC308" s="464"/>
      <c r="AD308" s="464"/>
      <c r="AE308" s="465"/>
      <c r="AF308" s="466">
        <f t="shared" si="233"/>
        <v>0</v>
      </c>
      <c r="AG308" s="488"/>
      <c r="AH308" s="469"/>
      <c r="AI308" s="469"/>
      <c r="AJ308" s="469"/>
      <c r="AK308" s="469"/>
      <c r="AL308" s="469"/>
      <c r="AM308" s="469"/>
      <c r="AN308" s="469"/>
      <c r="AO308" s="471">
        <f t="shared" si="234"/>
        <v>0</v>
      </c>
      <c r="AP308" s="497"/>
      <c r="AQ308" s="496"/>
      <c r="AR308" s="496"/>
      <c r="AS308" s="496"/>
      <c r="AT308" s="514"/>
      <c r="AU308" s="469"/>
      <c r="AV308" s="469"/>
      <c r="AW308" s="475"/>
      <c r="AX308" s="471">
        <f t="shared" si="235"/>
        <v>0</v>
      </c>
      <c r="AY308" s="497"/>
      <c r="AZ308" s="469"/>
      <c r="BA308" s="469"/>
      <c r="BB308" s="478"/>
      <c r="BC308" s="469"/>
      <c r="BD308" s="469"/>
      <c r="BE308" s="469"/>
      <c r="BF308" s="475"/>
      <c r="BG308" s="479">
        <f t="shared" si="269"/>
        <v>0</v>
      </c>
      <c r="BH308" s="480"/>
      <c r="BI308" s="481"/>
      <c r="BJ308" s="481"/>
      <c r="BK308" s="481"/>
      <c r="BL308" s="482"/>
      <c r="BM308" s="481"/>
      <c r="BN308" s="481"/>
      <c r="BO308" s="483"/>
      <c r="BP308" s="482">
        <f t="shared" si="251"/>
        <v>0</v>
      </c>
      <c r="BQ308" s="479">
        <f t="shared" si="270"/>
        <v>0</v>
      </c>
      <c r="BR308" s="480"/>
      <c r="BS308" s="481"/>
      <c r="BT308" s="481"/>
      <c r="BU308" s="481"/>
      <c r="BV308" s="482" t="str">
        <f t="shared" si="263"/>
        <v/>
      </c>
      <c r="BW308" s="481"/>
      <c r="BX308" s="481"/>
      <c r="BY308" s="483"/>
      <c r="BZ308" s="482">
        <f t="shared" si="219"/>
        <v>0</v>
      </c>
      <c r="CA308" s="479">
        <f t="shared" si="236"/>
        <v>0</v>
      </c>
      <c r="CB308" s="638"/>
      <c r="CC308" s="469"/>
      <c r="CD308" s="469"/>
      <c r="CE308" s="469"/>
      <c r="CF308" s="469"/>
      <c r="CG308" s="481"/>
      <c r="CH308" s="481"/>
      <c r="CI308" s="469"/>
      <c r="CJ308" s="485">
        <f t="shared" si="237"/>
        <v>0</v>
      </c>
      <c r="CK308" s="486">
        <f t="shared" si="230"/>
        <v>0</v>
      </c>
      <c r="CL308" s="479">
        <f t="shared" si="238"/>
        <v>0</v>
      </c>
      <c r="CM308" s="487"/>
      <c r="CN308" s="469"/>
      <c r="CO308" s="469"/>
      <c r="CP308" s="469"/>
      <c r="CQ308" s="469"/>
      <c r="CR308" s="469"/>
      <c r="CS308" s="485">
        <f t="shared" si="239"/>
        <v>0</v>
      </c>
      <c r="CT308" s="488"/>
      <c r="CU308" s="469"/>
      <c r="CV308" s="469"/>
      <c r="CW308" s="469"/>
      <c r="CX308" s="489"/>
      <c r="CY308" s="490"/>
      <c r="CZ308" s="491">
        <f t="shared" si="240"/>
        <v>0</v>
      </c>
      <c r="DA308" s="491">
        <f t="shared" si="220"/>
        <v>0</v>
      </c>
      <c r="DB308" s="491">
        <f t="shared" si="248"/>
        <v>0</v>
      </c>
      <c r="DC308" s="493">
        <f t="shared" si="221"/>
        <v>0</v>
      </c>
      <c r="DD308" s="494">
        <f t="shared" si="266"/>
        <v>0</v>
      </c>
      <c r="DE308" s="494">
        <f t="shared" si="265"/>
        <v>0</v>
      </c>
      <c r="DF308" s="494">
        <f t="shared" si="258"/>
        <v>0</v>
      </c>
      <c r="DG308" s="494">
        <f t="shared" si="222"/>
        <v>0</v>
      </c>
      <c r="DH308" s="494">
        <f t="shared" si="223"/>
        <v>0</v>
      </c>
      <c r="DI308" s="494">
        <f t="shared" si="259"/>
        <v>0</v>
      </c>
      <c r="DJ308" s="494">
        <f t="shared" si="224"/>
        <v>0</v>
      </c>
      <c r="DK308" s="494">
        <f t="shared" si="231"/>
        <v>0</v>
      </c>
      <c r="DL308" s="479">
        <f t="shared" si="271"/>
        <v>0</v>
      </c>
      <c r="DQ308" s="169">
        <f t="shared" si="264"/>
        <v>0</v>
      </c>
      <c r="DR308" s="169">
        <f t="shared" si="264"/>
        <v>0</v>
      </c>
      <c r="DS308" s="169">
        <f t="shared" si="264"/>
        <v>0</v>
      </c>
      <c r="DT308" s="169">
        <f t="shared" si="264"/>
        <v>0</v>
      </c>
      <c r="DU308" s="169">
        <f t="shared" si="264"/>
        <v>0</v>
      </c>
      <c r="DV308" s="169">
        <f t="shared" si="264"/>
        <v>0</v>
      </c>
      <c r="DW308" s="169">
        <f t="shared" si="264"/>
        <v>0</v>
      </c>
      <c r="DX308" s="169">
        <f t="shared" si="264"/>
        <v>0</v>
      </c>
      <c r="DY308" s="169">
        <f t="shared" si="264"/>
        <v>0</v>
      </c>
      <c r="DZ308" s="169">
        <f t="shared" si="264"/>
        <v>0</v>
      </c>
      <c r="EA308" s="169">
        <f t="shared" si="264"/>
        <v>0</v>
      </c>
      <c r="EB308" s="169">
        <f t="shared" si="264"/>
        <v>0</v>
      </c>
      <c r="EC308" s="169">
        <f t="shared" si="264"/>
        <v>0</v>
      </c>
      <c r="ED308" s="169">
        <f t="shared" si="264"/>
        <v>0</v>
      </c>
      <c r="EE308" s="169">
        <f t="shared" si="264"/>
        <v>0</v>
      </c>
      <c r="EF308" s="169">
        <f t="shared" si="264"/>
        <v>0</v>
      </c>
      <c r="EG308" s="169">
        <f t="shared" si="272"/>
        <v>0</v>
      </c>
      <c r="EH308" s="169">
        <f t="shared" si="272"/>
        <v>0</v>
      </c>
      <c r="EI308" s="169">
        <f t="shared" si="272"/>
        <v>0</v>
      </c>
      <c r="EJ308" s="169">
        <f t="shared" si="272"/>
        <v>0</v>
      </c>
      <c r="EK308" s="169">
        <f t="shared" si="272"/>
        <v>0</v>
      </c>
      <c r="EL308" s="169">
        <f t="shared" si="272"/>
        <v>0</v>
      </c>
      <c r="EM308" s="169">
        <f t="shared" si="272"/>
        <v>0</v>
      </c>
      <c r="EN308" s="169">
        <f t="shared" si="272"/>
        <v>0</v>
      </c>
      <c r="EP308" s="169">
        <f t="shared" si="267"/>
        <v>0</v>
      </c>
      <c r="EQ308" s="169">
        <f t="shared" si="267"/>
        <v>0</v>
      </c>
      <c r="ER308" s="169">
        <f t="shared" si="267"/>
        <v>0</v>
      </c>
      <c r="ES308" s="169">
        <f t="shared" si="267"/>
        <v>0</v>
      </c>
      <c r="ET308" s="169">
        <f t="shared" si="267"/>
        <v>0</v>
      </c>
      <c r="EU308" s="169">
        <f t="shared" si="267"/>
        <v>0</v>
      </c>
      <c r="EV308" s="169">
        <f t="shared" si="267"/>
        <v>0</v>
      </c>
      <c r="EW308" s="169">
        <f t="shared" si="267"/>
        <v>0</v>
      </c>
      <c r="EX308" s="169">
        <f t="shared" si="267"/>
        <v>0</v>
      </c>
      <c r="EY308" s="169">
        <f t="shared" si="267"/>
        <v>0</v>
      </c>
      <c r="EZ308" s="169">
        <f t="shared" si="267"/>
        <v>0</v>
      </c>
      <c r="FA308" s="169">
        <f t="shared" si="267"/>
        <v>0</v>
      </c>
      <c r="FB308" s="169">
        <f t="shared" si="267"/>
        <v>0</v>
      </c>
      <c r="FC308" s="169">
        <f t="shared" si="267"/>
        <v>0</v>
      </c>
      <c r="FD308" s="169">
        <f t="shared" si="267"/>
        <v>0</v>
      </c>
      <c r="FE308" s="169">
        <f t="shared" si="267"/>
        <v>0</v>
      </c>
      <c r="FF308" s="169">
        <f t="shared" ref="FF308:FM323" si="273">IF($I308=FF$3,$Y308,0)</f>
        <v>0</v>
      </c>
      <c r="FG308" s="169">
        <f t="shared" si="273"/>
        <v>0</v>
      </c>
      <c r="FH308" s="169">
        <f t="shared" si="273"/>
        <v>0</v>
      </c>
      <c r="FI308" s="169">
        <f t="shared" si="273"/>
        <v>0</v>
      </c>
      <c r="FJ308" s="169">
        <f t="shared" si="273"/>
        <v>0</v>
      </c>
      <c r="FK308" s="169">
        <f t="shared" si="273"/>
        <v>0</v>
      </c>
      <c r="FL308" s="169">
        <f t="shared" si="273"/>
        <v>0</v>
      </c>
      <c r="FM308" s="169">
        <f t="shared" si="273"/>
        <v>0</v>
      </c>
      <c r="FO308" s="169">
        <f t="shared" si="268"/>
        <v>0</v>
      </c>
      <c r="FP308" s="169">
        <f t="shared" si="268"/>
        <v>0</v>
      </c>
      <c r="FQ308" s="169">
        <f t="shared" si="268"/>
        <v>0</v>
      </c>
      <c r="FR308" s="169">
        <f t="shared" si="268"/>
        <v>0</v>
      </c>
      <c r="FS308" s="169">
        <f t="shared" si="268"/>
        <v>0</v>
      </c>
      <c r="FT308" s="169">
        <f t="shared" si="268"/>
        <v>0</v>
      </c>
      <c r="FU308" s="169">
        <f t="shared" si="268"/>
        <v>0</v>
      </c>
      <c r="FV308" s="169">
        <f t="shared" si="268"/>
        <v>0</v>
      </c>
      <c r="FW308" s="169">
        <f t="shared" si="268"/>
        <v>0</v>
      </c>
      <c r="FX308" s="169">
        <f t="shared" si="268"/>
        <v>0</v>
      </c>
      <c r="FY308" s="169">
        <f t="shared" si="268"/>
        <v>0</v>
      </c>
      <c r="FZ308" s="169">
        <f t="shared" si="268"/>
        <v>0</v>
      </c>
      <c r="GA308" s="169">
        <f t="shared" si="268"/>
        <v>0</v>
      </c>
      <c r="GB308" s="169">
        <f t="shared" si="268"/>
        <v>0</v>
      </c>
      <c r="GC308" s="169">
        <f t="shared" si="268"/>
        <v>0</v>
      </c>
      <c r="GD308" s="169">
        <f t="shared" si="268"/>
        <v>0</v>
      </c>
      <c r="GE308" s="169">
        <f t="shared" ref="GE308:GL323" si="274">IF($I308=GE$3,$L308,0)</f>
        <v>0</v>
      </c>
      <c r="GF308" s="169">
        <f t="shared" si="274"/>
        <v>0</v>
      </c>
      <c r="GG308" s="169">
        <f t="shared" si="274"/>
        <v>0</v>
      </c>
      <c r="GH308" s="169">
        <f t="shared" si="274"/>
        <v>0</v>
      </c>
      <c r="GI308" s="169">
        <f t="shared" si="274"/>
        <v>0</v>
      </c>
      <c r="GJ308" s="169">
        <f t="shared" si="274"/>
        <v>0</v>
      </c>
      <c r="GK308" s="169">
        <f t="shared" si="274"/>
        <v>0</v>
      </c>
      <c r="GL308" s="169">
        <f t="shared" si="274"/>
        <v>0</v>
      </c>
    </row>
    <row r="309" spans="1:194" s="169" customFormat="1" ht="15" hidden="1">
      <c r="A309" s="499"/>
      <c r="B309" s="499"/>
      <c r="D309" s="678"/>
      <c r="E309" s="450"/>
      <c r="F309" s="450"/>
      <c r="G309" s="450"/>
      <c r="H309" s="500"/>
      <c r="I309" s="452"/>
      <c r="J309" s="453"/>
      <c r="K309" s="453"/>
      <c r="L309" s="450"/>
      <c r="M309" s="450"/>
      <c r="N309" s="454"/>
      <c r="O309" s="455">
        <f t="shared" si="225"/>
        <v>0</v>
      </c>
      <c r="P309" s="456"/>
      <c r="Q309" s="457">
        <f t="shared" si="226"/>
        <v>0</v>
      </c>
      <c r="R309" s="457">
        <f t="shared" si="227"/>
        <v>0</v>
      </c>
      <c r="S309" s="458" t="e">
        <f>#REF!</f>
        <v>#REF!</v>
      </c>
      <c r="T309" s="458">
        <v>368</v>
      </c>
      <c r="U309" s="458" t="e">
        <f t="shared" si="228"/>
        <v>#REF!</v>
      </c>
      <c r="V309" s="459"/>
      <c r="W309" s="459"/>
      <c r="X309" s="460">
        <f t="shared" si="229"/>
        <v>0</v>
      </c>
      <c r="Y309" s="461">
        <f t="shared" si="232"/>
        <v>0</v>
      </c>
      <c r="Z309" s="510"/>
      <c r="AA309" s="463"/>
      <c r="AB309" s="464"/>
      <c r="AC309" s="464"/>
      <c r="AD309" s="464"/>
      <c r="AE309" s="465"/>
      <c r="AF309" s="466">
        <f t="shared" si="233"/>
        <v>0</v>
      </c>
      <c r="AG309" s="488"/>
      <c r="AH309" s="469"/>
      <c r="AI309" s="469"/>
      <c r="AJ309" s="469"/>
      <c r="AK309" s="469"/>
      <c r="AL309" s="469"/>
      <c r="AM309" s="469"/>
      <c r="AN309" s="469"/>
      <c r="AO309" s="471">
        <f t="shared" si="234"/>
        <v>0</v>
      </c>
      <c r="AP309" s="497"/>
      <c r="AQ309" s="496"/>
      <c r="AR309" s="496"/>
      <c r="AS309" s="496"/>
      <c r="AT309" s="514"/>
      <c r="AU309" s="469"/>
      <c r="AV309" s="469"/>
      <c r="AW309" s="475"/>
      <c r="AX309" s="471">
        <f t="shared" si="235"/>
        <v>0</v>
      </c>
      <c r="AY309" s="497"/>
      <c r="AZ309" s="469"/>
      <c r="BA309" s="469"/>
      <c r="BB309" s="478"/>
      <c r="BC309" s="469"/>
      <c r="BD309" s="469"/>
      <c r="BE309" s="469"/>
      <c r="BF309" s="475"/>
      <c r="BG309" s="479">
        <f t="shared" si="269"/>
        <v>0</v>
      </c>
      <c r="BH309" s="480"/>
      <c r="BI309" s="481"/>
      <c r="BJ309" s="481"/>
      <c r="BK309" s="481"/>
      <c r="BL309" s="482"/>
      <c r="BM309" s="481"/>
      <c r="BN309" s="481"/>
      <c r="BO309" s="483"/>
      <c r="BP309" s="482">
        <f t="shared" si="251"/>
        <v>0</v>
      </c>
      <c r="BQ309" s="479">
        <f t="shared" si="270"/>
        <v>0</v>
      </c>
      <c r="BR309" s="480"/>
      <c r="BS309" s="481"/>
      <c r="BT309" s="481"/>
      <c r="BU309" s="481"/>
      <c r="BV309" s="482" t="str">
        <f t="shared" si="263"/>
        <v/>
      </c>
      <c r="BW309" s="481"/>
      <c r="BX309" s="481"/>
      <c r="BY309" s="483"/>
      <c r="BZ309" s="482">
        <f t="shared" ref="BZ309:BZ328" si="275">BU309</f>
        <v>0</v>
      </c>
      <c r="CA309" s="479">
        <f t="shared" si="236"/>
        <v>0</v>
      </c>
      <c r="CB309" s="638"/>
      <c r="CC309" s="469"/>
      <c r="CD309" s="469"/>
      <c r="CE309" s="469"/>
      <c r="CF309" s="469"/>
      <c r="CG309" s="481"/>
      <c r="CH309" s="481"/>
      <c r="CI309" s="469"/>
      <c r="CJ309" s="485">
        <f t="shared" si="237"/>
        <v>0</v>
      </c>
      <c r="CK309" s="486">
        <f t="shared" si="230"/>
        <v>0</v>
      </c>
      <c r="CL309" s="479">
        <f t="shared" si="238"/>
        <v>0</v>
      </c>
      <c r="CM309" s="487"/>
      <c r="CN309" s="469"/>
      <c r="CO309" s="469"/>
      <c r="CP309" s="469"/>
      <c r="CQ309" s="469"/>
      <c r="CR309" s="469"/>
      <c r="CS309" s="485">
        <f t="shared" si="239"/>
        <v>0</v>
      </c>
      <c r="CT309" s="488"/>
      <c r="CU309" s="469"/>
      <c r="CV309" s="469"/>
      <c r="CW309" s="469"/>
      <c r="CX309" s="489"/>
      <c r="CY309" s="490"/>
      <c r="CZ309" s="491">
        <f t="shared" si="240"/>
        <v>0</v>
      </c>
      <c r="DA309" s="491">
        <f t="shared" ref="DA309:DA328" si="276">+AD309*AE309*AF309*AC309/1000</f>
        <v>0</v>
      </c>
      <c r="DB309" s="491">
        <f t="shared" si="248"/>
        <v>0</v>
      </c>
      <c r="DC309" s="493">
        <f t="shared" ref="DC309:DC328" si="277">+AN309*AO309*AM309*AL309/1000</f>
        <v>0</v>
      </c>
      <c r="DD309" s="494">
        <f t="shared" si="266"/>
        <v>0</v>
      </c>
      <c r="DE309" s="494">
        <f t="shared" si="265"/>
        <v>0</v>
      </c>
      <c r="DF309" s="494">
        <f t="shared" si="258"/>
        <v>0</v>
      </c>
      <c r="DG309" s="494">
        <f t="shared" ref="DG309:DG328" si="278">BE309*BF309*BG309*BD309/1000</f>
        <v>0</v>
      </c>
      <c r="DH309" s="494">
        <f t="shared" ref="DH309:DH328" si="279">+CH309*CI309*CJ309*CG309/1000</f>
        <v>0</v>
      </c>
      <c r="DI309" s="494">
        <f t="shared" si="259"/>
        <v>0</v>
      </c>
      <c r="DJ309" s="494">
        <f t="shared" ref="DJ309:DJ328" si="280">BW309*BX309*BY309*CA309/1000</f>
        <v>0</v>
      </c>
      <c r="DK309" s="494">
        <f t="shared" si="231"/>
        <v>0</v>
      </c>
      <c r="DL309" s="479">
        <f t="shared" si="271"/>
        <v>0</v>
      </c>
      <c r="DQ309" s="169">
        <f t="shared" si="264"/>
        <v>0</v>
      </c>
      <c r="DR309" s="169">
        <f t="shared" si="264"/>
        <v>0</v>
      </c>
      <c r="DS309" s="169">
        <f t="shared" si="264"/>
        <v>0</v>
      </c>
      <c r="DT309" s="169">
        <f t="shared" si="264"/>
        <v>0</v>
      </c>
      <c r="DU309" s="169">
        <f t="shared" si="264"/>
        <v>0</v>
      </c>
      <c r="DV309" s="169">
        <f t="shared" si="264"/>
        <v>0</v>
      </c>
      <c r="DW309" s="169">
        <f t="shared" si="264"/>
        <v>0</v>
      </c>
      <c r="DX309" s="169">
        <f t="shared" si="264"/>
        <v>0</v>
      </c>
      <c r="DY309" s="169">
        <f t="shared" si="264"/>
        <v>0</v>
      </c>
      <c r="DZ309" s="169">
        <f t="shared" si="264"/>
        <v>0</v>
      </c>
      <c r="EA309" s="169">
        <f t="shared" si="264"/>
        <v>0</v>
      </c>
      <c r="EB309" s="169">
        <f t="shared" si="264"/>
        <v>0</v>
      </c>
      <c r="EC309" s="169">
        <f t="shared" si="264"/>
        <v>0</v>
      </c>
      <c r="ED309" s="169">
        <f t="shared" si="264"/>
        <v>0</v>
      </c>
      <c r="EE309" s="169">
        <f t="shared" si="264"/>
        <v>0</v>
      </c>
      <c r="EF309" s="169">
        <f t="shared" si="264"/>
        <v>0</v>
      </c>
      <c r="EG309" s="169">
        <f t="shared" si="272"/>
        <v>0</v>
      </c>
      <c r="EH309" s="169">
        <f t="shared" si="272"/>
        <v>0</v>
      </c>
      <c r="EI309" s="169">
        <f t="shared" si="272"/>
        <v>0</v>
      </c>
      <c r="EJ309" s="169">
        <f t="shared" si="272"/>
        <v>0</v>
      </c>
      <c r="EK309" s="169">
        <f t="shared" si="272"/>
        <v>0</v>
      </c>
      <c r="EL309" s="169">
        <f t="shared" si="272"/>
        <v>0</v>
      </c>
      <c r="EM309" s="169">
        <f t="shared" si="272"/>
        <v>0</v>
      </c>
      <c r="EN309" s="169">
        <f t="shared" si="272"/>
        <v>0</v>
      </c>
      <c r="EP309" s="169">
        <f t="shared" si="267"/>
        <v>0</v>
      </c>
      <c r="EQ309" s="169">
        <f t="shared" si="267"/>
        <v>0</v>
      </c>
      <c r="ER309" s="169">
        <f t="shared" si="267"/>
        <v>0</v>
      </c>
      <c r="ES309" s="169">
        <f t="shared" si="267"/>
        <v>0</v>
      </c>
      <c r="ET309" s="169">
        <f t="shared" si="267"/>
        <v>0</v>
      </c>
      <c r="EU309" s="169">
        <f t="shared" si="267"/>
        <v>0</v>
      </c>
      <c r="EV309" s="169">
        <f t="shared" si="267"/>
        <v>0</v>
      </c>
      <c r="EW309" s="169">
        <f t="shared" si="267"/>
        <v>0</v>
      </c>
      <c r="EX309" s="169">
        <f t="shared" si="267"/>
        <v>0</v>
      </c>
      <c r="EY309" s="169">
        <f t="shared" si="267"/>
        <v>0</v>
      </c>
      <c r="EZ309" s="169">
        <f t="shared" si="267"/>
        <v>0</v>
      </c>
      <c r="FA309" s="169">
        <f t="shared" si="267"/>
        <v>0</v>
      </c>
      <c r="FB309" s="169">
        <f t="shared" si="267"/>
        <v>0</v>
      </c>
      <c r="FC309" s="169">
        <f t="shared" si="267"/>
        <v>0</v>
      </c>
      <c r="FD309" s="169">
        <f t="shared" si="267"/>
        <v>0</v>
      </c>
      <c r="FE309" s="169">
        <f t="shared" si="267"/>
        <v>0</v>
      </c>
      <c r="FF309" s="169">
        <f t="shared" si="273"/>
        <v>0</v>
      </c>
      <c r="FG309" s="169">
        <f t="shared" si="273"/>
        <v>0</v>
      </c>
      <c r="FH309" s="169">
        <f t="shared" si="273"/>
        <v>0</v>
      </c>
      <c r="FI309" s="169">
        <f t="shared" si="273"/>
        <v>0</v>
      </c>
      <c r="FJ309" s="169">
        <f t="shared" si="273"/>
        <v>0</v>
      </c>
      <c r="FK309" s="169">
        <f t="shared" si="273"/>
        <v>0</v>
      </c>
      <c r="FL309" s="169">
        <f t="shared" si="273"/>
        <v>0</v>
      </c>
      <c r="FM309" s="169">
        <f t="shared" si="273"/>
        <v>0</v>
      </c>
      <c r="FO309" s="169">
        <f t="shared" si="268"/>
        <v>0</v>
      </c>
      <c r="FP309" s="169">
        <f t="shared" si="268"/>
        <v>0</v>
      </c>
      <c r="FQ309" s="169">
        <f t="shared" si="268"/>
        <v>0</v>
      </c>
      <c r="FR309" s="169">
        <f t="shared" si="268"/>
        <v>0</v>
      </c>
      <c r="FS309" s="169">
        <f t="shared" si="268"/>
        <v>0</v>
      </c>
      <c r="FT309" s="169">
        <f t="shared" si="268"/>
        <v>0</v>
      </c>
      <c r="FU309" s="169">
        <f t="shared" si="268"/>
        <v>0</v>
      </c>
      <c r="FV309" s="169">
        <f t="shared" si="268"/>
        <v>0</v>
      </c>
      <c r="FW309" s="169">
        <f t="shared" si="268"/>
        <v>0</v>
      </c>
      <c r="FX309" s="169">
        <f t="shared" si="268"/>
        <v>0</v>
      </c>
      <c r="FY309" s="169">
        <f t="shared" si="268"/>
        <v>0</v>
      </c>
      <c r="FZ309" s="169">
        <f t="shared" si="268"/>
        <v>0</v>
      </c>
      <c r="GA309" s="169">
        <f t="shared" si="268"/>
        <v>0</v>
      </c>
      <c r="GB309" s="169">
        <f t="shared" si="268"/>
        <v>0</v>
      </c>
      <c r="GC309" s="169">
        <f t="shared" si="268"/>
        <v>0</v>
      </c>
      <c r="GD309" s="169">
        <f t="shared" si="268"/>
        <v>0</v>
      </c>
      <c r="GE309" s="169">
        <f t="shared" si="274"/>
        <v>0</v>
      </c>
      <c r="GF309" s="169">
        <f t="shared" si="274"/>
        <v>0</v>
      </c>
      <c r="GG309" s="169">
        <f t="shared" si="274"/>
        <v>0</v>
      </c>
      <c r="GH309" s="169">
        <f t="shared" si="274"/>
        <v>0</v>
      </c>
      <c r="GI309" s="169">
        <f t="shared" si="274"/>
        <v>0</v>
      </c>
      <c r="GJ309" s="169">
        <f t="shared" si="274"/>
        <v>0</v>
      </c>
      <c r="GK309" s="169">
        <f t="shared" si="274"/>
        <v>0</v>
      </c>
      <c r="GL309" s="169">
        <f t="shared" si="274"/>
        <v>0</v>
      </c>
    </row>
    <row r="310" spans="1:194" s="169" customFormat="1" ht="15" hidden="1">
      <c r="A310" s="499"/>
      <c r="B310" s="499"/>
      <c r="D310" s="678"/>
      <c r="E310" s="450"/>
      <c r="F310" s="450"/>
      <c r="G310" s="450"/>
      <c r="H310" s="500"/>
      <c r="I310" s="452"/>
      <c r="J310" s="453"/>
      <c r="K310" s="453"/>
      <c r="L310" s="450"/>
      <c r="M310" s="450"/>
      <c r="N310" s="454"/>
      <c r="O310" s="455">
        <f t="shared" ref="O310:O328" si="281">L310*M310</f>
        <v>0</v>
      </c>
      <c r="P310" s="456"/>
      <c r="Q310" s="457">
        <f t="shared" ref="Q310:Q328" si="282">P310*IF(K310="ELECTRÓNICO",1.05,IF(K310="ELECTROMAGNÉTICO",1.25,1))</f>
        <v>0</v>
      </c>
      <c r="R310" s="457">
        <f t="shared" ref="R310:R328" si="283">O310*Q310</f>
        <v>0</v>
      </c>
      <c r="S310" s="458" t="e">
        <f>#REF!</f>
        <v>#REF!</v>
      </c>
      <c r="T310" s="458">
        <v>369</v>
      </c>
      <c r="U310" s="458" t="e">
        <f t="shared" ref="U310:U328" si="284">T310*S310</f>
        <v>#REF!</v>
      </c>
      <c r="V310" s="459"/>
      <c r="W310" s="459"/>
      <c r="X310" s="460">
        <f t="shared" ref="X310:X328" si="285" xml:space="preserve"> Q310*O310</f>
        <v>0</v>
      </c>
      <c r="Y310" s="461">
        <f t="shared" si="232"/>
        <v>0</v>
      </c>
      <c r="Z310" s="510"/>
      <c r="AA310" s="463"/>
      <c r="AB310" s="464"/>
      <c r="AC310" s="464"/>
      <c r="AD310" s="464"/>
      <c r="AE310" s="465"/>
      <c r="AF310" s="466">
        <f t="shared" si="233"/>
        <v>0</v>
      </c>
      <c r="AG310" s="488"/>
      <c r="AH310" s="469"/>
      <c r="AI310" s="469"/>
      <c r="AJ310" s="469"/>
      <c r="AK310" s="469"/>
      <c r="AL310" s="469"/>
      <c r="AM310" s="469"/>
      <c r="AN310" s="469"/>
      <c r="AO310" s="471">
        <f t="shared" si="234"/>
        <v>0</v>
      </c>
      <c r="AP310" s="497"/>
      <c r="AQ310" s="496"/>
      <c r="AR310" s="496"/>
      <c r="AS310" s="496"/>
      <c r="AT310" s="514"/>
      <c r="AU310" s="469"/>
      <c r="AV310" s="469"/>
      <c r="AW310" s="475"/>
      <c r="AX310" s="471">
        <f t="shared" si="235"/>
        <v>0</v>
      </c>
      <c r="AY310" s="497"/>
      <c r="AZ310" s="469"/>
      <c r="BA310" s="469"/>
      <c r="BB310" s="478"/>
      <c r="BC310" s="469"/>
      <c r="BD310" s="469"/>
      <c r="BE310" s="469"/>
      <c r="BF310" s="475"/>
      <c r="BG310" s="479">
        <f t="shared" si="269"/>
        <v>0</v>
      </c>
      <c r="BH310" s="480"/>
      <c r="BI310" s="481"/>
      <c r="BJ310" s="481"/>
      <c r="BK310" s="481"/>
      <c r="BL310" s="482"/>
      <c r="BM310" s="481"/>
      <c r="BN310" s="481"/>
      <c r="BO310" s="483"/>
      <c r="BP310" s="482">
        <f t="shared" si="251"/>
        <v>0</v>
      </c>
      <c r="BQ310" s="479">
        <f t="shared" si="270"/>
        <v>0</v>
      </c>
      <c r="BR310" s="480"/>
      <c r="BS310" s="481"/>
      <c r="BT310" s="481"/>
      <c r="BU310" s="481"/>
      <c r="BV310" s="482" t="str">
        <f t="shared" si="263"/>
        <v/>
      </c>
      <c r="BW310" s="481"/>
      <c r="BX310" s="481"/>
      <c r="BY310" s="483"/>
      <c r="BZ310" s="482">
        <f t="shared" si="275"/>
        <v>0</v>
      </c>
      <c r="CA310" s="479">
        <f t="shared" si="236"/>
        <v>0</v>
      </c>
      <c r="CB310" s="638"/>
      <c r="CC310" s="469"/>
      <c r="CD310" s="469"/>
      <c r="CE310" s="469"/>
      <c r="CF310" s="469"/>
      <c r="CG310" s="481"/>
      <c r="CH310" s="481"/>
      <c r="CI310" s="469"/>
      <c r="CJ310" s="485">
        <f t="shared" si="237"/>
        <v>0</v>
      </c>
      <c r="CK310" s="486">
        <f t="shared" ref="CK310:CK328" si="286">CA310+BQ310</f>
        <v>0</v>
      </c>
      <c r="CL310" s="479">
        <f t="shared" si="238"/>
        <v>0</v>
      </c>
      <c r="CM310" s="487"/>
      <c r="CN310" s="469"/>
      <c r="CO310" s="469"/>
      <c r="CP310" s="469"/>
      <c r="CQ310" s="469"/>
      <c r="CR310" s="469"/>
      <c r="CS310" s="485">
        <f t="shared" si="239"/>
        <v>0</v>
      </c>
      <c r="CT310" s="488"/>
      <c r="CU310" s="469"/>
      <c r="CV310" s="469"/>
      <c r="CW310" s="469"/>
      <c r="CX310" s="489"/>
      <c r="CY310" s="490"/>
      <c r="CZ310" s="491">
        <f t="shared" si="240"/>
        <v>0</v>
      </c>
      <c r="DA310" s="491">
        <f t="shared" si="276"/>
        <v>0</v>
      </c>
      <c r="DB310" s="491">
        <f t="shared" si="248"/>
        <v>0</v>
      </c>
      <c r="DC310" s="493">
        <f t="shared" si="277"/>
        <v>0</v>
      </c>
      <c r="DD310" s="494">
        <f t="shared" si="266"/>
        <v>0</v>
      </c>
      <c r="DE310" s="494">
        <f t="shared" si="265"/>
        <v>0</v>
      </c>
      <c r="DF310" s="494">
        <f t="shared" si="258"/>
        <v>0</v>
      </c>
      <c r="DG310" s="494">
        <f t="shared" si="278"/>
        <v>0</v>
      </c>
      <c r="DH310" s="494">
        <f t="shared" si="279"/>
        <v>0</v>
      </c>
      <c r="DI310" s="494">
        <f t="shared" si="259"/>
        <v>0</v>
      </c>
      <c r="DJ310" s="494">
        <f t="shared" si="280"/>
        <v>0</v>
      </c>
      <c r="DK310" s="494">
        <f t="shared" ref="DK310:DK328" si="287">+BO310*BQ310*BM310*BN310/1000</f>
        <v>0</v>
      </c>
      <c r="DL310" s="479">
        <f t="shared" si="271"/>
        <v>0</v>
      </c>
      <c r="DQ310" s="169">
        <f t="shared" si="264"/>
        <v>0</v>
      </c>
      <c r="DR310" s="169">
        <f t="shared" si="264"/>
        <v>0</v>
      </c>
      <c r="DS310" s="169">
        <f t="shared" si="264"/>
        <v>0</v>
      </c>
      <c r="DT310" s="169">
        <f t="shared" si="264"/>
        <v>0</v>
      </c>
      <c r="DU310" s="169">
        <f t="shared" si="264"/>
        <v>0</v>
      </c>
      <c r="DV310" s="169">
        <f t="shared" si="264"/>
        <v>0</v>
      </c>
      <c r="DW310" s="169">
        <f t="shared" si="264"/>
        <v>0</v>
      </c>
      <c r="DX310" s="169">
        <f t="shared" si="264"/>
        <v>0</v>
      </c>
      <c r="DY310" s="169">
        <f t="shared" si="264"/>
        <v>0</v>
      </c>
      <c r="DZ310" s="169">
        <f t="shared" si="264"/>
        <v>0</v>
      </c>
      <c r="EA310" s="169">
        <f t="shared" si="264"/>
        <v>0</v>
      </c>
      <c r="EB310" s="169">
        <f t="shared" si="264"/>
        <v>0</v>
      </c>
      <c r="EC310" s="169">
        <f t="shared" si="264"/>
        <v>0</v>
      </c>
      <c r="ED310" s="169">
        <f t="shared" si="264"/>
        <v>0</v>
      </c>
      <c r="EE310" s="169">
        <f t="shared" si="264"/>
        <v>0</v>
      </c>
      <c r="EF310" s="169">
        <f t="shared" si="264"/>
        <v>0</v>
      </c>
      <c r="EG310" s="169">
        <f t="shared" si="272"/>
        <v>0</v>
      </c>
      <c r="EH310" s="169">
        <f t="shared" si="272"/>
        <v>0</v>
      </c>
      <c r="EI310" s="169">
        <f t="shared" si="272"/>
        <v>0</v>
      </c>
      <c r="EJ310" s="169">
        <f t="shared" si="272"/>
        <v>0</v>
      </c>
      <c r="EK310" s="169">
        <f t="shared" si="272"/>
        <v>0</v>
      </c>
      <c r="EL310" s="169">
        <f t="shared" si="272"/>
        <v>0</v>
      </c>
      <c r="EM310" s="169">
        <f t="shared" si="272"/>
        <v>0</v>
      </c>
      <c r="EN310" s="169">
        <f t="shared" si="272"/>
        <v>0</v>
      </c>
      <c r="EP310" s="169">
        <f t="shared" si="267"/>
        <v>0</v>
      </c>
      <c r="EQ310" s="169">
        <f t="shared" si="267"/>
        <v>0</v>
      </c>
      <c r="ER310" s="169">
        <f t="shared" si="267"/>
        <v>0</v>
      </c>
      <c r="ES310" s="169">
        <f t="shared" si="267"/>
        <v>0</v>
      </c>
      <c r="ET310" s="169">
        <f t="shared" si="267"/>
        <v>0</v>
      </c>
      <c r="EU310" s="169">
        <f t="shared" si="267"/>
        <v>0</v>
      </c>
      <c r="EV310" s="169">
        <f t="shared" si="267"/>
        <v>0</v>
      </c>
      <c r="EW310" s="169">
        <f t="shared" si="267"/>
        <v>0</v>
      </c>
      <c r="EX310" s="169">
        <f t="shared" si="267"/>
        <v>0</v>
      </c>
      <c r="EY310" s="169">
        <f t="shared" si="267"/>
        <v>0</v>
      </c>
      <c r="EZ310" s="169">
        <f t="shared" si="267"/>
        <v>0</v>
      </c>
      <c r="FA310" s="169">
        <f t="shared" si="267"/>
        <v>0</v>
      </c>
      <c r="FB310" s="169">
        <f t="shared" si="267"/>
        <v>0</v>
      </c>
      <c r="FC310" s="169">
        <f t="shared" si="267"/>
        <v>0</v>
      </c>
      <c r="FD310" s="169">
        <f t="shared" si="267"/>
        <v>0</v>
      </c>
      <c r="FE310" s="169">
        <f t="shared" si="267"/>
        <v>0</v>
      </c>
      <c r="FF310" s="169">
        <f t="shared" si="273"/>
        <v>0</v>
      </c>
      <c r="FG310" s="169">
        <f t="shared" si="273"/>
        <v>0</v>
      </c>
      <c r="FH310" s="169">
        <f t="shared" si="273"/>
        <v>0</v>
      </c>
      <c r="FI310" s="169">
        <f t="shared" si="273"/>
        <v>0</v>
      </c>
      <c r="FJ310" s="169">
        <f t="shared" si="273"/>
        <v>0</v>
      </c>
      <c r="FK310" s="169">
        <f t="shared" si="273"/>
        <v>0</v>
      </c>
      <c r="FL310" s="169">
        <f t="shared" si="273"/>
        <v>0</v>
      </c>
      <c r="FM310" s="169">
        <f t="shared" si="273"/>
        <v>0</v>
      </c>
      <c r="FO310" s="169">
        <f t="shared" si="268"/>
        <v>0</v>
      </c>
      <c r="FP310" s="169">
        <f t="shared" si="268"/>
        <v>0</v>
      </c>
      <c r="FQ310" s="169">
        <f t="shared" si="268"/>
        <v>0</v>
      </c>
      <c r="FR310" s="169">
        <f t="shared" si="268"/>
        <v>0</v>
      </c>
      <c r="FS310" s="169">
        <f t="shared" si="268"/>
        <v>0</v>
      </c>
      <c r="FT310" s="169">
        <f t="shared" si="268"/>
        <v>0</v>
      </c>
      <c r="FU310" s="169">
        <f t="shared" si="268"/>
        <v>0</v>
      </c>
      <c r="FV310" s="169">
        <f t="shared" si="268"/>
        <v>0</v>
      </c>
      <c r="FW310" s="169">
        <f t="shared" si="268"/>
        <v>0</v>
      </c>
      <c r="FX310" s="169">
        <f t="shared" si="268"/>
        <v>0</v>
      </c>
      <c r="FY310" s="169">
        <f t="shared" si="268"/>
        <v>0</v>
      </c>
      <c r="FZ310" s="169">
        <f t="shared" si="268"/>
        <v>0</v>
      </c>
      <c r="GA310" s="169">
        <f t="shared" si="268"/>
        <v>0</v>
      </c>
      <c r="GB310" s="169">
        <f t="shared" si="268"/>
        <v>0</v>
      </c>
      <c r="GC310" s="169">
        <f t="shared" si="268"/>
        <v>0</v>
      </c>
      <c r="GD310" s="169">
        <f t="shared" si="268"/>
        <v>0</v>
      </c>
      <c r="GE310" s="169">
        <f t="shared" si="274"/>
        <v>0</v>
      </c>
      <c r="GF310" s="169">
        <f t="shared" si="274"/>
        <v>0</v>
      </c>
      <c r="GG310" s="169">
        <f t="shared" si="274"/>
        <v>0</v>
      </c>
      <c r="GH310" s="169">
        <f t="shared" si="274"/>
        <v>0</v>
      </c>
      <c r="GI310" s="169">
        <f t="shared" si="274"/>
        <v>0</v>
      </c>
      <c r="GJ310" s="169">
        <f t="shared" si="274"/>
        <v>0</v>
      </c>
      <c r="GK310" s="169">
        <f t="shared" si="274"/>
        <v>0</v>
      </c>
      <c r="GL310" s="169">
        <f t="shared" si="274"/>
        <v>0</v>
      </c>
    </row>
    <row r="311" spans="1:194" s="169" customFormat="1" ht="15" hidden="1">
      <c r="A311" s="499"/>
      <c r="B311" s="499"/>
      <c r="D311" s="678"/>
      <c r="E311" s="450"/>
      <c r="F311" s="450"/>
      <c r="G311" s="450"/>
      <c r="H311" s="500"/>
      <c r="I311" s="452"/>
      <c r="J311" s="453"/>
      <c r="K311" s="453"/>
      <c r="L311" s="450"/>
      <c r="M311" s="450"/>
      <c r="N311" s="454"/>
      <c r="O311" s="455">
        <f t="shared" si="281"/>
        <v>0</v>
      </c>
      <c r="P311" s="456"/>
      <c r="Q311" s="457">
        <f t="shared" si="282"/>
        <v>0</v>
      </c>
      <c r="R311" s="457">
        <f t="shared" si="283"/>
        <v>0</v>
      </c>
      <c r="S311" s="458" t="e">
        <f>#REF!</f>
        <v>#REF!</v>
      </c>
      <c r="T311" s="458">
        <v>370</v>
      </c>
      <c r="U311" s="458" t="e">
        <f t="shared" si="284"/>
        <v>#REF!</v>
      </c>
      <c r="V311" s="459"/>
      <c r="W311" s="459"/>
      <c r="X311" s="460">
        <f t="shared" si="285"/>
        <v>0</v>
      </c>
      <c r="Y311" s="461">
        <f t="shared" ref="Y311:Y328" si="288">(R311*V311*W311*N311)/1000</f>
        <v>0</v>
      </c>
      <c r="Z311" s="510"/>
      <c r="AA311" s="463"/>
      <c r="AB311" s="464"/>
      <c r="AC311" s="464"/>
      <c r="AD311" s="464"/>
      <c r="AE311" s="465"/>
      <c r="AF311" s="466">
        <f t="shared" ref="AF311:AF328" si="289">AA311*AB311</f>
        <v>0</v>
      </c>
      <c r="AG311" s="488"/>
      <c r="AH311" s="469"/>
      <c r="AI311" s="469"/>
      <c r="AJ311" s="469"/>
      <c r="AK311" s="469"/>
      <c r="AL311" s="469"/>
      <c r="AM311" s="469"/>
      <c r="AN311" s="469"/>
      <c r="AO311" s="471">
        <f t="shared" ref="AO311:AO328" si="290">AI311*AK311</f>
        <v>0</v>
      </c>
      <c r="AP311" s="497"/>
      <c r="AQ311" s="496"/>
      <c r="AR311" s="496"/>
      <c r="AS311" s="496"/>
      <c r="AT311" s="514"/>
      <c r="AU311" s="469"/>
      <c r="AV311" s="469"/>
      <c r="AW311" s="475"/>
      <c r="AX311" s="471">
        <f t="shared" ref="AX311:AX328" si="291">AR311*AT311</f>
        <v>0</v>
      </c>
      <c r="AY311" s="497"/>
      <c r="AZ311" s="469"/>
      <c r="BA311" s="469"/>
      <c r="BB311" s="478"/>
      <c r="BC311" s="469"/>
      <c r="BD311" s="469"/>
      <c r="BE311" s="469"/>
      <c r="BF311" s="475"/>
      <c r="BG311" s="479">
        <f t="shared" si="269"/>
        <v>0</v>
      </c>
      <c r="BH311" s="480"/>
      <c r="BI311" s="481"/>
      <c r="BJ311" s="481"/>
      <c r="BK311" s="481"/>
      <c r="BL311" s="482"/>
      <c r="BM311" s="481"/>
      <c r="BN311" s="481"/>
      <c r="BO311" s="483"/>
      <c r="BP311" s="482">
        <f t="shared" si="251"/>
        <v>0</v>
      </c>
      <c r="BQ311" s="479">
        <f t="shared" si="270"/>
        <v>0</v>
      </c>
      <c r="BR311" s="480"/>
      <c r="BS311" s="481"/>
      <c r="BT311" s="481"/>
      <c r="BU311" s="481"/>
      <c r="BV311" s="482" t="str">
        <f t="shared" si="263"/>
        <v/>
      </c>
      <c r="BW311" s="481"/>
      <c r="BX311" s="481"/>
      <c r="BY311" s="483"/>
      <c r="BZ311" s="482">
        <f t="shared" si="275"/>
        <v>0</v>
      </c>
      <c r="CA311" s="479">
        <f t="shared" ref="CA311:CA328" si="292">BT311*BS311</f>
        <v>0</v>
      </c>
      <c r="CB311" s="638"/>
      <c r="CC311" s="469"/>
      <c r="CD311" s="469"/>
      <c r="CE311" s="469"/>
      <c r="CF311" s="469"/>
      <c r="CG311" s="481"/>
      <c r="CH311" s="481"/>
      <c r="CI311" s="469"/>
      <c r="CJ311" s="485">
        <f t="shared" ref="CJ311:CJ328" si="293">CE311*CF311</f>
        <v>0</v>
      </c>
      <c r="CK311" s="486">
        <f t="shared" si="286"/>
        <v>0</v>
      </c>
      <c r="CL311" s="479">
        <f t="shared" ref="CL311:CL328" si="294">+CK311+AX311</f>
        <v>0</v>
      </c>
      <c r="CM311" s="487"/>
      <c r="CN311" s="469"/>
      <c r="CO311" s="469"/>
      <c r="CP311" s="469"/>
      <c r="CQ311" s="469"/>
      <c r="CR311" s="469"/>
      <c r="CS311" s="485">
        <f t="shared" ref="CS311:CS328" si="295">CN311*CO311</f>
        <v>0</v>
      </c>
      <c r="CT311" s="488"/>
      <c r="CU311" s="469"/>
      <c r="CV311" s="469"/>
      <c r="CW311" s="469"/>
      <c r="CX311" s="489"/>
      <c r="CY311" s="490"/>
      <c r="CZ311" s="491">
        <f t="shared" ref="CZ311:CZ328" si="296">(V311*W311*X311*N311)/1000</f>
        <v>0</v>
      </c>
      <c r="DA311" s="491">
        <f t="shared" si="276"/>
        <v>0</v>
      </c>
      <c r="DB311" s="491">
        <f t="shared" si="248"/>
        <v>0</v>
      </c>
      <c r="DC311" s="493">
        <f t="shared" si="277"/>
        <v>0</v>
      </c>
      <c r="DD311" s="494">
        <f t="shared" si="266"/>
        <v>0</v>
      </c>
      <c r="DE311" s="494">
        <f t="shared" si="265"/>
        <v>0</v>
      </c>
      <c r="DF311" s="494">
        <f t="shared" si="258"/>
        <v>0</v>
      </c>
      <c r="DG311" s="494">
        <f t="shared" si="278"/>
        <v>0</v>
      </c>
      <c r="DH311" s="494">
        <f t="shared" si="279"/>
        <v>0</v>
      </c>
      <c r="DI311" s="494">
        <f t="shared" si="259"/>
        <v>0</v>
      </c>
      <c r="DJ311" s="494">
        <f t="shared" si="280"/>
        <v>0</v>
      </c>
      <c r="DK311" s="494">
        <f t="shared" si="287"/>
        <v>0</v>
      </c>
      <c r="DL311" s="479">
        <f t="shared" si="271"/>
        <v>0</v>
      </c>
      <c r="DQ311" s="169">
        <f t="shared" si="264"/>
        <v>0</v>
      </c>
      <c r="DR311" s="169">
        <f t="shared" si="264"/>
        <v>0</v>
      </c>
      <c r="DS311" s="169">
        <f t="shared" si="264"/>
        <v>0</v>
      </c>
      <c r="DT311" s="169">
        <f t="shared" si="264"/>
        <v>0</v>
      </c>
      <c r="DU311" s="169">
        <f t="shared" si="264"/>
        <v>0</v>
      </c>
      <c r="DV311" s="169">
        <f t="shared" si="264"/>
        <v>0</v>
      </c>
      <c r="DW311" s="169">
        <f t="shared" si="264"/>
        <v>0</v>
      </c>
      <c r="DX311" s="169">
        <f t="shared" si="264"/>
        <v>0</v>
      </c>
      <c r="DY311" s="169">
        <f t="shared" si="264"/>
        <v>0</v>
      </c>
      <c r="DZ311" s="169">
        <f t="shared" si="264"/>
        <v>0</v>
      </c>
      <c r="EA311" s="169">
        <f t="shared" si="264"/>
        <v>0</v>
      </c>
      <c r="EB311" s="169">
        <f t="shared" si="264"/>
        <v>0</v>
      </c>
      <c r="EC311" s="169">
        <f t="shared" si="264"/>
        <v>0</v>
      </c>
      <c r="ED311" s="169">
        <f t="shared" si="264"/>
        <v>0</v>
      </c>
      <c r="EE311" s="169">
        <f t="shared" si="264"/>
        <v>0</v>
      </c>
      <c r="EF311" s="169">
        <f t="shared" si="264"/>
        <v>0</v>
      </c>
      <c r="EG311" s="169">
        <f t="shared" si="272"/>
        <v>0</v>
      </c>
      <c r="EH311" s="169">
        <f t="shared" si="272"/>
        <v>0</v>
      </c>
      <c r="EI311" s="169">
        <f t="shared" si="272"/>
        <v>0</v>
      </c>
      <c r="EJ311" s="169">
        <f t="shared" si="272"/>
        <v>0</v>
      </c>
      <c r="EK311" s="169">
        <f t="shared" si="272"/>
        <v>0</v>
      </c>
      <c r="EL311" s="169">
        <f t="shared" si="272"/>
        <v>0</v>
      </c>
      <c r="EM311" s="169">
        <f t="shared" si="272"/>
        <v>0</v>
      </c>
      <c r="EN311" s="169">
        <f t="shared" si="272"/>
        <v>0</v>
      </c>
      <c r="EP311" s="169">
        <f t="shared" si="267"/>
        <v>0</v>
      </c>
      <c r="EQ311" s="169">
        <f t="shared" si="267"/>
        <v>0</v>
      </c>
      <c r="ER311" s="169">
        <f t="shared" si="267"/>
        <v>0</v>
      </c>
      <c r="ES311" s="169">
        <f t="shared" si="267"/>
        <v>0</v>
      </c>
      <c r="ET311" s="169">
        <f t="shared" si="267"/>
        <v>0</v>
      </c>
      <c r="EU311" s="169">
        <f t="shared" si="267"/>
        <v>0</v>
      </c>
      <c r="EV311" s="169">
        <f t="shared" si="267"/>
        <v>0</v>
      </c>
      <c r="EW311" s="169">
        <f t="shared" si="267"/>
        <v>0</v>
      </c>
      <c r="EX311" s="169">
        <f t="shared" si="267"/>
        <v>0</v>
      </c>
      <c r="EY311" s="169">
        <f t="shared" si="267"/>
        <v>0</v>
      </c>
      <c r="EZ311" s="169">
        <f t="shared" si="267"/>
        <v>0</v>
      </c>
      <c r="FA311" s="169">
        <f t="shared" si="267"/>
        <v>0</v>
      </c>
      <c r="FB311" s="169">
        <f t="shared" si="267"/>
        <v>0</v>
      </c>
      <c r="FC311" s="169">
        <f t="shared" si="267"/>
        <v>0</v>
      </c>
      <c r="FD311" s="169">
        <f t="shared" si="267"/>
        <v>0</v>
      </c>
      <c r="FE311" s="169">
        <f t="shared" si="267"/>
        <v>0</v>
      </c>
      <c r="FF311" s="169">
        <f t="shared" si="273"/>
        <v>0</v>
      </c>
      <c r="FG311" s="169">
        <f t="shared" si="273"/>
        <v>0</v>
      </c>
      <c r="FH311" s="169">
        <f t="shared" si="273"/>
        <v>0</v>
      </c>
      <c r="FI311" s="169">
        <f t="shared" si="273"/>
        <v>0</v>
      </c>
      <c r="FJ311" s="169">
        <f t="shared" si="273"/>
        <v>0</v>
      </c>
      <c r="FK311" s="169">
        <f t="shared" si="273"/>
        <v>0</v>
      </c>
      <c r="FL311" s="169">
        <f t="shared" si="273"/>
        <v>0</v>
      </c>
      <c r="FM311" s="169">
        <f t="shared" si="273"/>
        <v>0</v>
      </c>
      <c r="FO311" s="169">
        <f t="shared" si="268"/>
        <v>0</v>
      </c>
      <c r="FP311" s="169">
        <f t="shared" si="268"/>
        <v>0</v>
      </c>
      <c r="FQ311" s="169">
        <f t="shared" si="268"/>
        <v>0</v>
      </c>
      <c r="FR311" s="169">
        <f t="shared" si="268"/>
        <v>0</v>
      </c>
      <c r="FS311" s="169">
        <f t="shared" si="268"/>
        <v>0</v>
      </c>
      <c r="FT311" s="169">
        <f t="shared" si="268"/>
        <v>0</v>
      </c>
      <c r="FU311" s="169">
        <f t="shared" si="268"/>
        <v>0</v>
      </c>
      <c r="FV311" s="169">
        <f t="shared" si="268"/>
        <v>0</v>
      </c>
      <c r="FW311" s="169">
        <f t="shared" si="268"/>
        <v>0</v>
      </c>
      <c r="FX311" s="169">
        <f t="shared" si="268"/>
        <v>0</v>
      </c>
      <c r="FY311" s="169">
        <f t="shared" si="268"/>
        <v>0</v>
      </c>
      <c r="FZ311" s="169">
        <f t="shared" si="268"/>
        <v>0</v>
      </c>
      <c r="GA311" s="169">
        <f t="shared" si="268"/>
        <v>0</v>
      </c>
      <c r="GB311" s="169">
        <f t="shared" si="268"/>
        <v>0</v>
      </c>
      <c r="GC311" s="169">
        <f t="shared" si="268"/>
        <v>0</v>
      </c>
      <c r="GD311" s="169">
        <f t="shared" si="268"/>
        <v>0</v>
      </c>
      <c r="GE311" s="169">
        <f t="shared" si="274"/>
        <v>0</v>
      </c>
      <c r="GF311" s="169">
        <f t="shared" si="274"/>
        <v>0</v>
      </c>
      <c r="GG311" s="169">
        <f t="shared" si="274"/>
        <v>0</v>
      </c>
      <c r="GH311" s="169">
        <f t="shared" si="274"/>
        <v>0</v>
      </c>
      <c r="GI311" s="169">
        <f t="shared" si="274"/>
        <v>0</v>
      </c>
      <c r="GJ311" s="169">
        <f t="shared" si="274"/>
        <v>0</v>
      </c>
      <c r="GK311" s="169">
        <f t="shared" si="274"/>
        <v>0</v>
      </c>
      <c r="GL311" s="169">
        <f t="shared" si="274"/>
        <v>0</v>
      </c>
    </row>
    <row r="312" spans="1:194" s="169" customFormat="1" ht="15" hidden="1">
      <c r="A312" s="499"/>
      <c r="B312" s="499"/>
      <c r="D312" s="678"/>
      <c r="E312" s="450"/>
      <c r="F312" s="450"/>
      <c r="G312" s="450"/>
      <c r="H312" s="500"/>
      <c r="I312" s="452"/>
      <c r="J312" s="453"/>
      <c r="K312" s="453"/>
      <c r="L312" s="450"/>
      <c r="M312" s="450"/>
      <c r="N312" s="454"/>
      <c r="O312" s="455">
        <f t="shared" si="281"/>
        <v>0</v>
      </c>
      <c r="P312" s="456"/>
      <c r="Q312" s="457">
        <f t="shared" si="282"/>
        <v>0</v>
      </c>
      <c r="R312" s="457">
        <f t="shared" si="283"/>
        <v>0</v>
      </c>
      <c r="S312" s="458" t="e">
        <f>#REF!</f>
        <v>#REF!</v>
      </c>
      <c r="T312" s="458">
        <v>371</v>
      </c>
      <c r="U312" s="458" t="e">
        <f t="shared" si="284"/>
        <v>#REF!</v>
      </c>
      <c r="V312" s="459"/>
      <c r="W312" s="459"/>
      <c r="X312" s="460">
        <f t="shared" si="285"/>
        <v>0</v>
      </c>
      <c r="Y312" s="461">
        <f t="shared" si="288"/>
        <v>0</v>
      </c>
      <c r="Z312" s="510"/>
      <c r="AA312" s="463"/>
      <c r="AB312" s="464"/>
      <c r="AC312" s="464"/>
      <c r="AD312" s="464"/>
      <c r="AE312" s="465"/>
      <c r="AF312" s="466">
        <f t="shared" si="289"/>
        <v>0</v>
      </c>
      <c r="AG312" s="488"/>
      <c r="AH312" s="469"/>
      <c r="AI312" s="469"/>
      <c r="AJ312" s="469"/>
      <c r="AK312" s="469"/>
      <c r="AL312" s="469"/>
      <c r="AM312" s="469"/>
      <c r="AN312" s="469"/>
      <c r="AO312" s="471">
        <f t="shared" si="290"/>
        <v>0</v>
      </c>
      <c r="AP312" s="497"/>
      <c r="AQ312" s="496"/>
      <c r="AR312" s="496"/>
      <c r="AS312" s="496"/>
      <c r="AT312" s="514"/>
      <c r="AU312" s="469"/>
      <c r="AV312" s="469"/>
      <c r="AW312" s="475"/>
      <c r="AX312" s="471">
        <f t="shared" si="291"/>
        <v>0</v>
      </c>
      <c r="AY312" s="497"/>
      <c r="AZ312" s="469"/>
      <c r="BA312" s="469"/>
      <c r="BB312" s="478"/>
      <c r="BC312" s="469"/>
      <c r="BD312" s="469"/>
      <c r="BE312" s="469"/>
      <c r="BF312" s="475"/>
      <c r="BG312" s="479">
        <f t="shared" si="269"/>
        <v>0</v>
      </c>
      <c r="BH312" s="480"/>
      <c r="BI312" s="481"/>
      <c r="BJ312" s="481"/>
      <c r="BK312" s="481"/>
      <c r="BL312" s="482"/>
      <c r="BM312" s="481"/>
      <c r="BN312" s="481"/>
      <c r="BO312" s="483"/>
      <c r="BP312" s="482">
        <f t="shared" si="251"/>
        <v>0</v>
      </c>
      <c r="BQ312" s="479">
        <f t="shared" si="270"/>
        <v>0</v>
      </c>
      <c r="BR312" s="480"/>
      <c r="BS312" s="481"/>
      <c r="BT312" s="481"/>
      <c r="BU312" s="481"/>
      <c r="BV312" s="482" t="str">
        <f t="shared" si="263"/>
        <v/>
      </c>
      <c r="BW312" s="481"/>
      <c r="BX312" s="481"/>
      <c r="BY312" s="483"/>
      <c r="BZ312" s="482">
        <f t="shared" si="275"/>
        <v>0</v>
      </c>
      <c r="CA312" s="479">
        <f t="shared" si="292"/>
        <v>0</v>
      </c>
      <c r="CB312" s="638"/>
      <c r="CC312" s="469"/>
      <c r="CD312" s="469"/>
      <c r="CE312" s="469"/>
      <c r="CF312" s="469"/>
      <c r="CG312" s="481"/>
      <c r="CH312" s="481"/>
      <c r="CI312" s="469"/>
      <c r="CJ312" s="485">
        <f t="shared" si="293"/>
        <v>0</v>
      </c>
      <c r="CK312" s="486">
        <f t="shared" si="286"/>
        <v>0</v>
      </c>
      <c r="CL312" s="479">
        <f t="shared" si="294"/>
        <v>0</v>
      </c>
      <c r="CM312" s="487"/>
      <c r="CN312" s="469"/>
      <c r="CO312" s="469"/>
      <c r="CP312" s="469"/>
      <c r="CQ312" s="469"/>
      <c r="CR312" s="469"/>
      <c r="CS312" s="485">
        <f t="shared" si="295"/>
        <v>0</v>
      </c>
      <c r="CT312" s="488"/>
      <c r="CU312" s="469"/>
      <c r="CV312" s="469"/>
      <c r="CW312" s="469"/>
      <c r="CX312" s="489"/>
      <c r="CY312" s="490"/>
      <c r="CZ312" s="491">
        <f t="shared" si="296"/>
        <v>0</v>
      </c>
      <c r="DA312" s="491">
        <f t="shared" si="276"/>
        <v>0</v>
      </c>
      <c r="DB312" s="491">
        <f t="shared" si="248"/>
        <v>0</v>
      </c>
      <c r="DC312" s="493">
        <f t="shared" si="277"/>
        <v>0</v>
      </c>
      <c r="DD312" s="494">
        <f t="shared" si="266"/>
        <v>0</v>
      </c>
      <c r="DE312" s="494">
        <f t="shared" si="265"/>
        <v>0</v>
      </c>
      <c r="DF312" s="494">
        <f t="shared" si="258"/>
        <v>0</v>
      </c>
      <c r="DG312" s="494">
        <f t="shared" si="278"/>
        <v>0</v>
      </c>
      <c r="DH312" s="494">
        <f t="shared" si="279"/>
        <v>0</v>
      </c>
      <c r="DI312" s="494">
        <f t="shared" si="259"/>
        <v>0</v>
      </c>
      <c r="DJ312" s="494">
        <f t="shared" si="280"/>
        <v>0</v>
      </c>
      <c r="DK312" s="494">
        <f t="shared" si="287"/>
        <v>0</v>
      </c>
      <c r="DL312" s="479">
        <f t="shared" si="271"/>
        <v>0</v>
      </c>
      <c r="DQ312" s="169">
        <f t="shared" si="264"/>
        <v>0</v>
      </c>
      <c r="DR312" s="169">
        <f t="shared" si="264"/>
        <v>0</v>
      </c>
      <c r="DS312" s="169">
        <f t="shared" si="264"/>
        <v>0</v>
      </c>
      <c r="DT312" s="169">
        <f t="shared" si="264"/>
        <v>0</v>
      </c>
      <c r="DU312" s="169">
        <f t="shared" si="264"/>
        <v>0</v>
      </c>
      <c r="DV312" s="169">
        <f t="shared" si="264"/>
        <v>0</v>
      </c>
      <c r="DW312" s="169">
        <f t="shared" si="264"/>
        <v>0</v>
      </c>
      <c r="DX312" s="169">
        <f t="shared" si="264"/>
        <v>0</v>
      </c>
      <c r="DY312" s="169">
        <f t="shared" si="264"/>
        <v>0</v>
      </c>
      <c r="DZ312" s="169">
        <f t="shared" si="264"/>
        <v>0</v>
      </c>
      <c r="EA312" s="169">
        <f t="shared" si="264"/>
        <v>0</v>
      </c>
      <c r="EB312" s="169">
        <f t="shared" si="264"/>
        <v>0</v>
      </c>
      <c r="EC312" s="169">
        <f t="shared" si="264"/>
        <v>0</v>
      </c>
      <c r="ED312" s="169">
        <f t="shared" si="264"/>
        <v>0</v>
      </c>
      <c r="EE312" s="169">
        <f t="shared" si="264"/>
        <v>0</v>
      </c>
      <c r="EF312" s="169">
        <f t="shared" si="264"/>
        <v>0</v>
      </c>
      <c r="EG312" s="169">
        <f t="shared" si="272"/>
        <v>0</v>
      </c>
      <c r="EH312" s="169">
        <f t="shared" si="272"/>
        <v>0</v>
      </c>
      <c r="EI312" s="169">
        <f t="shared" si="272"/>
        <v>0</v>
      </c>
      <c r="EJ312" s="169">
        <f t="shared" si="272"/>
        <v>0</v>
      </c>
      <c r="EK312" s="169">
        <f t="shared" si="272"/>
        <v>0</v>
      </c>
      <c r="EL312" s="169">
        <f t="shared" si="272"/>
        <v>0</v>
      </c>
      <c r="EM312" s="169">
        <f t="shared" si="272"/>
        <v>0</v>
      </c>
      <c r="EN312" s="169">
        <f t="shared" si="272"/>
        <v>0</v>
      </c>
      <c r="EP312" s="169">
        <f t="shared" si="267"/>
        <v>0</v>
      </c>
      <c r="EQ312" s="169">
        <f t="shared" si="267"/>
        <v>0</v>
      </c>
      <c r="ER312" s="169">
        <f t="shared" si="267"/>
        <v>0</v>
      </c>
      <c r="ES312" s="169">
        <f t="shared" si="267"/>
        <v>0</v>
      </c>
      <c r="ET312" s="169">
        <f t="shared" si="267"/>
        <v>0</v>
      </c>
      <c r="EU312" s="169">
        <f t="shared" si="267"/>
        <v>0</v>
      </c>
      <c r="EV312" s="169">
        <f t="shared" si="267"/>
        <v>0</v>
      </c>
      <c r="EW312" s="169">
        <f t="shared" si="267"/>
        <v>0</v>
      </c>
      <c r="EX312" s="169">
        <f t="shared" si="267"/>
        <v>0</v>
      </c>
      <c r="EY312" s="169">
        <f t="shared" si="267"/>
        <v>0</v>
      </c>
      <c r="EZ312" s="169">
        <f t="shared" si="267"/>
        <v>0</v>
      </c>
      <c r="FA312" s="169">
        <f t="shared" si="267"/>
        <v>0</v>
      </c>
      <c r="FB312" s="169">
        <f t="shared" si="267"/>
        <v>0</v>
      </c>
      <c r="FC312" s="169">
        <f t="shared" si="267"/>
        <v>0</v>
      </c>
      <c r="FD312" s="169">
        <f t="shared" si="267"/>
        <v>0</v>
      </c>
      <c r="FE312" s="169">
        <f t="shared" si="267"/>
        <v>0</v>
      </c>
      <c r="FF312" s="169">
        <f t="shared" si="273"/>
        <v>0</v>
      </c>
      <c r="FG312" s="169">
        <f t="shared" si="273"/>
        <v>0</v>
      </c>
      <c r="FH312" s="169">
        <f t="shared" si="273"/>
        <v>0</v>
      </c>
      <c r="FI312" s="169">
        <f t="shared" si="273"/>
        <v>0</v>
      </c>
      <c r="FJ312" s="169">
        <f t="shared" si="273"/>
        <v>0</v>
      </c>
      <c r="FK312" s="169">
        <f t="shared" si="273"/>
        <v>0</v>
      </c>
      <c r="FL312" s="169">
        <f t="shared" si="273"/>
        <v>0</v>
      </c>
      <c r="FM312" s="169">
        <f t="shared" si="273"/>
        <v>0</v>
      </c>
      <c r="FO312" s="169">
        <f t="shared" si="268"/>
        <v>0</v>
      </c>
      <c r="FP312" s="169">
        <f t="shared" si="268"/>
        <v>0</v>
      </c>
      <c r="FQ312" s="169">
        <f t="shared" si="268"/>
        <v>0</v>
      </c>
      <c r="FR312" s="169">
        <f t="shared" si="268"/>
        <v>0</v>
      </c>
      <c r="FS312" s="169">
        <f t="shared" si="268"/>
        <v>0</v>
      </c>
      <c r="FT312" s="169">
        <f t="shared" si="268"/>
        <v>0</v>
      </c>
      <c r="FU312" s="169">
        <f t="shared" si="268"/>
        <v>0</v>
      </c>
      <c r="FV312" s="169">
        <f t="shared" si="268"/>
        <v>0</v>
      </c>
      <c r="FW312" s="169">
        <f t="shared" si="268"/>
        <v>0</v>
      </c>
      <c r="FX312" s="169">
        <f t="shared" si="268"/>
        <v>0</v>
      </c>
      <c r="FY312" s="169">
        <f t="shared" si="268"/>
        <v>0</v>
      </c>
      <c r="FZ312" s="169">
        <f t="shared" si="268"/>
        <v>0</v>
      </c>
      <c r="GA312" s="169">
        <f t="shared" si="268"/>
        <v>0</v>
      </c>
      <c r="GB312" s="169">
        <f t="shared" si="268"/>
        <v>0</v>
      </c>
      <c r="GC312" s="169">
        <f t="shared" si="268"/>
        <v>0</v>
      </c>
      <c r="GD312" s="169">
        <f t="shared" si="268"/>
        <v>0</v>
      </c>
      <c r="GE312" s="169">
        <f t="shared" si="274"/>
        <v>0</v>
      </c>
      <c r="GF312" s="169">
        <f t="shared" si="274"/>
        <v>0</v>
      </c>
      <c r="GG312" s="169">
        <f t="shared" si="274"/>
        <v>0</v>
      </c>
      <c r="GH312" s="169">
        <f t="shared" si="274"/>
        <v>0</v>
      </c>
      <c r="GI312" s="169">
        <f t="shared" si="274"/>
        <v>0</v>
      </c>
      <c r="GJ312" s="169">
        <f t="shared" si="274"/>
        <v>0</v>
      </c>
      <c r="GK312" s="169">
        <f t="shared" si="274"/>
        <v>0</v>
      </c>
      <c r="GL312" s="169">
        <f t="shared" si="274"/>
        <v>0</v>
      </c>
    </row>
    <row r="313" spans="1:194" s="169" customFormat="1" ht="15" hidden="1">
      <c r="A313" s="499"/>
      <c r="B313" s="499"/>
      <c r="D313" s="678"/>
      <c r="E313" s="450"/>
      <c r="F313" s="450"/>
      <c r="G313" s="450"/>
      <c r="H313" s="500"/>
      <c r="I313" s="452"/>
      <c r="J313" s="453"/>
      <c r="K313" s="453"/>
      <c r="L313" s="450"/>
      <c r="M313" s="450"/>
      <c r="N313" s="454"/>
      <c r="O313" s="455">
        <f t="shared" si="281"/>
        <v>0</v>
      </c>
      <c r="P313" s="456"/>
      <c r="Q313" s="457">
        <f t="shared" si="282"/>
        <v>0</v>
      </c>
      <c r="R313" s="457">
        <f t="shared" si="283"/>
        <v>0</v>
      </c>
      <c r="S313" s="458" t="e">
        <f>#REF!</f>
        <v>#REF!</v>
      </c>
      <c r="T313" s="458">
        <v>372</v>
      </c>
      <c r="U313" s="458" t="e">
        <f t="shared" si="284"/>
        <v>#REF!</v>
      </c>
      <c r="V313" s="459"/>
      <c r="W313" s="459"/>
      <c r="X313" s="460">
        <f t="shared" si="285"/>
        <v>0</v>
      </c>
      <c r="Y313" s="461">
        <f t="shared" si="288"/>
        <v>0</v>
      </c>
      <c r="Z313" s="510"/>
      <c r="AA313" s="463"/>
      <c r="AB313" s="464"/>
      <c r="AC313" s="464"/>
      <c r="AD313" s="464"/>
      <c r="AE313" s="465"/>
      <c r="AF313" s="466">
        <f t="shared" si="289"/>
        <v>0</v>
      </c>
      <c r="AG313" s="488"/>
      <c r="AH313" s="469"/>
      <c r="AI313" s="469"/>
      <c r="AJ313" s="469"/>
      <c r="AK313" s="469"/>
      <c r="AL313" s="469"/>
      <c r="AM313" s="469"/>
      <c r="AN313" s="469"/>
      <c r="AO313" s="471">
        <f t="shared" si="290"/>
        <v>0</v>
      </c>
      <c r="AP313" s="497"/>
      <c r="AQ313" s="496"/>
      <c r="AR313" s="496"/>
      <c r="AS313" s="496"/>
      <c r="AT313" s="514"/>
      <c r="AU313" s="469"/>
      <c r="AV313" s="469"/>
      <c r="AW313" s="475"/>
      <c r="AX313" s="471">
        <f t="shared" si="291"/>
        <v>0</v>
      </c>
      <c r="AY313" s="497"/>
      <c r="AZ313" s="469"/>
      <c r="BA313" s="469"/>
      <c r="BB313" s="478"/>
      <c r="BC313" s="469"/>
      <c r="BD313" s="469"/>
      <c r="BE313" s="469"/>
      <c r="BF313" s="475"/>
      <c r="BG313" s="479">
        <f t="shared" si="269"/>
        <v>0</v>
      </c>
      <c r="BH313" s="480"/>
      <c r="BI313" s="481"/>
      <c r="BJ313" s="481"/>
      <c r="BK313" s="481"/>
      <c r="BL313" s="482"/>
      <c r="BM313" s="481"/>
      <c r="BN313" s="481"/>
      <c r="BO313" s="483"/>
      <c r="BP313" s="482">
        <f t="shared" si="251"/>
        <v>0</v>
      </c>
      <c r="BQ313" s="479">
        <f t="shared" si="270"/>
        <v>0</v>
      </c>
      <c r="BR313" s="480"/>
      <c r="BS313" s="481"/>
      <c r="BT313" s="481"/>
      <c r="BU313" s="481"/>
      <c r="BV313" s="482" t="str">
        <f t="shared" si="263"/>
        <v/>
      </c>
      <c r="BW313" s="481"/>
      <c r="BX313" s="481"/>
      <c r="BY313" s="483"/>
      <c r="BZ313" s="482">
        <f t="shared" si="275"/>
        <v>0</v>
      </c>
      <c r="CA313" s="479">
        <f t="shared" si="292"/>
        <v>0</v>
      </c>
      <c r="CB313" s="638"/>
      <c r="CC313" s="469"/>
      <c r="CD313" s="469"/>
      <c r="CE313" s="469"/>
      <c r="CF313" s="469"/>
      <c r="CG313" s="481"/>
      <c r="CH313" s="481"/>
      <c r="CI313" s="469"/>
      <c r="CJ313" s="485">
        <f t="shared" si="293"/>
        <v>0</v>
      </c>
      <c r="CK313" s="486">
        <f t="shared" si="286"/>
        <v>0</v>
      </c>
      <c r="CL313" s="479">
        <f t="shared" si="294"/>
        <v>0</v>
      </c>
      <c r="CM313" s="487"/>
      <c r="CN313" s="469"/>
      <c r="CO313" s="469"/>
      <c r="CP313" s="469"/>
      <c r="CQ313" s="469"/>
      <c r="CR313" s="469"/>
      <c r="CS313" s="485">
        <f t="shared" si="295"/>
        <v>0</v>
      </c>
      <c r="CT313" s="488"/>
      <c r="CU313" s="469"/>
      <c r="CV313" s="469"/>
      <c r="CW313" s="469"/>
      <c r="CX313" s="489"/>
      <c r="CY313" s="490"/>
      <c r="CZ313" s="491">
        <f t="shared" si="296"/>
        <v>0</v>
      </c>
      <c r="DA313" s="491">
        <f t="shared" si="276"/>
        <v>0</v>
      </c>
      <c r="DB313" s="491">
        <f t="shared" si="248"/>
        <v>0</v>
      </c>
      <c r="DC313" s="493">
        <f t="shared" si="277"/>
        <v>0</v>
      </c>
      <c r="DD313" s="494">
        <f t="shared" si="266"/>
        <v>0</v>
      </c>
      <c r="DE313" s="494">
        <f t="shared" si="265"/>
        <v>0</v>
      </c>
      <c r="DF313" s="494">
        <f t="shared" si="258"/>
        <v>0</v>
      </c>
      <c r="DG313" s="494">
        <f t="shared" si="278"/>
        <v>0</v>
      </c>
      <c r="DH313" s="494">
        <f t="shared" si="279"/>
        <v>0</v>
      </c>
      <c r="DI313" s="494">
        <f t="shared" si="259"/>
        <v>0</v>
      </c>
      <c r="DJ313" s="494">
        <f t="shared" si="280"/>
        <v>0</v>
      </c>
      <c r="DK313" s="494">
        <f t="shared" si="287"/>
        <v>0</v>
      </c>
      <c r="DL313" s="479">
        <f t="shared" si="271"/>
        <v>0</v>
      </c>
      <c r="DQ313" s="169">
        <f t="shared" si="264"/>
        <v>0</v>
      </c>
      <c r="DR313" s="169">
        <f t="shared" si="264"/>
        <v>0</v>
      </c>
      <c r="DS313" s="169">
        <f t="shared" si="264"/>
        <v>0</v>
      </c>
      <c r="DT313" s="169">
        <f t="shared" si="264"/>
        <v>0</v>
      </c>
      <c r="DU313" s="169">
        <f t="shared" si="264"/>
        <v>0</v>
      </c>
      <c r="DV313" s="169">
        <f t="shared" si="264"/>
        <v>0</v>
      </c>
      <c r="DW313" s="169">
        <f t="shared" si="264"/>
        <v>0</v>
      </c>
      <c r="DX313" s="169">
        <f t="shared" si="264"/>
        <v>0</v>
      </c>
      <c r="DY313" s="169">
        <f t="shared" si="264"/>
        <v>0</v>
      </c>
      <c r="DZ313" s="169">
        <f t="shared" si="264"/>
        <v>0</v>
      </c>
      <c r="EA313" s="169">
        <f t="shared" si="264"/>
        <v>0</v>
      </c>
      <c r="EB313" s="169">
        <f t="shared" si="264"/>
        <v>0</v>
      </c>
      <c r="EC313" s="169">
        <f t="shared" si="264"/>
        <v>0</v>
      </c>
      <c r="ED313" s="169">
        <f t="shared" si="264"/>
        <v>0</v>
      </c>
      <c r="EE313" s="169">
        <f t="shared" si="264"/>
        <v>0</v>
      </c>
      <c r="EF313" s="169">
        <f>IF($I313=EF$3,$X313,0)</f>
        <v>0</v>
      </c>
      <c r="EG313" s="169">
        <f t="shared" si="272"/>
        <v>0</v>
      </c>
      <c r="EH313" s="169">
        <f t="shared" si="272"/>
        <v>0</v>
      </c>
      <c r="EI313" s="169">
        <f t="shared" si="272"/>
        <v>0</v>
      </c>
      <c r="EJ313" s="169">
        <f t="shared" si="272"/>
        <v>0</v>
      </c>
      <c r="EK313" s="169">
        <f t="shared" si="272"/>
        <v>0</v>
      </c>
      <c r="EL313" s="169">
        <f t="shared" si="272"/>
        <v>0</v>
      </c>
      <c r="EM313" s="169">
        <f t="shared" si="272"/>
        <v>0</v>
      </c>
      <c r="EN313" s="169">
        <f t="shared" si="272"/>
        <v>0</v>
      </c>
      <c r="EP313" s="169">
        <f t="shared" si="267"/>
        <v>0</v>
      </c>
      <c r="EQ313" s="169">
        <f t="shared" si="267"/>
        <v>0</v>
      </c>
      <c r="ER313" s="169">
        <f t="shared" si="267"/>
        <v>0</v>
      </c>
      <c r="ES313" s="169">
        <f t="shared" si="267"/>
        <v>0</v>
      </c>
      <c r="ET313" s="169">
        <f t="shared" si="267"/>
        <v>0</v>
      </c>
      <c r="EU313" s="169">
        <f t="shared" si="267"/>
        <v>0</v>
      </c>
      <c r="EV313" s="169">
        <f t="shared" si="267"/>
        <v>0</v>
      </c>
      <c r="EW313" s="169">
        <f t="shared" si="267"/>
        <v>0</v>
      </c>
      <c r="EX313" s="169">
        <f t="shared" si="267"/>
        <v>0</v>
      </c>
      <c r="EY313" s="169">
        <f t="shared" si="267"/>
        <v>0</v>
      </c>
      <c r="EZ313" s="169">
        <f t="shared" si="267"/>
        <v>0</v>
      </c>
      <c r="FA313" s="169">
        <f t="shared" si="267"/>
        <v>0</v>
      </c>
      <c r="FB313" s="169">
        <f t="shared" si="267"/>
        <v>0</v>
      </c>
      <c r="FC313" s="169">
        <f t="shared" si="267"/>
        <v>0</v>
      </c>
      <c r="FD313" s="169">
        <f t="shared" si="267"/>
        <v>0</v>
      </c>
      <c r="FE313" s="169">
        <f t="shared" si="267"/>
        <v>0</v>
      </c>
      <c r="FF313" s="169">
        <f t="shared" si="273"/>
        <v>0</v>
      </c>
      <c r="FG313" s="169">
        <f t="shared" si="273"/>
        <v>0</v>
      </c>
      <c r="FH313" s="169">
        <f t="shared" si="273"/>
        <v>0</v>
      </c>
      <c r="FI313" s="169">
        <f t="shared" si="273"/>
        <v>0</v>
      </c>
      <c r="FJ313" s="169">
        <f t="shared" si="273"/>
        <v>0</v>
      </c>
      <c r="FK313" s="169">
        <f t="shared" si="273"/>
        <v>0</v>
      </c>
      <c r="FL313" s="169">
        <f t="shared" si="273"/>
        <v>0</v>
      </c>
      <c r="FM313" s="169">
        <f t="shared" si="273"/>
        <v>0</v>
      </c>
      <c r="FO313" s="169">
        <f t="shared" si="268"/>
        <v>0</v>
      </c>
      <c r="FP313" s="169">
        <f t="shared" si="268"/>
        <v>0</v>
      </c>
      <c r="FQ313" s="169">
        <f t="shared" si="268"/>
        <v>0</v>
      </c>
      <c r="FR313" s="169">
        <f t="shared" si="268"/>
        <v>0</v>
      </c>
      <c r="FS313" s="169">
        <f t="shared" si="268"/>
        <v>0</v>
      </c>
      <c r="FT313" s="169">
        <f t="shared" si="268"/>
        <v>0</v>
      </c>
      <c r="FU313" s="169">
        <f t="shared" si="268"/>
        <v>0</v>
      </c>
      <c r="FV313" s="169">
        <f t="shared" si="268"/>
        <v>0</v>
      </c>
      <c r="FW313" s="169">
        <f t="shared" si="268"/>
        <v>0</v>
      </c>
      <c r="FX313" s="169">
        <f t="shared" si="268"/>
        <v>0</v>
      </c>
      <c r="FY313" s="169">
        <f t="shared" si="268"/>
        <v>0</v>
      </c>
      <c r="FZ313" s="169">
        <f t="shared" si="268"/>
        <v>0</v>
      </c>
      <c r="GA313" s="169">
        <f t="shared" si="268"/>
        <v>0</v>
      </c>
      <c r="GB313" s="169">
        <f t="shared" si="268"/>
        <v>0</v>
      </c>
      <c r="GC313" s="169">
        <f t="shared" si="268"/>
        <v>0</v>
      </c>
      <c r="GD313" s="169">
        <f t="shared" si="268"/>
        <v>0</v>
      </c>
      <c r="GE313" s="169">
        <f t="shared" si="274"/>
        <v>0</v>
      </c>
      <c r="GF313" s="169">
        <f t="shared" si="274"/>
        <v>0</v>
      </c>
      <c r="GG313" s="169">
        <f t="shared" si="274"/>
        <v>0</v>
      </c>
      <c r="GH313" s="169">
        <f t="shared" si="274"/>
        <v>0</v>
      </c>
      <c r="GI313" s="169">
        <f t="shared" si="274"/>
        <v>0</v>
      </c>
      <c r="GJ313" s="169">
        <f t="shared" si="274"/>
        <v>0</v>
      </c>
      <c r="GK313" s="169">
        <f t="shared" si="274"/>
        <v>0</v>
      </c>
      <c r="GL313" s="169">
        <f t="shared" si="274"/>
        <v>0</v>
      </c>
    </row>
    <row r="314" spans="1:194" s="169" customFormat="1" ht="15" hidden="1">
      <c r="A314" s="499"/>
      <c r="B314" s="499"/>
      <c r="D314" s="678"/>
      <c r="E314" s="450"/>
      <c r="F314" s="450"/>
      <c r="G314" s="450"/>
      <c r="H314" s="500"/>
      <c r="I314" s="452"/>
      <c r="J314" s="453"/>
      <c r="K314" s="453"/>
      <c r="L314" s="450"/>
      <c r="M314" s="450"/>
      <c r="N314" s="454"/>
      <c r="O314" s="455">
        <f t="shared" si="281"/>
        <v>0</v>
      </c>
      <c r="P314" s="456"/>
      <c r="Q314" s="457">
        <f t="shared" si="282"/>
        <v>0</v>
      </c>
      <c r="R314" s="457">
        <f t="shared" si="283"/>
        <v>0</v>
      </c>
      <c r="S314" s="458" t="e">
        <f>#REF!</f>
        <v>#REF!</v>
      </c>
      <c r="T314" s="458">
        <v>373</v>
      </c>
      <c r="U314" s="458" t="e">
        <f t="shared" si="284"/>
        <v>#REF!</v>
      </c>
      <c r="V314" s="459"/>
      <c r="W314" s="459"/>
      <c r="X314" s="460">
        <f t="shared" si="285"/>
        <v>0</v>
      </c>
      <c r="Y314" s="461">
        <f t="shared" si="288"/>
        <v>0</v>
      </c>
      <c r="Z314" s="510"/>
      <c r="AA314" s="463"/>
      <c r="AB314" s="464"/>
      <c r="AC314" s="464"/>
      <c r="AD314" s="464"/>
      <c r="AE314" s="465"/>
      <c r="AF314" s="466">
        <f t="shared" si="289"/>
        <v>0</v>
      </c>
      <c r="AG314" s="488"/>
      <c r="AH314" s="469"/>
      <c r="AI314" s="469"/>
      <c r="AJ314" s="469"/>
      <c r="AK314" s="469"/>
      <c r="AL314" s="469"/>
      <c r="AM314" s="469"/>
      <c r="AN314" s="469"/>
      <c r="AO314" s="471">
        <f t="shared" si="290"/>
        <v>0</v>
      </c>
      <c r="AP314" s="497"/>
      <c r="AQ314" s="496"/>
      <c r="AR314" s="496"/>
      <c r="AS314" s="496"/>
      <c r="AT314" s="514"/>
      <c r="AU314" s="469"/>
      <c r="AV314" s="469"/>
      <c r="AW314" s="475"/>
      <c r="AX314" s="471">
        <f t="shared" si="291"/>
        <v>0</v>
      </c>
      <c r="AY314" s="497"/>
      <c r="AZ314" s="469"/>
      <c r="BA314" s="469"/>
      <c r="BB314" s="478"/>
      <c r="BC314" s="469"/>
      <c r="BD314" s="469"/>
      <c r="BE314" s="469"/>
      <c r="BF314" s="475"/>
      <c r="BG314" s="479">
        <f t="shared" si="269"/>
        <v>0</v>
      </c>
      <c r="BH314" s="480"/>
      <c r="BI314" s="481"/>
      <c r="BJ314" s="481"/>
      <c r="BK314" s="481"/>
      <c r="BL314" s="482"/>
      <c r="BM314" s="481"/>
      <c r="BN314" s="481"/>
      <c r="BO314" s="483"/>
      <c r="BP314" s="482">
        <f t="shared" si="251"/>
        <v>0</v>
      </c>
      <c r="BQ314" s="479">
        <f t="shared" si="270"/>
        <v>0</v>
      </c>
      <c r="BR314" s="480"/>
      <c r="BS314" s="481"/>
      <c r="BT314" s="481"/>
      <c r="BU314" s="481"/>
      <c r="BV314" s="482" t="str">
        <f t="shared" si="263"/>
        <v/>
      </c>
      <c r="BW314" s="481"/>
      <c r="BX314" s="481"/>
      <c r="BY314" s="483"/>
      <c r="BZ314" s="482">
        <f t="shared" si="275"/>
        <v>0</v>
      </c>
      <c r="CA314" s="479">
        <f t="shared" si="292"/>
        <v>0</v>
      </c>
      <c r="CB314" s="638"/>
      <c r="CC314" s="469"/>
      <c r="CD314" s="469"/>
      <c r="CE314" s="469"/>
      <c r="CF314" s="469"/>
      <c r="CG314" s="481"/>
      <c r="CH314" s="481"/>
      <c r="CI314" s="469"/>
      <c r="CJ314" s="485">
        <f t="shared" si="293"/>
        <v>0</v>
      </c>
      <c r="CK314" s="486">
        <f t="shared" si="286"/>
        <v>0</v>
      </c>
      <c r="CL314" s="479">
        <f t="shared" si="294"/>
        <v>0</v>
      </c>
      <c r="CM314" s="487"/>
      <c r="CN314" s="469"/>
      <c r="CO314" s="469"/>
      <c r="CP314" s="469"/>
      <c r="CQ314" s="469"/>
      <c r="CR314" s="469"/>
      <c r="CS314" s="485">
        <f t="shared" si="295"/>
        <v>0</v>
      </c>
      <c r="CT314" s="488"/>
      <c r="CU314" s="469"/>
      <c r="CV314" s="469"/>
      <c r="CW314" s="469"/>
      <c r="CX314" s="489"/>
      <c r="CY314" s="490"/>
      <c r="CZ314" s="491">
        <f t="shared" si="296"/>
        <v>0</v>
      </c>
      <c r="DA314" s="491">
        <f t="shared" si="276"/>
        <v>0</v>
      </c>
      <c r="DB314" s="491">
        <f t="shared" si="248"/>
        <v>0</v>
      </c>
      <c r="DC314" s="493">
        <f t="shared" si="277"/>
        <v>0</v>
      </c>
      <c r="DD314" s="494">
        <f t="shared" si="266"/>
        <v>0</v>
      </c>
      <c r="DE314" s="494">
        <f t="shared" si="265"/>
        <v>0</v>
      </c>
      <c r="DF314" s="494">
        <f t="shared" si="258"/>
        <v>0</v>
      </c>
      <c r="DG314" s="494">
        <f t="shared" si="278"/>
        <v>0</v>
      </c>
      <c r="DH314" s="494">
        <f t="shared" si="279"/>
        <v>0</v>
      </c>
      <c r="DI314" s="494">
        <f t="shared" si="259"/>
        <v>0</v>
      </c>
      <c r="DJ314" s="494">
        <f t="shared" si="280"/>
        <v>0</v>
      </c>
      <c r="DK314" s="494">
        <f t="shared" si="287"/>
        <v>0</v>
      </c>
      <c r="DL314" s="479">
        <f t="shared" si="271"/>
        <v>0</v>
      </c>
      <c r="DQ314" s="169">
        <f t="shared" ref="DQ314:EF328" si="297">IF($I314=DQ$3,$X314,0)</f>
        <v>0</v>
      </c>
      <c r="DR314" s="169">
        <f t="shared" si="297"/>
        <v>0</v>
      </c>
      <c r="DS314" s="169">
        <f t="shared" si="297"/>
        <v>0</v>
      </c>
      <c r="DT314" s="169">
        <f t="shared" si="297"/>
        <v>0</v>
      </c>
      <c r="DU314" s="169">
        <f t="shared" si="297"/>
        <v>0</v>
      </c>
      <c r="DV314" s="169">
        <f t="shared" si="297"/>
        <v>0</v>
      </c>
      <c r="DW314" s="169">
        <f t="shared" si="297"/>
        <v>0</v>
      </c>
      <c r="DX314" s="169">
        <f t="shared" si="297"/>
        <v>0</v>
      </c>
      <c r="DY314" s="169">
        <f t="shared" si="297"/>
        <v>0</v>
      </c>
      <c r="DZ314" s="169">
        <f t="shared" si="297"/>
        <v>0</v>
      </c>
      <c r="EA314" s="169">
        <f t="shared" si="297"/>
        <v>0</v>
      </c>
      <c r="EB314" s="169">
        <f t="shared" si="297"/>
        <v>0</v>
      </c>
      <c r="EC314" s="169">
        <f t="shared" si="297"/>
        <v>0</v>
      </c>
      <c r="ED314" s="169">
        <f t="shared" si="297"/>
        <v>0</v>
      </c>
      <c r="EE314" s="169">
        <f t="shared" si="297"/>
        <v>0</v>
      </c>
      <c r="EF314" s="169">
        <f t="shared" si="297"/>
        <v>0</v>
      </c>
      <c r="EG314" s="169">
        <f t="shared" si="272"/>
        <v>0</v>
      </c>
      <c r="EH314" s="169">
        <f t="shared" si="272"/>
        <v>0</v>
      </c>
      <c r="EI314" s="169">
        <f t="shared" si="272"/>
        <v>0</v>
      </c>
      <c r="EJ314" s="169">
        <f t="shared" si="272"/>
        <v>0</v>
      </c>
      <c r="EK314" s="169">
        <f t="shared" si="272"/>
        <v>0</v>
      </c>
      <c r="EL314" s="169">
        <f t="shared" si="272"/>
        <v>0</v>
      </c>
      <c r="EM314" s="169">
        <f t="shared" si="272"/>
        <v>0</v>
      </c>
      <c r="EN314" s="169">
        <f t="shared" si="272"/>
        <v>0</v>
      </c>
      <c r="EP314" s="169">
        <f t="shared" si="267"/>
        <v>0</v>
      </c>
      <c r="EQ314" s="169">
        <f t="shared" si="267"/>
        <v>0</v>
      </c>
      <c r="ER314" s="169">
        <f t="shared" si="267"/>
        <v>0</v>
      </c>
      <c r="ES314" s="169">
        <f t="shared" si="267"/>
        <v>0</v>
      </c>
      <c r="ET314" s="169">
        <f t="shared" si="267"/>
        <v>0</v>
      </c>
      <c r="EU314" s="169">
        <f t="shared" si="267"/>
        <v>0</v>
      </c>
      <c r="EV314" s="169">
        <f t="shared" si="267"/>
        <v>0</v>
      </c>
      <c r="EW314" s="169">
        <f t="shared" si="267"/>
        <v>0</v>
      </c>
      <c r="EX314" s="169">
        <f t="shared" si="267"/>
        <v>0</v>
      </c>
      <c r="EY314" s="169">
        <f t="shared" si="267"/>
        <v>0</v>
      </c>
      <c r="EZ314" s="169">
        <f t="shared" si="267"/>
        <v>0</v>
      </c>
      <c r="FA314" s="169">
        <f t="shared" si="267"/>
        <v>0</v>
      </c>
      <c r="FB314" s="169">
        <f t="shared" si="267"/>
        <v>0</v>
      </c>
      <c r="FC314" s="169">
        <f t="shared" si="267"/>
        <v>0</v>
      </c>
      <c r="FD314" s="169">
        <f t="shared" si="267"/>
        <v>0</v>
      </c>
      <c r="FE314" s="169">
        <f t="shared" si="267"/>
        <v>0</v>
      </c>
      <c r="FF314" s="169">
        <f t="shared" si="273"/>
        <v>0</v>
      </c>
      <c r="FG314" s="169">
        <f t="shared" si="273"/>
        <v>0</v>
      </c>
      <c r="FH314" s="169">
        <f t="shared" si="273"/>
        <v>0</v>
      </c>
      <c r="FI314" s="169">
        <f t="shared" si="273"/>
        <v>0</v>
      </c>
      <c r="FJ314" s="169">
        <f t="shared" si="273"/>
        <v>0</v>
      </c>
      <c r="FK314" s="169">
        <f t="shared" si="273"/>
        <v>0</v>
      </c>
      <c r="FL314" s="169">
        <f t="shared" si="273"/>
        <v>0</v>
      </c>
      <c r="FM314" s="169">
        <f t="shared" si="273"/>
        <v>0</v>
      </c>
      <c r="FO314" s="169">
        <f t="shared" si="268"/>
        <v>0</v>
      </c>
      <c r="FP314" s="169">
        <f t="shared" si="268"/>
        <v>0</v>
      </c>
      <c r="FQ314" s="169">
        <f t="shared" si="268"/>
        <v>0</v>
      </c>
      <c r="FR314" s="169">
        <f t="shared" si="268"/>
        <v>0</v>
      </c>
      <c r="FS314" s="169">
        <f t="shared" si="268"/>
        <v>0</v>
      </c>
      <c r="FT314" s="169">
        <f t="shared" si="268"/>
        <v>0</v>
      </c>
      <c r="FU314" s="169">
        <f t="shared" si="268"/>
        <v>0</v>
      </c>
      <c r="FV314" s="169">
        <f t="shared" si="268"/>
        <v>0</v>
      </c>
      <c r="FW314" s="169">
        <f t="shared" si="268"/>
        <v>0</v>
      </c>
      <c r="FX314" s="169">
        <f t="shared" si="268"/>
        <v>0</v>
      </c>
      <c r="FY314" s="169">
        <f t="shared" si="268"/>
        <v>0</v>
      </c>
      <c r="FZ314" s="169">
        <f t="shared" si="268"/>
        <v>0</v>
      </c>
      <c r="GA314" s="169">
        <f t="shared" si="268"/>
        <v>0</v>
      </c>
      <c r="GB314" s="169">
        <f t="shared" si="268"/>
        <v>0</v>
      </c>
      <c r="GC314" s="169">
        <f t="shared" si="268"/>
        <v>0</v>
      </c>
      <c r="GD314" s="169">
        <f t="shared" si="268"/>
        <v>0</v>
      </c>
      <c r="GE314" s="169">
        <f t="shared" si="274"/>
        <v>0</v>
      </c>
      <c r="GF314" s="169">
        <f t="shared" si="274"/>
        <v>0</v>
      </c>
      <c r="GG314" s="169">
        <f t="shared" si="274"/>
        <v>0</v>
      </c>
      <c r="GH314" s="169">
        <f t="shared" si="274"/>
        <v>0</v>
      </c>
      <c r="GI314" s="169">
        <f t="shared" si="274"/>
        <v>0</v>
      </c>
      <c r="GJ314" s="169">
        <f t="shared" si="274"/>
        <v>0</v>
      </c>
      <c r="GK314" s="169">
        <f t="shared" si="274"/>
        <v>0</v>
      </c>
      <c r="GL314" s="169">
        <f t="shared" si="274"/>
        <v>0</v>
      </c>
    </row>
    <row r="315" spans="1:194" s="169" customFormat="1" ht="15" hidden="1">
      <c r="A315" s="499"/>
      <c r="B315" s="499"/>
      <c r="D315" s="678"/>
      <c r="E315" s="450"/>
      <c r="F315" s="450"/>
      <c r="G315" s="450"/>
      <c r="H315" s="500"/>
      <c r="I315" s="452"/>
      <c r="J315" s="453"/>
      <c r="K315" s="453"/>
      <c r="L315" s="450"/>
      <c r="M315" s="450"/>
      <c r="N315" s="454"/>
      <c r="O315" s="455">
        <f t="shared" si="281"/>
        <v>0</v>
      </c>
      <c r="P315" s="456"/>
      <c r="Q315" s="457">
        <f t="shared" si="282"/>
        <v>0</v>
      </c>
      <c r="R315" s="457">
        <f t="shared" si="283"/>
        <v>0</v>
      </c>
      <c r="S315" s="458" t="e">
        <f>#REF!</f>
        <v>#REF!</v>
      </c>
      <c r="T315" s="458">
        <v>374</v>
      </c>
      <c r="U315" s="458" t="e">
        <f t="shared" si="284"/>
        <v>#REF!</v>
      </c>
      <c r="V315" s="459"/>
      <c r="W315" s="459"/>
      <c r="X315" s="460">
        <f t="shared" si="285"/>
        <v>0</v>
      </c>
      <c r="Y315" s="461">
        <f t="shared" si="288"/>
        <v>0</v>
      </c>
      <c r="Z315" s="510"/>
      <c r="AA315" s="463"/>
      <c r="AB315" s="464"/>
      <c r="AC315" s="464"/>
      <c r="AD315" s="464"/>
      <c r="AE315" s="465"/>
      <c r="AF315" s="466">
        <f t="shared" si="289"/>
        <v>0</v>
      </c>
      <c r="AG315" s="488"/>
      <c r="AH315" s="469"/>
      <c r="AI315" s="469"/>
      <c r="AJ315" s="469"/>
      <c r="AK315" s="469"/>
      <c r="AL315" s="469"/>
      <c r="AM315" s="469"/>
      <c r="AN315" s="469"/>
      <c r="AO315" s="471">
        <f t="shared" si="290"/>
        <v>0</v>
      </c>
      <c r="AP315" s="497"/>
      <c r="AQ315" s="496"/>
      <c r="AR315" s="496"/>
      <c r="AS315" s="496"/>
      <c r="AT315" s="514"/>
      <c r="AU315" s="469"/>
      <c r="AV315" s="469"/>
      <c r="AW315" s="475"/>
      <c r="AX315" s="471">
        <f t="shared" si="291"/>
        <v>0</v>
      </c>
      <c r="AY315" s="497"/>
      <c r="AZ315" s="469"/>
      <c r="BA315" s="469"/>
      <c r="BB315" s="478"/>
      <c r="BC315" s="469"/>
      <c r="BD315" s="469"/>
      <c r="BE315" s="469"/>
      <c r="BF315" s="475"/>
      <c r="BG315" s="479">
        <f t="shared" si="269"/>
        <v>0</v>
      </c>
      <c r="BH315" s="480"/>
      <c r="BI315" s="481"/>
      <c r="BJ315" s="481"/>
      <c r="BK315" s="481"/>
      <c r="BL315" s="482"/>
      <c r="BM315" s="481"/>
      <c r="BN315" s="481"/>
      <c r="BO315" s="483"/>
      <c r="BP315" s="482">
        <f t="shared" si="251"/>
        <v>0</v>
      </c>
      <c r="BQ315" s="479">
        <f t="shared" si="270"/>
        <v>0</v>
      </c>
      <c r="BR315" s="480"/>
      <c r="BS315" s="481"/>
      <c r="BT315" s="481"/>
      <c r="BU315" s="481"/>
      <c r="BV315" s="482" t="str">
        <f t="shared" si="263"/>
        <v/>
      </c>
      <c r="BW315" s="481"/>
      <c r="BX315" s="481"/>
      <c r="BY315" s="483"/>
      <c r="BZ315" s="482">
        <f t="shared" si="275"/>
        <v>0</v>
      </c>
      <c r="CA315" s="479">
        <f t="shared" si="292"/>
        <v>0</v>
      </c>
      <c r="CB315" s="638"/>
      <c r="CC315" s="469"/>
      <c r="CD315" s="469"/>
      <c r="CE315" s="469"/>
      <c r="CF315" s="469"/>
      <c r="CG315" s="481"/>
      <c r="CH315" s="481"/>
      <c r="CI315" s="469"/>
      <c r="CJ315" s="485">
        <f t="shared" si="293"/>
        <v>0</v>
      </c>
      <c r="CK315" s="486">
        <f t="shared" si="286"/>
        <v>0</v>
      </c>
      <c r="CL315" s="479">
        <f t="shared" si="294"/>
        <v>0</v>
      </c>
      <c r="CM315" s="487"/>
      <c r="CN315" s="469"/>
      <c r="CO315" s="469"/>
      <c r="CP315" s="469"/>
      <c r="CQ315" s="469"/>
      <c r="CR315" s="469"/>
      <c r="CS315" s="485">
        <f t="shared" si="295"/>
        <v>0</v>
      </c>
      <c r="CT315" s="488"/>
      <c r="CU315" s="469"/>
      <c r="CV315" s="469"/>
      <c r="CW315" s="469"/>
      <c r="CX315" s="489"/>
      <c r="CY315" s="490"/>
      <c r="CZ315" s="491">
        <f t="shared" si="296"/>
        <v>0</v>
      </c>
      <c r="DA315" s="491">
        <f t="shared" si="276"/>
        <v>0</v>
      </c>
      <c r="DB315" s="491">
        <f t="shared" si="248"/>
        <v>0</v>
      </c>
      <c r="DC315" s="493">
        <f t="shared" si="277"/>
        <v>0</v>
      </c>
      <c r="DD315" s="494">
        <f t="shared" si="266"/>
        <v>0</v>
      </c>
      <c r="DE315" s="494">
        <f t="shared" si="265"/>
        <v>0</v>
      </c>
      <c r="DF315" s="494">
        <f t="shared" si="258"/>
        <v>0</v>
      </c>
      <c r="DG315" s="494">
        <f t="shared" si="278"/>
        <v>0</v>
      </c>
      <c r="DH315" s="494">
        <f t="shared" si="279"/>
        <v>0</v>
      </c>
      <c r="DI315" s="494">
        <f t="shared" si="259"/>
        <v>0</v>
      </c>
      <c r="DJ315" s="494">
        <f t="shared" si="280"/>
        <v>0</v>
      </c>
      <c r="DK315" s="494">
        <f t="shared" si="287"/>
        <v>0</v>
      </c>
      <c r="DL315" s="479">
        <f t="shared" si="271"/>
        <v>0</v>
      </c>
      <c r="DQ315" s="169">
        <f t="shared" si="297"/>
        <v>0</v>
      </c>
      <c r="DR315" s="169">
        <f t="shared" si="297"/>
        <v>0</v>
      </c>
      <c r="DS315" s="169">
        <f t="shared" si="297"/>
        <v>0</v>
      </c>
      <c r="DT315" s="169">
        <f t="shared" si="297"/>
        <v>0</v>
      </c>
      <c r="DU315" s="169">
        <f t="shared" si="297"/>
        <v>0</v>
      </c>
      <c r="DV315" s="169">
        <f t="shared" si="297"/>
        <v>0</v>
      </c>
      <c r="DW315" s="169">
        <f t="shared" si="297"/>
        <v>0</v>
      </c>
      <c r="DX315" s="169">
        <f t="shared" si="297"/>
        <v>0</v>
      </c>
      <c r="DY315" s="169">
        <f t="shared" si="297"/>
        <v>0</v>
      </c>
      <c r="DZ315" s="169">
        <f t="shared" si="297"/>
        <v>0</v>
      </c>
      <c r="EA315" s="169">
        <f t="shared" si="297"/>
        <v>0</v>
      </c>
      <c r="EB315" s="169">
        <f t="shared" si="297"/>
        <v>0</v>
      </c>
      <c r="EC315" s="169">
        <f t="shared" si="297"/>
        <v>0</v>
      </c>
      <c r="ED315" s="169">
        <f t="shared" si="297"/>
        <v>0</v>
      </c>
      <c r="EE315" s="169">
        <f t="shared" si="297"/>
        <v>0</v>
      </c>
      <c r="EF315" s="169">
        <f t="shared" si="297"/>
        <v>0</v>
      </c>
      <c r="EG315" s="169">
        <f t="shared" si="272"/>
        <v>0</v>
      </c>
      <c r="EH315" s="169">
        <f t="shared" si="272"/>
        <v>0</v>
      </c>
      <c r="EI315" s="169">
        <f t="shared" si="272"/>
        <v>0</v>
      </c>
      <c r="EJ315" s="169">
        <f t="shared" si="272"/>
        <v>0</v>
      </c>
      <c r="EK315" s="169">
        <f t="shared" si="272"/>
        <v>0</v>
      </c>
      <c r="EL315" s="169">
        <f t="shared" si="272"/>
        <v>0</v>
      </c>
      <c r="EM315" s="169">
        <f t="shared" si="272"/>
        <v>0</v>
      </c>
      <c r="EN315" s="169">
        <f t="shared" si="272"/>
        <v>0</v>
      </c>
      <c r="EP315" s="169">
        <f t="shared" si="267"/>
        <v>0</v>
      </c>
      <c r="EQ315" s="169">
        <f t="shared" si="267"/>
        <v>0</v>
      </c>
      <c r="ER315" s="169">
        <f t="shared" si="267"/>
        <v>0</v>
      </c>
      <c r="ES315" s="169">
        <f t="shared" si="267"/>
        <v>0</v>
      </c>
      <c r="ET315" s="169">
        <f t="shared" si="267"/>
        <v>0</v>
      </c>
      <c r="EU315" s="169">
        <f t="shared" si="267"/>
        <v>0</v>
      </c>
      <c r="EV315" s="169">
        <f t="shared" si="267"/>
        <v>0</v>
      </c>
      <c r="EW315" s="169">
        <f t="shared" si="267"/>
        <v>0</v>
      </c>
      <c r="EX315" s="169">
        <f t="shared" si="267"/>
        <v>0</v>
      </c>
      <c r="EY315" s="169">
        <f t="shared" si="267"/>
        <v>0</v>
      </c>
      <c r="EZ315" s="169">
        <f t="shared" si="267"/>
        <v>0</v>
      </c>
      <c r="FA315" s="169">
        <f t="shared" si="267"/>
        <v>0</v>
      </c>
      <c r="FB315" s="169">
        <f t="shared" si="267"/>
        <v>0</v>
      </c>
      <c r="FC315" s="169">
        <f t="shared" si="267"/>
        <v>0</v>
      </c>
      <c r="FD315" s="169">
        <f t="shared" si="267"/>
        <v>0</v>
      </c>
      <c r="FE315" s="169">
        <f>IF($I315=FE$3,$Y315,0)</f>
        <v>0</v>
      </c>
      <c r="FF315" s="169">
        <f t="shared" si="273"/>
        <v>0</v>
      </c>
      <c r="FG315" s="169">
        <f t="shared" si="273"/>
        <v>0</v>
      </c>
      <c r="FH315" s="169">
        <f t="shared" si="273"/>
        <v>0</v>
      </c>
      <c r="FI315" s="169">
        <f t="shared" si="273"/>
        <v>0</v>
      </c>
      <c r="FJ315" s="169">
        <f t="shared" si="273"/>
        <v>0</v>
      </c>
      <c r="FK315" s="169">
        <f t="shared" si="273"/>
        <v>0</v>
      </c>
      <c r="FL315" s="169">
        <f t="shared" si="273"/>
        <v>0</v>
      </c>
      <c r="FM315" s="169">
        <f t="shared" si="273"/>
        <v>0</v>
      </c>
      <c r="FO315" s="169">
        <f t="shared" si="268"/>
        <v>0</v>
      </c>
      <c r="FP315" s="169">
        <f t="shared" si="268"/>
        <v>0</v>
      </c>
      <c r="FQ315" s="169">
        <f t="shared" si="268"/>
        <v>0</v>
      </c>
      <c r="FR315" s="169">
        <f t="shared" si="268"/>
        <v>0</v>
      </c>
      <c r="FS315" s="169">
        <f t="shared" si="268"/>
        <v>0</v>
      </c>
      <c r="FT315" s="169">
        <f t="shared" si="268"/>
        <v>0</v>
      </c>
      <c r="FU315" s="169">
        <f t="shared" si="268"/>
        <v>0</v>
      </c>
      <c r="FV315" s="169">
        <f t="shared" si="268"/>
        <v>0</v>
      </c>
      <c r="FW315" s="169">
        <f t="shared" si="268"/>
        <v>0</v>
      </c>
      <c r="FX315" s="169">
        <f t="shared" si="268"/>
        <v>0</v>
      </c>
      <c r="FY315" s="169">
        <f t="shared" si="268"/>
        <v>0</v>
      </c>
      <c r="FZ315" s="169">
        <f t="shared" si="268"/>
        <v>0</v>
      </c>
      <c r="GA315" s="169">
        <f t="shared" si="268"/>
        <v>0</v>
      </c>
      <c r="GB315" s="169">
        <f t="shared" si="268"/>
        <v>0</v>
      </c>
      <c r="GC315" s="169">
        <f t="shared" si="268"/>
        <v>0</v>
      </c>
      <c r="GD315" s="169">
        <f>IF($I315=GD$3,$L315,0)</f>
        <v>0</v>
      </c>
      <c r="GE315" s="169">
        <f t="shared" si="274"/>
        <v>0</v>
      </c>
      <c r="GF315" s="169">
        <f t="shared" si="274"/>
        <v>0</v>
      </c>
      <c r="GG315" s="169">
        <f t="shared" si="274"/>
        <v>0</v>
      </c>
      <c r="GH315" s="169">
        <f t="shared" si="274"/>
        <v>0</v>
      </c>
      <c r="GI315" s="169">
        <f t="shared" si="274"/>
        <v>0</v>
      </c>
      <c r="GJ315" s="169">
        <f t="shared" si="274"/>
        <v>0</v>
      </c>
      <c r="GK315" s="169">
        <f t="shared" si="274"/>
        <v>0</v>
      </c>
      <c r="GL315" s="169">
        <f t="shared" si="274"/>
        <v>0</v>
      </c>
    </row>
    <row r="316" spans="1:194" s="169" customFormat="1" ht="15" hidden="1">
      <c r="A316" s="499"/>
      <c r="B316" s="499"/>
      <c r="D316" s="678"/>
      <c r="E316" s="450"/>
      <c r="F316" s="450"/>
      <c r="G316" s="450"/>
      <c r="H316" s="500"/>
      <c r="I316" s="452"/>
      <c r="J316" s="453"/>
      <c r="K316" s="453"/>
      <c r="L316" s="450"/>
      <c r="M316" s="450"/>
      <c r="N316" s="454"/>
      <c r="O316" s="455">
        <f t="shared" si="281"/>
        <v>0</v>
      </c>
      <c r="P316" s="456"/>
      <c r="Q316" s="457">
        <f t="shared" si="282"/>
        <v>0</v>
      </c>
      <c r="R316" s="457">
        <f t="shared" si="283"/>
        <v>0</v>
      </c>
      <c r="S316" s="458" t="e">
        <f>#REF!</f>
        <v>#REF!</v>
      </c>
      <c r="T316" s="458">
        <v>375</v>
      </c>
      <c r="U316" s="458" t="e">
        <f t="shared" si="284"/>
        <v>#REF!</v>
      </c>
      <c r="V316" s="459"/>
      <c r="W316" s="459"/>
      <c r="X316" s="460">
        <f t="shared" si="285"/>
        <v>0</v>
      </c>
      <c r="Y316" s="461">
        <f t="shared" si="288"/>
        <v>0</v>
      </c>
      <c r="Z316" s="510"/>
      <c r="AA316" s="463"/>
      <c r="AB316" s="464"/>
      <c r="AC316" s="464"/>
      <c r="AD316" s="464"/>
      <c r="AE316" s="465"/>
      <c r="AF316" s="466">
        <f t="shared" si="289"/>
        <v>0</v>
      </c>
      <c r="AG316" s="488"/>
      <c r="AH316" s="469"/>
      <c r="AI316" s="469"/>
      <c r="AJ316" s="469"/>
      <c r="AK316" s="469"/>
      <c r="AL316" s="469"/>
      <c r="AM316" s="469"/>
      <c r="AN316" s="469"/>
      <c r="AO316" s="471">
        <f t="shared" si="290"/>
        <v>0</v>
      </c>
      <c r="AP316" s="497"/>
      <c r="AQ316" s="496"/>
      <c r="AR316" s="496"/>
      <c r="AS316" s="496"/>
      <c r="AT316" s="514"/>
      <c r="AU316" s="469"/>
      <c r="AV316" s="469"/>
      <c r="AW316" s="475"/>
      <c r="AX316" s="471">
        <f t="shared" si="291"/>
        <v>0</v>
      </c>
      <c r="AY316" s="497"/>
      <c r="AZ316" s="469"/>
      <c r="BA316" s="469"/>
      <c r="BB316" s="478"/>
      <c r="BC316" s="469"/>
      <c r="BD316" s="469"/>
      <c r="BE316" s="469"/>
      <c r="BF316" s="475"/>
      <c r="BG316" s="479">
        <f t="shared" si="269"/>
        <v>0</v>
      </c>
      <c r="BH316" s="480"/>
      <c r="BI316" s="481"/>
      <c r="BJ316" s="481"/>
      <c r="BK316" s="481"/>
      <c r="BL316" s="482"/>
      <c r="BM316" s="481"/>
      <c r="BN316" s="481"/>
      <c r="BO316" s="483"/>
      <c r="BP316" s="482">
        <f t="shared" si="251"/>
        <v>0</v>
      </c>
      <c r="BQ316" s="479">
        <f t="shared" si="270"/>
        <v>0</v>
      </c>
      <c r="BR316" s="480"/>
      <c r="BS316" s="481"/>
      <c r="BT316" s="481"/>
      <c r="BU316" s="481"/>
      <c r="BV316" s="482" t="str">
        <f t="shared" si="263"/>
        <v/>
      </c>
      <c r="BW316" s="481"/>
      <c r="BX316" s="481"/>
      <c r="BY316" s="483"/>
      <c r="BZ316" s="482">
        <f t="shared" si="275"/>
        <v>0</v>
      </c>
      <c r="CA316" s="479">
        <f t="shared" si="292"/>
        <v>0</v>
      </c>
      <c r="CB316" s="638"/>
      <c r="CC316" s="469"/>
      <c r="CD316" s="469"/>
      <c r="CE316" s="469"/>
      <c r="CF316" s="469"/>
      <c r="CG316" s="481"/>
      <c r="CH316" s="481"/>
      <c r="CI316" s="469"/>
      <c r="CJ316" s="485">
        <f t="shared" si="293"/>
        <v>0</v>
      </c>
      <c r="CK316" s="486">
        <f t="shared" si="286"/>
        <v>0</v>
      </c>
      <c r="CL316" s="479">
        <f t="shared" si="294"/>
        <v>0</v>
      </c>
      <c r="CM316" s="487"/>
      <c r="CN316" s="469"/>
      <c r="CO316" s="469"/>
      <c r="CP316" s="469"/>
      <c r="CQ316" s="469"/>
      <c r="CR316" s="469"/>
      <c r="CS316" s="485">
        <f t="shared" si="295"/>
        <v>0</v>
      </c>
      <c r="CT316" s="488"/>
      <c r="CU316" s="469"/>
      <c r="CV316" s="469"/>
      <c r="CW316" s="469"/>
      <c r="CX316" s="489"/>
      <c r="CY316" s="490"/>
      <c r="CZ316" s="491">
        <f t="shared" si="296"/>
        <v>0</v>
      </c>
      <c r="DA316" s="491">
        <f t="shared" si="276"/>
        <v>0</v>
      </c>
      <c r="DB316" s="491">
        <f t="shared" si="248"/>
        <v>0</v>
      </c>
      <c r="DC316" s="493">
        <f t="shared" si="277"/>
        <v>0</v>
      </c>
      <c r="DD316" s="494">
        <f t="shared" si="266"/>
        <v>0</v>
      </c>
      <c r="DE316" s="494">
        <f t="shared" si="265"/>
        <v>0</v>
      </c>
      <c r="DF316" s="494">
        <f t="shared" si="258"/>
        <v>0</v>
      </c>
      <c r="DG316" s="494">
        <f t="shared" si="278"/>
        <v>0</v>
      </c>
      <c r="DH316" s="494">
        <f t="shared" si="279"/>
        <v>0</v>
      </c>
      <c r="DI316" s="494">
        <f t="shared" si="259"/>
        <v>0</v>
      </c>
      <c r="DJ316" s="494">
        <f t="shared" si="280"/>
        <v>0</v>
      </c>
      <c r="DK316" s="494">
        <f t="shared" si="287"/>
        <v>0</v>
      </c>
      <c r="DL316" s="479">
        <f t="shared" si="271"/>
        <v>0</v>
      </c>
      <c r="DQ316" s="169">
        <f t="shared" si="297"/>
        <v>0</v>
      </c>
      <c r="DR316" s="169">
        <f t="shared" si="297"/>
        <v>0</v>
      </c>
      <c r="DS316" s="169">
        <f t="shared" si="297"/>
        <v>0</v>
      </c>
      <c r="DT316" s="169">
        <f t="shared" si="297"/>
        <v>0</v>
      </c>
      <c r="DU316" s="169">
        <f t="shared" si="297"/>
        <v>0</v>
      </c>
      <c r="DV316" s="169">
        <f t="shared" si="297"/>
        <v>0</v>
      </c>
      <c r="DW316" s="169">
        <f t="shared" si="297"/>
        <v>0</v>
      </c>
      <c r="DX316" s="169">
        <f t="shared" si="297"/>
        <v>0</v>
      </c>
      <c r="DY316" s="169">
        <f t="shared" si="297"/>
        <v>0</v>
      </c>
      <c r="DZ316" s="169">
        <f t="shared" si="297"/>
        <v>0</v>
      </c>
      <c r="EA316" s="169">
        <f t="shared" si="297"/>
        <v>0</v>
      </c>
      <c r="EB316" s="169">
        <f t="shared" si="297"/>
        <v>0</v>
      </c>
      <c r="EC316" s="169">
        <f t="shared" si="297"/>
        <v>0</v>
      </c>
      <c r="ED316" s="169">
        <f t="shared" si="297"/>
        <v>0</v>
      </c>
      <c r="EE316" s="169">
        <f t="shared" si="297"/>
        <v>0</v>
      </c>
      <c r="EF316" s="169">
        <f t="shared" si="297"/>
        <v>0</v>
      </c>
      <c r="EG316" s="169">
        <f t="shared" si="272"/>
        <v>0</v>
      </c>
      <c r="EH316" s="169">
        <f t="shared" si="272"/>
        <v>0</v>
      </c>
      <c r="EI316" s="169">
        <f t="shared" si="272"/>
        <v>0</v>
      </c>
      <c r="EJ316" s="169">
        <f t="shared" si="272"/>
        <v>0</v>
      </c>
      <c r="EK316" s="169">
        <f t="shared" si="272"/>
        <v>0</v>
      </c>
      <c r="EL316" s="169">
        <f t="shared" si="272"/>
        <v>0</v>
      </c>
      <c r="EM316" s="169">
        <f t="shared" si="272"/>
        <v>0</v>
      </c>
      <c r="EN316" s="169">
        <f t="shared" si="272"/>
        <v>0</v>
      </c>
      <c r="EP316" s="169">
        <f t="shared" ref="EP316:FE328" si="298">IF($I316=EP$3,$Y316,0)</f>
        <v>0</v>
      </c>
      <c r="EQ316" s="169">
        <f t="shared" si="298"/>
        <v>0</v>
      </c>
      <c r="ER316" s="169">
        <f t="shared" si="298"/>
        <v>0</v>
      </c>
      <c r="ES316" s="169">
        <f t="shared" si="298"/>
        <v>0</v>
      </c>
      <c r="ET316" s="169">
        <f t="shared" si="298"/>
        <v>0</v>
      </c>
      <c r="EU316" s="169">
        <f t="shared" si="298"/>
        <v>0</v>
      </c>
      <c r="EV316" s="169">
        <f t="shared" si="298"/>
        <v>0</v>
      </c>
      <c r="EW316" s="169">
        <f t="shared" si="298"/>
        <v>0</v>
      </c>
      <c r="EX316" s="169">
        <f t="shared" si="298"/>
        <v>0</v>
      </c>
      <c r="EY316" s="169">
        <f t="shared" si="298"/>
        <v>0</v>
      </c>
      <c r="EZ316" s="169">
        <f t="shared" si="298"/>
        <v>0</v>
      </c>
      <c r="FA316" s="169">
        <f t="shared" si="298"/>
        <v>0</v>
      </c>
      <c r="FB316" s="169">
        <f t="shared" si="298"/>
        <v>0</v>
      </c>
      <c r="FC316" s="169">
        <f t="shared" si="298"/>
        <v>0</v>
      </c>
      <c r="FD316" s="169">
        <f t="shared" si="298"/>
        <v>0</v>
      </c>
      <c r="FE316" s="169">
        <f t="shared" si="298"/>
        <v>0</v>
      </c>
      <c r="FF316" s="169">
        <f t="shared" si="273"/>
        <v>0</v>
      </c>
      <c r="FG316" s="169">
        <f t="shared" si="273"/>
        <v>0</v>
      </c>
      <c r="FH316" s="169">
        <f t="shared" si="273"/>
        <v>0</v>
      </c>
      <c r="FI316" s="169">
        <f t="shared" si="273"/>
        <v>0</v>
      </c>
      <c r="FJ316" s="169">
        <f t="shared" si="273"/>
        <v>0</v>
      </c>
      <c r="FK316" s="169">
        <f t="shared" si="273"/>
        <v>0</v>
      </c>
      <c r="FL316" s="169">
        <f t="shared" si="273"/>
        <v>0</v>
      </c>
      <c r="FM316" s="169">
        <f t="shared" si="273"/>
        <v>0</v>
      </c>
      <c r="FO316" s="169">
        <f t="shared" ref="FO316:GD328" si="299">IF($I316=FO$3,$L316,0)</f>
        <v>0</v>
      </c>
      <c r="FP316" s="169">
        <f t="shared" si="299"/>
        <v>0</v>
      </c>
      <c r="FQ316" s="169">
        <f t="shared" si="299"/>
        <v>0</v>
      </c>
      <c r="FR316" s="169">
        <f t="shared" si="299"/>
        <v>0</v>
      </c>
      <c r="FS316" s="169">
        <f t="shared" si="299"/>
        <v>0</v>
      </c>
      <c r="FT316" s="169">
        <f t="shared" si="299"/>
        <v>0</v>
      </c>
      <c r="FU316" s="169">
        <f t="shared" si="299"/>
        <v>0</v>
      </c>
      <c r="FV316" s="169">
        <f t="shared" si="299"/>
        <v>0</v>
      </c>
      <c r="FW316" s="169">
        <f t="shared" si="299"/>
        <v>0</v>
      </c>
      <c r="FX316" s="169">
        <f t="shared" si="299"/>
        <v>0</v>
      </c>
      <c r="FY316" s="169">
        <f t="shared" si="299"/>
        <v>0</v>
      </c>
      <c r="FZ316" s="169">
        <f t="shared" si="299"/>
        <v>0</v>
      </c>
      <c r="GA316" s="169">
        <f t="shared" si="299"/>
        <v>0</v>
      </c>
      <c r="GB316" s="169">
        <f t="shared" si="299"/>
        <v>0</v>
      </c>
      <c r="GC316" s="169">
        <f t="shared" si="299"/>
        <v>0</v>
      </c>
      <c r="GD316" s="169">
        <f t="shared" si="299"/>
        <v>0</v>
      </c>
      <c r="GE316" s="169">
        <f t="shared" si="274"/>
        <v>0</v>
      </c>
      <c r="GF316" s="169">
        <f t="shared" si="274"/>
        <v>0</v>
      </c>
      <c r="GG316" s="169">
        <f t="shared" si="274"/>
        <v>0</v>
      </c>
      <c r="GH316" s="169">
        <f t="shared" si="274"/>
        <v>0</v>
      </c>
      <c r="GI316" s="169">
        <f t="shared" si="274"/>
        <v>0</v>
      </c>
      <c r="GJ316" s="169">
        <f t="shared" si="274"/>
        <v>0</v>
      </c>
      <c r="GK316" s="169">
        <f t="shared" si="274"/>
        <v>0</v>
      </c>
      <c r="GL316" s="169">
        <f t="shared" si="274"/>
        <v>0</v>
      </c>
    </row>
    <row r="317" spans="1:194" s="169" customFormat="1" ht="15" hidden="1">
      <c r="A317" s="499"/>
      <c r="B317" s="499"/>
      <c r="D317" s="678"/>
      <c r="E317" s="450"/>
      <c r="F317" s="450"/>
      <c r="G317" s="450"/>
      <c r="H317" s="500"/>
      <c r="I317" s="452"/>
      <c r="J317" s="453"/>
      <c r="K317" s="453"/>
      <c r="L317" s="450"/>
      <c r="M317" s="450"/>
      <c r="N317" s="454"/>
      <c r="O317" s="455">
        <f t="shared" si="281"/>
        <v>0</v>
      </c>
      <c r="P317" s="456"/>
      <c r="Q317" s="457">
        <f t="shared" si="282"/>
        <v>0</v>
      </c>
      <c r="R317" s="457">
        <f t="shared" si="283"/>
        <v>0</v>
      </c>
      <c r="S317" s="458" t="e">
        <f>#REF!</f>
        <v>#REF!</v>
      </c>
      <c r="T317" s="458">
        <v>376</v>
      </c>
      <c r="U317" s="458" t="e">
        <f t="shared" si="284"/>
        <v>#REF!</v>
      </c>
      <c r="V317" s="459"/>
      <c r="W317" s="459"/>
      <c r="X317" s="460">
        <f t="shared" si="285"/>
        <v>0</v>
      </c>
      <c r="Y317" s="461">
        <f t="shared" si="288"/>
        <v>0</v>
      </c>
      <c r="Z317" s="510"/>
      <c r="AA317" s="463"/>
      <c r="AB317" s="464"/>
      <c r="AC317" s="464"/>
      <c r="AD317" s="464"/>
      <c r="AE317" s="465"/>
      <c r="AF317" s="466">
        <f t="shared" si="289"/>
        <v>0</v>
      </c>
      <c r="AG317" s="488"/>
      <c r="AH317" s="469"/>
      <c r="AI317" s="469"/>
      <c r="AJ317" s="469"/>
      <c r="AK317" s="469"/>
      <c r="AL317" s="469"/>
      <c r="AM317" s="469"/>
      <c r="AN317" s="469"/>
      <c r="AO317" s="471">
        <f t="shared" si="290"/>
        <v>0</v>
      </c>
      <c r="AP317" s="497"/>
      <c r="AQ317" s="496"/>
      <c r="AR317" s="496"/>
      <c r="AS317" s="496"/>
      <c r="AT317" s="514"/>
      <c r="AU317" s="469"/>
      <c r="AV317" s="469"/>
      <c r="AW317" s="475"/>
      <c r="AX317" s="471">
        <f t="shared" si="291"/>
        <v>0</v>
      </c>
      <c r="AY317" s="497"/>
      <c r="AZ317" s="469"/>
      <c r="BA317" s="469"/>
      <c r="BB317" s="478"/>
      <c r="BC317" s="469"/>
      <c r="BD317" s="469"/>
      <c r="BE317" s="469"/>
      <c r="BF317" s="475"/>
      <c r="BG317" s="479">
        <f t="shared" si="269"/>
        <v>0</v>
      </c>
      <c r="BH317" s="480"/>
      <c r="BI317" s="481"/>
      <c r="BJ317" s="481"/>
      <c r="BK317" s="481"/>
      <c r="BL317" s="482"/>
      <c r="BM317" s="481"/>
      <c r="BN317" s="481"/>
      <c r="BO317" s="483"/>
      <c r="BP317" s="482">
        <f t="shared" si="251"/>
        <v>0</v>
      </c>
      <c r="BQ317" s="479">
        <f t="shared" si="270"/>
        <v>0</v>
      </c>
      <c r="BR317" s="480"/>
      <c r="BS317" s="481"/>
      <c r="BT317" s="481"/>
      <c r="BU317" s="481"/>
      <c r="BV317" s="482" t="str">
        <f t="shared" si="263"/>
        <v/>
      </c>
      <c r="BW317" s="481"/>
      <c r="BX317" s="481"/>
      <c r="BY317" s="483"/>
      <c r="BZ317" s="482">
        <f t="shared" si="275"/>
        <v>0</v>
      </c>
      <c r="CA317" s="479">
        <f t="shared" si="292"/>
        <v>0</v>
      </c>
      <c r="CB317" s="638"/>
      <c r="CC317" s="469"/>
      <c r="CD317" s="469"/>
      <c r="CE317" s="469"/>
      <c r="CF317" s="469"/>
      <c r="CG317" s="481"/>
      <c r="CH317" s="481"/>
      <c r="CI317" s="469"/>
      <c r="CJ317" s="485">
        <f t="shared" si="293"/>
        <v>0</v>
      </c>
      <c r="CK317" s="486">
        <f t="shared" si="286"/>
        <v>0</v>
      </c>
      <c r="CL317" s="479">
        <f t="shared" si="294"/>
        <v>0</v>
      </c>
      <c r="CM317" s="487"/>
      <c r="CN317" s="469"/>
      <c r="CO317" s="469"/>
      <c r="CP317" s="469"/>
      <c r="CQ317" s="469"/>
      <c r="CR317" s="469"/>
      <c r="CS317" s="485">
        <f t="shared" si="295"/>
        <v>0</v>
      </c>
      <c r="CT317" s="488"/>
      <c r="CU317" s="469"/>
      <c r="CV317" s="469"/>
      <c r="CW317" s="469"/>
      <c r="CX317" s="489"/>
      <c r="CY317" s="490"/>
      <c r="CZ317" s="491">
        <f t="shared" si="296"/>
        <v>0</v>
      </c>
      <c r="DA317" s="491">
        <f t="shared" si="276"/>
        <v>0</v>
      </c>
      <c r="DB317" s="491">
        <f t="shared" si="248"/>
        <v>0</v>
      </c>
      <c r="DC317" s="493">
        <f t="shared" si="277"/>
        <v>0</v>
      </c>
      <c r="DD317" s="494">
        <f t="shared" si="266"/>
        <v>0</v>
      </c>
      <c r="DE317" s="494">
        <f t="shared" si="265"/>
        <v>0</v>
      </c>
      <c r="DF317" s="494">
        <f t="shared" si="258"/>
        <v>0</v>
      </c>
      <c r="DG317" s="494">
        <f t="shared" si="278"/>
        <v>0</v>
      </c>
      <c r="DH317" s="494">
        <f t="shared" si="279"/>
        <v>0</v>
      </c>
      <c r="DI317" s="494">
        <f t="shared" si="259"/>
        <v>0</v>
      </c>
      <c r="DJ317" s="494">
        <f t="shared" si="280"/>
        <v>0</v>
      </c>
      <c r="DK317" s="494">
        <f t="shared" si="287"/>
        <v>0</v>
      </c>
      <c r="DL317" s="479">
        <f t="shared" si="271"/>
        <v>0</v>
      </c>
      <c r="DQ317" s="169">
        <f t="shared" si="297"/>
        <v>0</v>
      </c>
      <c r="DR317" s="169">
        <f t="shared" si="297"/>
        <v>0</v>
      </c>
      <c r="DS317" s="169">
        <f t="shared" si="297"/>
        <v>0</v>
      </c>
      <c r="DT317" s="169">
        <f t="shared" si="297"/>
        <v>0</v>
      </c>
      <c r="DU317" s="169">
        <f t="shared" si="297"/>
        <v>0</v>
      </c>
      <c r="DV317" s="169">
        <f t="shared" si="297"/>
        <v>0</v>
      </c>
      <c r="DW317" s="169">
        <f t="shared" si="297"/>
        <v>0</v>
      </c>
      <c r="DX317" s="169">
        <f t="shared" si="297"/>
        <v>0</v>
      </c>
      <c r="DY317" s="169">
        <f t="shared" si="297"/>
        <v>0</v>
      </c>
      <c r="DZ317" s="169">
        <f t="shared" si="297"/>
        <v>0</v>
      </c>
      <c r="EA317" s="169">
        <f t="shared" si="297"/>
        <v>0</v>
      </c>
      <c r="EB317" s="169">
        <f t="shared" si="297"/>
        <v>0</v>
      </c>
      <c r="EC317" s="169">
        <f t="shared" si="297"/>
        <v>0</v>
      </c>
      <c r="ED317" s="169">
        <f t="shared" si="297"/>
        <v>0</v>
      </c>
      <c r="EE317" s="169">
        <f t="shared" si="297"/>
        <v>0</v>
      </c>
      <c r="EF317" s="169">
        <f t="shared" si="297"/>
        <v>0</v>
      </c>
      <c r="EG317" s="169">
        <f t="shared" si="272"/>
        <v>0</v>
      </c>
      <c r="EH317" s="169">
        <f t="shared" si="272"/>
        <v>0</v>
      </c>
      <c r="EI317" s="169">
        <f t="shared" si="272"/>
        <v>0</v>
      </c>
      <c r="EJ317" s="169">
        <f t="shared" si="272"/>
        <v>0</v>
      </c>
      <c r="EK317" s="169">
        <f t="shared" si="272"/>
        <v>0</v>
      </c>
      <c r="EL317" s="169">
        <f t="shared" si="272"/>
        <v>0</v>
      </c>
      <c r="EM317" s="169">
        <f t="shared" si="272"/>
        <v>0</v>
      </c>
      <c r="EN317" s="169">
        <f t="shared" si="272"/>
        <v>0</v>
      </c>
      <c r="EP317" s="169">
        <f t="shared" si="298"/>
        <v>0</v>
      </c>
      <c r="EQ317" s="169">
        <f t="shared" si="298"/>
        <v>0</v>
      </c>
      <c r="ER317" s="169">
        <f t="shared" si="298"/>
        <v>0</v>
      </c>
      <c r="ES317" s="169">
        <f t="shared" si="298"/>
        <v>0</v>
      </c>
      <c r="ET317" s="169">
        <f t="shared" si="298"/>
        <v>0</v>
      </c>
      <c r="EU317" s="169">
        <f t="shared" si="298"/>
        <v>0</v>
      </c>
      <c r="EV317" s="169">
        <f t="shared" si="298"/>
        <v>0</v>
      </c>
      <c r="EW317" s="169">
        <f t="shared" si="298"/>
        <v>0</v>
      </c>
      <c r="EX317" s="169">
        <f t="shared" si="298"/>
        <v>0</v>
      </c>
      <c r="EY317" s="169">
        <f t="shared" si="298"/>
        <v>0</v>
      </c>
      <c r="EZ317" s="169">
        <f t="shared" si="298"/>
        <v>0</v>
      </c>
      <c r="FA317" s="169">
        <f t="shared" si="298"/>
        <v>0</v>
      </c>
      <c r="FB317" s="169">
        <f t="shared" si="298"/>
        <v>0</v>
      </c>
      <c r="FC317" s="169">
        <f t="shared" si="298"/>
        <v>0</v>
      </c>
      <c r="FD317" s="169">
        <f t="shared" si="298"/>
        <v>0</v>
      </c>
      <c r="FE317" s="169">
        <f t="shared" si="298"/>
        <v>0</v>
      </c>
      <c r="FF317" s="169">
        <f t="shared" si="273"/>
        <v>0</v>
      </c>
      <c r="FG317" s="169">
        <f t="shared" si="273"/>
        <v>0</v>
      </c>
      <c r="FH317" s="169">
        <f t="shared" si="273"/>
        <v>0</v>
      </c>
      <c r="FI317" s="169">
        <f t="shared" si="273"/>
        <v>0</v>
      </c>
      <c r="FJ317" s="169">
        <f t="shared" si="273"/>
        <v>0</v>
      </c>
      <c r="FK317" s="169">
        <f t="shared" si="273"/>
        <v>0</v>
      </c>
      <c r="FL317" s="169">
        <f t="shared" si="273"/>
        <v>0</v>
      </c>
      <c r="FM317" s="169">
        <f t="shared" si="273"/>
        <v>0</v>
      </c>
      <c r="FO317" s="169">
        <f t="shared" si="299"/>
        <v>0</v>
      </c>
      <c r="FP317" s="169">
        <f t="shared" si="299"/>
        <v>0</v>
      </c>
      <c r="FQ317" s="169">
        <f t="shared" si="299"/>
        <v>0</v>
      </c>
      <c r="FR317" s="169">
        <f t="shared" si="299"/>
        <v>0</v>
      </c>
      <c r="FS317" s="169">
        <f t="shared" si="299"/>
        <v>0</v>
      </c>
      <c r="FT317" s="169">
        <f t="shared" si="299"/>
        <v>0</v>
      </c>
      <c r="FU317" s="169">
        <f t="shared" si="299"/>
        <v>0</v>
      </c>
      <c r="FV317" s="169">
        <f t="shared" si="299"/>
        <v>0</v>
      </c>
      <c r="FW317" s="169">
        <f t="shared" si="299"/>
        <v>0</v>
      </c>
      <c r="FX317" s="169">
        <f t="shared" si="299"/>
        <v>0</v>
      </c>
      <c r="FY317" s="169">
        <f t="shared" si="299"/>
        <v>0</v>
      </c>
      <c r="FZ317" s="169">
        <f t="shared" si="299"/>
        <v>0</v>
      </c>
      <c r="GA317" s="169">
        <f t="shared" si="299"/>
        <v>0</v>
      </c>
      <c r="GB317" s="169">
        <f t="shared" si="299"/>
        <v>0</v>
      </c>
      <c r="GC317" s="169">
        <f t="shared" si="299"/>
        <v>0</v>
      </c>
      <c r="GD317" s="169">
        <f t="shared" si="299"/>
        <v>0</v>
      </c>
      <c r="GE317" s="169">
        <f t="shared" si="274"/>
        <v>0</v>
      </c>
      <c r="GF317" s="169">
        <f t="shared" si="274"/>
        <v>0</v>
      </c>
      <c r="GG317" s="169">
        <f t="shared" si="274"/>
        <v>0</v>
      </c>
      <c r="GH317" s="169">
        <f t="shared" si="274"/>
        <v>0</v>
      </c>
      <c r="GI317" s="169">
        <f t="shared" si="274"/>
        <v>0</v>
      </c>
      <c r="GJ317" s="169">
        <f t="shared" si="274"/>
        <v>0</v>
      </c>
      <c r="GK317" s="169">
        <f t="shared" si="274"/>
        <v>0</v>
      </c>
      <c r="GL317" s="169">
        <f t="shared" si="274"/>
        <v>0</v>
      </c>
    </row>
    <row r="318" spans="1:194" s="169" customFormat="1" ht="15" hidden="1">
      <c r="A318" s="499"/>
      <c r="B318" s="499"/>
      <c r="D318" s="678"/>
      <c r="E318" s="450"/>
      <c r="F318" s="450"/>
      <c r="G318" s="450"/>
      <c r="H318" s="500"/>
      <c r="I318" s="452"/>
      <c r="J318" s="453"/>
      <c r="K318" s="453"/>
      <c r="L318" s="450"/>
      <c r="M318" s="450"/>
      <c r="N318" s="454"/>
      <c r="O318" s="455">
        <f t="shared" si="281"/>
        <v>0</v>
      </c>
      <c r="P318" s="456"/>
      <c r="Q318" s="457">
        <f t="shared" si="282"/>
        <v>0</v>
      </c>
      <c r="R318" s="457">
        <f t="shared" si="283"/>
        <v>0</v>
      </c>
      <c r="S318" s="458" t="e">
        <f>#REF!</f>
        <v>#REF!</v>
      </c>
      <c r="T318" s="458">
        <v>377</v>
      </c>
      <c r="U318" s="458" t="e">
        <f t="shared" si="284"/>
        <v>#REF!</v>
      </c>
      <c r="V318" s="459"/>
      <c r="W318" s="459"/>
      <c r="X318" s="460">
        <f t="shared" si="285"/>
        <v>0</v>
      </c>
      <c r="Y318" s="461">
        <f t="shared" si="288"/>
        <v>0</v>
      </c>
      <c r="Z318" s="510"/>
      <c r="AA318" s="463"/>
      <c r="AB318" s="464"/>
      <c r="AC318" s="464"/>
      <c r="AD318" s="464"/>
      <c r="AE318" s="465"/>
      <c r="AF318" s="466">
        <f t="shared" si="289"/>
        <v>0</v>
      </c>
      <c r="AG318" s="488"/>
      <c r="AH318" s="469"/>
      <c r="AI318" s="469"/>
      <c r="AJ318" s="469"/>
      <c r="AK318" s="469"/>
      <c r="AL318" s="469"/>
      <c r="AM318" s="469"/>
      <c r="AN318" s="469"/>
      <c r="AO318" s="471">
        <f t="shared" si="290"/>
        <v>0</v>
      </c>
      <c r="AP318" s="497"/>
      <c r="AQ318" s="496"/>
      <c r="AR318" s="496"/>
      <c r="AS318" s="496"/>
      <c r="AT318" s="514"/>
      <c r="AU318" s="469"/>
      <c r="AV318" s="469"/>
      <c r="AW318" s="475"/>
      <c r="AX318" s="471">
        <f t="shared" si="291"/>
        <v>0</v>
      </c>
      <c r="AY318" s="497"/>
      <c r="AZ318" s="469"/>
      <c r="BA318" s="469"/>
      <c r="BB318" s="478"/>
      <c r="BC318" s="469"/>
      <c r="BD318" s="469"/>
      <c r="BE318" s="469"/>
      <c r="BF318" s="475"/>
      <c r="BG318" s="479">
        <f t="shared" si="269"/>
        <v>0</v>
      </c>
      <c r="BH318" s="480"/>
      <c r="BI318" s="481"/>
      <c r="BJ318" s="481"/>
      <c r="BK318" s="481"/>
      <c r="BL318" s="482"/>
      <c r="BM318" s="481"/>
      <c r="BN318" s="481"/>
      <c r="BO318" s="483"/>
      <c r="BP318" s="482">
        <f t="shared" si="251"/>
        <v>0</v>
      </c>
      <c r="BQ318" s="479">
        <f t="shared" si="270"/>
        <v>0</v>
      </c>
      <c r="BR318" s="480"/>
      <c r="BS318" s="481"/>
      <c r="BT318" s="481"/>
      <c r="BU318" s="481"/>
      <c r="BV318" s="482" t="str">
        <f t="shared" si="263"/>
        <v/>
      </c>
      <c r="BW318" s="481"/>
      <c r="BX318" s="481"/>
      <c r="BY318" s="483"/>
      <c r="BZ318" s="482">
        <f t="shared" si="275"/>
        <v>0</v>
      </c>
      <c r="CA318" s="479">
        <f t="shared" si="292"/>
        <v>0</v>
      </c>
      <c r="CB318" s="638"/>
      <c r="CC318" s="469"/>
      <c r="CD318" s="469"/>
      <c r="CE318" s="469"/>
      <c r="CF318" s="469"/>
      <c r="CG318" s="481"/>
      <c r="CH318" s="481"/>
      <c r="CI318" s="469"/>
      <c r="CJ318" s="485">
        <f t="shared" si="293"/>
        <v>0</v>
      </c>
      <c r="CK318" s="486">
        <f t="shared" si="286"/>
        <v>0</v>
      </c>
      <c r="CL318" s="479">
        <f t="shared" si="294"/>
        <v>0</v>
      </c>
      <c r="CM318" s="487"/>
      <c r="CN318" s="469"/>
      <c r="CO318" s="469"/>
      <c r="CP318" s="469"/>
      <c r="CQ318" s="469"/>
      <c r="CR318" s="469"/>
      <c r="CS318" s="485">
        <f t="shared" si="295"/>
        <v>0</v>
      </c>
      <c r="CT318" s="488"/>
      <c r="CU318" s="469"/>
      <c r="CV318" s="469"/>
      <c r="CW318" s="469"/>
      <c r="CX318" s="489"/>
      <c r="CY318" s="490"/>
      <c r="CZ318" s="491">
        <f t="shared" si="296"/>
        <v>0</v>
      </c>
      <c r="DA318" s="491">
        <f t="shared" si="276"/>
        <v>0</v>
      </c>
      <c r="DB318" s="491">
        <f t="shared" si="248"/>
        <v>0</v>
      </c>
      <c r="DC318" s="493">
        <f t="shared" si="277"/>
        <v>0</v>
      </c>
      <c r="DD318" s="494">
        <f t="shared" si="266"/>
        <v>0</v>
      </c>
      <c r="DE318" s="494">
        <f t="shared" si="265"/>
        <v>0</v>
      </c>
      <c r="DF318" s="494">
        <f t="shared" si="258"/>
        <v>0</v>
      </c>
      <c r="DG318" s="494">
        <f t="shared" si="278"/>
        <v>0</v>
      </c>
      <c r="DH318" s="494">
        <f t="shared" si="279"/>
        <v>0</v>
      </c>
      <c r="DI318" s="494">
        <f t="shared" si="259"/>
        <v>0</v>
      </c>
      <c r="DJ318" s="494">
        <f t="shared" si="280"/>
        <v>0</v>
      </c>
      <c r="DK318" s="494">
        <f t="shared" si="287"/>
        <v>0</v>
      </c>
      <c r="DL318" s="479">
        <f t="shared" si="271"/>
        <v>0</v>
      </c>
      <c r="DQ318" s="169">
        <f t="shared" si="297"/>
        <v>0</v>
      </c>
      <c r="DR318" s="169">
        <f t="shared" si="297"/>
        <v>0</v>
      </c>
      <c r="DS318" s="169">
        <f t="shared" si="297"/>
        <v>0</v>
      </c>
      <c r="DT318" s="169">
        <f t="shared" si="297"/>
        <v>0</v>
      </c>
      <c r="DU318" s="169">
        <f t="shared" si="297"/>
        <v>0</v>
      </c>
      <c r="DV318" s="169">
        <f t="shared" si="297"/>
        <v>0</v>
      </c>
      <c r="DW318" s="169">
        <f t="shared" si="297"/>
        <v>0</v>
      </c>
      <c r="DX318" s="169">
        <f t="shared" si="297"/>
        <v>0</v>
      </c>
      <c r="DY318" s="169">
        <f t="shared" si="297"/>
        <v>0</v>
      </c>
      <c r="DZ318" s="169">
        <f t="shared" si="297"/>
        <v>0</v>
      </c>
      <c r="EA318" s="169">
        <f t="shared" si="297"/>
        <v>0</v>
      </c>
      <c r="EB318" s="169">
        <f t="shared" si="297"/>
        <v>0</v>
      </c>
      <c r="EC318" s="169">
        <f t="shared" si="297"/>
        <v>0</v>
      </c>
      <c r="ED318" s="169">
        <f t="shared" si="297"/>
        <v>0</v>
      </c>
      <c r="EE318" s="169">
        <f t="shared" si="297"/>
        <v>0</v>
      </c>
      <c r="EF318" s="169">
        <f t="shared" si="297"/>
        <v>0</v>
      </c>
      <c r="EG318" s="169">
        <f t="shared" si="272"/>
        <v>0</v>
      </c>
      <c r="EH318" s="169">
        <f t="shared" si="272"/>
        <v>0</v>
      </c>
      <c r="EI318" s="169">
        <f t="shared" si="272"/>
        <v>0</v>
      </c>
      <c r="EJ318" s="169">
        <f t="shared" si="272"/>
        <v>0</v>
      </c>
      <c r="EK318" s="169">
        <f t="shared" si="272"/>
        <v>0</v>
      </c>
      <c r="EL318" s="169">
        <f t="shared" si="272"/>
        <v>0</v>
      </c>
      <c r="EM318" s="169">
        <f t="shared" si="272"/>
        <v>0</v>
      </c>
      <c r="EN318" s="169">
        <f t="shared" si="272"/>
        <v>0</v>
      </c>
      <c r="EP318" s="169">
        <f t="shared" si="298"/>
        <v>0</v>
      </c>
      <c r="EQ318" s="169">
        <f t="shared" si="298"/>
        <v>0</v>
      </c>
      <c r="ER318" s="169">
        <f t="shared" si="298"/>
        <v>0</v>
      </c>
      <c r="ES318" s="169">
        <f t="shared" si="298"/>
        <v>0</v>
      </c>
      <c r="ET318" s="169">
        <f t="shared" si="298"/>
        <v>0</v>
      </c>
      <c r="EU318" s="169">
        <f t="shared" si="298"/>
        <v>0</v>
      </c>
      <c r="EV318" s="169">
        <f t="shared" si="298"/>
        <v>0</v>
      </c>
      <c r="EW318" s="169">
        <f t="shared" si="298"/>
        <v>0</v>
      </c>
      <c r="EX318" s="169">
        <f t="shared" si="298"/>
        <v>0</v>
      </c>
      <c r="EY318" s="169">
        <f t="shared" si="298"/>
        <v>0</v>
      </c>
      <c r="EZ318" s="169">
        <f t="shared" si="298"/>
        <v>0</v>
      </c>
      <c r="FA318" s="169">
        <f t="shared" si="298"/>
        <v>0</v>
      </c>
      <c r="FB318" s="169">
        <f t="shared" si="298"/>
        <v>0</v>
      </c>
      <c r="FC318" s="169">
        <f t="shared" si="298"/>
        <v>0</v>
      </c>
      <c r="FD318" s="169">
        <f t="shared" si="298"/>
        <v>0</v>
      </c>
      <c r="FE318" s="169">
        <f t="shared" si="298"/>
        <v>0</v>
      </c>
      <c r="FF318" s="169">
        <f t="shared" si="273"/>
        <v>0</v>
      </c>
      <c r="FG318" s="169">
        <f t="shared" si="273"/>
        <v>0</v>
      </c>
      <c r="FH318" s="169">
        <f t="shared" si="273"/>
        <v>0</v>
      </c>
      <c r="FI318" s="169">
        <f t="shared" si="273"/>
        <v>0</v>
      </c>
      <c r="FJ318" s="169">
        <f t="shared" si="273"/>
        <v>0</v>
      </c>
      <c r="FK318" s="169">
        <f t="shared" si="273"/>
        <v>0</v>
      </c>
      <c r="FL318" s="169">
        <f t="shared" si="273"/>
        <v>0</v>
      </c>
      <c r="FM318" s="169">
        <f t="shared" si="273"/>
        <v>0</v>
      </c>
      <c r="FO318" s="169">
        <f t="shared" si="299"/>
        <v>0</v>
      </c>
      <c r="FP318" s="169">
        <f t="shared" si="299"/>
        <v>0</v>
      </c>
      <c r="FQ318" s="169">
        <f t="shared" si="299"/>
        <v>0</v>
      </c>
      <c r="FR318" s="169">
        <f t="shared" si="299"/>
        <v>0</v>
      </c>
      <c r="FS318" s="169">
        <f t="shared" si="299"/>
        <v>0</v>
      </c>
      <c r="FT318" s="169">
        <f t="shared" si="299"/>
        <v>0</v>
      </c>
      <c r="FU318" s="169">
        <f t="shared" si="299"/>
        <v>0</v>
      </c>
      <c r="FV318" s="169">
        <f t="shared" si="299"/>
        <v>0</v>
      </c>
      <c r="FW318" s="169">
        <f t="shared" si="299"/>
        <v>0</v>
      </c>
      <c r="FX318" s="169">
        <f t="shared" si="299"/>
        <v>0</v>
      </c>
      <c r="FY318" s="169">
        <f t="shared" si="299"/>
        <v>0</v>
      </c>
      <c r="FZ318" s="169">
        <f t="shared" si="299"/>
        <v>0</v>
      </c>
      <c r="GA318" s="169">
        <f t="shared" si="299"/>
        <v>0</v>
      </c>
      <c r="GB318" s="169">
        <f t="shared" si="299"/>
        <v>0</v>
      </c>
      <c r="GC318" s="169">
        <f t="shared" si="299"/>
        <v>0</v>
      </c>
      <c r="GD318" s="169">
        <f t="shared" si="299"/>
        <v>0</v>
      </c>
      <c r="GE318" s="169">
        <f t="shared" si="274"/>
        <v>0</v>
      </c>
      <c r="GF318" s="169">
        <f t="shared" si="274"/>
        <v>0</v>
      </c>
      <c r="GG318" s="169">
        <f t="shared" si="274"/>
        <v>0</v>
      </c>
      <c r="GH318" s="169">
        <f t="shared" si="274"/>
        <v>0</v>
      </c>
      <c r="GI318" s="169">
        <f t="shared" si="274"/>
        <v>0</v>
      </c>
      <c r="GJ318" s="169">
        <f t="shared" si="274"/>
        <v>0</v>
      </c>
      <c r="GK318" s="169">
        <f t="shared" si="274"/>
        <v>0</v>
      </c>
      <c r="GL318" s="169">
        <f t="shared" si="274"/>
        <v>0</v>
      </c>
    </row>
    <row r="319" spans="1:194" s="169" customFormat="1" ht="15" hidden="1">
      <c r="A319" s="499"/>
      <c r="B319" s="499"/>
      <c r="D319" s="678"/>
      <c r="E319" s="450"/>
      <c r="F319" s="450"/>
      <c r="G319" s="450"/>
      <c r="H319" s="500"/>
      <c r="I319" s="452"/>
      <c r="J319" s="453"/>
      <c r="K319" s="453"/>
      <c r="L319" s="450"/>
      <c r="M319" s="450"/>
      <c r="N319" s="454"/>
      <c r="O319" s="455">
        <f t="shared" si="281"/>
        <v>0</v>
      </c>
      <c r="P319" s="456"/>
      <c r="Q319" s="457">
        <f t="shared" si="282"/>
        <v>0</v>
      </c>
      <c r="R319" s="457">
        <f t="shared" si="283"/>
        <v>0</v>
      </c>
      <c r="S319" s="458" t="e">
        <f>#REF!</f>
        <v>#REF!</v>
      </c>
      <c r="T319" s="458">
        <v>378</v>
      </c>
      <c r="U319" s="458" t="e">
        <f t="shared" si="284"/>
        <v>#REF!</v>
      </c>
      <c r="V319" s="459"/>
      <c r="W319" s="459"/>
      <c r="X319" s="460">
        <f t="shared" si="285"/>
        <v>0</v>
      </c>
      <c r="Y319" s="461">
        <f t="shared" si="288"/>
        <v>0</v>
      </c>
      <c r="Z319" s="510"/>
      <c r="AA319" s="463"/>
      <c r="AB319" s="464"/>
      <c r="AC319" s="464"/>
      <c r="AD319" s="464"/>
      <c r="AE319" s="465"/>
      <c r="AF319" s="466">
        <f t="shared" si="289"/>
        <v>0</v>
      </c>
      <c r="AG319" s="488"/>
      <c r="AH319" s="469"/>
      <c r="AI319" s="469"/>
      <c r="AJ319" s="469"/>
      <c r="AK319" s="469"/>
      <c r="AL319" s="469"/>
      <c r="AM319" s="469"/>
      <c r="AN319" s="469"/>
      <c r="AO319" s="471">
        <f t="shared" si="290"/>
        <v>0</v>
      </c>
      <c r="AP319" s="497"/>
      <c r="AQ319" s="496"/>
      <c r="AR319" s="496"/>
      <c r="AS319" s="496"/>
      <c r="AT319" s="514"/>
      <c r="AU319" s="469"/>
      <c r="AV319" s="469"/>
      <c r="AW319" s="475"/>
      <c r="AX319" s="471">
        <f t="shared" si="291"/>
        <v>0</v>
      </c>
      <c r="AY319" s="497"/>
      <c r="AZ319" s="469"/>
      <c r="BA319" s="469"/>
      <c r="BB319" s="478"/>
      <c r="BC319" s="469"/>
      <c r="BD319" s="469"/>
      <c r="BE319" s="469"/>
      <c r="BF319" s="475"/>
      <c r="BG319" s="479">
        <f t="shared" si="269"/>
        <v>0</v>
      </c>
      <c r="BH319" s="480"/>
      <c r="BI319" s="481"/>
      <c r="BJ319" s="481"/>
      <c r="BK319" s="481"/>
      <c r="BL319" s="482"/>
      <c r="BM319" s="481"/>
      <c r="BN319" s="481"/>
      <c r="BO319" s="483"/>
      <c r="BP319" s="482">
        <f t="shared" si="251"/>
        <v>0</v>
      </c>
      <c r="BQ319" s="479">
        <f t="shared" si="270"/>
        <v>0</v>
      </c>
      <c r="BR319" s="480"/>
      <c r="BS319" s="481"/>
      <c r="BT319" s="481"/>
      <c r="BU319" s="481"/>
      <c r="BV319" s="482" t="str">
        <f t="shared" si="263"/>
        <v/>
      </c>
      <c r="BW319" s="481"/>
      <c r="BX319" s="481"/>
      <c r="BY319" s="483"/>
      <c r="BZ319" s="482">
        <f t="shared" si="275"/>
        <v>0</v>
      </c>
      <c r="CA319" s="479">
        <f t="shared" si="292"/>
        <v>0</v>
      </c>
      <c r="CB319" s="638"/>
      <c r="CC319" s="469"/>
      <c r="CD319" s="469"/>
      <c r="CE319" s="469"/>
      <c r="CF319" s="469"/>
      <c r="CG319" s="481"/>
      <c r="CH319" s="481"/>
      <c r="CI319" s="469"/>
      <c r="CJ319" s="485">
        <f t="shared" si="293"/>
        <v>0</v>
      </c>
      <c r="CK319" s="486">
        <f t="shared" si="286"/>
        <v>0</v>
      </c>
      <c r="CL319" s="479">
        <f t="shared" si="294"/>
        <v>0</v>
      </c>
      <c r="CM319" s="487"/>
      <c r="CN319" s="469"/>
      <c r="CO319" s="469"/>
      <c r="CP319" s="469"/>
      <c r="CQ319" s="469"/>
      <c r="CR319" s="469"/>
      <c r="CS319" s="485">
        <f t="shared" si="295"/>
        <v>0</v>
      </c>
      <c r="CT319" s="488"/>
      <c r="CU319" s="469"/>
      <c r="CV319" s="469"/>
      <c r="CW319" s="469"/>
      <c r="CX319" s="489"/>
      <c r="CY319" s="490"/>
      <c r="CZ319" s="491">
        <f t="shared" si="296"/>
        <v>0</v>
      </c>
      <c r="DA319" s="491">
        <f t="shared" si="276"/>
        <v>0</v>
      </c>
      <c r="DB319" s="491">
        <f t="shared" si="248"/>
        <v>0</v>
      </c>
      <c r="DC319" s="493">
        <f t="shared" si="277"/>
        <v>0</v>
      </c>
      <c r="DD319" s="494">
        <f t="shared" si="266"/>
        <v>0</v>
      </c>
      <c r="DE319" s="494">
        <f t="shared" si="265"/>
        <v>0</v>
      </c>
      <c r="DF319" s="494">
        <f t="shared" si="258"/>
        <v>0</v>
      </c>
      <c r="DG319" s="494">
        <f t="shared" si="278"/>
        <v>0</v>
      </c>
      <c r="DH319" s="494">
        <f t="shared" si="279"/>
        <v>0</v>
      </c>
      <c r="DI319" s="494">
        <f t="shared" si="259"/>
        <v>0</v>
      </c>
      <c r="DJ319" s="494">
        <f t="shared" si="280"/>
        <v>0</v>
      </c>
      <c r="DK319" s="494">
        <f t="shared" si="287"/>
        <v>0</v>
      </c>
      <c r="DL319" s="479">
        <f t="shared" si="271"/>
        <v>0</v>
      </c>
      <c r="DQ319" s="169">
        <f t="shared" si="297"/>
        <v>0</v>
      </c>
      <c r="DR319" s="169">
        <f t="shared" si="297"/>
        <v>0</v>
      </c>
      <c r="DS319" s="169">
        <f t="shared" si="297"/>
        <v>0</v>
      </c>
      <c r="DT319" s="169">
        <f t="shared" si="297"/>
        <v>0</v>
      </c>
      <c r="DU319" s="169">
        <f t="shared" si="297"/>
        <v>0</v>
      </c>
      <c r="DV319" s="169">
        <f t="shared" si="297"/>
        <v>0</v>
      </c>
      <c r="DW319" s="169">
        <f t="shared" si="297"/>
        <v>0</v>
      </c>
      <c r="DX319" s="169">
        <f t="shared" si="297"/>
        <v>0</v>
      </c>
      <c r="DY319" s="169">
        <f t="shared" si="297"/>
        <v>0</v>
      </c>
      <c r="DZ319" s="169">
        <f t="shared" si="297"/>
        <v>0</v>
      </c>
      <c r="EA319" s="169">
        <f t="shared" si="297"/>
        <v>0</v>
      </c>
      <c r="EB319" s="169">
        <f t="shared" si="297"/>
        <v>0</v>
      </c>
      <c r="EC319" s="169">
        <f t="shared" si="297"/>
        <v>0</v>
      </c>
      <c r="ED319" s="169">
        <f t="shared" si="297"/>
        <v>0</v>
      </c>
      <c r="EE319" s="169">
        <f t="shared" si="297"/>
        <v>0</v>
      </c>
      <c r="EF319" s="169">
        <f t="shared" si="297"/>
        <v>0</v>
      </c>
      <c r="EG319" s="169">
        <f t="shared" si="272"/>
        <v>0</v>
      </c>
      <c r="EH319" s="169">
        <f t="shared" si="272"/>
        <v>0</v>
      </c>
      <c r="EI319" s="169">
        <f t="shared" si="272"/>
        <v>0</v>
      </c>
      <c r="EJ319" s="169">
        <f t="shared" si="272"/>
        <v>0</v>
      </c>
      <c r="EK319" s="169">
        <f t="shared" si="272"/>
        <v>0</v>
      </c>
      <c r="EL319" s="169">
        <f t="shared" si="272"/>
        <v>0</v>
      </c>
      <c r="EM319" s="169">
        <f t="shared" si="272"/>
        <v>0</v>
      </c>
      <c r="EN319" s="169">
        <f t="shared" si="272"/>
        <v>0</v>
      </c>
      <c r="EP319" s="169">
        <f t="shared" si="298"/>
        <v>0</v>
      </c>
      <c r="EQ319" s="169">
        <f t="shared" si="298"/>
        <v>0</v>
      </c>
      <c r="ER319" s="169">
        <f t="shared" si="298"/>
        <v>0</v>
      </c>
      <c r="ES319" s="169">
        <f t="shared" si="298"/>
        <v>0</v>
      </c>
      <c r="ET319" s="169">
        <f t="shared" si="298"/>
        <v>0</v>
      </c>
      <c r="EU319" s="169">
        <f t="shared" si="298"/>
        <v>0</v>
      </c>
      <c r="EV319" s="169">
        <f t="shared" si="298"/>
        <v>0</v>
      </c>
      <c r="EW319" s="169">
        <f t="shared" si="298"/>
        <v>0</v>
      </c>
      <c r="EX319" s="169">
        <f t="shared" si="298"/>
        <v>0</v>
      </c>
      <c r="EY319" s="169">
        <f t="shared" si="298"/>
        <v>0</v>
      </c>
      <c r="EZ319" s="169">
        <f t="shared" si="298"/>
        <v>0</v>
      </c>
      <c r="FA319" s="169">
        <f t="shared" si="298"/>
        <v>0</v>
      </c>
      <c r="FB319" s="169">
        <f t="shared" si="298"/>
        <v>0</v>
      </c>
      <c r="FC319" s="169">
        <f t="shared" si="298"/>
        <v>0</v>
      </c>
      <c r="FD319" s="169">
        <f t="shared" si="298"/>
        <v>0</v>
      </c>
      <c r="FE319" s="169">
        <f t="shared" si="298"/>
        <v>0</v>
      </c>
      <c r="FF319" s="169">
        <f t="shared" si="273"/>
        <v>0</v>
      </c>
      <c r="FG319" s="169">
        <f t="shared" si="273"/>
        <v>0</v>
      </c>
      <c r="FH319" s="169">
        <f t="shared" si="273"/>
        <v>0</v>
      </c>
      <c r="FI319" s="169">
        <f t="shared" si="273"/>
        <v>0</v>
      </c>
      <c r="FJ319" s="169">
        <f t="shared" si="273"/>
        <v>0</v>
      </c>
      <c r="FK319" s="169">
        <f t="shared" si="273"/>
        <v>0</v>
      </c>
      <c r="FL319" s="169">
        <f t="shared" si="273"/>
        <v>0</v>
      </c>
      <c r="FM319" s="169">
        <f t="shared" si="273"/>
        <v>0</v>
      </c>
      <c r="FO319" s="169">
        <f t="shared" si="299"/>
        <v>0</v>
      </c>
      <c r="FP319" s="169">
        <f t="shared" si="299"/>
        <v>0</v>
      </c>
      <c r="FQ319" s="169">
        <f t="shared" si="299"/>
        <v>0</v>
      </c>
      <c r="FR319" s="169">
        <f t="shared" si="299"/>
        <v>0</v>
      </c>
      <c r="FS319" s="169">
        <f t="shared" si="299"/>
        <v>0</v>
      </c>
      <c r="FT319" s="169">
        <f t="shared" si="299"/>
        <v>0</v>
      </c>
      <c r="FU319" s="169">
        <f t="shared" si="299"/>
        <v>0</v>
      </c>
      <c r="FV319" s="169">
        <f t="shared" si="299"/>
        <v>0</v>
      </c>
      <c r="FW319" s="169">
        <f t="shared" si="299"/>
        <v>0</v>
      </c>
      <c r="FX319" s="169">
        <f t="shared" si="299"/>
        <v>0</v>
      </c>
      <c r="FY319" s="169">
        <f t="shared" si="299"/>
        <v>0</v>
      </c>
      <c r="FZ319" s="169">
        <f t="shared" si="299"/>
        <v>0</v>
      </c>
      <c r="GA319" s="169">
        <f t="shared" si="299"/>
        <v>0</v>
      </c>
      <c r="GB319" s="169">
        <f t="shared" si="299"/>
        <v>0</v>
      </c>
      <c r="GC319" s="169">
        <f t="shared" si="299"/>
        <v>0</v>
      </c>
      <c r="GD319" s="169">
        <f t="shared" si="299"/>
        <v>0</v>
      </c>
      <c r="GE319" s="169">
        <f t="shared" si="274"/>
        <v>0</v>
      </c>
      <c r="GF319" s="169">
        <f t="shared" si="274"/>
        <v>0</v>
      </c>
      <c r="GG319" s="169">
        <f t="shared" si="274"/>
        <v>0</v>
      </c>
      <c r="GH319" s="169">
        <f t="shared" si="274"/>
        <v>0</v>
      </c>
      <c r="GI319" s="169">
        <f t="shared" si="274"/>
        <v>0</v>
      </c>
      <c r="GJ319" s="169">
        <f t="shared" si="274"/>
        <v>0</v>
      </c>
      <c r="GK319" s="169">
        <f t="shared" si="274"/>
        <v>0</v>
      </c>
      <c r="GL319" s="169">
        <f t="shared" si="274"/>
        <v>0</v>
      </c>
    </row>
    <row r="320" spans="1:194" s="169" customFormat="1" ht="15" hidden="1">
      <c r="A320" s="499"/>
      <c r="B320" s="499"/>
      <c r="D320" s="678"/>
      <c r="E320" s="450"/>
      <c r="F320" s="450"/>
      <c r="G320" s="450"/>
      <c r="H320" s="500"/>
      <c r="I320" s="452"/>
      <c r="J320" s="453"/>
      <c r="K320" s="453"/>
      <c r="L320" s="450"/>
      <c r="M320" s="450"/>
      <c r="N320" s="454"/>
      <c r="O320" s="455">
        <f t="shared" si="281"/>
        <v>0</v>
      </c>
      <c r="P320" s="456"/>
      <c r="Q320" s="457">
        <f t="shared" si="282"/>
        <v>0</v>
      </c>
      <c r="R320" s="457">
        <f t="shared" si="283"/>
        <v>0</v>
      </c>
      <c r="S320" s="458" t="e">
        <f>#REF!</f>
        <v>#REF!</v>
      </c>
      <c r="T320" s="458">
        <v>379</v>
      </c>
      <c r="U320" s="458" t="e">
        <f t="shared" si="284"/>
        <v>#REF!</v>
      </c>
      <c r="V320" s="459"/>
      <c r="W320" s="459"/>
      <c r="X320" s="460">
        <f t="shared" si="285"/>
        <v>0</v>
      </c>
      <c r="Y320" s="461">
        <f t="shared" si="288"/>
        <v>0</v>
      </c>
      <c r="Z320" s="510"/>
      <c r="AA320" s="463"/>
      <c r="AB320" s="464"/>
      <c r="AC320" s="464"/>
      <c r="AD320" s="464"/>
      <c r="AE320" s="465"/>
      <c r="AF320" s="466">
        <f t="shared" si="289"/>
        <v>0</v>
      </c>
      <c r="AG320" s="488"/>
      <c r="AH320" s="469"/>
      <c r="AI320" s="469"/>
      <c r="AJ320" s="469"/>
      <c r="AK320" s="469"/>
      <c r="AL320" s="469"/>
      <c r="AM320" s="469"/>
      <c r="AN320" s="469"/>
      <c r="AO320" s="471">
        <f t="shared" si="290"/>
        <v>0</v>
      </c>
      <c r="AP320" s="497"/>
      <c r="AQ320" s="496"/>
      <c r="AR320" s="496"/>
      <c r="AS320" s="496"/>
      <c r="AT320" s="514"/>
      <c r="AU320" s="469"/>
      <c r="AV320" s="469"/>
      <c r="AW320" s="475"/>
      <c r="AX320" s="471">
        <f t="shared" si="291"/>
        <v>0</v>
      </c>
      <c r="AY320" s="497"/>
      <c r="AZ320" s="469"/>
      <c r="BA320" s="469"/>
      <c r="BB320" s="478"/>
      <c r="BC320" s="469"/>
      <c r="BD320" s="469"/>
      <c r="BE320" s="469"/>
      <c r="BF320" s="475"/>
      <c r="BG320" s="479">
        <f t="shared" si="269"/>
        <v>0</v>
      </c>
      <c r="BH320" s="480"/>
      <c r="BI320" s="481"/>
      <c r="BJ320" s="481"/>
      <c r="BK320" s="481"/>
      <c r="BL320" s="482"/>
      <c r="BM320" s="481"/>
      <c r="BN320" s="481"/>
      <c r="BO320" s="483"/>
      <c r="BP320" s="482">
        <f t="shared" si="251"/>
        <v>0</v>
      </c>
      <c r="BQ320" s="479">
        <f t="shared" si="270"/>
        <v>0</v>
      </c>
      <c r="BR320" s="480"/>
      <c r="BS320" s="481"/>
      <c r="BT320" s="481"/>
      <c r="BU320" s="481"/>
      <c r="BV320" s="482" t="str">
        <f t="shared" si="263"/>
        <v/>
      </c>
      <c r="BW320" s="481"/>
      <c r="BX320" s="481"/>
      <c r="BY320" s="483"/>
      <c r="BZ320" s="482">
        <f t="shared" si="275"/>
        <v>0</v>
      </c>
      <c r="CA320" s="479">
        <f t="shared" si="292"/>
        <v>0</v>
      </c>
      <c r="CB320" s="638"/>
      <c r="CC320" s="469"/>
      <c r="CD320" s="469"/>
      <c r="CE320" s="469"/>
      <c r="CF320" s="469"/>
      <c r="CG320" s="481"/>
      <c r="CH320" s="481"/>
      <c r="CI320" s="469"/>
      <c r="CJ320" s="485">
        <f t="shared" si="293"/>
        <v>0</v>
      </c>
      <c r="CK320" s="486">
        <f t="shared" si="286"/>
        <v>0</v>
      </c>
      <c r="CL320" s="479">
        <f t="shared" si="294"/>
        <v>0</v>
      </c>
      <c r="CM320" s="487"/>
      <c r="CN320" s="469"/>
      <c r="CO320" s="469"/>
      <c r="CP320" s="469"/>
      <c r="CQ320" s="469"/>
      <c r="CR320" s="469"/>
      <c r="CS320" s="485">
        <f t="shared" si="295"/>
        <v>0</v>
      </c>
      <c r="CT320" s="488"/>
      <c r="CU320" s="469"/>
      <c r="CV320" s="469"/>
      <c r="CW320" s="469"/>
      <c r="CX320" s="489"/>
      <c r="CY320" s="490"/>
      <c r="CZ320" s="491">
        <f t="shared" si="296"/>
        <v>0</v>
      </c>
      <c r="DA320" s="491">
        <f t="shared" si="276"/>
        <v>0</v>
      </c>
      <c r="DB320" s="491">
        <f t="shared" si="248"/>
        <v>0</v>
      </c>
      <c r="DC320" s="493">
        <f t="shared" si="277"/>
        <v>0</v>
      </c>
      <c r="DD320" s="494">
        <f t="shared" si="266"/>
        <v>0</v>
      </c>
      <c r="DE320" s="494">
        <f t="shared" si="265"/>
        <v>0</v>
      </c>
      <c r="DF320" s="494">
        <f t="shared" si="258"/>
        <v>0</v>
      </c>
      <c r="DG320" s="494">
        <f t="shared" si="278"/>
        <v>0</v>
      </c>
      <c r="DH320" s="494">
        <f t="shared" si="279"/>
        <v>0</v>
      </c>
      <c r="DI320" s="494">
        <f t="shared" si="259"/>
        <v>0</v>
      </c>
      <c r="DJ320" s="494">
        <f t="shared" si="280"/>
        <v>0</v>
      </c>
      <c r="DK320" s="494">
        <f t="shared" si="287"/>
        <v>0</v>
      </c>
      <c r="DL320" s="479">
        <f t="shared" si="271"/>
        <v>0</v>
      </c>
      <c r="DQ320" s="169">
        <f t="shared" si="297"/>
        <v>0</v>
      </c>
      <c r="DR320" s="169">
        <f t="shared" si="297"/>
        <v>0</v>
      </c>
      <c r="DS320" s="169">
        <f t="shared" si="297"/>
        <v>0</v>
      </c>
      <c r="DT320" s="169">
        <f t="shared" si="297"/>
        <v>0</v>
      </c>
      <c r="DU320" s="169">
        <f t="shared" si="297"/>
        <v>0</v>
      </c>
      <c r="DV320" s="169">
        <f t="shared" si="297"/>
        <v>0</v>
      </c>
      <c r="DW320" s="169">
        <f t="shared" si="297"/>
        <v>0</v>
      </c>
      <c r="DX320" s="169">
        <f t="shared" si="297"/>
        <v>0</v>
      </c>
      <c r="DY320" s="169">
        <f t="shared" si="297"/>
        <v>0</v>
      </c>
      <c r="DZ320" s="169">
        <f t="shared" si="297"/>
        <v>0</v>
      </c>
      <c r="EA320" s="169">
        <f t="shared" si="297"/>
        <v>0</v>
      </c>
      <c r="EB320" s="169">
        <f t="shared" si="297"/>
        <v>0</v>
      </c>
      <c r="EC320" s="169">
        <f t="shared" si="297"/>
        <v>0</v>
      </c>
      <c r="ED320" s="169">
        <f t="shared" si="297"/>
        <v>0</v>
      </c>
      <c r="EE320" s="169">
        <f t="shared" si="297"/>
        <v>0</v>
      </c>
      <c r="EF320" s="169">
        <f t="shared" si="297"/>
        <v>0</v>
      </c>
      <c r="EG320" s="169">
        <f t="shared" si="272"/>
        <v>0</v>
      </c>
      <c r="EH320" s="169">
        <f t="shared" si="272"/>
        <v>0</v>
      </c>
      <c r="EI320" s="169">
        <f t="shared" si="272"/>
        <v>0</v>
      </c>
      <c r="EJ320" s="169">
        <f t="shared" si="272"/>
        <v>0</v>
      </c>
      <c r="EK320" s="169">
        <f t="shared" si="272"/>
        <v>0</v>
      </c>
      <c r="EL320" s="169">
        <f t="shared" si="272"/>
        <v>0</v>
      </c>
      <c r="EM320" s="169">
        <f t="shared" si="272"/>
        <v>0</v>
      </c>
      <c r="EN320" s="169">
        <f t="shared" si="272"/>
        <v>0</v>
      </c>
      <c r="EP320" s="169">
        <f t="shared" si="298"/>
        <v>0</v>
      </c>
      <c r="EQ320" s="169">
        <f t="shared" si="298"/>
        <v>0</v>
      </c>
      <c r="ER320" s="169">
        <f t="shared" si="298"/>
        <v>0</v>
      </c>
      <c r="ES320" s="169">
        <f t="shared" si="298"/>
        <v>0</v>
      </c>
      <c r="ET320" s="169">
        <f t="shared" si="298"/>
        <v>0</v>
      </c>
      <c r="EU320" s="169">
        <f t="shared" si="298"/>
        <v>0</v>
      </c>
      <c r="EV320" s="169">
        <f t="shared" si="298"/>
        <v>0</v>
      </c>
      <c r="EW320" s="169">
        <f t="shared" si="298"/>
        <v>0</v>
      </c>
      <c r="EX320" s="169">
        <f t="shared" si="298"/>
        <v>0</v>
      </c>
      <c r="EY320" s="169">
        <f t="shared" si="298"/>
        <v>0</v>
      </c>
      <c r="EZ320" s="169">
        <f t="shared" si="298"/>
        <v>0</v>
      </c>
      <c r="FA320" s="169">
        <f t="shared" si="298"/>
        <v>0</v>
      </c>
      <c r="FB320" s="169">
        <f t="shared" si="298"/>
        <v>0</v>
      </c>
      <c r="FC320" s="169">
        <f t="shared" si="298"/>
        <v>0</v>
      </c>
      <c r="FD320" s="169">
        <f t="shared" si="298"/>
        <v>0</v>
      </c>
      <c r="FE320" s="169">
        <f t="shared" si="298"/>
        <v>0</v>
      </c>
      <c r="FF320" s="169">
        <f t="shared" si="273"/>
        <v>0</v>
      </c>
      <c r="FG320" s="169">
        <f t="shared" si="273"/>
        <v>0</v>
      </c>
      <c r="FH320" s="169">
        <f t="shared" si="273"/>
        <v>0</v>
      </c>
      <c r="FI320" s="169">
        <f t="shared" si="273"/>
        <v>0</v>
      </c>
      <c r="FJ320" s="169">
        <f t="shared" si="273"/>
        <v>0</v>
      </c>
      <c r="FK320" s="169">
        <f t="shared" si="273"/>
        <v>0</v>
      </c>
      <c r="FL320" s="169">
        <f t="shared" si="273"/>
        <v>0</v>
      </c>
      <c r="FM320" s="169">
        <f t="shared" si="273"/>
        <v>0</v>
      </c>
      <c r="FO320" s="169">
        <f t="shared" si="299"/>
        <v>0</v>
      </c>
      <c r="FP320" s="169">
        <f t="shared" si="299"/>
        <v>0</v>
      </c>
      <c r="FQ320" s="169">
        <f t="shared" si="299"/>
        <v>0</v>
      </c>
      <c r="FR320" s="169">
        <f t="shared" si="299"/>
        <v>0</v>
      </c>
      <c r="FS320" s="169">
        <f t="shared" si="299"/>
        <v>0</v>
      </c>
      <c r="FT320" s="169">
        <f t="shared" si="299"/>
        <v>0</v>
      </c>
      <c r="FU320" s="169">
        <f t="shared" si="299"/>
        <v>0</v>
      </c>
      <c r="FV320" s="169">
        <f t="shared" si="299"/>
        <v>0</v>
      </c>
      <c r="FW320" s="169">
        <f t="shared" si="299"/>
        <v>0</v>
      </c>
      <c r="FX320" s="169">
        <f t="shared" si="299"/>
        <v>0</v>
      </c>
      <c r="FY320" s="169">
        <f t="shared" si="299"/>
        <v>0</v>
      </c>
      <c r="FZ320" s="169">
        <f t="shared" si="299"/>
        <v>0</v>
      </c>
      <c r="GA320" s="169">
        <f t="shared" si="299"/>
        <v>0</v>
      </c>
      <c r="GB320" s="169">
        <f t="shared" si="299"/>
        <v>0</v>
      </c>
      <c r="GC320" s="169">
        <f t="shared" si="299"/>
        <v>0</v>
      </c>
      <c r="GD320" s="169">
        <f t="shared" si="299"/>
        <v>0</v>
      </c>
      <c r="GE320" s="169">
        <f t="shared" si="274"/>
        <v>0</v>
      </c>
      <c r="GF320" s="169">
        <f t="shared" si="274"/>
        <v>0</v>
      </c>
      <c r="GG320" s="169">
        <f t="shared" si="274"/>
        <v>0</v>
      </c>
      <c r="GH320" s="169">
        <f t="shared" si="274"/>
        <v>0</v>
      </c>
      <c r="GI320" s="169">
        <f t="shared" si="274"/>
        <v>0</v>
      </c>
      <c r="GJ320" s="169">
        <f t="shared" si="274"/>
        <v>0</v>
      </c>
      <c r="GK320" s="169">
        <f t="shared" si="274"/>
        <v>0</v>
      </c>
      <c r="GL320" s="169">
        <f t="shared" si="274"/>
        <v>0</v>
      </c>
    </row>
    <row r="321" spans="1:194" s="169" customFormat="1" ht="15" hidden="1">
      <c r="A321" s="499"/>
      <c r="B321" s="499"/>
      <c r="D321" s="678"/>
      <c r="E321" s="450"/>
      <c r="F321" s="450"/>
      <c r="G321" s="450"/>
      <c r="H321" s="500"/>
      <c r="I321" s="452"/>
      <c r="J321" s="453"/>
      <c r="K321" s="453"/>
      <c r="L321" s="450"/>
      <c r="M321" s="450"/>
      <c r="N321" s="454"/>
      <c r="O321" s="455">
        <f t="shared" si="281"/>
        <v>0</v>
      </c>
      <c r="P321" s="456"/>
      <c r="Q321" s="457">
        <f t="shared" si="282"/>
        <v>0</v>
      </c>
      <c r="R321" s="457">
        <f t="shared" si="283"/>
        <v>0</v>
      </c>
      <c r="S321" s="458" t="e">
        <f>#REF!</f>
        <v>#REF!</v>
      </c>
      <c r="T321" s="458">
        <v>380</v>
      </c>
      <c r="U321" s="458" t="e">
        <f t="shared" si="284"/>
        <v>#REF!</v>
      </c>
      <c r="V321" s="459"/>
      <c r="W321" s="459"/>
      <c r="X321" s="460">
        <f t="shared" si="285"/>
        <v>0</v>
      </c>
      <c r="Y321" s="461">
        <f t="shared" si="288"/>
        <v>0</v>
      </c>
      <c r="Z321" s="510"/>
      <c r="AA321" s="463"/>
      <c r="AB321" s="464"/>
      <c r="AC321" s="464"/>
      <c r="AD321" s="464"/>
      <c r="AE321" s="465"/>
      <c r="AF321" s="466">
        <f t="shared" si="289"/>
        <v>0</v>
      </c>
      <c r="AG321" s="488"/>
      <c r="AH321" s="469"/>
      <c r="AI321" s="469"/>
      <c r="AJ321" s="469"/>
      <c r="AK321" s="469"/>
      <c r="AL321" s="469"/>
      <c r="AM321" s="469"/>
      <c r="AN321" s="469"/>
      <c r="AO321" s="471">
        <f t="shared" si="290"/>
        <v>0</v>
      </c>
      <c r="AP321" s="497"/>
      <c r="AQ321" s="496"/>
      <c r="AR321" s="496"/>
      <c r="AS321" s="496"/>
      <c r="AT321" s="514"/>
      <c r="AU321" s="469"/>
      <c r="AV321" s="469"/>
      <c r="AW321" s="475"/>
      <c r="AX321" s="471">
        <f t="shared" si="291"/>
        <v>0</v>
      </c>
      <c r="AY321" s="497"/>
      <c r="AZ321" s="469"/>
      <c r="BA321" s="469"/>
      <c r="BB321" s="478"/>
      <c r="BC321" s="469"/>
      <c r="BD321" s="469"/>
      <c r="BE321" s="469"/>
      <c r="BF321" s="475"/>
      <c r="BG321" s="479">
        <f t="shared" si="269"/>
        <v>0</v>
      </c>
      <c r="BH321" s="480"/>
      <c r="BI321" s="481"/>
      <c r="BJ321" s="481"/>
      <c r="BK321" s="481"/>
      <c r="BL321" s="482"/>
      <c r="BM321" s="481"/>
      <c r="BN321" s="481"/>
      <c r="BO321" s="483"/>
      <c r="BP321" s="482">
        <f t="shared" si="251"/>
        <v>0</v>
      </c>
      <c r="BQ321" s="479">
        <f t="shared" si="270"/>
        <v>0</v>
      </c>
      <c r="BR321" s="480"/>
      <c r="BS321" s="481"/>
      <c r="BT321" s="481"/>
      <c r="BU321" s="481"/>
      <c r="BV321" s="482" t="str">
        <f t="shared" si="263"/>
        <v/>
      </c>
      <c r="BW321" s="481"/>
      <c r="BX321" s="481"/>
      <c r="BY321" s="483"/>
      <c r="BZ321" s="482">
        <f t="shared" si="275"/>
        <v>0</v>
      </c>
      <c r="CA321" s="479">
        <f t="shared" si="292"/>
        <v>0</v>
      </c>
      <c r="CB321" s="638"/>
      <c r="CC321" s="469"/>
      <c r="CD321" s="469"/>
      <c r="CE321" s="469"/>
      <c r="CF321" s="469"/>
      <c r="CG321" s="481"/>
      <c r="CH321" s="481"/>
      <c r="CI321" s="469"/>
      <c r="CJ321" s="485">
        <f t="shared" si="293"/>
        <v>0</v>
      </c>
      <c r="CK321" s="486">
        <f t="shared" si="286"/>
        <v>0</v>
      </c>
      <c r="CL321" s="479">
        <f t="shared" si="294"/>
        <v>0</v>
      </c>
      <c r="CM321" s="487"/>
      <c r="CN321" s="469"/>
      <c r="CO321" s="469"/>
      <c r="CP321" s="469"/>
      <c r="CQ321" s="469"/>
      <c r="CR321" s="469"/>
      <c r="CS321" s="485">
        <f t="shared" si="295"/>
        <v>0</v>
      </c>
      <c r="CT321" s="488"/>
      <c r="CU321" s="469"/>
      <c r="CV321" s="469"/>
      <c r="CW321" s="469"/>
      <c r="CX321" s="489"/>
      <c r="CY321" s="490"/>
      <c r="CZ321" s="491">
        <f t="shared" si="296"/>
        <v>0</v>
      </c>
      <c r="DA321" s="491">
        <f t="shared" si="276"/>
        <v>0</v>
      </c>
      <c r="DB321" s="491">
        <f t="shared" si="248"/>
        <v>0</v>
      </c>
      <c r="DC321" s="493">
        <f t="shared" si="277"/>
        <v>0</v>
      </c>
      <c r="DD321" s="494">
        <f t="shared" si="266"/>
        <v>0</v>
      </c>
      <c r="DE321" s="494">
        <f t="shared" si="265"/>
        <v>0</v>
      </c>
      <c r="DF321" s="494">
        <f t="shared" si="258"/>
        <v>0</v>
      </c>
      <c r="DG321" s="494">
        <f t="shared" si="278"/>
        <v>0</v>
      </c>
      <c r="DH321" s="494">
        <f t="shared" si="279"/>
        <v>0</v>
      </c>
      <c r="DI321" s="494">
        <f t="shared" si="259"/>
        <v>0</v>
      </c>
      <c r="DJ321" s="494">
        <f t="shared" si="280"/>
        <v>0</v>
      </c>
      <c r="DK321" s="494">
        <f t="shared" si="287"/>
        <v>0</v>
      </c>
      <c r="DL321" s="479">
        <f t="shared" si="271"/>
        <v>0</v>
      </c>
      <c r="DQ321" s="169">
        <f t="shared" si="297"/>
        <v>0</v>
      </c>
      <c r="DR321" s="169">
        <f t="shared" si="297"/>
        <v>0</v>
      </c>
      <c r="DS321" s="169">
        <f t="shared" si="297"/>
        <v>0</v>
      </c>
      <c r="DT321" s="169">
        <f t="shared" si="297"/>
        <v>0</v>
      </c>
      <c r="DU321" s="169">
        <f t="shared" si="297"/>
        <v>0</v>
      </c>
      <c r="DV321" s="169">
        <f t="shared" si="297"/>
        <v>0</v>
      </c>
      <c r="DW321" s="169">
        <f t="shared" si="297"/>
        <v>0</v>
      </c>
      <c r="DX321" s="169">
        <f t="shared" si="297"/>
        <v>0</v>
      </c>
      <c r="DY321" s="169">
        <f t="shared" si="297"/>
        <v>0</v>
      </c>
      <c r="DZ321" s="169">
        <f t="shared" si="297"/>
        <v>0</v>
      </c>
      <c r="EA321" s="169">
        <f t="shared" si="297"/>
        <v>0</v>
      </c>
      <c r="EB321" s="169">
        <f t="shared" si="297"/>
        <v>0</v>
      </c>
      <c r="EC321" s="169">
        <f t="shared" si="297"/>
        <v>0</v>
      </c>
      <c r="ED321" s="169">
        <f t="shared" si="297"/>
        <v>0</v>
      </c>
      <c r="EE321" s="169">
        <f t="shared" si="297"/>
        <v>0</v>
      </c>
      <c r="EF321" s="169">
        <f t="shared" si="297"/>
        <v>0</v>
      </c>
      <c r="EG321" s="169">
        <f t="shared" si="272"/>
        <v>0</v>
      </c>
      <c r="EH321" s="169">
        <f t="shared" si="272"/>
        <v>0</v>
      </c>
      <c r="EI321" s="169">
        <f t="shared" si="272"/>
        <v>0</v>
      </c>
      <c r="EJ321" s="169">
        <f t="shared" si="272"/>
        <v>0</v>
      </c>
      <c r="EK321" s="169">
        <f t="shared" si="272"/>
        <v>0</v>
      </c>
      <c r="EL321" s="169">
        <f t="shared" si="272"/>
        <v>0</v>
      </c>
      <c r="EM321" s="169">
        <f t="shared" si="272"/>
        <v>0</v>
      </c>
      <c r="EN321" s="169">
        <f t="shared" si="272"/>
        <v>0</v>
      </c>
      <c r="EP321" s="169">
        <f t="shared" si="298"/>
        <v>0</v>
      </c>
      <c r="EQ321" s="169">
        <f t="shared" si="298"/>
        <v>0</v>
      </c>
      <c r="ER321" s="169">
        <f t="shared" si="298"/>
        <v>0</v>
      </c>
      <c r="ES321" s="169">
        <f t="shared" si="298"/>
        <v>0</v>
      </c>
      <c r="ET321" s="169">
        <f t="shared" si="298"/>
        <v>0</v>
      </c>
      <c r="EU321" s="169">
        <f t="shared" si="298"/>
        <v>0</v>
      </c>
      <c r="EV321" s="169">
        <f t="shared" si="298"/>
        <v>0</v>
      </c>
      <c r="EW321" s="169">
        <f t="shared" si="298"/>
        <v>0</v>
      </c>
      <c r="EX321" s="169">
        <f t="shared" si="298"/>
        <v>0</v>
      </c>
      <c r="EY321" s="169">
        <f t="shared" si="298"/>
        <v>0</v>
      </c>
      <c r="EZ321" s="169">
        <f t="shared" si="298"/>
        <v>0</v>
      </c>
      <c r="FA321" s="169">
        <f t="shared" si="298"/>
        <v>0</v>
      </c>
      <c r="FB321" s="169">
        <f t="shared" si="298"/>
        <v>0</v>
      </c>
      <c r="FC321" s="169">
        <f t="shared" si="298"/>
        <v>0</v>
      </c>
      <c r="FD321" s="169">
        <f t="shared" si="298"/>
        <v>0</v>
      </c>
      <c r="FE321" s="169">
        <f t="shared" si="298"/>
        <v>0</v>
      </c>
      <c r="FF321" s="169">
        <f t="shared" si="273"/>
        <v>0</v>
      </c>
      <c r="FG321" s="169">
        <f t="shared" si="273"/>
        <v>0</v>
      </c>
      <c r="FH321" s="169">
        <f t="shared" si="273"/>
        <v>0</v>
      </c>
      <c r="FI321" s="169">
        <f t="shared" si="273"/>
        <v>0</v>
      </c>
      <c r="FJ321" s="169">
        <f t="shared" si="273"/>
        <v>0</v>
      </c>
      <c r="FK321" s="169">
        <f t="shared" si="273"/>
        <v>0</v>
      </c>
      <c r="FL321" s="169">
        <f t="shared" si="273"/>
        <v>0</v>
      </c>
      <c r="FM321" s="169">
        <f t="shared" si="273"/>
        <v>0</v>
      </c>
      <c r="FO321" s="169">
        <f t="shared" si="299"/>
        <v>0</v>
      </c>
      <c r="FP321" s="169">
        <f t="shared" si="299"/>
        <v>0</v>
      </c>
      <c r="FQ321" s="169">
        <f t="shared" si="299"/>
        <v>0</v>
      </c>
      <c r="FR321" s="169">
        <f t="shared" si="299"/>
        <v>0</v>
      </c>
      <c r="FS321" s="169">
        <f t="shared" si="299"/>
        <v>0</v>
      </c>
      <c r="FT321" s="169">
        <f t="shared" si="299"/>
        <v>0</v>
      </c>
      <c r="FU321" s="169">
        <f t="shared" si="299"/>
        <v>0</v>
      </c>
      <c r="FV321" s="169">
        <f t="shared" si="299"/>
        <v>0</v>
      </c>
      <c r="FW321" s="169">
        <f t="shared" si="299"/>
        <v>0</v>
      </c>
      <c r="FX321" s="169">
        <f t="shared" si="299"/>
        <v>0</v>
      </c>
      <c r="FY321" s="169">
        <f t="shared" si="299"/>
        <v>0</v>
      </c>
      <c r="FZ321" s="169">
        <f t="shared" si="299"/>
        <v>0</v>
      </c>
      <c r="GA321" s="169">
        <f t="shared" si="299"/>
        <v>0</v>
      </c>
      <c r="GB321" s="169">
        <f t="shared" si="299"/>
        <v>0</v>
      </c>
      <c r="GC321" s="169">
        <f t="shared" si="299"/>
        <v>0</v>
      </c>
      <c r="GD321" s="169">
        <f t="shared" si="299"/>
        <v>0</v>
      </c>
      <c r="GE321" s="169">
        <f t="shared" si="274"/>
        <v>0</v>
      </c>
      <c r="GF321" s="169">
        <f t="shared" si="274"/>
        <v>0</v>
      </c>
      <c r="GG321" s="169">
        <f t="shared" si="274"/>
        <v>0</v>
      </c>
      <c r="GH321" s="169">
        <f t="shared" si="274"/>
        <v>0</v>
      </c>
      <c r="GI321" s="169">
        <f t="shared" si="274"/>
        <v>0</v>
      </c>
      <c r="GJ321" s="169">
        <f t="shared" si="274"/>
        <v>0</v>
      </c>
      <c r="GK321" s="169">
        <f t="shared" si="274"/>
        <v>0</v>
      </c>
      <c r="GL321" s="169">
        <f t="shared" si="274"/>
        <v>0</v>
      </c>
    </row>
    <row r="322" spans="1:194" s="169" customFormat="1" ht="15" hidden="1">
      <c r="A322" s="499"/>
      <c r="B322" s="499"/>
      <c r="D322" s="678"/>
      <c r="E322" s="450"/>
      <c r="F322" s="450"/>
      <c r="G322" s="450"/>
      <c r="H322" s="500"/>
      <c r="I322" s="452"/>
      <c r="J322" s="453"/>
      <c r="K322" s="453"/>
      <c r="L322" s="450"/>
      <c r="M322" s="450"/>
      <c r="N322" s="454"/>
      <c r="O322" s="455">
        <f t="shared" si="281"/>
        <v>0</v>
      </c>
      <c r="P322" s="456"/>
      <c r="Q322" s="457">
        <f t="shared" si="282"/>
        <v>0</v>
      </c>
      <c r="R322" s="457">
        <f t="shared" si="283"/>
        <v>0</v>
      </c>
      <c r="S322" s="458" t="e">
        <f>#REF!</f>
        <v>#REF!</v>
      </c>
      <c r="T322" s="458">
        <v>381</v>
      </c>
      <c r="U322" s="458" t="e">
        <f t="shared" si="284"/>
        <v>#REF!</v>
      </c>
      <c r="V322" s="459"/>
      <c r="W322" s="459"/>
      <c r="X322" s="460">
        <f t="shared" si="285"/>
        <v>0</v>
      </c>
      <c r="Y322" s="461">
        <f t="shared" si="288"/>
        <v>0</v>
      </c>
      <c r="Z322" s="510"/>
      <c r="AA322" s="463"/>
      <c r="AB322" s="464"/>
      <c r="AC322" s="464"/>
      <c r="AD322" s="464"/>
      <c r="AE322" s="465"/>
      <c r="AF322" s="466">
        <f t="shared" si="289"/>
        <v>0</v>
      </c>
      <c r="AG322" s="488"/>
      <c r="AH322" s="469"/>
      <c r="AI322" s="469"/>
      <c r="AJ322" s="469"/>
      <c r="AK322" s="469"/>
      <c r="AL322" s="469"/>
      <c r="AM322" s="469"/>
      <c r="AN322" s="469"/>
      <c r="AO322" s="471">
        <f t="shared" si="290"/>
        <v>0</v>
      </c>
      <c r="AP322" s="497"/>
      <c r="AQ322" s="496"/>
      <c r="AR322" s="496"/>
      <c r="AS322" s="496"/>
      <c r="AT322" s="514"/>
      <c r="AU322" s="469"/>
      <c r="AV322" s="469"/>
      <c r="AW322" s="475"/>
      <c r="AX322" s="471">
        <f t="shared" si="291"/>
        <v>0</v>
      </c>
      <c r="AY322" s="497"/>
      <c r="AZ322" s="469"/>
      <c r="BA322" s="469"/>
      <c r="BB322" s="478"/>
      <c r="BC322" s="469"/>
      <c r="BD322" s="469"/>
      <c r="BE322" s="469"/>
      <c r="BF322" s="475"/>
      <c r="BG322" s="479">
        <f t="shared" si="269"/>
        <v>0</v>
      </c>
      <c r="BH322" s="480"/>
      <c r="BI322" s="481"/>
      <c r="BJ322" s="481"/>
      <c r="BK322" s="481"/>
      <c r="BL322" s="482"/>
      <c r="BM322" s="481"/>
      <c r="BN322" s="481"/>
      <c r="BO322" s="483"/>
      <c r="BP322" s="482">
        <f t="shared" si="251"/>
        <v>0</v>
      </c>
      <c r="BQ322" s="479">
        <f t="shared" si="270"/>
        <v>0</v>
      </c>
      <c r="BR322" s="480"/>
      <c r="BS322" s="481"/>
      <c r="BT322" s="481"/>
      <c r="BU322" s="481"/>
      <c r="BV322" s="482" t="str">
        <f t="shared" si="263"/>
        <v/>
      </c>
      <c r="BW322" s="481"/>
      <c r="BX322" s="481"/>
      <c r="BY322" s="483"/>
      <c r="BZ322" s="482">
        <f t="shared" si="275"/>
        <v>0</v>
      </c>
      <c r="CA322" s="479">
        <f t="shared" si="292"/>
        <v>0</v>
      </c>
      <c r="CB322" s="638"/>
      <c r="CC322" s="469"/>
      <c r="CD322" s="469"/>
      <c r="CE322" s="469"/>
      <c r="CF322" s="469"/>
      <c r="CG322" s="481"/>
      <c r="CH322" s="481"/>
      <c r="CI322" s="469"/>
      <c r="CJ322" s="485">
        <f t="shared" si="293"/>
        <v>0</v>
      </c>
      <c r="CK322" s="486">
        <f t="shared" si="286"/>
        <v>0</v>
      </c>
      <c r="CL322" s="479">
        <f t="shared" si="294"/>
        <v>0</v>
      </c>
      <c r="CM322" s="487"/>
      <c r="CN322" s="469"/>
      <c r="CO322" s="469"/>
      <c r="CP322" s="469"/>
      <c r="CQ322" s="469"/>
      <c r="CR322" s="469"/>
      <c r="CS322" s="485">
        <f t="shared" si="295"/>
        <v>0</v>
      </c>
      <c r="CT322" s="488"/>
      <c r="CU322" s="469"/>
      <c r="CV322" s="469"/>
      <c r="CW322" s="469"/>
      <c r="CX322" s="489"/>
      <c r="CY322" s="490"/>
      <c r="CZ322" s="491">
        <f t="shared" si="296"/>
        <v>0</v>
      </c>
      <c r="DA322" s="491">
        <f t="shared" si="276"/>
        <v>0</v>
      </c>
      <c r="DB322" s="491">
        <f t="shared" si="248"/>
        <v>0</v>
      </c>
      <c r="DC322" s="493">
        <f t="shared" si="277"/>
        <v>0</v>
      </c>
      <c r="DD322" s="494">
        <f t="shared" si="266"/>
        <v>0</v>
      </c>
      <c r="DE322" s="494">
        <f t="shared" si="265"/>
        <v>0</v>
      </c>
      <c r="DF322" s="494">
        <f t="shared" si="258"/>
        <v>0</v>
      </c>
      <c r="DG322" s="494">
        <f t="shared" si="278"/>
        <v>0</v>
      </c>
      <c r="DH322" s="494">
        <f t="shared" si="279"/>
        <v>0</v>
      </c>
      <c r="DI322" s="494">
        <f t="shared" si="259"/>
        <v>0</v>
      </c>
      <c r="DJ322" s="494">
        <f t="shared" si="280"/>
        <v>0</v>
      </c>
      <c r="DK322" s="494">
        <f t="shared" si="287"/>
        <v>0</v>
      </c>
      <c r="DL322" s="479">
        <f t="shared" si="271"/>
        <v>0</v>
      </c>
      <c r="DQ322" s="169">
        <f t="shared" si="297"/>
        <v>0</v>
      </c>
      <c r="DR322" s="169">
        <f t="shared" si="297"/>
        <v>0</v>
      </c>
      <c r="DS322" s="169">
        <f t="shared" si="297"/>
        <v>0</v>
      </c>
      <c r="DT322" s="169">
        <f t="shared" si="297"/>
        <v>0</v>
      </c>
      <c r="DU322" s="169">
        <f t="shared" si="297"/>
        <v>0</v>
      </c>
      <c r="DV322" s="169">
        <f t="shared" si="297"/>
        <v>0</v>
      </c>
      <c r="DW322" s="169">
        <f t="shared" si="297"/>
        <v>0</v>
      </c>
      <c r="DX322" s="169">
        <f t="shared" si="297"/>
        <v>0</v>
      </c>
      <c r="DY322" s="169">
        <f t="shared" si="297"/>
        <v>0</v>
      </c>
      <c r="DZ322" s="169">
        <f t="shared" si="297"/>
        <v>0</v>
      </c>
      <c r="EA322" s="169">
        <f t="shared" si="297"/>
        <v>0</v>
      </c>
      <c r="EB322" s="169">
        <f t="shared" si="297"/>
        <v>0</v>
      </c>
      <c r="EC322" s="169">
        <f t="shared" si="297"/>
        <v>0</v>
      </c>
      <c r="ED322" s="169">
        <f t="shared" si="297"/>
        <v>0</v>
      </c>
      <c r="EE322" s="169">
        <f t="shared" si="297"/>
        <v>0</v>
      </c>
      <c r="EF322" s="169">
        <f t="shared" si="297"/>
        <v>0</v>
      </c>
      <c r="EG322" s="169">
        <f t="shared" ref="EG322:EN328" si="300">IF($I322=EG$3,$X322,0)</f>
        <v>0</v>
      </c>
      <c r="EH322" s="169">
        <f t="shared" si="300"/>
        <v>0</v>
      </c>
      <c r="EI322" s="169">
        <f t="shared" si="300"/>
        <v>0</v>
      </c>
      <c r="EJ322" s="169">
        <f t="shared" si="300"/>
        <v>0</v>
      </c>
      <c r="EK322" s="169">
        <f t="shared" si="300"/>
        <v>0</v>
      </c>
      <c r="EL322" s="169">
        <f t="shared" si="300"/>
        <v>0</v>
      </c>
      <c r="EM322" s="169">
        <f t="shared" si="300"/>
        <v>0</v>
      </c>
      <c r="EN322" s="169">
        <f t="shared" si="300"/>
        <v>0</v>
      </c>
      <c r="EP322" s="169">
        <f t="shared" si="298"/>
        <v>0</v>
      </c>
      <c r="EQ322" s="169">
        <f t="shared" si="298"/>
        <v>0</v>
      </c>
      <c r="ER322" s="169">
        <f t="shared" si="298"/>
        <v>0</v>
      </c>
      <c r="ES322" s="169">
        <f t="shared" si="298"/>
        <v>0</v>
      </c>
      <c r="ET322" s="169">
        <f t="shared" si="298"/>
        <v>0</v>
      </c>
      <c r="EU322" s="169">
        <f t="shared" si="298"/>
        <v>0</v>
      </c>
      <c r="EV322" s="169">
        <f t="shared" si="298"/>
        <v>0</v>
      </c>
      <c r="EW322" s="169">
        <f t="shared" si="298"/>
        <v>0</v>
      </c>
      <c r="EX322" s="169">
        <f t="shared" si="298"/>
        <v>0</v>
      </c>
      <c r="EY322" s="169">
        <f t="shared" si="298"/>
        <v>0</v>
      </c>
      <c r="EZ322" s="169">
        <f t="shared" si="298"/>
        <v>0</v>
      </c>
      <c r="FA322" s="169">
        <f t="shared" si="298"/>
        <v>0</v>
      </c>
      <c r="FB322" s="169">
        <f t="shared" si="298"/>
        <v>0</v>
      </c>
      <c r="FC322" s="169">
        <f t="shared" si="298"/>
        <v>0</v>
      </c>
      <c r="FD322" s="169">
        <f t="shared" si="298"/>
        <v>0</v>
      </c>
      <c r="FE322" s="169">
        <f t="shared" si="298"/>
        <v>0</v>
      </c>
      <c r="FF322" s="169">
        <f t="shared" si="273"/>
        <v>0</v>
      </c>
      <c r="FG322" s="169">
        <f t="shared" si="273"/>
        <v>0</v>
      </c>
      <c r="FH322" s="169">
        <f t="shared" si="273"/>
        <v>0</v>
      </c>
      <c r="FI322" s="169">
        <f t="shared" si="273"/>
        <v>0</v>
      </c>
      <c r="FJ322" s="169">
        <f t="shared" si="273"/>
        <v>0</v>
      </c>
      <c r="FK322" s="169">
        <f t="shared" si="273"/>
        <v>0</v>
      </c>
      <c r="FL322" s="169">
        <f t="shared" si="273"/>
        <v>0</v>
      </c>
      <c r="FM322" s="169">
        <f t="shared" si="273"/>
        <v>0</v>
      </c>
      <c r="FO322" s="169">
        <f t="shared" si="299"/>
        <v>0</v>
      </c>
      <c r="FP322" s="169">
        <f t="shared" si="299"/>
        <v>0</v>
      </c>
      <c r="FQ322" s="169">
        <f t="shared" si="299"/>
        <v>0</v>
      </c>
      <c r="FR322" s="169">
        <f t="shared" si="299"/>
        <v>0</v>
      </c>
      <c r="FS322" s="169">
        <f t="shared" si="299"/>
        <v>0</v>
      </c>
      <c r="FT322" s="169">
        <f t="shared" si="299"/>
        <v>0</v>
      </c>
      <c r="FU322" s="169">
        <f t="shared" si="299"/>
        <v>0</v>
      </c>
      <c r="FV322" s="169">
        <f t="shared" si="299"/>
        <v>0</v>
      </c>
      <c r="FW322" s="169">
        <f t="shared" si="299"/>
        <v>0</v>
      </c>
      <c r="FX322" s="169">
        <f t="shared" si="299"/>
        <v>0</v>
      </c>
      <c r="FY322" s="169">
        <f t="shared" si="299"/>
        <v>0</v>
      </c>
      <c r="FZ322" s="169">
        <f t="shared" si="299"/>
        <v>0</v>
      </c>
      <c r="GA322" s="169">
        <f t="shared" si="299"/>
        <v>0</v>
      </c>
      <c r="GB322" s="169">
        <f t="shared" si="299"/>
        <v>0</v>
      </c>
      <c r="GC322" s="169">
        <f t="shared" si="299"/>
        <v>0</v>
      </c>
      <c r="GD322" s="169">
        <f t="shared" si="299"/>
        <v>0</v>
      </c>
      <c r="GE322" s="169">
        <f t="shared" si="274"/>
        <v>0</v>
      </c>
      <c r="GF322" s="169">
        <f t="shared" si="274"/>
        <v>0</v>
      </c>
      <c r="GG322" s="169">
        <f t="shared" si="274"/>
        <v>0</v>
      </c>
      <c r="GH322" s="169">
        <f t="shared" si="274"/>
        <v>0</v>
      </c>
      <c r="GI322" s="169">
        <f t="shared" si="274"/>
        <v>0</v>
      </c>
      <c r="GJ322" s="169">
        <f t="shared" si="274"/>
        <v>0</v>
      </c>
      <c r="GK322" s="169">
        <f t="shared" si="274"/>
        <v>0</v>
      </c>
      <c r="GL322" s="169">
        <f t="shared" si="274"/>
        <v>0</v>
      </c>
    </row>
    <row r="323" spans="1:194" s="169" customFormat="1" ht="15" hidden="1">
      <c r="A323" s="499"/>
      <c r="B323" s="499"/>
      <c r="D323" s="678"/>
      <c r="E323" s="450"/>
      <c r="F323" s="450"/>
      <c r="G323" s="450"/>
      <c r="H323" s="500"/>
      <c r="I323" s="452"/>
      <c r="J323" s="453"/>
      <c r="K323" s="453"/>
      <c r="L323" s="450"/>
      <c r="M323" s="450"/>
      <c r="N323" s="454"/>
      <c r="O323" s="455">
        <f t="shared" si="281"/>
        <v>0</v>
      </c>
      <c r="P323" s="456"/>
      <c r="Q323" s="457">
        <f t="shared" si="282"/>
        <v>0</v>
      </c>
      <c r="R323" s="457">
        <f t="shared" si="283"/>
        <v>0</v>
      </c>
      <c r="S323" s="458" t="e">
        <f>#REF!</f>
        <v>#REF!</v>
      </c>
      <c r="T323" s="458">
        <v>382</v>
      </c>
      <c r="U323" s="458" t="e">
        <f t="shared" si="284"/>
        <v>#REF!</v>
      </c>
      <c r="V323" s="459"/>
      <c r="W323" s="459"/>
      <c r="X323" s="460">
        <f t="shared" si="285"/>
        <v>0</v>
      </c>
      <c r="Y323" s="461">
        <f t="shared" si="288"/>
        <v>0</v>
      </c>
      <c r="Z323" s="510"/>
      <c r="AA323" s="463"/>
      <c r="AB323" s="464"/>
      <c r="AC323" s="464"/>
      <c r="AD323" s="464"/>
      <c r="AE323" s="465"/>
      <c r="AF323" s="466">
        <f t="shared" si="289"/>
        <v>0</v>
      </c>
      <c r="AG323" s="488"/>
      <c r="AH323" s="469"/>
      <c r="AI323" s="469"/>
      <c r="AJ323" s="469"/>
      <c r="AK323" s="469"/>
      <c r="AL323" s="469"/>
      <c r="AM323" s="469"/>
      <c r="AN323" s="469"/>
      <c r="AO323" s="471">
        <f t="shared" si="290"/>
        <v>0</v>
      </c>
      <c r="AP323" s="497"/>
      <c r="AQ323" s="496"/>
      <c r="AR323" s="496"/>
      <c r="AS323" s="496"/>
      <c r="AT323" s="514"/>
      <c r="AU323" s="469"/>
      <c r="AV323" s="469"/>
      <c r="AW323" s="475"/>
      <c r="AX323" s="471">
        <f t="shared" si="291"/>
        <v>0</v>
      </c>
      <c r="AY323" s="497"/>
      <c r="AZ323" s="469"/>
      <c r="BA323" s="469"/>
      <c r="BB323" s="478"/>
      <c r="BC323" s="469"/>
      <c r="BD323" s="469"/>
      <c r="BE323" s="469"/>
      <c r="BF323" s="475"/>
      <c r="BG323" s="479">
        <f t="shared" si="269"/>
        <v>0</v>
      </c>
      <c r="BH323" s="480"/>
      <c r="BI323" s="481"/>
      <c r="BJ323" s="481"/>
      <c r="BK323" s="481"/>
      <c r="BL323" s="482"/>
      <c r="BM323" s="481"/>
      <c r="BN323" s="481"/>
      <c r="BO323" s="483"/>
      <c r="BP323" s="482">
        <f t="shared" si="251"/>
        <v>0</v>
      </c>
      <c r="BQ323" s="479">
        <f t="shared" si="270"/>
        <v>0</v>
      </c>
      <c r="BR323" s="480"/>
      <c r="BS323" s="481"/>
      <c r="BT323" s="481"/>
      <c r="BU323" s="481"/>
      <c r="BV323" s="482" t="str">
        <f t="shared" si="263"/>
        <v/>
      </c>
      <c r="BW323" s="481"/>
      <c r="BX323" s="481"/>
      <c r="BY323" s="483"/>
      <c r="BZ323" s="482">
        <f t="shared" si="275"/>
        <v>0</v>
      </c>
      <c r="CA323" s="479">
        <f t="shared" si="292"/>
        <v>0</v>
      </c>
      <c r="CB323" s="638"/>
      <c r="CC323" s="469"/>
      <c r="CD323" s="469"/>
      <c r="CE323" s="469"/>
      <c r="CF323" s="469"/>
      <c r="CG323" s="481"/>
      <c r="CH323" s="481"/>
      <c r="CI323" s="469"/>
      <c r="CJ323" s="485">
        <f t="shared" si="293"/>
        <v>0</v>
      </c>
      <c r="CK323" s="486">
        <f t="shared" si="286"/>
        <v>0</v>
      </c>
      <c r="CL323" s="479">
        <f t="shared" si="294"/>
        <v>0</v>
      </c>
      <c r="CM323" s="487"/>
      <c r="CN323" s="469"/>
      <c r="CO323" s="469"/>
      <c r="CP323" s="469"/>
      <c r="CQ323" s="469"/>
      <c r="CR323" s="469"/>
      <c r="CS323" s="485">
        <f t="shared" si="295"/>
        <v>0</v>
      </c>
      <c r="CT323" s="488"/>
      <c r="CU323" s="469"/>
      <c r="CV323" s="469"/>
      <c r="CW323" s="469"/>
      <c r="CX323" s="489"/>
      <c r="CY323" s="490"/>
      <c r="CZ323" s="491">
        <f t="shared" si="296"/>
        <v>0</v>
      </c>
      <c r="DA323" s="491">
        <f t="shared" si="276"/>
        <v>0</v>
      </c>
      <c r="DB323" s="491">
        <f t="shared" si="248"/>
        <v>0</v>
      </c>
      <c r="DC323" s="493">
        <f t="shared" si="277"/>
        <v>0</v>
      </c>
      <c r="DD323" s="494">
        <f t="shared" si="266"/>
        <v>0</v>
      </c>
      <c r="DE323" s="494">
        <f t="shared" si="265"/>
        <v>0</v>
      </c>
      <c r="DF323" s="494">
        <f t="shared" si="258"/>
        <v>0</v>
      </c>
      <c r="DG323" s="494">
        <f t="shared" si="278"/>
        <v>0</v>
      </c>
      <c r="DH323" s="494">
        <f t="shared" si="279"/>
        <v>0</v>
      </c>
      <c r="DI323" s="494">
        <f t="shared" si="259"/>
        <v>0</v>
      </c>
      <c r="DJ323" s="494">
        <f t="shared" si="280"/>
        <v>0</v>
      </c>
      <c r="DK323" s="494">
        <f t="shared" si="287"/>
        <v>0</v>
      </c>
      <c r="DL323" s="479">
        <f t="shared" si="271"/>
        <v>0</v>
      </c>
      <c r="DQ323" s="169">
        <f t="shared" si="297"/>
        <v>0</v>
      </c>
      <c r="DR323" s="169">
        <f t="shared" si="297"/>
        <v>0</v>
      </c>
      <c r="DS323" s="169">
        <f t="shared" si="297"/>
        <v>0</v>
      </c>
      <c r="DT323" s="169">
        <f t="shared" si="297"/>
        <v>0</v>
      </c>
      <c r="DU323" s="169">
        <f t="shared" si="297"/>
        <v>0</v>
      </c>
      <c r="DV323" s="169">
        <f t="shared" si="297"/>
        <v>0</v>
      </c>
      <c r="DW323" s="169">
        <f t="shared" si="297"/>
        <v>0</v>
      </c>
      <c r="DX323" s="169">
        <f t="shared" si="297"/>
        <v>0</v>
      </c>
      <c r="DY323" s="169">
        <f t="shared" si="297"/>
        <v>0</v>
      </c>
      <c r="DZ323" s="169">
        <f t="shared" si="297"/>
        <v>0</v>
      </c>
      <c r="EA323" s="169">
        <f t="shared" si="297"/>
        <v>0</v>
      </c>
      <c r="EB323" s="169">
        <f t="shared" si="297"/>
        <v>0</v>
      </c>
      <c r="EC323" s="169">
        <f t="shared" si="297"/>
        <v>0</v>
      </c>
      <c r="ED323" s="169">
        <f t="shared" si="297"/>
        <v>0</v>
      </c>
      <c r="EE323" s="169">
        <f t="shared" si="297"/>
        <v>0</v>
      </c>
      <c r="EF323" s="169">
        <f t="shared" si="297"/>
        <v>0</v>
      </c>
      <c r="EG323" s="169">
        <f t="shared" si="300"/>
        <v>0</v>
      </c>
      <c r="EH323" s="169">
        <f t="shared" si="300"/>
        <v>0</v>
      </c>
      <c r="EI323" s="169">
        <f t="shared" si="300"/>
        <v>0</v>
      </c>
      <c r="EJ323" s="169">
        <f t="shared" si="300"/>
        <v>0</v>
      </c>
      <c r="EK323" s="169">
        <f t="shared" si="300"/>
        <v>0</v>
      </c>
      <c r="EL323" s="169">
        <f t="shared" si="300"/>
        <v>0</v>
      </c>
      <c r="EM323" s="169">
        <f t="shared" si="300"/>
        <v>0</v>
      </c>
      <c r="EN323" s="169">
        <f t="shared" si="300"/>
        <v>0</v>
      </c>
      <c r="EP323" s="169">
        <f t="shared" si="298"/>
        <v>0</v>
      </c>
      <c r="EQ323" s="169">
        <f t="shared" si="298"/>
        <v>0</v>
      </c>
      <c r="ER323" s="169">
        <f t="shared" si="298"/>
        <v>0</v>
      </c>
      <c r="ES323" s="169">
        <f t="shared" si="298"/>
        <v>0</v>
      </c>
      <c r="ET323" s="169">
        <f t="shared" si="298"/>
        <v>0</v>
      </c>
      <c r="EU323" s="169">
        <f t="shared" si="298"/>
        <v>0</v>
      </c>
      <c r="EV323" s="169">
        <f t="shared" si="298"/>
        <v>0</v>
      </c>
      <c r="EW323" s="169">
        <f t="shared" si="298"/>
        <v>0</v>
      </c>
      <c r="EX323" s="169">
        <f t="shared" si="298"/>
        <v>0</v>
      </c>
      <c r="EY323" s="169">
        <f t="shared" si="298"/>
        <v>0</v>
      </c>
      <c r="EZ323" s="169">
        <f t="shared" si="298"/>
        <v>0</v>
      </c>
      <c r="FA323" s="169">
        <f t="shared" si="298"/>
        <v>0</v>
      </c>
      <c r="FB323" s="169">
        <f t="shared" si="298"/>
        <v>0</v>
      </c>
      <c r="FC323" s="169">
        <f t="shared" si="298"/>
        <v>0</v>
      </c>
      <c r="FD323" s="169">
        <f t="shared" si="298"/>
        <v>0</v>
      </c>
      <c r="FE323" s="169">
        <f t="shared" si="298"/>
        <v>0</v>
      </c>
      <c r="FF323" s="169">
        <f t="shared" si="273"/>
        <v>0</v>
      </c>
      <c r="FG323" s="169">
        <f t="shared" si="273"/>
        <v>0</v>
      </c>
      <c r="FH323" s="169">
        <f t="shared" si="273"/>
        <v>0</v>
      </c>
      <c r="FI323" s="169">
        <f t="shared" si="273"/>
        <v>0</v>
      </c>
      <c r="FJ323" s="169">
        <f t="shared" si="273"/>
        <v>0</v>
      </c>
      <c r="FK323" s="169">
        <f t="shared" si="273"/>
        <v>0</v>
      </c>
      <c r="FL323" s="169">
        <f t="shared" si="273"/>
        <v>0</v>
      </c>
      <c r="FM323" s="169">
        <f t="shared" si="273"/>
        <v>0</v>
      </c>
      <c r="FO323" s="169">
        <f t="shared" si="299"/>
        <v>0</v>
      </c>
      <c r="FP323" s="169">
        <f t="shared" si="299"/>
        <v>0</v>
      </c>
      <c r="FQ323" s="169">
        <f t="shared" si="299"/>
        <v>0</v>
      </c>
      <c r="FR323" s="169">
        <f t="shared" si="299"/>
        <v>0</v>
      </c>
      <c r="FS323" s="169">
        <f t="shared" si="299"/>
        <v>0</v>
      </c>
      <c r="FT323" s="169">
        <f t="shared" si="299"/>
        <v>0</v>
      </c>
      <c r="FU323" s="169">
        <f t="shared" si="299"/>
        <v>0</v>
      </c>
      <c r="FV323" s="169">
        <f t="shared" si="299"/>
        <v>0</v>
      </c>
      <c r="FW323" s="169">
        <f t="shared" si="299"/>
        <v>0</v>
      </c>
      <c r="FX323" s="169">
        <f t="shared" si="299"/>
        <v>0</v>
      </c>
      <c r="FY323" s="169">
        <f t="shared" si="299"/>
        <v>0</v>
      </c>
      <c r="FZ323" s="169">
        <f t="shared" si="299"/>
        <v>0</v>
      </c>
      <c r="GA323" s="169">
        <f t="shared" si="299"/>
        <v>0</v>
      </c>
      <c r="GB323" s="169">
        <f t="shared" si="299"/>
        <v>0</v>
      </c>
      <c r="GC323" s="169">
        <f t="shared" si="299"/>
        <v>0</v>
      </c>
      <c r="GD323" s="169">
        <f t="shared" si="299"/>
        <v>0</v>
      </c>
      <c r="GE323" s="169">
        <f t="shared" si="274"/>
        <v>0</v>
      </c>
      <c r="GF323" s="169">
        <f t="shared" si="274"/>
        <v>0</v>
      </c>
      <c r="GG323" s="169">
        <f t="shared" si="274"/>
        <v>0</v>
      </c>
      <c r="GH323" s="169">
        <f t="shared" si="274"/>
        <v>0</v>
      </c>
      <c r="GI323" s="169">
        <f t="shared" si="274"/>
        <v>0</v>
      </c>
      <c r="GJ323" s="169">
        <f t="shared" si="274"/>
        <v>0</v>
      </c>
      <c r="GK323" s="169">
        <f t="shared" si="274"/>
        <v>0</v>
      </c>
      <c r="GL323" s="169">
        <f t="shared" si="274"/>
        <v>0</v>
      </c>
    </row>
    <row r="324" spans="1:194" s="169" customFormat="1" ht="15" hidden="1">
      <c r="A324" s="499"/>
      <c r="B324" s="499"/>
      <c r="D324" s="678"/>
      <c r="E324" s="453"/>
      <c r="F324" s="453"/>
      <c r="G324" s="453"/>
      <c r="H324" s="451"/>
      <c r="I324" s="452"/>
      <c r="J324" s="453"/>
      <c r="K324" s="453"/>
      <c r="L324" s="450"/>
      <c r="M324" s="450"/>
      <c r="N324" s="454"/>
      <c r="O324" s="455">
        <f t="shared" si="281"/>
        <v>0</v>
      </c>
      <c r="P324" s="456"/>
      <c r="Q324" s="457">
        <f t="shared" si="282"/>
        <v>0</v>
      </c>
      <c r="R324" s="457">
        <f t="shared" si="283"/>
        <v>0</v>
      </c>
      <c r="S324" s="458" t="e">
        <f>#REF!</f>
        <v>#REF!</v>
      </c>
      <c r="T324" s="458">
        <v>383</v>
      </c>
      <c r="U324" s="458" t="e">
        <f t="shared" si="284"/>
        <v>#REF!</v>
      </c>
      <c r="V324" s="459"/>
      <c r="W324" s="459"/>
      <c r="X324" s="460">
        <f t="shared" si="285"/>
        <v>0</v>
      </c>
      <c r="Y324" s="461">
        <f t="shared" si="288"/>
        <v>0</v>
      </c>
      <c r="Z324" s="510"/>
      <c r="AA324" s="463"/>
      <c r="AB324" s="464"/>
      <c r="AC324" s="464"/>
      <c r="AD324" s="464"/>
      <c r="AE324" s="465"/>
      <c r="AF324" s="466">
        <f t="shared" si="289"/>
        <v>0</v>
      </c>
      <c r="AG324" s="488"/>
      <c r="AH324" s="469"/>
      <c r="AI324" s="469"/>
      <c r="AJ324" s="469"/>
      <c r="AK324" s="469"/>
      <c r="AL324" s="469"/>
      <c r="AM324" s="469"/>
      <c r="AN324" s="469"/>
      <c r="AO324" s="471">
        <f t="shared" si="290"/>
        <v>0</v>
      </c>
      <c r="AP324" s="497"/>
      <c r="AQ324" s="496"/>
      <c r="AR324" s="496"/>
      <c r="AS324" s="496"/>
      <c r="AT324" s="514"/>
      <c r="AU324" s="469"/>
      <c r="AV324" s="469"/>
      <c r="AW324" s="475"/>
      <c r="AX324" s="471">
        <f t="shared" si="291"/>
        <v>0</v>
      </c>
      <c r="AY324" s="497"/>
      <c r="AZ324" s="469"/>
      <c r="BA324" s="469"/>
      <c r="BB324" s="478"/>
      <c r="BC324" s="469"/>
      <c r="BD324" s="469"/>
      <c r="BE324" s="469"/>
      <c r="BF324" s="475"/>
      <c r="BG324" s="479">
        <f t="shared" si="269"/>
        <v>0</v>
      </c>
      <c r="BH324" s="480"/>
      <c r="BI324" s="481"/>
      <c r="BJ324" s="481"/>
      <c r="BK324" s="481"/>
      <c r="BL324" s="482"/>
      <c r="BM324" s="481"/>
      <c r="BN324" s="481"/>
      <c r="BO324" s="483"/>
      <c r="BP324" s="482">
        <f t="shared" si="251"/>
        <v>0</v>
      </c>
      <c r="BQ324" s="479">
        <f t="shared" si="270"/>
        <v>0</v>
      </c>
      <c r="BR324" s="480"/>
      <c r="BS324" s="481"/>
      <c r="BT324" s="481"/>
      <c r="BU324" s="481"/>
      <c r="BV324" s="482" t="str">
        <f t="shared" si="263"/>
        <v/>
      </c>
      <c r="BW324" s="481"/>
      <c r="BX324" s="481"/>
      <c r="BY324" s="483"/>
      <c r="BZ324" s="482">
        <f t="shared" si="275"/>
        <v>0</v>
      </c>
      <c r="CA324" s="479">
        <f t="shared" si="292"/>
        <v>0</v>
      </c>
      <c r="CB324" s="638"/>
      <c r="CC324" s="469"/>
      <c r="CD324" s="469"/>
      <c r="CE324" s="469"/>
      <c r="CF324" s="469"/>
      <c r="CG324" s="481"/>
      <c r="CH324" s="481"/>
      <c r="CI324" s="469"/>
      <c r="CJ324" s="485">
        <f t="shared" si="293"/>
        <v>0</v>
      </c>
      <c r="CK324" s="486">
        <f t="shared" si="286"/>
        <v>0</v>
      </c>
      <c r="CL324" s="479">
        <f t="shared" si="294"/>
        <v>0</v>
      </c>
      <c r="CM324" s="487"/>
      <c r="CN324" s="469"/>
      <c r="CO324" s="469"/>
      <c r="CP324" s="469"/>
      <c r="CQ324" s="469"/>
      <c r="CR324" s="469"/>
      <c r="CS324" s="485">
        <f t="shared" si="295"/>
        <v>0</v>
      </c>
      <c r="CT324" s="488"/>
      <c r="CU324" s="469"/>
      <c r="CV324" s="469"/>
      <c r="CW324" s="469"/>
      <c r="CX324" s="489"/>
      <c r="CY324" s="490"/>
      <c r="CZ324" s="491">
        <f t="shared" si="296"/>
        <v>0</v>
      </c>
      <c r="DA324" s="491">
        <f t="shared" si="276"/>
        <v>0</v>
      </c>
      <c r="DB324" s="491">
        <f t="shared" si="248"/>
        <v>0</v>
      </c>
      <c r="DC324" s="493">
        <f t="shared" si="277"/>
        <v>0</v>
      </c>
      <c r="DD324" s="494">
        <f t="shared" si="266"/>
        <v>0</v>
      </c>
      <c r="DE324" s="494">
        <f t="shared" si="265"/>
        <v>0</v>
      </c>
      <c r="DF324" s="494">
        <f t="shared" si="258"/>
        <v>0</v>
      </c>
      <c r="DG324" s="494">
        <f t="shared" si="278"/>
        <v>0</v>
      </c>
      <c r="DH324" s="494">
        <f t="shared" si="279"/>
        <v>0</v>
      </c>
      <c r="DI324" s="494">
        <f t="shared" si="259"/>
        <v>0</v>
      </c>
      <c r="DJ324" s="494">
        <f t="shared" si="280"/>
        <v>0</v>
      </c>
      <c r="DK324" s="494">
        <f t="shared" si="287"/>
        <v>0</v>
      </c>
      <c r="DL324" s="479">
        <f t="shared" si="271"/>
        <v>0</v>
      </c>
      <c r="DQ324" s="169">
        <f t="shared" si="297"/>
        <v>0</v>
      </c>
      <c r="DR324" s="169">
        <f t="shared" si="297"/>
        <v>0</v>
      </c>
      <c r="DS324" s="169">
        <f t="shared" si="297"/>
        <v>0</v>
      </c>
      <c r="DT324" s="169">
        <f t="shared" si="297"/>
        <v>0</v>
      </c>
      <c r="DU324" s="169">
        <f t="shared" si="297"/>
        <v>0</v>
      </c>
      <c r="DV324" s="169">
        <f t="shared" si="297"/>
        <v>0</v>
      </c>
      <c r="DW324" s="169">
        <f t="shared" si="297"/>
        <v>0</v>
      </c>
      <c r="DX324" s="169">
        <f t="shared" si="297"/>
        <v>0</v>
      </c>
      <c r="DY324" s="169">
        <f t="shared" si="297"/>
        <v>0</v>
      </c>
      <c r="DZ324" s="169">
        <f t="shared" si="297"/>
        <v>0</v>
      </c>
      <c r="EA324" s="169">
        <f t="shared" si="297"/>
        <v>0</v>
      </c>
      <c r="EB324" s="169">
        <f t="shared" si="297"/>
        <v>0</v>
      </c>
      <c r="EC324" s="169">
        <f t="shared" si="297"/>
        <v>0</v>
      </c>
      <c r="ED324" s="169">
        <f t="shared" si="297"/>
        <v>0</v>
      </c>
      <c r="EE324" s="169">
        <f t="shared" si="297"/>
        <v>0</v>
      </c>
      <c r="EF324" s="169">
        <f t="shared" si="297"/>
        <v>0</v>
      </c>
      <c r="EG324" s="169">
        <f t="shared" si="300"/>
        <v>0</v>
      </c>
      <c r="EH324" s="169">
        <f t="shared" si="300"/>
        <v>0</v>
      </c>
      <c r="EI324" s="169">
        <f t="shared" si="300"/>
        <v>0</v>
      </c>
      <c r="EJ324" s="169">
        <f t="shared" si="300"/>
        <v>0</v>
      </c>
      <c r="EK324" s="169">
        <f t="shared" si="300"/>
        <v>0</v>
      </c>
      <c r="EL324" s="169">
        <f t="shared" si="300"/>
        <v>0</v>
      </c>
      <c r="EM324" s="169">
        <f t="shared" si="300"/>
        <v>0</v>
      </c>
      <c r="EN324" s="169">
        <f t="shared" si="300"/>
        <v>0</v>
      </c>
      <c r="EP324" s="169">
        <f t="shared" si="298"/>
        <v>0</v>
      </c>
      <c r="EQ324" s="169">
        <f t="shared" si="298"/>
        <v>0</v>
      </c>
      <c r="ER324" s="169">
        <f t="shared" si="298"/>
        <v>0</v>
      </c>
      <c r="ES324" s="169">
        <f t="shared" si="298"/>
        <v>0</v>
      </c>
      <c r="ET324" s="169">
        <f t="shared" si="298"/>
        <v>0</v>
      </c>
      <c r="EU324" s="169">
        <f t="shared" si="298"/>
        <v>0</v>
      </c>
      <c r="EV324" s="169">
        <f t="shared" si="298"/>
        <v>0</v>
      </c>
      <c r="EW324" s="169">
        <f t="shared" si="298"/>
        <v>0</v>
      </c>
      <c r="EX324" s="169">
        <f t="shared" si="298"/>
        <v>0</v>
      </c>
      <c r="EY324" s="169">
        <f t="shared" si="298"/>
        <v>0</v>
      </c>
      <c r="EZ324" s="169">
        <f t="shared" si="298"/>
        <v>0</v>
      </c>
      <c r="FA324" s="169">
        <f t="shared" si="298"/>
        <v>0</v>
      </c>
      <c r="FB324" s="169">
        <f t="shared" si="298"/>
        <v>0</v>
      </c>
      <c r="FC324" s="169">
        <f t="shared" si="298"/>
        <v>0</v>
      </c>
      <c r="FD324" s="169">
        <f t="shared" si="298"/>
        <v>0</v>
      </c>
      <c r="FE324" s="169">
        <f t="shared" si="298"/>
        <v>0</v>
      </c>
      <c r="FF324" s="169">
        <f t="shared" ref="FF324:FM328" si="301">IF($I324=FF$3,$Y324,0)</f>
        <v>0</v>
      </c>
      <c r="FG324" s="169">
        <f t="shared" si="301"/>
        <v>0</v>
      </c>
      <c r="FH324" s="169">
        <f t="shared" si="301"/>
        <v>0</v>
      </c>
      <c r="FI324" s="169">
        <f t="shared" si="301"/>
        <v>0</v>
      </c>
      <c r="FJ324" s="169">
        <f t="shared" si="301"/>
        <v>0</v>
      </c>
      <c r="FK324" s="169">
        <f t="shared" si="301"/>
        <v>0</v>
      </c>
      <c r="FL324" s="169">
        <f t="shared" si="301"/>
        <v>0</v>
      </c>
      <c r="FM324" s="169">
        <f t="shared" si="301"/>
        <v>0</v>
      </c>
      <c r="FO324" s="169">
        <f t="shared" si="299"/>
        <v>0</v>
      </c>
      <c r="FP324" s="169">
        <f t="shared" si="299"/>
        <v>0</v>
      </c>
      <c r="FQ324" s="169">
        <f t="shared" si="299"/>
        <v>0</v>
      </c>
      <c r="FR324" s="169">
        <f t="shared" si="299"/>
        <v>0</v>
      </c>
      <c r="FS324" s="169">
        <f t="shared" si="299"/>
        <v>0</v>
      </c>
      <c r="FT324" s="169">
        <f t="shared" si="299"/>
        <v>0</v>
      </c>
      <c r="FU324" s="169">
        <f t="shared" si="299"/>
        <v>0</v>
      </c>
      <c r="FV324" s="169">
        <f t="shared" si="299"/>
        <v>0</v>
      </c>
      <c r="FW324" s="169">
        <f t="shared" si="299"/>
        <v>0</v>
      </c>
      <c r="FX324" s="169">
        <f t="shared" si="299"/>
        <v>0</v>
      </c>
      <c r="FY324" s="169">
        <f t="shared" si="299"/>
        <v>0</v>
      </c>
      <c r="FZ324" s="169">
        <f t="shared" si="299"/>
        <v>0</v>
      </c>
      <c r="GA324" s="169">
        <f t="shared" si="299"/>
        <v>0</v>
      </c>
      <c r="GB324" s="169">
        <f t="shared" si="299"/>
        <v>0</v>
      </c>
      <c r="GC324" s="169">
        <f t="shared" si="299"/>
        <v>0</v>
      </c>
      <c r="GD324" s="169">
        <f t="shared" si="299"/>
        <v>0</v>
      </c>
      <c r="GE324" s="169">
        <f t="shared" ref="GE324:GL328" si="302">IF($I324=GE$3,$L324,0)</f>
        <v>0</v>
      </c>
      <c r="GF324" s="169">
        <f t="shared" si="302"/>
        <v>0</v>
      </c>
      <c r="GG324" s="169">
        <f t="shared" si="302"/>
        <v>0</v>
      </c>
      <c r="GH324" s="169">
        <f t="shared" si="302"/>
        <v>0</v>
      </c>
      <c r="GI324" s="169">
        <f t="shared" si="302"/>
        <v>0</v>
      </c>
      <c r="GJ324" s="169">
        <f t="shared" si="302"/>
        <v>0</v>
      </c>
      <c r="GK324" s="169">
        <f t="shared" si="302"/>
        <v>0</v>
      </c>
      <c r="GL324" s="169">
        <f t="shared" si="302"/>
        <v>0</v>
      </c>
    </row>
    <row r="325" spans="1:194" s="169" customFormat="1" ht="15" hidden="1">
      <c r="A325" s="499"/>
      <c r="B325" s="499"/>
      <c r="D325" s="678"/>
      <c r="E325" s="453"/>
      <c r="F325" s="453"/>
      <c r="G325" s="453"/>
      <c r="H325" s="451"/>
      <c r="I325" s="452"/>
      <c r="J325" s="453"/>
      <c r="K325" s="453"/>
      <c r="L325" s="450"/>
      <c r="M325" s="450"/>
      <c r="N325" s="454"/>
      <c r="O325" s="455">
        <f t="shared" si="281"/>
        <v>0</v>
      </c>
      <c r="P325" s="456"/>
      <c r="Q325" s="457">
        <f t="shared" si="282"/>
        <v>0</v>
      </c>
      <c r="R325" s="457">
        <f t="shared" si="283"/>
        <v>0</v>
      </c>
      <c r="S325" s="458" t="e">
        <f>#REF!</f>
        <v>#REF!</v>
      </c>
      <c r="T325" s="458">
        <v>384</v>
      </c>
      <c r="U325" s="458" t="e">
        <f t="shared" si="284"/>
        <v>#REF!</v>
      </c>
      <c r="V325" s="459"/>
      <c r="W325" s="459"/>
      <c r="X325" s="460">
        <f t="shared" si="285"/>
        <v>0</v>
      </c>
      <c r="Y325" s="461">
        <f t="shared" si="288"/>
        <v>0</v>
      </c>
      <c r="Z325" s="510"/>
      <c r="AA325" s="463"/>
      <c r="AB325" s="464"/>
      <c r="AC325" s="464"/>
      <c r="AD325" s="464"/>
      <c r="AE325" s="465"/>
      <c r="AF325" s="466">
        <f t="shared" si="289"/>
        <v>0</v>
      </c>
      <c r="AG325" s="488"/>
      <c r="AH325" s="469"/>
      <c r="AI325" s="469"/>
      <c r="AJ325" s="469"/>
      <c r="AK325" s="469"/>
      <c r="AL325" s="469"/>
      <c r="AM325" s="469"/>
      <c r="AN325" s="469"/>
      <c r="AO325" s="471">
        <f t="shared" si="290"/>
        <v>0</v>
      </c>
      <c r="AP325" s="497"/>
      <c r="AQ325" s="496"/>
      <c r="AR325" s="496"/>
      <c r="AS325" s="496"/>
      <c r="AT325" s="514"/>
      <c r="AU325" s="469"/>
      <c r="AV325" s="469"/>
      <c r="AW325" s="475"/>
      <c r="AX325" s="471">
        <f t="shared" si="291"/>
        <v>0</v>
      </c>
      <c r="AY325" s="497"/>
      <c r="AZ325" s="469"/>
      <c r="BA325" s="469"/>
      <c r="BB325" s="478"/>
      <c r="BC325" s="469"/>
      <c r="BD325" s="469"/>
      <c r="BE325" s="469"/>
      <c r="BF325" s="475"/>
      <c r="BG325" s="479">
        <f t="shared" si="269"/>
        <v>0</v>
      </c>
      <c r="BH325" s="480"/>
      <c r="BI325" s="481"/>
      <c r="BJ325" s="481"/>
      <c r="BK325" s="481"/>
      <c r="BL325" s="482"/>
      <c r="BM325" s="481"/>
      <c r="BN325" s="481"/>
      <c r="BO325" s="483"/>
      <c r="BP325" s="482">
        <f t="shared" si="251"/>
        <v>0</v>
      </c>
      <c r="BQ325" s="479">
        <f t="shared" si="270"/>
        <v>0</v>
      </c>
      <c r="BR325" s="480"/>
      <c r="BS325" s="481"/>
      <c r="BT325" s="481"/>
      <c r="BU325" s="481"/>
      <c r="BV325" s="482" t="str">
        <f t="shared" si="263"/>
        <v/>
      </c>
      <c r="BW325" s="481"/>
      <c r="BX325" s="481"/>
      <c r="BY325" s="483"/>
      <c r="BZ325" s="482">
        <f t="shared" si="275"/>
        <v>0</v>
      </c>
      <c r="CA325" s="479">
        <f t="shared" si="292"/>
        <v>0</v>
      </c>
      <c r="CB325" s="638"/>
      <c r="CC325" s="469"/>
      <c r="CD325" s="469"/>
      <c r="CE325" s="469"/>
      <c r="CF325" s="469"/>
      <c r="CG325" s="481"/>
      <c r="CH325" s="481"/>
      <c r="CI325" s="469"/>
      <c r="CJ325" s="485">
        <f t="shared" si="293"/>
        <v>0</v>
      </c>
      <c r="CK325" s="486">
        <f t="shared" si="286"/>
        <v>0</v>
      </c>
      <c r="CL325" s="479">
        <f t="shared" si="294"/>
        <v>0</v>
      </c>
      <c r="CM325" s="487"/>
      <c r="CN325" s="469"/>
      <c r="CO325" s="469"/>
      <c r="CP325" s="469"/>
      <c r="CQ325" s="469"/>
      <c r="CR325" s="469"/>
      <c r="CS325" s="485">
        <f t="shared" si="295"/>
        <v>0</v>
      </c>
      <c r="CT325" s="488"/>
      <c r="CU325" s="469"/>
      <c r="CV325" s="469"/>
      <c r="CW325" s="469"/>
      <c r="CX325" s="489"/>
      <c r="CY325" s="490"/>
      <c r="CZ325" s="491">
        <f t="shared" si="296"/>
        <v>0</v>
      </c>
      <c r="DA325" s="491">
        <f t="shared" si="276"/>
        <v>0</v>
      </c>
      <c r="DB325" s="491">
        <f t="shared" si="248"/>
        <v>0</v>
      </c>
      <c r="DC325" s="493">
        <f t="shared" si="277"/>
        <v>0</v>
      </c>
      <c r="DD325" s="494">
        <f t="shared" si="266"/>
        <v>0</v>
      </c>
      <c r="DE325" s="494">
        <f t="shared" si="265"/>
        <v>0</v>
      </c>
      <c r="DF325" s="494">
        <f t="shared" si="258"/>
        <v>0</v>
      </c>
      <c r="DG325" s="494">
        <f t="shared" si="278"/>
        <v>0</v>
      </c>
      <c r="DH325" s="494">
        <f t="shared" si="279"/>
        <v>0</v>
      </c>
      <c r="DI325" s="494">
        <f t="shared" si="259"/>
        <v>0</v>
      </c>
      <c r="DJ325" s="494">
        <f t="shared" si="280"/>
        <v>0</v>
      </c>
      <c r="DK325" s="494">
        <f t="shared" si="287"/>
        <v>0</v>
      </c>
      <c r="DL325" s="479">
        <f t="shared" si="271"/>
        <v>0</v>
      </c>
      <c r="DQ325" s="169">
        <f t="shared" si="297"/>
        <v>0</v>
      </c>
      <c r="DR325" s="169">
        <f t="shared" si="297"/>
        <v>0</v>
      </c>
      <c r="DS325" s="169">
        <f t="shared" si="297"/>
        <v>0</v>
      </c>
      <c r="DT325" s="169">
        <f t="shared" si="297"/>
        <v>0</v>
      </c>
      <c r="DU325" s="169">
        <f t="shared" si="297"/>
        <v>0</v>
      </c>
      <c r="DV325" s="169">
        <f t="shared" si="297"/>
        <v>0</v>
      </c>
      <c r="DW325" s="169">
        <f t="shared" si="297"/>
        <v>0</v>
      </c>
      <c r="DX325" s="169">
        <f t="shared" si="297"/>
        <v>0</v>
      </c>
      <c r="DY325" s="169">
        <f t="shared" si="297"/>
        <v>0</v>
      </c>
      <c r="DZ325" s="169">
        <f t="shared" si="297"/>
        <v>0</v>
      </c>
      <c r="EA325" s="169">
        <f t="shared" si="297"/>
        <v>0</v>
      </c>
      <c r="EB325" s="169">
        <f t="shared" si="297"/>
        <v>0</v>
      </c>
      <c r="EC325" s="169">
        <f t="shared" si="297"/>
        <v>0</v>
      </c>
      <c r="ED325" s="169">
        <f t="shared" si="297"/>
        <v>0</v>
      </c>
      <c r="EE325" s="169">
        <f t="shared" si="297"/>
        <v>0</v>
      </c>
      <c r="EF325" s="169">
        <f t="shared" si="297"/>
        <v>0</v>
      </c>
      <c r="EG325" s="169">
        <f t="shared" si="300"/>
        <v>0</v>
      </c>
      <c r="EH325" s="169">
        <f t="shared" si="300"/>
        <v>0</v>
      </c>
      <c r="EI325" s="169">
        <f t="shared" si="300"/>
        <v>0</v>
      </c>
      <c r="EJ325" s="169">
        <f t="shared" si="300"/>
        <v>0</v>
      </c>
      <c r="EK325" s="169">
        <f t="shared" si="300"/>
        <v>0</v>
      </c>
      <c r="EL325" s="169">
        <f t="shared" si="300"/>
        <v>0</v>
      </c>
      <c r="EM325" s="169">
        <f t="shared" si="300"/>
        <v>0</v>
      </c>
      <c r="EN325" s="169">
        <f t="shared" si="300"/>
        <v>0</v>
      </c>
      <c r="EP325" s="169">
        <f t="shared" si="298"/>
        <v>0</v>
      </c>
      <c r="EQ325" s="169">
        <f t="shared" si="298"/>
        <v>0</v>
      </c>
      <c r="ER325" s="169">
        <f t="shared" si="298"/>
        <v>0</v>
      </c>
      <c r="ES325" s="169">
        <f t="shared" si="298"/>
        <v>0</v>
      </c>
      <c r="ET325" s="169">
        <f t="shared" si="298"/>
        <v>0</v>
      </c>
      <c r="EU325" s="169">
        <f t="shared" si="298"/>
        <v>0</v>
      </c>
      <c r="EV325" s="169">
        <f t="shared" si="298"/>
        <v>0</v>
      </c>
      <c r="EW325" s="169">
        <f t="shared" si="298"/>
        <v>0</v>
      </c>
      <c r="EX325" s="169">
        <f t="shared" si="298"/>
        <v>0</v>
      </c>
      <c r="EY325" s="169">
        <f t="shared" si="298"/>
        <v>0</v>
      </c>
      <c r="EZ325" s="169">
        <f t="shared" si="298"/>
        <v>0</v>
      </c>
      <c r="FA325" s="169">
        <f t="shared" si="298"/>
        <v>0</v>
      </c>
      <c r="FB325" s="169">
        <f t="shared" si="298"/>
        <v>0</v>
      </c>
      <c r="FC325" s="169">
        <f t="shared" si="298"/>
        <v>0</v>
      </c>
      <c r="FD325" s="169">
        <f t="shared" si="298"/>
        <v>0</v>
      </c>
      <c r="FE325" s="169">
        <f t="shared" si="298"/>
        <v>0</v>
      </c>
      <c r="FF325" s="169">
        <f t="shared" si="301"/>
        <v>0</v>
      </c>
      <c r="FG325" s="169">
        <f t="shared" si="301"/>
        <v>0</v>
      </c>
      <c r="FH325" s="169">
        <f t="shared" si="301"/>
        <v>0</v>
      </c>
      <c r="FI325" s="169">
        <f t="shared" si="301"/>
        <v>0</v>
      </c>
      <c r="FJ325" s="169">
        <f t="shared" si="301"/>
        <v>0</v>
      </c>
      <c r="FK325" s="169">
        <f t="shared" si="301"/>
        <v>0</v>
      </c>
      <c r="FL325" s="169">
        <f t="shared" si="301"/>
        <v>0</v>
      </c>
      <c r="FM325" s="169">
        <f t="shared" si="301"/>
        <v>0</v>
      </c>
      <c r="FO325" s="169">
        <f t="shared" si="299"/>
        <v>0</v>
      </c>
      <c r="FP325" s="169">
        <f t="shared" si="299"/>
        <v>0</v>
      </c>
      <c r="FQ325" s="169">
        <f t="shared" si="299"/>
        <v>0</v>
      </c>
      <c r="FR325" s="169">
        <f t="shared" si="299"/>
        <v>0</v>
      </c>
      <c r="FS325" s="169">
        <f t="shared" si="299"/>
        <v>0</v>
      </c>
      <c r="FT325" s="169">
        <f t="shared" si="299"/>
        <v>0</v>
      </c>
      <c r="FU325" s="169">
        <f t="shared" si="299"/>
        <v>0</v>
      </c>
      <c r="FV325" s="169">
        <f t="shared" si="299"/>
        <v>0</v>
      </c>
      <c r="FW325" s="169">
        <f t="shared" si="299"/>
        <v>0</v>
      </c>
      <c r="FX325" s="169">
        <f t="shared" si="299"/>
        <v>0</v>
      </c>
      <c r="FY325" s="169">
        <f t="shared" si="299"/>
        <v>0</v>
      </c>
      <c r="FZ325" s="169">
        <f t="shared" si="299"/>
        <v>0</v>
      </c>
      <c r="GA325" s="169">
        <f t="shared" si="299"/>
        <v>0</v>
      </c>
      <c r="GB325" s="169">
        <f t="shared" si="299"/>
        <v>0</v>
      </c>
      <c r="GC325" s="169">
        <f t="shared" si="299"/>
        <v>0</v>
      </c>
      <c r="GD325" s="169">
        <f t="shared" si="299"/>
        <v>0</v>
      </c>
      <c r="GE325" s="169">
        <f t="shared" si="302"/>
        <v>0</v>
      </c>
      <c r="GF325" s="169">
        <f t="shared" si="302"/>
        <v>0</v>
      </c>
      <c r="GG325" s="169">
        <f t="shared" si="302"/>
        <v>0</v>
      </c>
      <c r="GH325" s="169">
        <f t="shared" si="302"/>
        <v>0</v>
      </c>
      <c r="GI325" s="169">
        <f t="shared" si="302"/>
        <v>0</v>
      </c>
      <c r="GJ325" s="169">
        <f t="shared" si="302"/>
        <v>0</v>
      </c>
      <c r="GK325" s="169">
        <f t="shared" si="302"/>
        <v>0</v>
      </c>
      <c r="GL325" s="169">
        <f t="shared" si="302"/>
        <v>0</v>
      </c>
    </row>
    <row r="326" spans="1:194" s="169" customFormat="1" ht="15" hidden="1">
      <c r="A326" s="499"/>
      <c r="B326" s="499"/>
      <c r="D326" s="678"/>
      <c r="E326" s="453"/>
      <c r="F326" s="453"/>
      <c r="G326" s="453"/>
      <c r="H326" s="451"/>
      <c r="I326" s="452"/>
      <c r="J326" s="453"/>
      <c r="K326" s="453"/>
      <c r="L326" s="450"/>
      <c r="M326" s="450"/>
      <c r="N326" s="454"/>
      <c r="O326" s="455">
        <f t="shared" si="281"/>
        <v>0</v>
      </c>
      <c r="P326" s="456"/>
      <c r="Q326" s="457">
        <f t="shared" si="282"/>
        <v>0</v>
      </c>
      <c r="R326" s="457">
        <f t="shared" si="283"/>
        <v>0</v>
      </c>
      <c r="S326" s="458" t="e">
        <f>#REF!</f>
        <v>#REF!</v>
      </c>
      <c r="T326" s="458">
        <v>385</v>
      </c>
      <c r="U326" s="458" t="e">
        <f t="shared" si="284"/>
        <v>#REF!</v>
      </c>
      <c r="V326" s="459"/>
      <c r="W326" s="459"/>
      <c r="X326" s="460">
        <f t="shared" si="285"/>
        <v>0</v>
      </c>
      <c r="Y326" s="461">
        <f t="shared" si="288"/>
        <v>0</v>
      </c>
      <c r="Z326" s="510"/>
      <c r="AA326" s="463"/>
      <c r="AB326" s="464"/>
      <c r="AC326" s="464"/>
      <c r="AD326" s="464"/>
      <c r="AE326" s="465"/>
      <c r="AF326" s="466">
        <f t="shared" si="289"/>
        <v>0</v>
      </c>
      <c r="AG326" s="488"/>
      <c r="AH326" s="469"/>
      <c r="AI326" s="469"/>
      <c r="AJ326" s="469"/>
      <c r="AK326" s="469"/>
      <c r="AL326" s="469"/>
      <c r="AM326" s="469"/>
      <c r="AN326" s="469"/>
      <c r="AO326" s="471">
        <f t="shared" si="290"/>
        <v>0</v>
      </c>
      <c r="AP326" s="497"/>
      <c r="AQ326" s="496"/>
      <c r="AR326" s="496"/>
      <c r="AS326" s="496"/>
      <c r="AT326" s="514"/>
      <c r="AU326" s="469"/>
      <c r="AV326" s="469"/>
      <c r="AW326" s="475"/>
      <c r="AX326" s="471">
        <f t="shared" si="291"/>
        <v>0</v>
      </c>
      <c r="AY326" s="497"/>
      <c r="AZ326" s="469"/>
      <c r="BA326" s="469"/>
      <c r="BB326" s="478"/>
      <c r="BC326" s="469"/>
      <c r="BD326" s="469"/>
      <c r="BE326" s="469"/>
      <c r="BF326" s="475"/>
      <c r="BG326" s="479">
        <f t="shared" si="269"/>
        <v>0</v>
      </c>
      <c r="BH326" s="480"/>
      <c r="BI326" s="481"/>
      <c r="BJ326" s="481"/>
      <c r="BK326" s="481"/>
      <c r="BL326" s="482"/>
      <c r="BM326" s="481"/>
      <c r="BN326" s="481"/>
      <c r="BO326" s="483"/>
      <c r="BP326" s="482">
        <f t="shared" si="251"/>
        <v>0</v>
      </c>
      <c r="BQ326" s="479">
        <f t="shared" si="270"/>
        <v>0</v>
      </c>
      <c r="BR326" s="480"/>
      <c r="BS326" s="481"/>
      <c r="BT326" s="481"/>
      <c r="BU326" s="481"/>
      <c r="BV326" s="482" t="str">
        <f t="shared" si="263"/>
        <v/>
      </c>
      <c r="BW326" s="481"/>
      <c r="BX326" s="481"/>
      <c r="BY326" s="483"/>
      <c r="BZ326" s="482">
        <f t="shared" si="275"/>
        <v>0</v>
      </c>
      <c r="CA326" s="479">
        <f t="shared" si="292"/>
        <v>0</v>
      </c>
      <c r="CB326" s="638"/>
      <c r="CC326" s="469"/>
      <c r="CD326" s="469"/>
      <c r="CE326" s="469"/>
      <c r="CF326" s="469"/>
      <c r="CG326" s="481"/>
      <c r="CH326" s="481"/>
      <c r="CI326" s="469"/>
      <c r="CJ326" s="485">
        <f t="shared" si="293"/>
        <v>0</v>
      </c>
      <c r="CK326" s="486">
        <f t="shared" si="286"/>
        <v>0</v>
      </c>
      <c r="CL326" s="479">
        <f t="shared" si="294"/>
        <v>0</v>
      </c>
      <c r="CM326" s="487"/>
      <c r="CN326" s="469"/>
      <c r="CO326" s="469"/>
      <c r="CP326" s="469"/>
      <c r="CQ326" s="469"/>
      <c r="CR326" s="469"/>
      <c r="CS326" s="485">
        <f t="shared" si="295"/>
        <v>0</v>
      </c>
      <c r="CT326" s="488"/>
      <c r="CU326" s="469"/>
      <c r="CV326" s="469"/>
      <c r="CW326" s="469"/>
      <c r="CX326" s="489"/>
      <c r="CY326" s="490"/>
      <c r="CZ326" s="491">
        <f t="shared" si="296"/>
        <v>0</v>
      </c>
      <c r="DA326" s="491">
        <f t="shared" si="276"/>
        <v>0</v>
      </c>
      <c r="DB326" s="491">
        <f t="shared" si="248"/>
        <v>0</v>
      </c>
      <c r="DC326" s="493">
        <f t="shared" si="277"/>
        <v>0</v>
      </c>
      <c r="DD326" s="494">
        <f t="shared" si="266"/>
        <v>0</v>
      </c>
      <c r="DE326" s="494">
        <f t="shared" si="265"/>
        <v>0</v>
      </c>
      <c r="DF326" s="494">
        <f t="shared" si="258"/>
        <v>0</v>
      </c>
      <c r="DG326" s="494">
        <f t="shared" si="278"/>
        <v>0</v>
      </c>
      <c r="DH326" s="494">
        <f t="shared" si="279"/>
        <v>0</v>
      </c>
      <c r="DI326" s="494">
        <f t="shared" si="259"/>
        <v>0</v>
      </c>
      <c r="DJ326" s="494">
        <f t="shared" si="280"/>
        <v>0</v>
      </c>
      <c r="DK326" s="494">
        <f t="shared" si="287"/>
        <v>0</v>
      </c>
      <c r="DL326" s="479">
        <f t="shared" si="271"/>
        <v>0</v>
      </c>
      <c r="DQ326" s="169">
        <f t="shared" si="297"/>
        <v>0</v>
      </c>
      <c r="DR326" s="169">
        <f t="shared" si="297"/>
        <v>0</v>
      </c>
      <c r="DS326" s="169">
        <f t="shared" si="297"/>
        <v>0</v>
      </c>
      <c r="DT326" s="169">
        <f t="shared" si="297"/>
        <v>0</v>
      </c>
      <c r="DU326" s="169">
        <f t="shared" si="297"/>
        <v>0</v>
      </c>
      <c r="DV326" s="169">
        <f t="shared" si="297"/>
        <v>0</v>
      </c>
      <c r="DW326" s="169">
        <f t="shared" si="297"/>
        <v>0</v>
      </c>
      <c r="DX326" s="169">
        <f t="shared" si="297"/>
        <v>0</v>
      </c>
      <c r="DY326" s="169">
        <f t="shared" si="297"/>
        <v>0</v>
      </c>
      <c r="DZ326" s="169">
        <f t="shared" si="297"/>
        <v>0</v>
      </c>
      <c r="EA326" s="169">
        <f t="shared" si="297"/>
        <v>0</v>
      </c>
      <c r="EB326" s="169">
        <f t="shared" si="297"/>
        <v>0</v>
      </c>
      <c r="EC326" s="169">
        <f t="shared" si="297"/>
        <v>0</v>
      </c>
      <c r="ED326" s="169">
        <f t="shared" si="297"/>
        <v>0</v>
      </c>
      <c r="EE326" s="169">
        <f t="shared" si="297"/>
        <v>0</v>
      </c>
      <c r="EF326" s="169">
        <f t="shared" si="297"/>
        <v>0</v>
      </c>
      <c r="EG326" s="169">
        <f t="shared" si="300"/>
        <v>0</v>
      </c>
      <c r="EH326" s="169">
        <f t="shared" si="300"/>
        <v>0</v>
      </c>
      <c r="EI326" s="169">
        <f t="shared" si="300"/>
        <v>0</v>
      </c>
      <c r="EJ326" s="169">
        <f t="shared" si="300"/>
        <v>0</v>
      </c>
      <c r="EK326" s="169">
        <f t="shared" si="300"/>
        <v>0</v>
      </c>
      <c r="EL326" s="169">
        <f t="shared" si="300"/>
        <v>0</v>
      </c>
      <c r="EM326" s="169">
        <f t="shared" si="300"/>
        <v>0</v>
      </c>
      <c r="EN326" s="169">
        <f t="shared" si="300"/>
        <v>0</v>
      </c>
      <c r="EP326" s="169">
        <f t="shared" si="298"/>
        <v>0</v>
      </c>
      <c r="EQ326" s="169">
        <f t="shared" si="298"/>
        <v>0</v>
      </c>
      <c r="ER326" s="169">
        <f t="shared" si="298"/>
        <v>0</v>
      </c>
      <c r="ES326" s="169">
        <f t="shared" si="298"/>
        <v>0</v>
      </c>
      <c r="ET326" s="169">
        <f t="shared" si="298"/>
        <v>0</v>
      </c>
      <c r="EU326" s="169">
        <f t="shared" si="298"/>
        <v>0</v>
      </c>
      <c r="EV326" s="169">
        <f t="shared" si="298"/>
        <v>0</v>
      </c>
      <c r="EW326" s="169">
        <f t="shared" si="298"/>
        <v>0</v>
      </c>
      <c r="EX326" s="169">
        <f t="shared" si="298"/>
        <v>0</v>
      </c>
      <c r="EY326" s="169">
        <f t="shared" si="298"/>
        <v>0</v>
      </c>
      <c r="EZ326" s="169">
        <f t="shared" si="298"/>
        <v>0</v>
      </c>
      <c r="FA326" s="169">
        <f t="shared" si="298"/>
        <v>0</v>
      </c>
      <c r="FB326" s="169">
        <f t="shared" si="298"/>
        <v>0</v>
      </c>
      <c r="FC326" s="169">
        <f t="shared" si="298"/>
        <v>0</v>
      </c>
      <c r="FD326" s="169">
        <f t="shared" si="298"/>
        <v>0</v>
      </c>
      <c r="FE326" s="169">
        <f t="shared" si="298"/>
        <v>0</v>
      </c>
      <c r="FF326" s="169">
        <f t="shared" si="301"/>
        <v>0</v>
      </c>
      <c r="FG326" s="169">
        <f t="shared" si="301"/>
        <v>0</v>
      </c>
      <c r="FH326" s="169">
        <f t="shared" si="301"/>
        <v>0</v>
      </c>
      <c r="FI326" s="169">
        <f t="shared" si="301"/>
        <v>0</v>
      </c>
      <c r="FJ326" s="169">
        <f t="shared" si="301"/>
        <v>0</v>
      </c>
      <c r="FK326" s="169">
        <f t="shared" si="301"/>
        <v>0</v>
      </c>
      <c r="FL326" s="169">
        <f t="shared" si="301"/>
        <v>0</v>
      </c>
      <c r="FM326" s="169">
        <f t="shared" si="301"/>
        <v>0</v>
      </c>
      <c r="FO326" s="169">
        <f t="shared" si="299"/>
        <v>0</v>
      </c>
      <c r="FP326" s="169">
        <f t="shared" si="299"/>
        <v>0</v>
      </c>
      <c r="FQ326" s="169">
        <f t="shared" si="299"/>
        <v>0</v>
      </c>
      <c r="FR326" s="169">
        <f t="shared" si="299"/>
        <v>0</v>
      </c>
      <c r="FS326" s="169">
        <f t="shared" si="299"/>
        <v>0</v>
      </c>
      <c r="FT326" s="169">
        <f t="shared" si="299"/>
        <v>0</v>
      </c>
      <c r="FU326" s="169">
        <f t="shared" si="299"/>
        <v>0</v>
      </c>
      <c r="FV326" s="169">
        <f t="shared" si="299"/>
        <v>0</v>
      </c>
      <c r="FW326" s="169">
        <f t="shared" si="299"/>
        <v>0</v>
      </c>
      <c r="FX326" s="169">
        <f t="shared" si="299"/>
        <v>0</v>
      </c>
      <c r="FY326" s="169">
        <f t="shared" si="299"/>
        <v>0</v>
      </c>
      <c r="FZ326" s="169">
        <f t="shared" si="299"/>
        <v>0</v>
      </c>
      <c r="GA326" s="169">
        <f t="shared" si="299"/>
        <v>0</v>
      </c>
      <c r="GB326" s="169">
        <f t="shared" si="299"/>
        <v>0</v>
      </c>
      <c r="GC326" s="169">
        <f t="shared" si="299"/>
        <v>0</v>
      </c>
      <c r="GD326" s="169">
        <f t="shared" si="299"/>
        <v>0</v>
      </c>
      <c r="GE326" s="169">
        <f t="shared" si="302"/>
        <v>0</v>
      </c>
      <c r="GF326" s="169">
        <f t="shared" si="302"/>
        <v>0</v>
      </c>
      <c r="GG326" s="169">
        <f t="shared" si="302"/>
        <v>0</v>
      </c>
      <c r="GH326" s="169">
        <f t="shared" si="302"/>
        <v>0</v>
      </c>
      <c r="GI326" s="169">
        <f t="shared" si="302"/>
        <v>0</v>
      </c>
      <c r="GJ326" s="169">
        <f t="shared" si="302"/>
        <v>0</v>
      </c>
      <c r="GK326" s="169">
        <f t="shared" si="302"/>
        <v>0</v>
      </c>
      <c r="GL326" s="169">
        <f t="shared" si="302"/>
        <v>0</v>
      </c>
    </row>
    <row r="327" spans="1:194" s="169" customFormat="1" ht="15" hidden="1">
      <c r="A327" s="499"/>
      <c r="B327" s="499"/>
      <c r="D327" s="678"/>
      <c r="E327" s="453"/>
      <c r="F327" s="453"/>
      <c r="G327" s="453"/>
      <c r="H327" s="451"/>
      <c r="I327" s="452"/>
      <c r="J327" s="453"/>
      <c r="K327" s="453"/>
      <c r="L327" s="450"/>
      <c r="M327" s="450"/>
      <c r="N327" s="454"/>
      <c r="O327" s="455">
        <f t="shared" si="281"/>
        <v>0</v>
      </c>
      <c r="P327" s="456"/>
      <c r="Q327" s="457">
        <f t="shared" si="282"/>
        <v>0</v>
      </c>
      <c r="R327" s="457">
        <f t="shared" si="283"/>
        <v>0</v>
      </c>
      <c r="S327" s="458" t="e">
        <f>#REF!</f>
        <v>#REF!</v>
      </c>
      <c r="T327" s="458">
        <v>386</v>
      </c>
      <c r="U327" s="458" t="e">
        <f t="shared" si="284"/>
        <v>#REF!</v>
      </c>
      <c r="V327" s="459"/>
      <c r="W327" s="459"/>
      <c r="X327" s="460">
        <f t="shared" si="285"/>
        <v>0</v>
      </c>
      <c r="Y327" s="461">
        <f t="shared" si="288"/>
        <v>0</v>
      </c>
      <c r="Z327" s="510"/>
      <c r="AA327" s="463"/>
      <c r="AB327" s="464"/>
      <c r="AC327" s="464"/>
      <c r="AD327" s="464"/>
      <c r="AE327" s="465"/>
      <c r="AF327" s="466">
        <f t="shared" si="289"/>
        <v>0</v>
      </c>
      <c r="AG327" s="488"/>
      <c r="AH327" s="469"/>
      <c r="AI327" s="469"/>
      <c r="AJ327" s="469"/>
      <c r="AK327" s="469"/>
      <c r="AL327" s="469"/>
      <c r="AM327" s="469"/>
      <c r="AN327" s="469"/>
      <c r="AO327" s="471">
        <f t="shared" si="290"/>
        <v>0</v>
      </c>
      <c r="AP327" s="497"/>
      <c r="AQ327" s="496"/>
      <c r="AR327" s="496"/>
      <c r="AS327" s="496"/>
      <c r="AT327" s="514"/>
      <c r="AU327" s="469"/>
      <c r="AV327" s="469"/>
      <c r="AW327" s="475"/>
      <c r="AX327" s="471">
        <f t="shared" si="291"/>
        <v>0</v>
      </c>
      <c r="AY327" s="497"/>
      <c r="AZ327" s="469"/>
      <c r="BA327" s="469"/>
      <c r="BB327" s="478"/>
      <c r="BC327" s="469"/>
      <c r="BD327" s="469"/>
      <c r="BE327" s="469"/>
      <c r="BF327" s="475"/>
      <c r="BG327" s="479">
        <f t="shared" si="269"/>
        <v>0</v>
      </c>
      <c r="BH327" s="480"/>
      <c r="BI327" s="481"/>
      <c r="BJ327" s="481"/>
      <c r="BK327" s="481"/>
      <c r="BL327" s="482"/>
      <c r="BM327" s="481"/>
      <c r="BN327" s="481"/>
      <c r="BO327" s="483"/>
      <c r="BP327" s="482">
        <f t="shared" si="251"/>
        <v>0</v>
      </c>
      <c r="BQ327" s="479">
        <f t="shared" si="270"/>
        <v>0</v>
      </c>
      <c r="BR327" s="480"/>
      <c r="BS327" s="481"/>
      <c r="BT327" s="481"/>
      <c r="BU327" s="481"/>
      <c r="BV327" s="482" t="str">
        <f t="shared" si="263"/>
        <v/>
      </c>
      <c r="BW327" s="481"/>
      <c r="BX327" s="481"/>
      <c r="BY327" s="483"/>
      <c r="BZ327" s="482">
        <f t="shared" si="275"/>
        <v>0</v>
      </c>
      <c r="CA327" s="479">
        <f t="shared" si="292"/>
        <v>0</v>
      </c>
      <c r="CB327" s="638"/>
      <c r="CC327" s="469"/>
      <c r="CD327" s="469"/>
      <c r="CE327" s="469"/>
      <c r="CF327" s="469"/>
      <c r="CG327" s="481"/>
      <c r="CH327" s="481"/>
      <c r="CI327" s="469"/>
      <c r="CJ327" s="485">
        <f t="shared" si="293"/>
        <v>0</v>
      </c>
      <c r="CK327" s="486">
        <f t="shared" si="286"/>
        <v>0</v>
      </c>
      <c r="CL327" s="479">
        <f t="shared" si="294"/>
        <v>0</v>
      </c>
      <c r="CM327" s="487"/>
      <c r="CN327" s="469"/>
      <c r="CO327" s="469"/>
      <c r="CP327" s="469"/>
      <c r="CQ327" s="469"/>
      <c r="CR327" s="469"/>
      <c r="CS327" s="485">
        <f t="shared" si="295"/>
        <v>0</v>
      </c>
      <c r="CT327" s="488"/>
      <c r="CU327" s="469"/>
      <c r="CV327" s="469"/>
      <c r="CW327" s="469"/>
      <c r="CX327" s="489"/>
      <c r="CY327" s="490"/>
      <c r="CZ327" s="491">
        <f t="shared" si="296"/>
        <v>0</v>
      </c>
      <c r="DA327" s="491">
        <f t="shared" si="276"/>
        <v>0</v>
      </c>
      <c r="DB327" s="491">
        <f t="shared" si="248"/>
        <v>0</v>
      </c>
      <c r="DC327" s="493">
        <f t="shared" si="277"/>
        <v>0</v>
      </c>
      <c r="DD327" s="494">
        <f t="shared" si="266"/>
        <v>0</v>
      </c>
      <c r="DE327" s="494">
        <f t="shared" si="265"/>
        <v>0</v>
      </c>
      <c r="DF327" s="494">
        <f t="shared" si="258"/>
        <v>0</v>
      </c>
      <c r="DG327" s="494">
        <f t="shared" si="278"/>
        <v>0</v>
      </c>
      <c r="DH327" s="494">
        <f t="shared" si="279"/>
        <v>0</v>
      </c>
      <c r="DI327" s="494">
        <f t="shared" si="259"/>
        <v>0</v>
      </c>
      <c r="DJ327" s="494">
        <f t="shared" si="280"/>
        <v>0</v>
      </c>
      <c r="DK327" s="494">
        <f t="shared" si="287"/>
        <v>0</v>
      </c>
      <c r="DL327" s="479">
        <f t="shared" si="271"/>
        <v>0</v>
      </c>
      <c r="DQ327" s="169">
        <f t="shared" si="297"/>
        <v>0</v>
      </c>
      <c r="DR327" s="169">
        <f t="shared" si="297"/>
        <v>0</v>
      </c>
      <c r="DS327" s="169">
        <f t="shared" si="297"/>
        <v>0</v>
      </c>
      <c r="DT327" s="169">
        <f t="shared" si="297"/>
        <v>0</v>
      </c>
      <c r="DU327" s="169">
        <f t="shared" si="297"/>
        <v>0</v>
      </c>
      <c r="DV327" s="169">
        <f t="shared" si="297"/>
        <v>0</v>
      </c>
      <c r="DW327" s="169">
        <f t="shared" si="297"/>
        <v>0</v>
      </c>
      <c r="DX327" s="169">
        <f t="shared" si="297"/>
        <v>0</v>
      </c>
      <c r="DY327" s="169">
        <f t="shared" si="297"/>
        <v>0</v>
      </c>
      <c r="DZ327" s="169">
        <f t="shared" si="297"/>
        <v>0</v>
      </c>
      <c r="EA327" s="169">
        <f t="shared" si="297"/>
        <v>0</v>
      </c>
      <c r="EB327" s="169">
        <f t="shared" si="297"/>
        <v>0</v>
      </c>
      <c r="EC327" s="169">
        <f t="shared" si="297"/>
        <v>0</v>
      </c>
      <c r="ED327" s="169">
        <f t="shared" si="297"/>
        <v>0</v>
      </c>
      <c r="EE327" s="169">
        <f t="shared" si="297"/>
        <v>0</v>
      </c>
      <c r="EF327" s="169">
        <f t="shared" si="297"/>
        <v>0</v>
      </c>
      <c r="EG327" s="169">
        <f t="shared" si="300"/>
        <v>0</v>
      </c>
      <c r="EH327" s="169">
        <f t="shared" si="300"/>
        <v>0</v>
      </c>
      <c r="EI327" s="169">
        <f t="shared" si="300"/>
        <v>0</v>
      </c>
      <c r="EJ327" s="169">
        <f t="shared" si="300"/>
        <v>0</v>
      </c>
      <c r="EK327" s="169">
        <f t="shared" si="300"/>
        <v>0</v>
      </c>
      <c r="EL327" s="169">
        <f t="shared" si="300"/>
        <v>0</v>
      </c>
      <c r="EM327" s="169">
        <f t="shared" si="300"/>
        <v>0</v>
      </c>
      <c r="EN327" s="169">
        <f t="shared" si="300"/>
        <v>0</v>
      </c>
      <c r="EP327" s="169">
        <f t="shared" si="298"/>
        <v>0</v>
      </c>
      <c r="EQ327" s="169">
        <f t="shared" si="298"/>
        <v>0</v>
      </c>
      <c r="ER327" s="169">
        <f t="shared" si="298"/>
        <v>0</v>
      </c>
      <c r="ES327" s="169">
        <f t="shared" si="298"/>
        <v>0</v>
      </c>
      <c r="ET327" s="169">
        <f t="shared" si="298"/>
        <v>0</v>
      </c>
      <c r="EU327" s="169">
        <f t="shared" si="298"/>
        <v>0</v>
      </c>
      <c r="EV327" s="169">
        <f t="shared" si="298"/>
        <v>0</v>
      </c>
      <c r="EW327" s="169">
        <f t="shared" si="298"/>
        <v>0</v>
      </c>
      <c r="EX327" s="169">
        <f t="shared" si="298"/>
        <v>0</v>
      </c>
      <c r="EY327" s="169">
        <f t="shared" si="298"/>
        <v>0</v>
      </c>
      <c r="EZ327" s="169">
        <f t="shared" si="298"/>
        <v>0</v>
      </c>
      <c r="FA327" s="169">
        <f t="shared" si="298"/>
        <v>0</v>
      </c>
      <c r="FB327" s="169">
        <f t="shared" si="298"/>
        <v>0</v>
      </c>
      <c r="FC327" s="169">
        <f t="shared" si="298"/>
        <v>0</v>
      </c>
      <c r="FD327" s="169">
        <f t="shared" si="298"/>
        <v>0</v>
      </c>
      <c r="FE327" s="169">
        <f t="shared" si="298"/>
        <v>0</v>
      </c>
      <c r="FF327" s="169">
        <f t="shared" si="301"/>
        <v>0</v>
      </c>
      <c r="FG327" s="169">
        <f t="shared" si="301"/>
        <v>0</v>
      </c>
      <c r="FH327" s="169">
        <f t="shared" si="301"/>
        <v>0</v>
      </c>
      <c r="FI327" s="169">
        <f t="shared" si="301"/>
        <v>0</v>
      </c>
      <c r="FJ327" s="169">
        <f t="shared" si="301"/>
        <v>0</v>
      </c>
      <c r="FK327" s="169">
        <f t="shared" si="301"/>
        <v>0</v>
      </c>
      <c r="FL327" s="169">
        <f t="shared" si="301"/>
        <v>0</v>
      </c>
      <c r="FM327" s="169">
        <f t="shared" si="301"/>
        <v>0</v>
      </c>
      <c r="FO327" s="169">
        <f t="shared" si="299"/>
        <v>0</v>
      </c>
      <c r="FP327" s="169">
        <f t="shared" si="299"/>
        <v>0</v>
      </c>
      <c r="FQ327" s="169">
        <f t="shared" si="299"/>
        <v>0</v>
      </c>
      <c r="FR327" s="169">
        <f t="shared" si="299"/>
        <v>0</v>
      </c>
      <c r="FS327" s="169">
        <f t="shared" si="299"/>
        <v>0</v>
      </c>
      <c r="FT327" s="169">
        <f t="shared" si="299"/>
        <v>0</v>
      </c>
      <c r="FU327" s="169">
        <f t="shared" si="299"/>
        <v>0</v>
      </c>
      <c r="FV327" s="169">
        <f t="shared" si="299"/>
        <v>0</v>
      </c>
      <c r="FW327" s="169">
        <f t="shared" si="299"/>
        <v>0</v>
      </c>
      <c r="FX327" s="169">
        <f t="shared" si="299"/>
        <v>0</v>
      </c>
      <c r="FY327" s="169">
        <f t="shared" si="299"/>
        <v>0</v>
      </c>
      <c r="FZ327" s="169">
        <f t="shared" si="299"/>
        <v>0</v>
      </c>
      <c r="GA327" s="169">
        <f t="shared" si="299"/>
        <v>0</v>
      </c>
      <c r="GB327" s="169">
        <f t="shared" si="299"/>
        <v>0</v>
      </c>
      <c r="GC327" s="169">
        <f t="shared" si="299"/>
        <v>0</v>
      </c>
      <c r="GD327" s="169">
        <f t="shared" si="299"/>
        <v>0</v>
      </c>
      <c r="GE327" s="169">
        <f t="shared" si="302"/>
        <v>0</v>
      </c>
      <c r="GF327" s="169">
        <f t="shared" si="302"/>
        <v>0</v>
      </c>
      <c r="GG327" s="169">
        <f t="shared" si="302"/>
        <v>0</v>
      </c>
      <c r="GH327" s="169">
        <f t="shared" si="302"/>
        <v>0</v>
      </c>
      <c r="GI327" s="169">
        <f t="shared" si="302"/>
        <v>0</v>
      </c>
      <c r="GJ327" s="169">
        <f t="shared" si="302"/>
        <v>0</v>
      </c>
      <c r="GK327" s="169">
        <f t="shared" si="302"/>
        <v>0</v>
      </c>
      <c r="GL327" s="169">
        <f t="shared" si="302"/>
        <v>0</v>
      </c>
    </row>
    <row r="328" spans="1:194" s="169" customFormat="1" ht="15" hidden="1">
      <c r="A328" s="499"/>
      <c r="B328" s="499"/>
      <c r="D328" s="678"/>
      <c r="E328" s="453"/>
      <c r="F328" s="453"/>
      <c r="G328" s="453"/>
      <c r="H328" s="451"/>
      <c r="I328" s="452"/>
      <c r="J328" s="453"/>
      <c r="K328" s="453"/>
      <c r="L328" s="450"/>
      <c r="M328" s="450"/>
      <c r="N328" s="454"/>
      <c r="O328" s="455">
        <f t="shared" si="281"/>
        <v>0</v>
      </c>
      <c r="P328" s="456"/>
      <c r="Q328" s="457">
        <f t="shared" si="282"/>
        <v>0</v>
      </c>
      <c r="R328" s="457">
        <f t="shared" si="283"/>
        <v>0</v>
      </c>
      <c r="S328" s="458" t="e">
        <f>#REF!</f>
        <v>#REF!</v>
      </c>
      <c r="T328" s="458">
        <v>387</v>
      </c>
      <c r="U328" s="458" t="e">
        <f t="shared" si="284"/>
        <v>#REF!</v>
      </c>
      <c r="V328" s="459"/>
      <c r="W328" s="459"/>
      <c r="X328" s="460">
        <f t="shared" si="285"/>
        <v>0</v>
      </c>
      <c r="Y328" s="461">
        <f t="shared" si="288"/>
        <v>0</v>
      </c>
      <c r="Z328" s="510"/>
      <c r="AA328" s="463"/>
      <c r="AB328" s="464"/>
      <c r="AC328" s="464"/>
      <c r="AD328" s="464"/>
      <c r="AE328" s="465"/>
      <c r="AF328" s="466">
        <f t="shared" si="289"/>
        <v>0</v>
      </c>
      <c r="AG328" s="488"/>
      <c r="AH328" s="469"/>
      <c r="AI328" s="469"/>
      <c r="AJ328" s="469"/>
      <c r="AK328" s="469"/>
      <c r="AL328" s="469"/>
      <c r="AM328" s="469"/>
      <c r="AN328" s="469"/>
      <c r="AO328" s="471">
        <f t="shared" si="290"/>
        <v>0</v>
      </c>
      <c r="AP328" s="497"/>
      <c r="AQ328" s="496"/>
      <c r="AR328" s="496"/>
      <c r="AS328" s="496"/>
      <c r="AT328" s="514"/>
      <c r="AU328" s="469"/>
      <c r="AV328" s="469"/>
      <c r="AW328" s="475"/>
      <c r="AX328" s="471">
        <f t="shared" si="291"/>
        <v>0</v>
      </c>
      <c r="AY328" s="497"/>
      <c r="AZ328" s="469"/>
      <c r="BA328" s="469"/>
      <c r="BB328" s="478"/>
      <c r="BC328" s="469"/>
      <c r="BD328" s="469"/>
      <c r="BE328" s="469"/>
      <c r="BF328" s="475"/>
      <c r="BG328" s="479">
        <f t="shared" si="269"/>
        <v>0</v>
      </c>
      <c r="BH328" s="480"/>
      <c r="BI328" s="481"/>
      <c r="BJ328" s="481"/>
      <c r="BK328" s="481"/>
      <c r="BL328" s="482"/>
      <c r="BM328" s="481"/>
      <c r="BN328" s="481"/>
      <c r="BO328" s="483"/>
      <c r="BP328" s="482">
        <f t="shared" si="251"/>
        <v>0</v>
      </c>
      <c r="BQ328" s="479">
        <f t="shared" si="270"/>
        <v>0</v>
      </c>
      <c r="BR328" s="480"/>
      <c r="BS328" s="481"/>
      <c r="BT328" s="481"/>
      <c r="BU328" s="481"/>
      <c r="BV328" s="482" t="str">
        <f t="shared" si="263"/>
        <v/>
      </c>
      <c r="BW328" s="481"/>
      <c r="BX328" s="481"/>
      <c r="BY328" s="483"/>
      <c r="BZ328" s="482">
        <f t="shared" si="275"/>
        <v>0</v>
      </c>
      <c r="CA328" s="479">
        <f t="shared" si="292"/>
        <v>0</v>
      </c>
      <c r="CB328" s="638"/>
      <c r="CC328" s="469"/>
      <c r="CD328" s="469"/>
      <c r="CE328" s="469"/>
      <c r="CF328" s="469"/>
      <c r="CG328" s="481"/>
      <c r="CH328" s="481"/>
      <c r="CI328" s="469"/>
      <c r="CJ328" s="485">
        <f t="shared" si="293"/>
        <v>0</v>
      </c>
      <c r="CK328" s="486">
        <f t="shared" si="286"/>
        <v>0</v>
      </c>
      <c r="CL328" s="479">
        <f t="shared" si="294"/>
        <v>0</v>
      </c>
      <c r="CM328" s="487"/>
      <c r="CN328" s="469"/>
      <c r="CO328" s="469"/>
      <c r="CP328" s="469"/>
      <c r="CQ328" s="469"/>
      <c r="CR328" s="469"/>
      <c r="CS328" s="485">
        <f t="shared" si="295"/>
        <v>0</v>
      </c>
      <c r="CT328" s="488"/>
      <c r="CU328" s="469"/>
      <c r="CV328" s="469"/>
      <c r="CW328" s="469"/>
      <c r="CX328" s="489"/>
      <c r="CY328" s="490"/>
      <c r="CZ328" s="491">
        <f t="shared" si="296"/>
        <v>0</v>
      </c>
      <c r="DA328" s="491">
        <f t="shared" si="276"/>
        <v>0</v>
      </c>
      <c r="DB328" s="491">
        <f t="shared" si="248"/>
        <v>0</v>
      </c>
      <c r="DC328" s="493">
        <f t="shared" si="277"/>
        <v>0</v>
      </c>
      <c r="DD328" s="494">
        <f t="shared" si="266"/>
        <v>0</v>
      </c>
      <c r="DE328" s="494">
        <f t="shared" si="265"/>
        <v>0</v>
      </c>
      <c r="DF328" s="494">
        <f t="shared" si="258"/>
        <v>0</v>
      </c>
      <c r="DG328" s="494">
        <f t="shared" si="278"/>
        <v>0</v>
      </c>
      <c r="DH328" s="494">
        <f t="shared" si="279"/>
        <v>0</v>
      </c>
      <c r="DI328" s="494">
        <f t="shared" si="259"/>
        <v>0</v>
      </c>
      <c r="DJ328" s="494">
        <f t="shared" si="280"/>
        <v>0</v>
      </c>
      <c r="DK328" s="494">
        <f t="shared" si="287"/>
        <v>0</v>
      </c>
      <c r="DL328" s="479">
        <f t="shared" si="271"/>
        <v>0</v>
      </c>
      <c r="DQ328" s="169">
        <f t="shared" si="297"/>
        <v>0</v>
      </c>
      <c r="DR328" s="169">
        <f t="shared" si="297"/>
        <v>0</v>
      </c>
      <c r="DS328" s="169">
        <f t="shared" si="297"/>
        <v>0</v>
      </c>
      <c r="DT328" s="169">
        <f t="shared" si="297"/>
        <v>0</v>
      </c>
      <c r="DU328" s="169">
        <f t="shared" si="297"/>
        <v>0</v>
      </c>
      <c r="DV328" s="169">
        <f t="shared" si="297"/>
        <v>0</v>
      </c>
      <c r="DW328" s="169">
        <f t="shared" si="297"/>
        <v>0</v>
      </c>
      <c r="DX328" s="169">
        <f t="shared" si="297"/>
        <v>0</v>
      </c>
      <c r="DY328" s="169">
        <f t="shared" si="297"/>
        <v>0</v>
      </c>
      <c r="DZ328" s="169">
        <f t="shared" si="297"/>
        <v>0</v>
      </c>
      <c r="EA328" s="169">
        <f t="shared" si="297"/>
        <v>0</v>
      </c>
      <c r="EB328" s="169">
        <f t="shared" si="297"/>
        <v>0</v>
      </c>
      <c r="EC328" s="169">
        <f t="shared" si="297"/>
        <v>0</v>
      </c>
      <c r="ED328" s="169">
        <f t="shared" si="297"/>
        <v>0</v>
      </c>
      <c r="EE328" s="169">
        <f t="shared" si="297"/>
        <v>0</v>
      </c>
      <c r="EF328" s="169">
        <f t="shared" si="297"/>
        <v>0</v>
      </c>
      <c r="EG328" s="169">
        <f t="shared" si="300"/>
        <v>0</v>
      </c>
      <c r="EH328" s="169">
        <f t="shared" si="300"/>
        <v>0</v>
      </c>
      <c r="EI328" s="169">
        <f t="shared" si="300"/>
        <v>0</v>
      </c>
      <c r="EJ328" s="169">
        <f t="shared" si="300"/>
        <v>0</v>
      </c>
      <c r="EK328" s="169">
        <f t="shared" si="300"/>
        <v>0</v>
      </c>
      <c r="EL328" s="169">
        <f t="shared" si="300"/>
        <v>0</v>
      </c>
      <c r="EM328" s="169">
        <f t="shared" si="300"/>
        <v>0</v>
      </c>
      <c r="EN328" s="169">
        <f t="shared" si="300"/>
        <v>0</v>
      </c>
      <c r="EP328" s="169">
        <f t="shared" si="298"/>
        <v>0</v>
      </c>
      <c r="EQ328" s="169">
        <f t="shared" si="298"/>
        <v>0</v>
      </c>
      <c r="ER328" s="169">
        <f t="shared" si="298"/>
        <v>0</v>
      </c>
      <c r="ES328" s="169">
        <f t="shared" si="298"/>
        <v>0</v>
      </c>
      <c r="ET328" s="169">
        <f t="shared" si="298"/>
        <v>0</v>
      </c>
      <c r="EU328" s="169">
        <f t="shared" si="298"/>
        <v>0</v>
      </c>
      <c r="EV328" s="169">
        <f t="shared" si="298"/>
        <v>0</v>
      </c>
      <c r="EW328" s="169">
        <f t="shared" si="298"/>
        <v>0</v>
      </c>
      <c r="EX328" s="169">
        <f t="shared" si="298"/>
        <v>0</v>
      </c>
      <c r="EY328" s="169">
        <f t="shared" si="298"/>
        <v>0</v>
      </c>
      <c r="EZ328" s="169">
        <f t="shared" si="298"/>
        <v>0</v>
      </c>
      <c r="FA328" s="169">
        <f t="shared" si="298"/>
        <v>0</v>
      </c>
      <c r="FB328" s="169">
        <f t="shared" si="298"/>
        <v>0</v>
      </c>
      <c r="FC328" s="169">
        <f t="shared" si="298"/>
        <v>0</v>
      </c>
      <c r="FD328" s="169">
        <f t="shared" si="298"/>
        <v>0</v>
      </c>
      <c r="FE328" s="169">
        <f t="shared" si="298"/>
        <v>0</v>
      </c>
      <c r="FF328" s="169">
        <f t="shared" si="301"/>
        <v>0</v>
      </c>
      <c r="FG328" s="169">
        <f t="shared" si="301"/>
        <v>0</v>
      </c>
      <c r="FH328" s="169">
        <f t="shared" si="301"/>
        <v>0</v>
      </c>
      <c r="FI328" s="169">
        <f t="shared" si="301"/>
        <v>0</v>
      </c>
      <c r="FJ328" s="169">
        <f t="shared" si="301"/>
        <v>0</v>
      </c>
      <c r="FK328" s="169">
        <f t="shared" si="301"/>
        <v>0</v>
      </c>
      <c r="FL328" s="169">
        <f t="shared" si="301"/>
        <v>0</v>
      </c>
      <c r="FM328" s="169">
        <f t="shared" si="301"/>
        <v>0</v>
      </c>
      <c r="FO328" s="169">
        <f t="shared" si="299"/>
        <v>0</v>
      </c>
      <c r="FP328" s="169">
        <f t="shared" si="299"/>
        <v>0</v>
      </c>
      <c r="FQ328" s="169">
        <f t="shared" si="299"/>
        <v>0</v>
      </c>
      <c r="FR328" s="169">
        <f t="shared" si="299"/>
        <v>0</v>
      </c>
      <c r="FS328" s="169">
        <f t="shared" si="299"/>
        <v>0</v>
      </c>
      <c r="FT328" s="169">
        <f t="shared" si="299"/>
        <v>0</v>
      </c>
      <c r="FU328" s="169">
        <f t="shared" si="299"/>
        <v>0</v>
      </c>
      <c r="FV328" s="169">
        <f t="shared" si="299"/>
        <v>0</v>
      </c>
      <c r="FW328" s="169">
        <f t="shared" si="299"/>
        <v>0</v>
      </c>
      <c r="FX328" s="169">
        <f t="shared" si="299"/>
        <v>0</v>
      </c>
      <c r="FY328" s="169">
        <f t="shared" si="299"/>
        <v>0</v>
      </c>
      <c r="FZ328" s="169">
        <f t="shared" si="299"/>
        <v>0</v>
      </c>
      <c r="GA328" s="169">
        <f t="shared" si="299"/>
        <v>0</v>
      </c>
      <c r="GB328" s="169">
        <f t="shared" si="299"/>
        <v>0</v>
      </c>
      <c r="GC328" s="169">
        <f t="shared" si="299"/>
        <v>0</v>
      </c>
      <c r="GD328" s="169">
        <f t="shared" si="299"/>
        <v>0</v>
      </c>
      <c r="GE328" s="169">
        <f t="shared" si="302"/>
        <v>0</v>
      </c>
      <c r="GF328" s="169">
        <f t="shared" si="302"/>
        <v>0</v>
      </c>
      <c r="GG328" s="169">
        <f t="shared" si="302"/>
        <v>0</v>
      </c>
      <c r="GH328" s="169">
        <f t="shared" si="302"/>
        <v>0</v>
      </c>
      <c r="GI328" s="169">
        <f t="shared" si="302"/>
        <v>0</v>
      </c>
      <c r="GJ328" s="169">
        <f t="shared" si="302"/>
        <v>0</v>
      </c>
      <c r="GK328" s="169">
        <f t="shared" si="302"/>
        <v>0</v>
      </c>
      <c r="GL328" s="169">
        <f t="shared" si="302"/>
        <v>0</v>
      </c>
    </row>
    <row r="329" spans="1:194">
      <c r="A329" s="679"/>
      <c r="B329" s="679"/>
      <c r="D329" s="680"/>
      <c r="E329" s="20"/>
      <c r="F329" s="15"/>
      <c r="G329" s="391"/>
      <c r="H329" s="259"/>
      <c r="I329" s="15"/>
      <c r="J329" s="15"/>
      <c r="K329" s="15"/>
      <c r="L329" s="15"/>
      <c r="M329" s="15"/>
      <c r="N329" s="15"/>
      <c r="O329" s="15"/>
      <c r="P329" s="15"/>
      <c r="R329" s="15"/>
      <c r="S329" s="15"/>
      <c r="T329" s="15"/>
      <c r="U329" s="15"/>
      <c r="V329" s="391"/>
      <c r="W329" s="681"/>
      <c r="X329" s="15"/>
      <c r="Z329" s="682"/>
      <c r="AA329" s="682"/>
      <c r="AB329" s="682"/>
      <c r="AC329" s="682"/>
      <c r="AD329" s="682"/>
      <c r="AE329" s="682"/>
      <c r="AF329" s="682"/>
      <c r="AG329" s="682"/>
      <c r="AH329" s="682"/>
      <c r="AI329" s="682"/>
      <c r="AJ329" s="682"/>
      <c r="AK329" s="682"/>
      <c r="AL329" s="682"/>
      <c r="AM329" s="682"/>
      <c r="AN329" s="682"/>
      <c r="AO329" s="682"/>
      <c r="AP329" s="683"/>
      <c r="AQ329" s="683"/>
      <c r="AR329" s="683"/>
      <c r="AS329" s="683"/>
      <c r="AT329" s="683"/>
      <c r="AU329" s="682"/>
      <c r="AV329" s="682"/>
      <c r="AW329" s="682"/>
      <c r="AX329" s="682"/>
      <c r="AY329" s="682"/>
      <c r="AZ329" s="682"/>
      <c r="BA329" s="682"/>
      <c r="BB329" s="682"/>
      <c r="BC329" s="682"/>
      <c r="BD329" s="682"/>
      <c r="BE329" s="682"/>
      <c r="BF329" s="682"/>
      <c r="BG329" s="682"/>
      <c r="BH329" s="682"/>
      <c r="BI329" s="682"/>
      <c r="BJ329" s="682"/>
      <c r="BK329" s="682"/>
      <c r="BL329" s="682"/>
      <c r="BM329" s="682"/>
      <c r="BN329" s="682"/>
      <c r="BO329" s="682"/>
      <c r="BP329" s="682"/>
      <c r="BQ329" s="682"/>
      <c r="BR329" s="682"/>
      <c r="BS329" s="682"/>
      <c r="BT329" s="682"/>
      <c r="BU329" s="682"/>
      <c r="BV329" s="682"/>
      <c r="BW329" s="682"/>
      <c r="BX329" s="682"/>
      <c r="BY329" s="682"/>
      <c r="BZ329" s="682"/>
      <c r="CA329" s="682"/>
      <c r="CB329" s="682"/>
      <c r="CC329" s="682"/>
      <c r="CD329" s="682"/>
      <c r="CE329" s="682"/>
      <c r="CF329" s="682"/>
      <c r="CG329" s="682"/>
      <c r="CH329" s="682"/>
      <c r="CI329" s="682"/>
      <c r="CJ329" s="682"/>
      <c r="CK329" s="682"/>
      <c r="CL329" s="682"/>
      <c r="CM329" s="682"/>
      <c r="CN329" s="682"/>
      <c r="CO329" s="682"/>
      <c r="CP329" s="682"/>
      <c r="CQ329" s="682"/>
      <c r="CR329" s="682"/>
      <c r="CS329" s="682"/>
      <c r="CT329" s="682"/>
      <c r="CU329" s="682"/>
      <c r="CV329" s="682"/>
      <c r="CW329" s="682"/>
      <c r="CX329" s="684"/>
      <c r="CY329" s="391"/>
      <c r="CZ329" s="685"/>
      <c r="DA329" s="686"/>
      <c r="DB329" s="686"/>
      <c r="DC329" s="686"/>
      <c r="DD329" s="686"/>
      <c r="DE329" s="686"/>
      <c r="DF329" s="686"/>
      <c r="DG329" s="686"/>
      <c r="DH329" s="686"/>
      <c r="DI329" s="686"/>
      <c r="DJ329" s="686"/>
      <c r="DK329" s="686"/>
      <c r="DL329" s="687"/>
      <c r="DQ329" s="169">
        <f t="shared" ref="DQ329:EN329" si="303">SUM(DQ$5:DQ$264)</f>
        <v>0</v>
      </c>
      <c r="DR329" s="169">
        <f t="shared" si="303"/>
        <v>6090</v>
      </c>
      <c r="DS329" s="169">
        <f t="shared" si="303"/>
        <v>630</v>
      </c>
      <c r="DT329" s="169">
        <f t="shared" si="303"/>
        <v>0</v>
      </c>
      <c r="DU329" s="169">
        <f t="shared" si="303"/>
        <v>6300</v>
      </c>
      <c r="DV329" s="169">
        <f t="shared" si="303"/>
        <v>0</v>
      </c>
      <c r="DW329" s="169">
        <f t="shared" si="303"/>
        <v>0</v>
      </c>
      <c r="DX329" s="169">
        <f t="shared" si="303"/>
        <v>0</v>
      </c>
      <c r="DY329" s="169">
        <f t="shared" si="303"/>
        <v>0</v>
      </c>
      <c r="DZ329" s="169">
        <f t="shared" si="303"/>
        <v>0</v>
      </c>
      <c r="EA329" s="169">
        <f t="shared" si="303"/>
        <v>0</v>
      </c>
      <c r="EB329" s="169">
        <f t="shared" si="303"/>
        <v>0</v>
      </c>
      <c r="EC329" s="169">
        <f t="shared" si="303"/>
        <v>0</v>
      </c>
      <c r="ED329" s="169">
        <f t="shared" si="303"/>
        <v>0</v>
      </c>
      <c r="EE329" s="169">
        <f t="shared" si="303"/>
        <v>1924.65</v>
      </c>
      <c r="EF329" s="169">
        <f>SUM(EF$5:EF$328)</f>
        <v>0</v>
      </c>
      <c r="EG329" s="169">
        <f t="shared" si="303"/>
        <v>0</v>
      </c>
      <c r="EH329" s="169">
        <f t="shared" si="303"/>
        <v>0</v>
      </c>
      <c r="EI329" s="169">
        <f t="shared" si="303"/>
        <v>0</v>
      </c>
      <c r="EJ329" s="169">
        <f t="shared" si="303"/>
        <v>0</v>
      </c>
      <c r="EK329" s="169">
        <f t="shared" si="303"/>
        <v>168</v>
      </c>
      <c r="EL329" s="169">
        <f t="shared" si="303"/>
        <v>0</v>
      </c>
      <c r="EM329" s="169">
        <f t="shared" si="303"/>
        <v>5040</v>
      </c>
      <c r="EN329" s="169">
        <f t="shared" si="303"/>
        <v>0</v>
      </c>
      <c r="EO329" s="169"/>
      <c r="EP329" s="169">
        <f t="shared" ref="EP329:GL329" si="304">SUM(EP$5:EP$264)</f>
        <v>0</v>
      </c>
      <c r="EQ329" s="169">
        <f t="shared" si="304"/>
        <v>34713</v>
      </c>
      <c r="ER329" s="169">
        <f t="shared" si="304"/>
        <v>3591</v>
      </c>
      <c r="ES329" s="169">
        <f t="shared" si="304"/>
        <v>0</v>
      </c>
      <c r="ET329" s="169">
        <f t="shared" si="304"/>
        <v>15561</v>
      </c>
      <c r="EU329" s="169">
        <f t="shared" si="304"/>
        <v>0</v>
      </c>
      <c r="EV329" s="169">
        <f t="shared" si="304"/>
        <v>0</v>
      </c>
      <c r="EW329" s="169">
        <f t="shared" si="304"/>
        <v>0</v>
      </c>
      <c r="EX329" s="169">
        <f t="shared" si="304"/>
        <v>0</v>
      </c>
      <c r="EY329" s="169">
        <f t="shared" si="304"/>
        <v>0</v>
      </c>
      <c r="EZ329" s="169">
        <f t="shared" si="304"/>
        <v>0</v>
      </c>
      <c r="FA329" s="169">
        <f t="shared" si="304"/>
        <v>0</v>
      </c>
      <c r="FB329" s="169">
        <f t="shared" si="304"/>
        <v>0</v>
      </c>
      <c r="FC329" s="169">
        <f t="shared" si="304"/>
        <v>0</v>
      </c>
      <c r="FD329" s="169">
        <f t="shared" si="304"/>
        <v>9238.32</v>
      </c>
      <c r="FE329" s="169">
        <f t="shared" si="304"/>
        <v>0</v>
      </c>
      <c r="FF329" s="169">
        <f t="shared" si="304"/>
        <v>0</v>
      </c>
      <c r="FG329" s="169">
        <f t="shared" si="304"/>
        <v>0</v>
      </c>
      <c r="FH329" s="169">
        <f t="shared" si="304"/>
        <v>0</v>
      </c>
      <c r="FI329" s="169">
        <f t="shared" si="304"/>
        <v>0</v>
      </c>
      <c r="FJ329" s="169">
        <f t="shared" si="304"/>
        <v>100.548</v>
      </c>
      <c r="FK329" s="169">
        <f t="shared" si="304"/>
        <v>0</v>
      </c>
      <c r="FL329" s="169">
        <f t="shared" si="304"/>
        <v>28728</v>
      </c>
      <c r="FM329" s="169">
        <f t="shared" si="304"/>
        <v>0</v>
      </c>
      <c r="FN329" s="169">
        <f t="shared" si="304"/>
        <v>0</v>
      </c>
      <c r="FO329" s="169">
        <f t="shared" si="304"/>
        <v>0</v>
      </c>
      <c r="FP329" s="169">
        <f t="shared" si="304"/>
        <v>42</v>
      </c>
      <c r="FQ329" s="169">
        <f t="shared" si="304"/>
        <v>18</v>
      </c>
      <c r="FR329" s="169">
        <f t="shared" si="304"/>
        <v>0</v>
      </c>
      <c r="FS329" s="169">
        <f t="shared" si="304"/>
        <v>70</v>
      </c>
      <c r="FT329" s="169">
        <f t="shared" si="304"/>
        <v>0</v>
      </c>
      <c r="FU329" s="169">
        <f t="shared" si="304"/>
        <v>0</v>
      </c>
      <c r="FV329" s="169">
        <f t="shared" si="304"/>
        <v>0</v>
      </c>
      <c r="FW329" s="169">
        <f t="shared" si="304"/>
        <v>0</v>
      </c>
      <c r="FX329" s="169">
        <f t="shared" si="304"/>
        <v>0</v>
      </c>
      <c r="FY329" s="169">
        <f t="shared" si="304"/>
        <v>0</v>
      </c>
      <c r="FZ329" s="169">
        <f t="shared" si="304"/>
        <v>0</v>
      </c>
      <c r="GA329" s="169">
        <f t="shared" si="304"/>
        <v>0</v>
      </c>
      <c r="GB329" s="169">
        <f t="shared" si="304"/>
        <v>0</v>
      </c>
      <c r="GC329" s="169">
        <f t="shared" si="304"/>
        <v>39</v>
      </c>
      <c r="GD329" s="169">
        <f t="shared" si="304"/>
        <v>0</v>
      </c>
      <c r="GE329" s="169">
        <f t="shared" si="304"/>
        <v>0</v>
      </c>
      <c r="GF329" s="169">
        <f t="shared" si="304"/>
        <v>0</v>
      </c>
      <c r="GG329" s="169">
        <f t="shared" si="304"/>
        <v>0</v>
      </c>
      <c r="GH329" s="169">
        <f t="shared" si="304"/>
        <v>0</v>
      </c>
      <c r="GI329" s="169">
        <f t="shared" si="304"/>
        <v>8</v>
      </c>
      <c r="GJ329" s="169">
        <f t="shared" si="304"/>
        <v>0</v>
      </c>
      <c r="GK329" s="169">
        <f t="shared" si="304"/>
        <v>32</v>
      </c>
      <c r="GL329" s="169">
        <f t="shared" si="304"/>
        <v>0</v>
      </c>
    </row>
    <row r="330" spans="1:194" s="5" customFormat="1" ht="15.75">
      <c r="A330" s="688"/>
      <c r="B330" s="688"/>
      <c r="D330" s="689"/>
      <c r="E330" s="21" t="s">
        <v>44</v>
      </c>
      <c r="F330" s="3"/>
      <c r="G330" s="4">
        <f>SUM(G5:G264)</f>
        <v>0</v>
      </c>
      <c r="H330" s="258"/>
      <c r="I330" s="3"/>
      <c r="J330" s="3"/>
      <c r="K330" s="3"/>
      <c r="L330" s="3"/>
      <c r="M330" s="3"/>
      <c r="N330" s="3"/>
      <c r="O330" s="3"/>
      <c r="P330" s="3"/>
      <c r="Q330"/>
      <c r="R330" s="3"/>
      <c r="S330" s="3"/>
      <c r="T330" s="3"/>
      <c r="U330" s="3"/>
      <c r="V330" s="3"/>
      <c r="W330" s="8"/>
      <c r="X330" s="43">
        <f>SUM(X5:X264)</f>
        <v>31072.65</v>
      </c>
      <c r="Y330"/>
      <c r="Z330" s="44"/>
      <c r="AA330" s="44"/>
      <c r="AB330" s="44"/>
      <c r="AC330" s="44"/>
      <c r="AD330" s="44"/>
      <c r="AE330" s="44"/>
      <c r="AF330" s="43">
        <f>SUM(AF5:AF264)</f>
        <v>40925</v>
      </c>
      <c r="AG330" s="43"/>
      <c r="AH330" s="43"/>
      <c r="AI330" s="43"/>
      <c r="AJ330" s="43"/>
      <c r="AK330" s="43"/>
      <c r="AL330" s="43"/>
      <c r="AM330" s="43"/>
      <c r="AN330" s="43"/>
      <c r="AO330" s="43">
        <f>SUM(AO5:AO264)</f>
        <v>2800</v>
      </c>
      <c r="AP330" s="44"/>
      <c r="AQ330" s="44"/>
      <c r="AR330" s="44"/>
      <c r="AS330" s="44"/>
      <c r="AT330" s="44"/>
      <c r="AU330" s="44"/>
      <c r="AV330" s="44"/>
      <c r="AW330" s="44"/>
      <c r="AX330" s="43">
        <f>SUM(AX5:AX264)</f>
        <v>0</v>
      </c>
      <c r="AY330" s="9"/>
      <c r="AZ330" s="9"/>
      <c r="BA330" s="9"/>
      <c r="BB330" s="9"/>
      <c r="BC330" s="9"/>
      <c r="BD330" s="9"/>
      <c r="BE330" s="9"/>
      <c r="BF330" s="9"/>
      <c r="BG330" s="4">
        <f>SUM(BG5:BG264)</f>
        <v>6440</v>
      </c>
      <c r="BH330" s="9"/>
      <c r="BI330" s="9"/>
      <c r="BJ330" s="9"/>
      <c r="BK330" s="9"/>
      <c r="BL330" s="9"/>
      <c r="BM330" s="4"/>
      <c r="BN330" s="4"/>
      <c r="BO330" s="4"/>
      <c r="BP330" s="3"/>
      <c r="BQ330" s="4">
        <f>SUM(BQ130:BQ264,BQ53:BQ127)</f>
        <v>80547.604743082993</v>
      </c>
      <c r="BR330" s="4"/>
      <c r="BS330" s="3"/>
      <c r="BT330" s="9"/>
      <c r="BU330" s="9"/>
      <c r="BV330" s="9"/>
      <c r="BW330" s="9"/>
      <c r="BX330" s="9"/>
      <c r="BY330" s="4"/>
      <c r="BZ330" s="3"/>
      <c r="CA330" s="4">
        <f>SUM(CA5:CA264)</f>
        <v>145983.01618671184</v>
      </c>
      <c r="CB330" s="4"/>
      <c r="CC330" s="9"/>
      <c r="CD330" s="9"/>
      <c r="CE330" s="9"/>
      <c r="CF330" s="9"/>
      <c r="CG330" s="9"/>
      <c r="CH330" s="9"/>
      <c r="CI330" s="9"/>
      <c r="CJ330" s="4">
        <f>SUM(CJ5:CJ264)</f>
        <v>0</v>
      </c>
      <c r="CK330" s="4">
        <f>SUM(CK5:CK264)</f>
        <v>1335130.6209297949</v>
      </c>
      <c r="CL330" s="4">
        <f>SUM(CL5:CL264)</f>
        <v>1335130.6209297949</v>
      </c>
      <c r="CM330" s="9"/>
      <c r="CN330" s="9"/>
      <c r="CO330" s="9"/>
      <c r="CP330" s="9"/>
      <c r="CQ330" s="9"/>
      <c r="CR330" s="9"/>
      <c r="CS330" s="4">
        <f>SUM(CS5:CS264)</f>
        <v>1166830</v>
      </c>
      <c r="CT330" s="9"/>
      <c r="CU330" s="9"/>
      <c r="CV330" s="9"/>
      <c r="CW330" s="9"/>
      <c r="CX330" s="10"/>
      <c r="CY330" s="3"/>
      <c r="CZ330" s="177">
        <f t="shared" ref="CZ330:DL330" si="305">SUM(CZ5:CZ264)</f>
        <v>154175.86800000002</v>
      </c>
      <c r="DA330" s="177">
        <f t="shared" si="305"/>
        <v>77997.485000000015</v>
      </c>
      <c r="DB330" s="177">
        <f>SUM(DB5:DB328)</f>
        <v>1733896.4624159995</v>
      </c>
      <c r="DC330" s="177">
        <f t="shared" si="305"/>
        <v>60480</v>
      </c>
      <c r="DD330" s="177">
        <f t="shared" si="305"/>
        <v>0</v>
      </c>
      <c r="DE330" s="177">
        <f t="shared" si="305"/>
        <v>0</v>
      </c>
      <c r="DF330" s="177">
        <f t="shared" si="305"/>
        <v>60480</v>
      </c>
      <c r="DG330" s="177">
        <f t="shared" si="305"/>
        <v>6367.2367999999997</v>
      </c>
      <c r="DH330" s="177">
        <f t="shared" si="305"/>
        <v>0</v>
      </c>
      <c r="DI330" s="177">
        <f t="shared" si="305"/>
        <v>6367.2367999999997</v>
      </c>
      <c r="DJ330" s="177">
        <f t="shared" si="305"/>
        <v>230887.82090344437</v>
      </c>
      <c r="DK330" s="177">
        <f t="shared" si="305"/>
        <v>143009.59803952571</v>
      </c>
      <c r="DL330" s="247">
        <f t="shared" si="305"/>
        <v>344597.19037154148</v>
      </c>
    </row>
    <row r="331" spans="1:194" ht="13.5" thickBot="1">
      <c r="A331" s="679"/>
      <c r="B331" s="679"/>
      <c r="D331" s="690"/>
      <c r="E331" s="691"/>
      <c r="F331" s="691"/>
      <c r="G331" s="692"/>
      <c r="H331" s="693"/>
      <c r="I331" s="691"/>
      <c r="J331" s="691"/>
      <c r="K331" s="691"/>
      <c r="L331" s="691"/>
      <c r="M331" s="691"/>
      <c r="N331" s="691"/>
      <c r="O331" s="691"/>
      <c r="P331" s="691"/>
      <c r="R331" s="691"/>
      <c r="S331" s="691"/>
      <c r="T331" s="691"/>
      <c r="U331" s="691"/>
      <c r="V331" s="692"/>
      <c r="W331" s="694"/>
      <c r="X331" s="691"/>
      <c r="Z331" s="695"/>
      <c r="AA331" s="695"/>
      <c r="AB331" s="695"/>
      <c r="AC331" s="695"/>
      <c r="AD331" s="695"/>
      <c r="AE331" s="695"/>
      <c r="AF331" s="695"/>
      <c r="AG331" s="695"/>
      <c r="AH331" s="695"/>
      <c r="AI331" s="695"/>
      <c r="AJ331" s="695"/>
      <c r="AK331" s="695"/>
      <c r="AL331" s="695"/>
      <c r="AM331" s="695"/>
      <c r="AN331" s="695"/>
      <c r="AO331" s="695"/>
      <c r="AP331" s="696"/>
      <c r="AQ331" s="696"/>
      <c r="AR331" s="696"/>
      <c r="AS331" s="696"/>
      <c r="AT331" s="696"/>
      <c r="AU331" s="695"/>
      <c r="AV331" s="695"/>
      <c r="AW331" s="695"/>
      <c r="AX331" s="695"/>
      <c r="AY331" s="695"/>
      <c r="AZ331" s="695"/>
      <c r="BA331" s="695"/>
      <c r="BB331" s="695"/>
      <c r="BC331" s="695"/>
      <c r="BD331" s="695"/>
      <c r="BE331" s="695"/>
      <c r="BF331" s="695"/>
      <c r="BG331" s="695"/>
      <c r="BH331" s="695"/>
      <c r="BI331" s="695"/>
      <c r="BJ331" s="695"/>
      <c r="BK331" s="695"/>
      <c r="BL331" s="695"/>
      <c r="BM331" s="695"/>
      <c r="BN331" s="695"/>
      <c r="BO331" s="695"/>
      <c r="BP331" s="695"/>
      <c r="BQ331" s="695"/>
      <c r="BR331" s="695"/>
      <c r="BS331" s="695"/>
      <c r="BT331" s="695"/>
      <c r="BU331" s="695"/>
      <c r="BV331" s="695"/>
      <c r="BW331" s="695"/>
      <c r="BX331" s="695"/>
      <c r="BY331" s="695"/>
      <c r="BZ331" s="695"/>
      <c r="CA331" s="695"/>
      <c r="CB331" s="695"/>
      <c r="CC331" s="695"/>
      <c r="CD331" s="695"/>
      <c r="CE331" s="695"/>
      <c r="CF331" s="695"/>
      <c r="CG331" s="695"/>
      <c r="CH331" s="695"/>
      <c r="CI331" s="695"/>
      <c r="CJ331" s="695"/>
      <c r="CK331" s="695"/>
      <c r="CL331" s="695"/>
      <c r="CM331" s="695"/>
      <c r="CN331" s="695"/>
      <c r="CO331" s="695"/>
      <c r="CP331" s="695"/>
      <c r="CQ331" s="695"/>
      <c r="CR331" s="695"/>
      <c r="CS331" s="695"/>
      <c r="CT331" s="695"/>
      <c r="CU331" s="695"/>
      <c r="CV331" s="695"/>
      <c r="CW331" s="695"/>
      <c r="CX331" s="695"/>
      <c r="CY331" s="692"/>
      <c r="CZ331" s="697"/>
      <c r="DA331" s="698"/>
      <c r="DB331" s="698"/>
      <c r="DC331" s="698"/>
      <c r="DD331" s="699"/>
      <c r="DE331" s="699"/>
      <c r="DF331" s="699"/>
      <c r="DG331" s="699"/>
      <c r="DH331" s="699"/>
      <c r="DI331" s="699"/>
      <c r="DJ331" s="699"/>
      <c r="DK331" s="699"/>
      <c r="DL331" s="700"/>
    </row>
    <row r="332" spans="1:194">
      <c r="A332" s="679"/>
      <c r="B332" s="679"/>
    </row>
    <row r="333" spans="1:194" ht="13.5" thickBot="1">
      <c r="A333" s="679"/>
      <c r="B333" s="679"/>
      <c r="I333" s="1"/>
      <c r="J333" s="691"/>
      <c r="K333" s="691"/>
      <c r="L333" s="691"/>
      <c r="M333" s="691"/>
      <c r="N333" s="691"/>
      <c r="O333" s="691"/>
      <c r="P333" s="691"/>
      <c r="R333" s="691"/>
      <c r="S333" s="691"/>
      <c r="T333" s="691"/>
      <c r="U333" s="691"/>
      <c r="V333" s="692"/>
      <c r="W333" s="694"/>
      <c r="X333" s="691"/>
      <c r="Z333" s="704"/>
      <c r="AA333" s="682"/>
      <c r="AB333" s="701"/>
    </row>
    <row r="334" spans="1:194">
      <c r="A334" s="679"/>
      <c r="B334" s="679"/>
      <c r="D334" s="863"/>
      <c r="E334" s="864"/>
      <c r="F334" s="864"/>
      <c r="G334" s="864"/>
    </row>
    <row r="335" spans="1:194" ht="13.5" thickBot="1">
      <c r="A335" s="679"/>
      <c r="B335" s="679"/>
      <c r="D335" s="865"/>
      <c r="E335" s="865"/>
      <c r="F335" s="865"/>
      <c r="G335" s="865"/>
      <c r="BG335" s="1035" t="s">
        <v>493</v>
      </c>
      <c r="BH335" s="1035" t="s">
        <v>487</v>
      </c>
      <c r="BI335" s="1346" t="s">
        <v>486</v>
      </c>
      <c r="BJ335" s="1347"/>
      <c r="BK335" s="1035" t="s">
        <v>488</v>
      </c>
    </row>
    <row r="336" spans="1:194" ht="15.75" thickBot="1">
      <c r="A336" s="679"/>
      <c r="B336" s="679"/>
      <c r="D336" s="863"/>
      <c r="E336" s="864"/>
      <c r="F336" s="864"/>
      <c r="G336" s="864"/>
      <c r="I336" s="1324" t="s">
        <v>41</v>
      </c>
      <c r="J336" s="1325"/>
      <c r="K336" s="1325"/>
      <c r="L336" s="1325"/>
      <c r="M336" s="1326"/>
      <c r="N336" s="705"/>
      <c r="BG336" s="1036"/>
      <c r="BH336" s="1036"/>
      <c r="BI336" s="1034" t="s">
        <v>478</v>
      </c>
      <c r="BJ336" s="1034" t="s">
        <v>479</v>
      </c>
      <c r="BK336" s="1036"/>
    </row>
    <row r="337" spans="1:63" ht="15.75" thickBot="1">
      <c r="A337" s="679"/>
      <c r="B337" s="679"/>
      <c r="I337" s="706" t="s">
        <v>29</v>
      </c>
      <c r="J337" s="706" t="s">
        <v>34</v>
      </c>
      <c r="K337" s="707" t="s">
        <v>4</v>
      </c>
      <c r="L337" s="706" t="s">
        <v>116</v>
      </c>
      <c r="M337" s="708" t="s">
        <v>4</v>
      </c>
      <c r="N337" s="709"/>
      <c r="BG337" s="1034">
        <v>1</v>
      </c>
      <c r="BH337" s="1034" t="s">
        <v>484</v>
      </c>
      <c r="BI337" s="1034">
        <v>6900</v>
      </c>
      <c r="BJ337" s="1034">
        <v>6800</v>
      </c>
      <c r="BK337" s="1034" t="s">
        <v>489</v>
      </c>
    </row>
    <row r="338" spans="1:63" ht="15">
      <c r="A338" s="679"/>
      <c r="B338" s="679"/>
      <c r="I338" s="710" t="s">
        <v>30</v>
      </c>
      <c r="J338" s="711">
        <f>X330</f>
        <v>31072.65</v>
      </c>
      <c r="K338" s="712">
        <f t="shared" ref="K338:K342" si="306">+J338/$J$344</f>
        <v>2.1071942516525142E-2</v>
      </c>
      <c r="L338" s="713">
        <f>CZ330</f>
        <v>154175.86800000002</v>
      </c>
      <c r="M338" s="714">
        <f t="shared" ref="M338:M343" si="307">+L338/$L$344</f>
        <v>6.4847505532587016E-2</v>
      </c>
      <c r="N338" s="715"/>
      <c r="BG338" s="1034">
        <v>1</v>
      </c>
      <c r="BH338" s="1034" t="s">
        <v>483</v>
      </c>
      <c r="BI338" s="1034">
        <v>2600</v>
      </c>
      <c r="BJ338" s="1034">
        <v>2500</v>
      </c>
      <c r="BK338" s="1034" t="s">
        <v>489</v>
      </c>
    </row>
    <row r="339" spans="1:63" ht="15">
      <c r="A339" s="679"/>
      <c r="B339" s="679"/>
      <c r="I339" s="716" t="s">
        <v>31</v>
      </c>
      <c r="J339" s="717">
        <f>AF330</f>
        <v>40925</v>
      </c>
      <c r="K339" s="718">
        <f t="shared" si="306"/>
        <v>2.7753321570216618E-2</v>
      </c>
      <c r="L339" s="719">
        <f>DA330</f>
        <v>77997.485000000015</v>
      </c>
      <c r="M339" s="714">
        <f t="shared" si="307"/>
        <v>3.2806316615421119E-2</v>
      </c>
      <c r="N339" s="715"/>
      <c r="BG339" s="1034">
        <v>1</v>
      </c>
      <c r="BH339" s="1034" t="s">
        <v>482</v>
      </c>
      <c r="BI339" s="1034">
        <v>3800</v>
      </c>
      <c r="BJ339" s="1034">
        <v>3600</v>
      </c>
      <c r="BK339" s="1034" t="s">
        <v>489</v>
      </c>
    </row>
    <row r="340" spans="1:63" ht="15">
      <c r="A340" s="679"/>
      <c r="B340" s="679"/>
      <c r="I340" s="716" t="s">
        <v>375</v>
      </c>
      <c r="J340" s="717">
        <f>CS330</f>
        <v>1166830</v>
      </c>
      <c r="K340" s="718">
        <f t="shared" si="306"/>
        <v>0.79128670025108994</v>
      </c>
      <c r="L340" s="719">
        <f>DB330</f>
        <v>1733896.4624159995</v>
      </c>
      <c r="M340" s="714">
        <f t="shared" si="307"/>
        <v>0.72928962163815791</v>
      </c>
      <c r="N340" s="715"/>
      <c r="BG340" s="1034">
        <v>1</v>
      </c>
      <c r="BH340" s="1034" t="s">
        <v>481</v>
      </c>
      <c r="BI340" s="1034">
        <v>5300</v>
      </c>
      <c r="BJ340" s="1034">
        <v>5000</v>
      </c>
      <c r="BK340" s="1034" t="s">
        <v>489</v>
      </c>
    </row>
    <row r="341" spans="1:63" ht="15">
      <c r="A341" s="679"/>
      <c r="B341" s="679"/>
      <c r="I341" s="716" t="s">
        <v>374</v>
      </c>
      <c r="J341" s="717">
        <f>AO330+AX330</f>
        <v>2800</v>
      </c>
      <c r="K341" s="718">
        <f t="shared" si="306"/>
        <v>1.8988222454882474E-3</v>
      </c>
      <c r="L341" s="719">
        <f>DF330</f>
        <v>60480</v>
      </c>
      <c r="M341" s="714">
        <f t="shared" si="307"/>
        <v>2.5438333414220585E-2</v>
      </c>
      <c r="N341" s="715"/>
      <c r="BG341" s="1034">
        <v>1</v>
      </c>
      <c r="BH341" s="1034" t="s">
        <v>473</v>
      </c>
      <c r="BI341" s="1034">
        <v>8700</v>
      </c>
      <c r="BJ341" s="1034">
        <v>8200</v>
      </c>
      <c r="BK341" s="1034" t="s">
        <v>490</v>
      </c>
    </row>
    <row r="342" spans="1:63" ht="15">
      <c r="A342" s="679"/>
      <c r="B342" s="679"/>
      <c r="I342" s="720" t="s">
        <v>320</v>
      </c>
      <c r="J342" s="717">
        <f>CJ330+BG330</f>
        <v>6440</v>
      </c>
      <c r="K342" s="718">
        <f t="shared" si="306"/>
        <v>4.3672911646229695E-3</v>
      </c>
      <c r="L342" s="719">
        <f>DI330</f>
        <v>6367.2367999999997</v>
      </c>
      <c r="M342" s="714">
        <f t="shared" si="307"/>
        <v>2.678106690570353E-3</v>
      </c>
      <c r="N342" s="715"/>
      <c r="BG342" s="1034">
        <v>1</v>
      </c>
      <c r="BH342" s="1034" t="s">
        <v>472</v>
      </c>
      <c r="BI342" s="1034">
        <v>12000</v>
      </c>
      <c r="BJ342" s="1034">
        <v>10500</v>
      </c>
      <c r="BK342" s="1034" t="s">
        <v>489</v>
      </c>
    </row>
    <row r="343" spans="1:63" ht="15.75" thickBot="1">
      <c r="A343" s="679"/>
      <c r="B343" s="679"/>
      <c r="I343" s="721" t="s">
        <v>321</v>
      </c>
      <c r="J343" s="722">
        <f>BQ330+CA330</f>
        <v>226530.62092979485</v>
      </c>
      <c r="K343" s="723">
        <f>+J343/$J$344</f>
        <v>0.15362192225205717</v>
      </c>
      <c r="L343" s="722">
        <f>DL330</f>
        <v>344597.19037154148</v>
      </c>
      <c r="M343" s="714">
        <f t="shared" si="307"/>
        <v>0.14494011610904292</v>
      </c>
      <c r="N343" s="715"/>
      <c r="BG343" s="1034">
        <v>1</v>
      </c>
      <c r="BH343" s="1034" t="s">
        <v>480</v>
      </c>
      <c r="BI343" s="1034">
        <v>3800</v>
      </c>
      <c r="BJ343" s="1034">
        <v>3500</v>
      </c>
      <c r="BK343" s="1034" t="s">
        <v>489</v>
      </c>
    </row>
    <row r="344" spans="1:63" ht="13.5" thickBot="1">
      <c r="A344" s="679"/>
      <c r="B344" s="679"/>
      <c r="I344" s="724" t="s">
        <v>9</v>
      </c>
      <c r="J344" s="725">
        <f>SUM(J338:J343)</f>
        <v>1474598.2709297948</v>
      </c>
      <c r="K344" s="726"/>
      <c r="L344" s="725">
        <f>SUM(L338:L343)</f>
        <v>2377514.2425875412</v>
      </c>
      <c r="M344" s="727">
        <f>SUM(M338:M343)</f>
        <v>0.99999999999999989</v>
      </c>
      <c r="N344" s="15"/>
      <c r="BG344" s="1034">
        <v>1</v>
      </c>
      <c r="BH344" s="1034" t="s">
        <v>494</v>
      </c>
      <c r="BI344" s="1034">
        <v>5560</v>
      </c>
      <c r="BJ344" s="1034">
        <v>5270</v>
      </c>
      <c r="BK344" s="1034" t="s">
        <v>489</v>
      </c>
    </row>
    <row r="345" spans="1:63" ht="15">
      <c r="A345" s="679"/>
      <c r="B345" s="679"/>
      <c r="I345" s="19"/>
      <c r="J345" s="78"/>
      <c r="K345" s="19"/>
      <c r="L345" s="19"/>
      <c r="M345" s="19"/>
      <c r="N345" s="19"/>
      <c r="BG345" s="1034">
        <v>1</v>
      </c>
      <c r="BH345" s="1034" t="s">
        <v>495</v>
      </c>
      <c r="BI345" s="1034">
        <v>7620</v>
      </c>
      <c r="BJ345" s="1034">
        <v>7030</v>
      </c>
      <c r="BK345" s="1034" t="s">
        <v>489</v>
      </c>
    </row>
    <row r="346" spans="1:63" ht="15">
      <c r="A346" s="679"/>
      <c r="B346" s="679"/>
      <c r="I346" s="19"/>
      <c r="J346" s="19"/>
      <c r="K346" s="19"/>
      <c r="L346" s="19"/>
      <c r="M346" s="19"/>
      <c r="N346" s="19"/>
      <c r="BG346" s="1034">
        <v>1</v>
      </c>
      <c r="BH346" s="1034" t="s">
        <v>495</v>
      </c>
      <c r="BI346" s="1034">
        <v>7620</v>
      </c>
      <c r="BJ346" s="1034">
        <v>7030</v>
      </c>
      <c r="BK346" s="1034" t="s">
        <v>489</v>
      </c>
    </row>
    <row r="347" spans="1:63">
      <c r="A347" s="679"/>
      <c r="B347" s="679"/>
      <c r="BG347" s="1034">
        <v>1</v>
      </c>
      <c r="BH347" s="1034" t="s">
        <v>497</v>
      </c>
      <c r="BI347" s="1034">
        <v>24500</v>
      </c>
      <c r="BJ347" s="1034">
        <v>22400</v>
      </c>
      <c r="BK347" s="1034" t="s">
        <v>489</v>
      </c>
    </row>
    <row r="348" spans="1:63">
      <c r="A348" s="679"/>
      <c r="B348" s="679"/>
      <c r="BG348" s="1034">
        <v>1</v>
      </c>
      <c r="BH348" s="256" t="s">
        <v>496</v>
      </c>
      <c r="BI348" s="1034">
        <v>5570</v>
      </c>
      <c r="BJ348" s="1034">
        <v>5280</v>
      </c>
      <c r="BK348" s="1034" t="s">
        <v>489</v>
      </c>
    </row>
    <row r="349" spans="1:63" ht="15">
      <c r="I349" s="79"/>
      <c r="J349" s="79"/>
      <c r="L349" s="42" t="s">
        <v>129</v>
      </c>
      <c r="BG349" s="1034">
        <v>1</v>
      </c>
      <c r="BH349" s="1034" t="s">
        <v>474</v>
      </c>
      <c r="BI349" s="1034">
        <v>6300</v>
      </c>
      <c r="BJ349" s="1034">
        <v>6000</v>
      </c>
      <c r="BK349" s="1034" t="s">
        <v>492</v>
      </c>
    </row>
    <row r="350" spans="1:63" ht="15">
      <c r="I350" s="728" t="s">
        <v>118</v>
      </c>
      <c r="J350" s="729">
        <f>'-RESUMEN CONSUMOS '!C4</f>
        <v>4639648</v>
      </c>
      <c r="K350" s="80">
        <f>J350-L344</f>
        <v>2262133.7574124588</v>
      </c>
      <c r="L350" s="100">
        <f>K350/J350</f>
        <v>0.48756581478001321</v>
      </c>
      <c r="BG350" s="1034">
        <v>1</v>
      </c>
      <c r="BH350" s="1034" t="s">
        <v>475</v>
      </c>
      <c r="BI350" s="1034">
        <v>2100</v>
      </c>
      <c r="BJ350" s="1034">
        <v>2000</v>
      </c>
      <c r="BK350" s="1034" t="s">
        <v>492</v>
      </c>
    </row>
    <row r="351" spans="1:63">
      <c r="J351" s="730">
        <f>J350/365</f>
        <v>12711.364383561644</v>
      </c>
      <c r="R351" s="42"/>
      <c r="BG351" s="1034">
        <v>1</v>
      </c>
      <c r="BH351" s="1034" t="s">
        <v>476</v>
      </c>
      <c r="BI351" s="1034">
        <v>7900</v>
      </c>
      <c r="BJ351" s="1034">
        <v>7500</v>
      </c>
      <c r="BK351" s="1034" t="s">
        <v>489</v>
      </c>
    </row>
    <row r="352" spans="1:63">
      <c r="R352" s="42"/>
      <c r="BG352" s="1034">
        <v>1</v>
      </c>
      <c r="BH352" s="1034" t="s">
        <v>477</v>
      </c>
      <c r="BI352" s="1034">
        <v>6000</v>
      </c>
      <c r="BJ352" s="1034">
        <v>5600</v>
      </c>
      <c r="BK352" s="1034" t="s">
        <v>489</v>
      </c>
    </row>
    <row r="353" spans="7:63">
      <c r="BG353" s="1034">
        <v>1</v>
      </c>
      <c r="BH353" s="1034" t="s">
        <v>485</v>
      </c>
      <c r="BI353" s="1034">
        <v>55950</v>
      </c>
      <c r="BJ353" s="1034">
        <v>50270</v>
      </c>
      <c r="BK353" s="1034" t="s">
        <v>491</v>
      </c>
    </row>
    <row r="360" spans="7:63" ht="17.25" customHeight="1">
      <c r="I360" s="1057" t="s">
        <v>128</v>
      </c>
      <c r="J360" s="1057" t="s">
        <v>186</v>
      </c>
      <c r="K360" s="1057" t="s">
        <v>187</v>
      </c>
      <c r="L360" s="1057" t="s">
        <v>188</v>
      </c>
      <c r="M360" s="1057" t="s">
        <v>4</v>
      </c>
      <c r="N360" s="1057" t="s">
        <v>189</v>
      </c>
    </row>
    <row r="361" spans="7:63" ht="17.25" customHeight="1">
      <c r="I361" s="392" t="s">
        <v>297</v>
      </c>
      <c r="J361" s="392">
        <v>36</v>
      </c>
      <c r="K361" s="458">
        <v>32</v>
      </c>
      <c r="L361" s="866">
        <v>6894.72</v>
      </c>
      <c r="M361" s="731">
        <f>L361/L$378</f>
        <v>4.3539909196373586E-2</v>
      </c>
      <c r="N361" s="732"/>
    </row>
    <row r="362" spans="7:63" ht="17.25" customHeight="1">
      <c r="I362" s="392" t="s">
        <v>306</v>
      </c>
      <c r="J362" s="392">
        <v>20</v>
      </c>
      <c r="K362" s="458">
        <v>4</v>
      </c>
      <c r="L362" s="866">
        <v>40.219200000000008</v>
      </c>
      <c r="M362" s="731">
        <f t="shared" ref="M362:M366" si="308">L362/L$378</f>
        <v>2.5398280364551264E-4</v>
      </c>
      <c r="N362" s="732"/>
    </row>
    <row r="363" spans="7:63" ht="17.25" customHeight="1">
      <c r="I363" s="392" t="s">
        <v>297</v>
      </c>
      <c r="J363" s="392">
        <v>36</v>
      </c>
      <c r="K363" s="458">
        <v>32</v>
      </c>
      <c r="L363" s="866">
        <v>6894.72</v>
      </c>
      <c r="M363" s="731">
        <f t="shared" si="308"/>
        <v>4.3539909196373586E-2</v>
      </c>
      <c r="N363" s="732"/>
    </row>
    <row r="364" spans="7:63" ht="17.25" customHeight="1">
      <c r="I364" s="392" t="s">
        <v>306</v>
      </c>
      <c r="J364" s="392">
        <v>20</v>
      </c>
      <c r="K364" s="458">
        <v>4</v>
      </c>
      <c r="L364" s="866">
        <v>60.328799999999994</v>
      </c>
      <c r="M364" s="731">
        <f t="shared" si="308"/>
        <v>3.8097420546826882E-4</v>
      </c>
      <c r="N364" s="732"/>
    </row>
    <row r="365" spans="7:63" ht="17.25" customHeight="1">
      <c r="G365" s="1055" t="s">
        <v>382</v>
      </c>
      <c r="I365" s="392" t="s">
        <v>297</v>
      </c>
      <c r="J365" s="392">
        <v>36</v>
      </c>
      <c r="K365" s="458">
        <v>2</v>
      </c>
      <c r="L365" s="866">
        <v>909.72</v>
      </c>
      <c r="M365" s="731">
        <f t="shared" si="308"/>
        <v>5.7448491300770704E-3</v>
      </c>
      <c r="N365" s="732"/>
    </row>
    <row r="366" spans="7:63" ht="44.25" customHeight="1">
      <c r="G366" s="42" t="s">
        <v>392</v>
      </c>
      <c r="I366" s="1052" t="s">
        <v>402</v>
      </c>
      <c r="J366" s="1052">
        <v>150</v>
      </c>
      <c r="K366" s="1053">
        <v>32</v>
      </c>
      <c r="L366" s="1052">
        <v>5040</v>
      </c>
      <c r="M366" s="731">
        <f t="shared" si="308"/>
        <v>3.1827419003197063E-2</v>
      </c>
      <c r="N366" s="1054"/>
    </row>
    <row r="367" spans="7:63" hidden="1">
      <c r="I367" s="392" t="s">
        <v>403</v>
      </c>
      <c r="J367" s="392"/>
      <c r="K367" s="733"/>
      <c r="L367" s="392"/>
      <c r="M367" s="731"/>
      <c r="N367" s="732"/>
    </row>
    <row r="368" spans="7:63" hidden="1">
      <c r="I368" s="392" t="s">
        <v>405</v>
      </c>
      <c r="J368" s="392"/>
      <c r="K368" s="733"/>
      <c r="L368" s="392"/>
      <c r="M368" s="731"/>
      <c r="N368" s="732"/>
    </row>
    <row r="369" spans="7:15" hidden="1">
      <c r="I369" s="392" t="s">
        <v>404</v>
      </c>
      <c r="J369" s="392"/>
      <c r="K369" s="733"/>
      <c r="L369" s="392"/>
      <c r="M369" s="731"/>
      <c r="N369" s="732"/>
    </row>
    <row r="370" spans="7:15" hidden="1">
      <c r="I370" s="392" t="s">
        <v>295</v>
      </c>
      <c r="J370" s="392"/>
      <c r="K370" s="733"/>
      <c r="L370" s="392"/>
      <c r="M370" s="731"/>
      <c r="N370" s="732"/>
    </row>
    <row r="371" spans="7:15" hidden="1">
      <c r="I371" s="392"/>
      <c r="J371" s="392"/>
      <c r="K371" s="733"/>
      <c r="L371" s="392"/>
      <c r="M371" s="731"/>
      <c r="N371" s="732"/>
    </row>
    <row r="372" spans="7:15" hidden="1">
      <c r="I372" s="1048"/>
      <c r="J372" s="1048"/>
      <c r="K372" s="1049"/>
      <c r="L372" s="1048"/>
      <c r="M372" s="1050"/>
      <c r="N372" s="1051"/>
    </row>
    <row r="373" spans="7:15" hidden="1">
      <c r="G373" s="42" t="s">
        <v>392</v>
      </c>
      <c r="I373" s="392" t="s">
        <v>402</v>
      </c>
      <c r="J373" s="392">
        <v>150</v>
      </c>
      <c r="K373" s="458">
        <v>32</v>
      </c>
      <c r="L373" s="392">
        <v>28728</v>
      </c>
      <c r="M373" s="731">
        <f>L373/L$373</f>
        <v>1</v>
      </c>
      <c r="N373" s="732"/>
    </row>
    <row r="374" spans="7:15" ht="54" customHeight="1">
      <c r="I374" s="732" t="s">
        <v>403</v>
      </c>
      <c r="J374" s="732">
        <v>400</v>
      </c>
      <c r="K374" s="732">
        <v>26</v>
      </c>
      <c r="L374" s="732">
        <v>62244</v>
      </c>
      <c r="M374" s="731">
        <f t="shared" ref="M374:M378" si="309">L374/L$378</f>
        <v>0.39306862468948378</v>
      </c>
      <c r="N374" s="732"/>
      <c r="O374" s="749"/>
    </row>
    <row r="375" spans="7:15" ht="17.25" customHeight="1">
      <c r="I375" s="732" t="s">
        <v>405</v>
      </c>
      <c r="J375" s="732">
        <v>58</v>
      </c>
      <c r="K375" s="732">
        <v>42</v>
      </c>
      <c r="L375" s="732">
        <v>34713</v>
      </c>
      <c r="M375" s="731">
        <f t="shared" si="309"/>
        <v>0.21921134838451981</v>
      </c>
      <c r="N375" s="732"/>
    </row>
    <row r="376" spans="7:15" ht="17.25" customHeight="1">
      <c r="I376" s="732" t="s">
        <v>404</v>
      </c>
      <c r="J376" s="732">
        <v>23.5</v>
      </c>
      <c r="K376" s="732">
        <v>39</v>
      </c>
      <c r="L376" s="732">
        <v>9238.32</v>
      </c>
      <c r="M376" s="731">
        <f t="shared" si="309"/>
        <v>5.8339659032860224E-2</v>
      </c>
      <c r="N376" s="732"/>
    </row>
    <row r="377" spans="7:15" ht="17.25" customHeight="1">
      <c r="I377" s="732" t="s">
        <v>295</v>
      </c>
      <c r="J377" s="732">
        <v>28</v>
      </c>
      <c r="K377" s="732">
        <v>18</v>
      </c>
      <c r="L377" s="732">
        <v>3591</v>
      </c>
      <c r="M377" s="731">
        <f t="shared" si="309"/>
        <v>2.2677036039777911E-2</v>
      </c>
      <c r="N377" s="732"/>
    </row>
    <row r="378" spans="7:15" ht="17.25" customHeight="1">
      <c r="L378" s="1056">
        <f>SUM(L361:L377)</f>
        <v>158354.02799999999</v>
      </c>
      <c r="M378" s="731">
        <f t="shared" si="309"/>
        <v>1</v>
      </c>
    </row>
    <row r="379" spans="7:15" ht="17.25" customHeight="1"/>
    <row r="380" spans="7:15" ht="17.25" customHeight="1"/>
    <row r="414" spans="9:43">
      <c r="J414" s="42" t="s">
        <v>322</v>
      </c>
      <c r="K414" s="42" t="s">
        <v>323</v>
      </c>
      <c r="L414" s="42" t="s">
        <v>102</v>
      </c>
      <c r="M414" s="42" t="s">
        <v>324</v>
      </c>
      <c r="N414" s="42" t="s">
        <v>325</v>
      </c>
      <c r="O414" s="42" t="s">
        <v>326</v>
      </c>
      <c r="P414" s="42" t="s">
        <v>325</v>
      </c>
    </row>
    <row r="415" spans="9:43">
      <c r="I415" s="392" t="s">
        <v>377</v>
      </c>
      <c r="J415" s="503">
        <f>SUM(DQ$5:DQ$264)</f>
        <v>0</v>
      </c>
      <c r="K415" s="734">
        <f>EP329</f>
        <v>0</v>
      </c>
      <c r="L415" s="503">
        <f>SUM(FO$5:FO$264)</f>
        <v>0</v>
      </c>
      <c r="M415">
        <v>36</v>
      </c>
      <c r="N415" s="735">
        <v>0.2</v>
      </c>
      <c r="O415">
        <v>150</v>
      </c>
      <c r="P415" s="735">
        <v>0.4</v>
      </c>
      <c r="Q415" t="e">
        <f>1/((K415*N415*0.15)/(M415*L415))</f>
        <v>#DIV/0!</v>
      </c>
      <c r="R415" t="e">
        <f>1/((K415*P415*0.15)/(O415*L415))</f>
        <v>#DIV/0!</v>
      </c>
      <c r="AM415"/>
      <c r="AN415"/>
      <c r="AO415"/>
      <c r="AP415"/>
      <c r="AQ415"/>
    </row>
    <row r="416" spans="9:43">
      <c r="I416" s="392" t="s">
        <v>405</v>
      </c>
      <c r="J416" s="503">
        <f>SUM(DR$5:DR$264)</f>
        <v>6090</v>
      </c>
      <c r="K416" s="734">
        <f>EQ329</f>
        <v>34713</v>
      </c>
      <c r="L416" s="503">
        <f>SUM(FP$5:FP$264)</f>
        <v>42</v>
      </c>
      <c r="M416">
        <v>0</v>
      </c>
      <c r="N416" s="735">
        <v>0.2</v>
      </c>
      <c r="O416">
        <v>0</v>
      </c>
      <c r="P416" s="735">
        <v>0.4</v>
      </c>
      <c r="Q416" t="e">
        <f t="shared" ref="Q416:Q438" si="310">1/((K416*N416*0.15)/(M416*L416))</f>
        <v>#DIV/0!</v>
      </c>
      <c r="R416" t="e">
        <f t="shared" ref="R416:R438" si="311">1/((K416*P416*0.15)/(O416*L416))</f>
        <v>#DIV/0!</v>
      </c>
    </row>
    <row r="417" spans="6:18">
      <c r="I417" s="392" t="s">
        <v>295</v>
      </c>
      <c r="J417" s="503">
        <f>SUM(DS$5:DS$264)</f>
        <v>630</v>
      </c>
      <c r="K417" s="734">
        <f>ER329</f>
        <v>3591</v>
      </c>
      <c r="L417" s="503">
        <f>SUM(FQ$5:FQ$264)</f>
        <v>18</v>
      </c>
      <c r="M417">
        <v>36</v>
      </c>
      <c r="N417" s="735">
        <v>0.2</v>
      </c>
      <c r="O417">
        <v>0</v>
      </c>
      <c r="P417" s="735">
        <v>0.4</v>
      </c>
      <c r="Q417">
        <f t="shared" si="310"/>
        <v>6.0150375939849621</v>
      </c>
      <c r="R417" t="e">
        <f t="shared" si="311"/>
        <v>#DIV/0!</v>
      </c>
    </row>
    <row r="418" spans="6:18">
      <c r="I418" s="736" t="s">
        <v>296</v>
      </c>
      <c r="J418" s="737">
        <f>SUM(DT$5:DT$264)</f>
        <v>0</v>
      </c>
      <c r="K418" s="738">
        <f>ES329</f>
        <v>0</v>
      </c>
      <c r="L418" s="737">
        <f>SUM(FR$5:FR$264)</f>
        <v>0</v>
      </c>
      <c r="M418" s="739">
        <v>36</v>
      </c>
      <c r="N418" s="740">
        <v>0.2</v>
      </c>
      <c r="O418" s="739">
        <v>50</v>
      </c>
      <c r="P418" s="740">
        <v>0.4</v>
      </c>
      <c r="Q418" s="739" t="e">
        <f t="shared" si="310"/>
        <v>#DIV/0!</v>
      </c>
      <c r="R418" s="739" t="e">
        <f t="shared" si="311"/>
        <v>#DIV/0!</v>
      </c>
    </row>
    <row r="419" spans="6:18">
      <c r="I419" s="392" t="s">
        <v>297</v>
      </c>
      <c r="J419" s="503">
        <f>SUM(DU$5:DU$264)</f>
        <v>6300</v>
      </c>
      <c r="K419" s="734">
        <f>ET329</f>
        <v>15561</v>
      </c>
      <c r="L419" s="503">
        <f>SUM(FS$5:FS$264)</f>
        <v>70</v>
      </c>
      <c r="M419">
        <v>36</v>
      </c>
      <c r="N419" s="735">
        <v>0.2</v>
      </c>
      <c r="O419">
        <v>70</v>
      </c>
      <c r="P419" s="735">
        <v>0.4</v>
      </c>
      <c r="Q419">
        <f t="shared" si="310"/>
        <v>5.3981106612685554</v>
      </c>
      <c r="R419">
        <f t="shared" si="311"/>
        <v>5.2481631428999851</v>
      </c>
    </row>
    <row r="420" spans="6:18">
      <c r="I420" s="736" t="s">
        <v>298</v>
      </c>
      <c r="J420" s="737">
        <f>SUM(DV$5:DV$264)</f>
        <v>0</v>
      </c>
      <c r="K420" s="738">
        <f>EU329</f>
        <v>0</v>
      </c>
      <c r="L420" s="737">
        <f>SUM(FT$5:FT$264)</f>
        <v>0</v>
      </c>
      <c r="M420" s="739">
        <v>36</v>
      </c>
      <c r="N420" s="740">
        <v>0.2</v>
      </c>
      <c r="O420" s="739">
        <v>40</v>
      </c>
      <c r="P420" s="740">
        <v>0.4</v>
      </c>
      <c r="Q420" s="739" t="e">
        <f t="shared" si="310"/>
        <v>#DIV/0!</v>
      </c>
      <c r="R420" s="739" t="e">
        <f t="shared" si="311"/>
        <v>#DIV/0!</v>
      </c>
    </row>
    <row r="421" spans="6:18">
      <c r="I421" s="736" t="s">
        <v>299</v>
      </c>
      <c r="J421" s="737">
        <f>SUM(DW$5:DW$264)</f>
        <v>0</v>
      </c>
      <c r="K421" s="738">
        <f>EV329</f>
        <v>0</v>
      </c>
      <c r="L421" s="737">
        <f>SUM(FU$5:FU$264)</f>
        <v>0</v>
      </c>
      <c r="M421" s="739">
        <v>36</v>
      </c>
      <c r="N421" s="740">
        <v>0.2</v>
      </c>
      <c r="O421" s="739">
        <v>100</v>
      </c>
      <c r="P421" s="740">
        <v>0.4</v>
      </c>
      <c r="Q421" s="739" t="e">
        <f t="shared" si="310"/>
        <v>#DIV/0!</v>
      </c>
      <c r="R421" s="739" t="e">
        <f t="shared" si="311"/>
        <v>#DIV/0!</v>
      </c>
    </row>
    <row r="422" spans="6:18">
      <c r="I422" s="392" t="s">
        <v>378</v>
      </c>
      <c r="J422" s="503">
        <f>SUM(DX$5:DX$264)</f>
        <v>0</v>
      </c>
      <c r="K422" s="734">
        <f>EW329</f>
        <v>0</v>
      </c>
      <c r="L422" s="503">
        <f>SUM(FV$5:FV$264)</f>
        <v>0</v>
      </c>
      <c r="M422">
        <v>36</v>
      </c>
      <c r="N422" s="735">
        <v>0.2</v>
      </c>
      <c r="O422">
        <v>70</v>
      </c>
      <c r="P422" s="735">
        <v>0.4</v>
      </c>
      <c r="Q422" t="e">
        <f t="shared" si="310"/>
        <v>#DIV/0!</v>
      </c>
      <c r="R422" t="e">
        <f t="shared" si="311"/>
        <v>#DIV/0!</v>
      </c>
    </row>
    <row r="423" spans="6:18">
      <c r="I423" s="392" t="s">
        <v>300</v>
      </c>
      <c r="J423" s="503">
        <f>SUM(DY$5:DY$264)</f>
        <v>0</v>
      </c>
      <c r="K423" s="734">
        <f>EX329</f>
        <v>0</v>
      </c>
      <c r="L423" s="503">
        <f>SUM(FW$5:FW$264)</f>
        <v>0</v>
      </c>
      <c r="M423">
        <v>36</v>
      </c>
      <c r="N423" s="735">
        <v>0.2</v>
      </c>
      <c r="O423">
        <v>70</v>
      </c>
      <c r="P423" s="735">
        <v>0.4</v>
      </c>
      <c r="Q423" t="e">
        <f t="shared" si="310"/>
        <v>#DIV/0!</v>
      </c>
      <c r="R423" t="e">
        <f t="shared" si="311"/>
        <v>#DIV/0!</v>
      </c>
    </row>
    <row r="424" spans="6:18">
      <c r="I424" s="392" t="s">
        <v>301</v>
      </c>
      <c r="J424" s="503">
        <f>SUM(DZ$5:DZ$264)</f>
        <v>0</v>
      </c>
      <c r="K424" s="734">
        <f>EY329</f>
        <v>0</v>
      </c>
      <c r="L424" s="503">
        <f>SUM(FX$5:FX$264)</f>
        <v>0</v>
      </c>
      <c r="M424">
        <v>36</v>
      </c>
      <c r="N424" s="735">
        <v>0.2</v>
      </c>
      <c r="O424">
        <v>70</v>
      </c>
      <c r="P424" s="735">
        <v>0.4</v>
      </c>
      <c r="Q424" t="e">
        <f t="shared" si="310"/>
        <v>#DIV/0!</v>
      </c>
      <c r="R424" t="e">
        <f t="shared" si="311"/>
        <v>#DIV/0!</v>
      </c>
    </row>
    <row r="425" spans="6:18">
      <c r="F425" s="20"/>
      <c r="I425" s="392" t="s">
        <v>302</v>
      </c>
      <c r="J425" s="503">
        <f>SUM(EA$5:EA$264)</f>
        <v>0</v>
      </c>
      <c r="K425" s="734">
        <f>EZ329</f>
        <v>0</v>
      </c>
      <c r="L425" s="503">
        <f>SUM(FY$5:FY$264)</f>
        <v>0</v>
      </c>
      <c r="M425">
        <v>36</v>
      </c>
      <c r="N425" s="735">
        <v>0.2</v>
      </c>
      <c r="O425">
        <v>70</v>
      </c>
      <c r="P425" s="735">
        <v>0.4</v>
      </c>
      <c r="Q425" t="e">
        <f t="shared" si="310"/>
        <v>#DIV/0!</v>
      </c>
      <c r="R425" t="e">
        <f t="shared" si="311"/>
        <v>#DIV/0!</v>
      </c>
    </row>
    <row r="426" spans="6:18">
      <c r="F426" s="20"/>
      <c r="I426" s="392" t="s">
        <v>216</v>
      </c>
      <c r="J426" s="503">
        <f>SUM(EB$5:EB$264)</f>
        <v>0</v>
      </c>
      <c r="K426" s="734">
        <f>FA329</f>
        <v>0</v>
      </c>
      <c r="L426" s="503">
        <f>SUM(FZ$5:FZ$264)</f>
        <v>0</v>
      </c>
      <c r="M426">
        <v>75</v>
      </c>
      <c r="N426" s="735">
        <v>0.2</v>
      </c>
      <c r="O426">
        <v>150</v>
      </c>
      <c r="P426" s="735">
        <v>0.4</v>
      </c>
      <c r="Q426" t="e">
        <f t="shared" si="310"/>
        <v>#DIV/0!</v>
      </c>
      <c r="R426" t="e">
        <f t="shared" si="311"/>
        <v>#DIV/0!</v>
      </c>
    </row>
    <row r="427" spans="6:18">
      <c r="F427" s="20"/>
      <c r="I427" s="392" t="s">
        <v>303</v>
      </c>
      <c r="J427" s="503">
        <f>SUM(EC$5:EC$264)</f>
        <v>0</v>
      </c>
      <c r="K427" s="734">
        <f>FB329</f>
        <v>0</v>
      </c>
      <c r="L427" s="503">
        <f>SUM(GA$5:GA$264)</f>
        <v>0</v>
      </c>
      <c r="M427">
        <v>0</v>
      </c>
      <c r="N427" s="735">
        <v>0.2</v>
      </c>
      <c r="O427">
        <v>0</v>
      </c>
      <c r="P427" s="735">
        <v>0.4</v>
      </c>
      <c r="Q427" t="e">
        <f t="shared" si="310"/>
        <v>#DIV/0!</v>
      </c>
      <c r="R427" t="e">
        <f t="shared" si="311"/>
        <v>#DIV/0!</v>
      </c>
    </row>
    <row r="428" spans="6:18">
      <c r="F428" s="867"/>
      <c r="I428" s="392" t="s">
        <v>379</v>
      </c>
      <c r="J428" s="503">
        <f>SUM(ED$5:ED$264)</f>
        <v>0</v>
      </c>
      <c r="K428" s="734">
        <f>FC329</f>
        <v>0</v>
      </c>
      <c r="L428" s="503">
        <f>SUM(GB$5:GB$264)</f>
        <v>0</v>
      </c>
      <c r="M428">
        <v>50</v>
      </c>
      <c r="N428" s="735">
        <v>0.2</v>
      </c>
      <c r="O428">
        <v>200</v>
      </c>
      <c r="P428" s="735">
        <v>0.4</v>
      </c>
      <c r="Q428" t="e">
        <f t="shared" si="310"/>
        <v>#DIV/0!</v>
      </c>
      <c r="R428" t="e">
        <f t="shared" si="311"/>
        <v>#DIV/0!</v>
      </c>
    </row>
    <row r="429" spans="6:18">
      <c r="F429" s="867"/>
      <c r="I429" s="392" t="s">
        <v>404</v>
      </c>
      <c r="J429" s="503">
        <f>SUM(EE$5:EE$264)</f>
        <v>1924.65</v>
      </c>
      <c r="K429" s="734">
        <f>FD329</f>
        <v>9238.32</v>
      </c>
      <c r="L429" s="503">
        <f>SUM(GC$5:GC$264)</f>
        <v>39</v>
      </c>
      <c r="M429">
        <v>100</v>
      </c>
      <c r="N429" s="735">
        <v>0.2</v>
      </c>
      <c r="O429">
        <v>300</v>
      </c>
      <c r="P429" s="735">
        <v>0.4</v>
      </c>
      <c r="Q429">
        <f t="shared" si="310"/>
        <v>14.071822582460882</v>
      </c>
      <c r="R429">
        <f t="shared" si="311"/>
        <v>21.107733873691323</v>
      </c>
    </row>
    <row r="430" spans="6:18">
      <c r="F430" s="867"/>
      <c r="I430" s="392" t="s">
        <v>380</v>
      </c>
      <c r="J430" s="503">
        <f>SUM(EF$5:EF$264)</f>
        <v>0</v>
      </c>
      <c r="K430" s="734">
        <f>FE329</f>
        <v>0</v>
      </c>
      <c r="L430" s="503">
        <f>SUM(GD$5:GD$264)</f>
        <v>0</v>
      </c>
      <c r="M430">
        <v>50</v>
      </c>
      <c r="N430" s="735">
        <v>0.2</v>
      </c>
      <c r="O430">
        <v>0</v>
      </c>
      <c r="P430" s="735">
        <v>0.4</v>
      </c>
      <c r="Q430" t="e">
        <f t="shared" si="310"/>
        <v>#DIV/0!</v>
      </c>
      <c r="R430" t="e">
        <f t="shared" si="311"/>
        <v>#DIV/0!</v>
      </c>
    </row>
    <row r="431" spans="6:18">
      <c r="F431" s="20"/>
      <c r="I431" s="392" t="s">
        <v>304</v>
      </c>
      <c r="J431" s="503">
        <f>SUM(EG$5:EG$264)</f>
        <v>0</v>
      </c>
      <c r="K431" s="734">
        <f>FF329</f>
        <v>0</v>
      </c>
      <c r="L431" s="503">
        <f>SUM(GE$5:GE$264)</f>
        <v>0</v>
      </c>
      <c r="M431">
        <v>0</v>
      </c>
      <c r="N431" s="735">
        <v>0.2</v>
      </c>
      <c r="O431">
        <v>35</v>
      </c>
      <c r="P431" s="735">
        <v>0.4</v>
      </c>
      <c r="Q431" t="e">
        <f t="shared" si="310"/>
        <v>#DIV/0!</v>
      </c>
      <c r="R431" t="e">
        <f t="shared" si="311"/>
        <v>#DIV/0!</v>
      </c>
    </row>
    <row r="432" spans="6:18">
      <c r="F432" s="20"/>
      <c r="I432" s="392" t="s">
        <v>190</v>
      </c>
      <c r="J432" s="503">
        <f>SUM(EH$5:EH$264)</f>
        <v>0</v>
      </c>
      <c r="K432" s="734">
        <f>FG329</f>
        <v>0</v>
      </c>
      <c r="L432" s="503">
        <f>SUM(GF$5:GF$264)</f>
        <v>0</v>
      </c>
      <c r="M432">
        <v>0</v>
      </c>
      <c r="N432" s="735">
        <v>0.2</v>
      </c>
      <c r="O432">
        <v>0</v>
      </c>
      <c r="P432" s="735">
        <v>0.4</v>
      </c>
      <c r="Q432" t="e">
        <f t="shared" si="310"/>
        <v>#DIV/0!</v>
      </c>
      <c r="R432" t="e">
        <f t="shared" si="311"/>
        <v>#DIV/0!</v>
      </c>
    </row>
    <row r="433" spans="6:18">
      <c r="F433" s="20"/>
      <c r="I433" s="392" t="s">
        <v>191</v>
      </c>
      <c r="J433" s="503">
        <f>SUM(EI$5:EI$264)</f>
        <v>0</v>
      </c>
      <c r="K433" s="734">
        <f>FH329</f>
        <v>0</v>
      </c>
      <c r="L433" s="503">
        <f>SUM(GG$5:GG$264)</f>
        <v>0</v>
      </c>
      <c r="M433">
        <v>0</v>
      </c>
      <c r="N433" s="735">
        <v>0.2</v>
      </c>
      <c r="O433">
        <v>0</v>
      </c>
      <c r="P433" s="735">
        <v>0.4</v>
      </c>
      <c r="Q433" t="e">
        <f t="shared" si="310"/>
        <v>#DIV/0!</v>
      </c>
      <c r="R433" t="e">
        <f t="shared" si="311"/>
        <v>#DIV/0!</v>
      </c>
    </row>
    <row r="434" spans="6:18">
      <c r="F434" s="20"/>
      <c r="I434" s="392" t="s">
        <v>305</v>
      </c>
      <c r="J434" s="503">
        <f>SUM(EJ$5:EJ$264)</f>
        <v>0</v>
      </c>
      <c r="K434" s="734">
        <f>FI329</f>
        <v>0</v>
      </c>
      <c r="L434" s="503">
        <f>SUM(GH$5:GH$264)</f>
        <v>0</v>
      </c>
      <c r="M434">
        <v>0</v>
      </c>
      <c r="N434" s="735">
        <v>0.2</v>
      </c>
      <c r="O434">
        <v>0</v>
      </c>
      <c r="P434" s="735">
        <v>0.4</v>
      </c>
      <c r="Q434" t="e">
        <f t="shared" si="310"/>
        <v>#DIV/0!</v>
      </c>
      <c r="R434" t="e">
        <f t="shared" si="311"/>
        <v>#DIV/0!</v>
      </c>
    </row>
    <row r="435" spans="6:18">
      <c r="I435" s="392" t="s">
        <v>306</v>
      </c>
      <c r="J435" s="503">
        <f>SUM(EK$5:EK$264)</f>
        <v>168</v>
      </c>
      <c r="K435" s="734">
        <f>FJ329</f>
        <v>100.548</v>
      </c>
      <c r="L435" s="503">
        <f>SUM(GI$5:GI$264)</f>
        <v>8</v>
      </c>
      <c r="M435">
        <v>0</v>
      </c>
      <c r="N435" s="735">
        <v>0.2</v>
      </c>
      <c r="O435">
        <v>0</v>
      </c>
      <c r="P435" s="735">
        <v>0.4</v>
      </c>
      <c r="Q435" t="e">
        <f t="shared" si="310"/>
        <v>#DIV/0!</v>
      </c>
      <c r="R435" t="e">
        <f t="shared" si="311"/>
        <v>#DIV/0!</v>
      </c>
    </row>
    <row r="436" spans="6:18">
      <c r="I436" s="392" t="s">
        <v>307</v>
      </c>
      <c r="J436" s="503">
        <f>SUM(EL$5:EL$264)</f>
        <v>0</v>
      </c>
      <c r="K436" s="734">
        <f>FK329</f>
        <v>0</v>
      </c>
      <c r="L436" s="503">
        <f>SUM(GJ$5:GJ$264)</f>
        <v>0</v>
      </c>
      <c r="M436">
        <v>0</v>
      </c>
      <c r="N436" s="735">
        <v>0.2</v>
      </c>
      <c r="O436">
        <v>0</v>
      </c>
      <c r="P436" s="735">
        <v>0.4</v>
      </c>
      <c r="Q436" t="e">
        <f t="shared" si="310"/>
        <v>#DIV/0!</v>
      </c>
      <c r="R436" t="e">
        <f t="shared" si="311"/>
        <v>#DIV/0!</v>
      </c>
    </row>
    <row r="437" spans="6:18" ht="14.25">
      <c r="I437" s="393" t="s">
        <v>402</v>
      </c>
      <c r="J437" s="503">
        <f>SUM(EM$5:EM$264)</f>
        <v>5040</v>
      </c>
      <c r="K437" s="734">
        <f>FL329</f>
        <v>28728</v>
      </c>
      <c r="L437" s="503">
        <f>SUM(GK$5:GK$264)</f>
        <v>32</v>
      </c>
      <c r="M437">
        <v>0</v>
      </c>
      <c r="N437" s="735">
        <v>0.2</v>
      </c>
      <c r="O437">
        <v>0</v>
      </c>
      <c r="P437" s="735">
        <v>0.4</v>
      </c>
      <c r="Q437" t="e">
        <f t="shared" si="310"/>
        <v>#DIV/0!</v>
      </c>
      <c r="R437" t="e">
        <f t="shared" si="311"/>
        <v>#DIV/0!</v>
      </c>
    </row>
    <row r="438" spans="6:18" ht="14.25">
      <c r="I438" s="393" t="s">
        <v>403</v>
      </c>
      <c r="J438" s="503">
        <f>SUM(EN$5:EN$264)</f>
        <v>0</v>
      </c>
      <c r="K438" s="734">
        <f>FM329</f>
        <v>0</v>
      </c>
      <c r="L438" s="503">
        <f>SUM(GL$5:GL$264)</f>
        <v>0</v>
      </c>
      <c r="M438">
        <v>36</v>
      </c>
      <c r="N438" s="735">
        <v>0.2</v>
      </c>
      <c r="O438">
        <v>150</v>
      </c>
      <c r="P438" s="735">
        <v>0.4</v>
      </c>
      <c r="Q438" t="e">
        <f t="shared" si="310"/>
        <v>#DIV/0!</v>
      </c>
      <c r="R438" t="e">
        <f t="shared" si="311"/>
        <v>#DIV/0!</v>
      </c>
    </row>
    <row r="445" spans="6:18">
      <c r="I445" s="1323" t="s">
        <v>374</v>
      </c>
      <c r="J445" s="1323"/>
      <c r="K445" s="1323"/>
      <c r="L445" s="1323"/>
      <c r="M445" s="1323"/>
      <c r="N445" s="1323"/>
      <c r="O445" s="1323"/>
      <c r="P445" s="1323"/>
      <c r="Q445" s="1323"/>
    </row>
    <row r="446" spans="6:18" ht="38.25">
      <c r="I446" s="1140" t="s">
        <v>36</v>
      </c>
      <c r="J446" s="1140" t="s">
        <v>115</v>
      </c>
      <c r="K446" s="1140" t="s">
        <v>381</v>
      </c>
      <c r="L446" s="1140" t="s">
        <v>96</v>
      </c>
      <c r="M446" s="1140" t="s">
        <v>35</v>
      </c>
      <c r="N446" s="1139" t="s">
        <v>114</v>
      </c>
      <c r="O446" s="1139" t="s">
        <v>97</v>
      </c>
      <c r="P446" s="1139" t="s">
        <v>98</v>
      </c>
      <c r="Q446" s="1139" t="s">
        <v>39</v>
      </c>
    </row>
    <row r="447" spans="6:18">
      <c r="I447" s="1141" t="s">
        <v>522</v>
      </c>
      <c r="J447" s="463"/>
      <c r="K447" s="469">
        <v>1</v>
      </c>
      <c r="L447" s="469"/>
      <c r="M447" s="469">
        <v>2800</v>
      </c>
      <c r="N447" s="469">
        <v>19</v>
      </c>
      <c r="O447" s="469">
        <v>360</v>
      </c>
      <c r="P447" s="862">
        <v>5</v>
      </c>
      <c r="Q447" s="1142">
        <f>K447*M447</f>
        <v>2800</v>
      </c>
    </row>
  </sheetData>
  <autoFilter ref="C4:DX267" xr:uid="{00000000-0009-0000-0000-000007000000}"/>
  <mergeCells count="16">
    <mergeCell ref="D3:H3"/>
    <mergeCell ref="I3:Y3"/>
    <mergeCell ref="Z3:AF3"/>
    <mergeCell ref="AG3:AO3"/>
    <mergeCell ref="AP3:AX3"/>
    <mergeCell ref="I445:Q445"/>
    <mergeCell ref="I336:M336"/>
    <mergeCell ref="I2:CJ2"/>
    <mergeCell ref="CT2:CX3"/>
    <mergeCell ref="CZ2:DK2"/>
    <mergeCell ref="AY3:BG3"/>
    <mergeCell ref="BH3:BQ3"/>
    <mergeCell ref="BR3:CA3"/>
    <mergeCell ref="CB3:CJ3"/>
    <mergeCell ref="CM3:CS3"/>
    <mergeCell ref="BI335:BJ335"/>
  </mergeCells>
  <conditionalFormatting sqref="CZ71:DL110 CZ42:DL58 CZ174:DL174 CZ112:DL112 CZ123:DL166">
    <cfRule type="colorScale" priority="187">
      <colorScale>
        <cfvo type="min"/>
        <cfvo type="percentile" val="50"/>
        <cfvo type="max"/>
        <color rgb="FFF8696B"/>
        <color rgb="FFFFEB84"/>
        <color rgb="FF63BE7B"/>
      </colorScale>
    </cfRule>
  </conditionalFormatting>
  <conditionalFormatting sqref="DC5:DL7 DC71:DL110 DC42:DL58 DC174:DL174 DC112:DL112 DC123:DL166">
    <cfRule type="colorScale" priority="186">
      <colorScale>
        <cfvo type="min"/>
        <cfvo type="percentile" val="50"/>
        <cfvo type="max"/>
        <color rgb="FFF8696B"/>
        <color rgb="FFFFEB84"/>
        <color rgb="FF63BE7B"/>
      </colorScale>
    </cfRule>
  </conditionalFormatting>
  <conditionalFormatting sqref="CZ5:DL7 CZ71:DL110 CZ42:DL58 CZ174:DL174 CZ112:DL112 CZ123:DL166">
    <cfRule type="colorScale" priority="185">
      <colorScale>
        <cfvo type="min"/>
        <cfvo type="percentile" val="50"/>
        <cfvo type="max"/>
        <color rgb="FF63BE7B"/>
        <color rgb="FFFFEB84"/>
        <color rgb="FFF8696B"/>
      </colorScale>
    </cfRule>
  </conditionalFormatting>
  <conditionalFormatting sqref="CZ70:DL70">
    <cfRule type="colorScale" priority="184">
      <colorScale>
        <cfvo type="min"/>
        <cfvo type="percentile" val="50"/>
        <cfvo type="max"/>
        <color rgb="FF63BE7B"/>
        <color rgb="FFFFEB84"/>
        <color rgb="FFF8696B"/>
      </colorScale>
    </cfRule>
  </conditionalFormatting>
  <conditionalFormatting sqref="CZ70:DL70">
    <cfRule type="colorScale" priority="183">
      <colorScale>
        <cfvo type="min"/>
        <cfvo type="percentile" val="50"/>
        <cfvo type="max"/>
        <color rgb="FFF8696B"/>
        <color rgb="FFFFEB84"/>
        <color rgb="FF63BE7B"/>
      </colorScale>
    </cfRule>
  </conditionalFormatting>
  <conditionalFormatting sqref="DC70:DL70">
    <cfRule type="colorScale" priority="182">
      <colorScale>
        <cfvo type="min"/>
        <cfvo type="percentile" val="50"/>
        <cfvo type="max"/>
        <color rgb="FFF8696B"/>
        <color rgb="FFFFEB84"/>
        <color rgb="FF63BE7B"/>
      </colorScale>
    </cfRule>
  </conditionalFormatting>
  <conditionalFormatting sqref="CZ70:DL70">
    <cfRule type="colorScale" priority="181">
      <colorScale>
        <cfvo type="min"/>
        <cfvo type="percentile" val="50"/>
        <cfvo type="max"/>
        <color rgb="FF63BE7B"/>
        <color rgb="FFFFEB84"/>
        <color rgb="FFF8696B"/>
      </colorScale>
    </cfRule>
  </conditionalFormatting>
  <conditionalFormatting sqref="CZ69:DL69">
    <cfRule type="colorScale" priority="180">
      <colorScale>
        <cfvo type="min"/>
        <cfvo type="percentile" val="50"/>
        <cfvo type="max"/>
        <color rgb="FF63BE7B"/>
        <color rgb="FFFFEB84"/>
        <color rgb="FFF8696B"/>
      </colorScale>
    </cfRule>
  </conditionalFormatting>
  <conditionalFormatting sqref="CZ69:DL69">
    <cfRule type="colorScale" priority="179">
      <colorScale>
        <cfvo type="min"/>
        <cfvo type="percentile" val="50"/>
        <cfvo type="max"/>
        <color rgb="FFF8696B"/>
        <color rgb="FFFFEB84"/>
        <color rgb="FF63BE7B"/>
      </colorScale>
    </cfRule>
  </conditionalFormatting>
  <conditionalFormatting sqref="DC69:DL69">
    <cfRule type="colorScale" priority="178">
      <colorScale>
        <cfvo type="min"/>
        <cfvo type="percentile" val="50"/>
        <cfvo type="max"/>
        <color rgb="FFF8696B"/>
        <color rgb="FFFFEB84"/>
        <color rgb="FF63BE7B"/>
      </colorScale>
    </cfRule>
  </conditionalFormatting>
  <conditionalFormatting sqref="CZ69:DL69">
    <cfRule type="colorScale" priority="177">
      <colorScale>
        <cfvo type="min"/>
        <cfvo type="percentile" val="50"/>
        <cfvo type="max"/>
        <color rgb="FF63BE7B"/>
        <color rgb="FFFFEB84"/>
        <color rgb="FFF8696B"/>
      </colorScale>
    </cfRule>
  </conditionalFormatting>
  <conditionalFormatting sqref="CZ68:DL68">
    <cfRule type="colorScale" priority="176">
      <colorScale>
        <cfvo type="min"/>
        <cfvo type="percentile" val="50"/>
        <cfvo type="max"/>
        <color rgb="FF63BE7B"/>
        <color rgb="FFFFEB84"/>
        <color rgb="FFF8696B"/>
      </colorScale>
    </cfRule>
  </conditionalFormatting>
  <conditionalFormatting sqref="CZ68:DL68">
    <cfRule type="colorScale" priority="175">
      <colorScale>
        <cfvo type="min"/>
        <cfvo type="percentile" val="50"/>
        <cfvo type="max"/>
        <color rgb="FFF8696B"/>
        <color rgb="FFFFEB84"/>
        <color rgb="FF63BE7B"/>
      </colorScale>
    </cfRule>
  </conditionalFormatting>
  <conditionalFormatting sqref="DC68:DL68">
    <cfRule type="colorScale" priority="174">
      <colorScale>
        <cfvo type="min"/>
        <cfvo type="percentile" val="50"/>
        <cfvo type="max"/>
        <color rgb="FFF8696B"/>
        <color rgb="FFFFEB84"/>
        <color rgb="FF63BE7B"/>
      </colorScale>
    </cfRule>
  </conditionalFormatting>
  <conditionalFormatting sqref="CZ68:DL68">
    <cfRule type="colorScale" priority="173">
      <colorScale>
        <cfvo type="min"/>
        <cfvo type="percentile" val="50"/>
        <cfvo type="max"/>
        <color rgb="FF63BE7B"/>
        <color rgb="FFFFEB84"/>
        <color rgb="FFF8696B"/>
      </colorScale>
    </cfRule>
  </conditionalFormatting>
  <conditionalFormatting sqref="CZ59:DL67">
    <cfRule type="colorScale" priority="172">
      <colorScale>
        <cfvo type="min"/>
        <cfvo type="percentile" val="50"/>
        <cfvo type="max"/>
        <color rgb="FF63BE7B"/>
        <color rgb="FFFFEB84"/>
        <color rgb="FFF8696B"/>
      </colorScale>
    </cfRule>
  </conditionalFormatting>
  <conditionalFormatting sqref="CZ59:DL67">
    <cfRule type="colorScale" priority="171">
      <colorScale>
        <cfvo type="min"/>
        <cfvo type="percentile" val="50"/>
        <cfvo type="max"/>
        <color rgb="FFF8696B"/>
        <color rgb="FFFFEB84"/>
        <color rgb="FF63BE7B"/>
      </colorScale>
    </cfRule>
  </conditionalFormatting>
  <conditionalFormatting sqref="DC59:DL67">
    <cfRule type="colorScale" priority="170">
      <colorScale>
        <cfvo type="min"/>
        <cfvo type="percentile" val="50"/>
        <cfvo type="max"/>
        <color rgb="FFF8696B"/>
        <color rgb="FFFFEB84"/>
        <color rgb="FF63BE7B"/>
      </colorScale>
    </cfRule>
  </conditionalFormatting>
  <conditionalFormatting sqref="CZ59:DL67">
    <cfRule type="colorScale" priority="169">
      <colorScale>
        <cfvo type="min"/>
        <cfvo type="percentile" val="50"/>
        <cfvo type="max"/>
        <color rgb="FF63BE7B"/>
        <color rgb="FFFFEB84"/>
        <color rgb="FFF8696B"/>
      </colorScale>
    </cfRule>
  </conditionalFormatting>
  <conditionalFormatting sqref="CZ5:DL7 CZ42:DL110 CZ174:DL174 CZ112:DL112 CZ123:DL166">
    <cfRule type="colorScale" priority="168">
      <colorScale>
        <cfvo type="min"/>
        <cfvo type="percentile" val="50"/>
        <cfvo type="max"/>
        <color rgb="FF63BE7B"/>
        <color rgb="FFFFEB84"/>
        <color rgb="FFF8696B"/>
      </colorScale>
    </cfRule>
  </conditionalFormatting>
  <conditionalFormatting sqref="CZ8:DL13 CZ15:DL15">
    <cfRule type="colorScale" priority="167">
      <colorScale>
        <cfvo type="min"/>
        <cfvo type="percentile" val="50"/>
        <cfvo type="max"/>
        <color rgb="FF63BE7B"/>
        <color rgb="FFFFEB84"/>
        <color rgb="FFF8696B"/>
      </colorScale>
    </cfRule>
  </conditionalFormatting>
  <conditionalFormatting sqref="CZ8:DL13 CZ15:DL15">
    <cfRule type="colorScale" priority="166">
      <colorScale>
        <cfvo type="min"/>
        <cfvo type="percentile" val="50"/>
        <cfvo type="max"/>
        <color rgb="FFF8696B"/>
        <color rgb="FFFFEB84"/>
        <color rgb="FF63BE7B"/>
      </colorScale>
    </cfRule>
  </conditionalFormatting>
  <conditionalFormatting sqref="DC8:DL13 DC15:DL15">
    <cfRule type="colorScale" priority="165">
      <colorScale>
        <cfvo type="min"/>
        <cfvo type="percentile" val="50"/>
        <cfvo type="max"/>
        <color rgb="FFF8696B"/>
        <color rgb="FFFFEB84"/>
        <color rgb="FF63BE7B"/>
      </colorScale>
    </cfRule>
  </conditionalFormatting>
  <conditionalFormatting sqref="CZ8:DL13 CZ15:DL15">
    <cfRule type="colorScale" priority="164">
      <colorScale>
        <cfvo type="min"/>
        <cfvo type="percentile" val="50"/>
        <cfvo type="max"/>
        <color rgb="FF63BE7B"/>
        <color rgb="FFFFEB84"/>
        <color rgb="FFF8696B"/>
      </colorScale>
    </cfRule>
  </conditionalFormatting>
  <conditionalFormatting sqref="CZ8:DL13 CZ15:DL15">
    <cfRule type="colorScale" priority="163">
      <colorScale>
        <cfvo type="min"/>
        <cfvo type="percentile" val="50"/>
        <cfvo type="max"/>
        <color rgb="FF63BE7B"/>
        <color rgb="FFFFEB84"/>
        <color rgb="FFF8696B"/>
      </colorScale>
    </cfRule>
  </conditionalFormatting>
  <conditionalFormatting sqref="CZ22:DL24">
    <cfRule type="colorScale" priority="162">
      <colorScale>
        <cfvo type="min"/>
        <cfvo type="percentile" val="50"/>
        <cfvo type="max"/>
        <color rgb="FF63BE7B"/>
        <color rgb="FFFFEB84"/>
        <color rgb="FFF8696B"/>
      </colorScale>
    </cfRule>
  </conditionalFormatting>
  <conditionalFormatting sqref="CZ22:DL24">
    <cfRule type="colorScale" priority="161">
      <colorScale>
        <cfvo type="min"/>
        <cfvo type="percentile" val="50"/>
        <cfvo type="max"/>
        <color rgb="FFF8696B"/>
        <color rgb="FFFFEB84"/>
        <color rgb="FF63BE7B"/>
      </colorScale>
    </cfRule>
  </conditionalFormatting>
  <conditionalFormatting sqref="DC22:DL24">
    <cfRule type="colorScale" priority="160">
      <colorScale>
        <cfvo type="min"/>
        <cfvo type="percentile" val="50"/>
        <cfvo type="max"/>
        <color rgb="FFF8696B"/>
        <color rgb="FFFFEB84"/>
        <color rgb="FF63BE7B"/>
      </colorScale>
    </cfRule>
  </conditionalFormatting>
  <conditionalFormatting sqref="CZ22:DL24">
    <cfRule type="colorScale" priority="159">
      <colorScale>
        <cfvo type="min"/>
        <cfvo type="percentile" val="50"/>
        <cfvo type="max"/>
        <color rgb="FF63BE7B"/>
        <color rgb="FFFFEB84"/>
        <color rgb="FFF8696B"/>
      </colorScale>
    </cfRule>
  </conditionalFormatting>
  <conditionalFormatting sqref="CZ22:DL24">
    <cfRule type="colorScale" priority="158">
      <colorScale>
        <cfvo type="min"/>
        <cfvo type="percentile" val="50"/>
        <cfvo type="max"/>
        <color rgb="FF63BE7B"/>
        <color rgb="FFFFEB84"/>
        <color rgb="FFF8696B"/>
      </colorScale>
    </cfRule>
  </conditionalFormatting>
  <conditionalFormatting sqref="CZ21:DL21">
    <cfRule type="colorScale" priority="157">
      <colorScale>
        <cfvo type="min"/>
        <cfvo type="percentile" val="50"/>
        <cfvo type="max"/>
        <color rgb="FF63BE7B"/>
        <color rgb="FFFFEB84"/>
        <color rgb="FFF8696B"/>
      </colorScale>
    </cfRule>
  </conditionalFormatting>
  <conditionalFormatting sqref="CZ21:DL21">
    <cfRule type="colorScale" priority="156">
      <colorScale>
        <cfvo type="min"/>
        <cfvo type="percentile" val="50"/>
        <cfvo type="max"/>
        <color rgb="FFF8696B"/>
        <color rgb="FFFFEB84"/>
        <color rgb="FF63BE7B"/>
      </colorScale>
    </cfRule>
  </conditionalFormatting>
  <conditionalFormatting sqref="DC21:DL21">
    <cfRule type="colorScale" priority="155">
      <colorScale>
        <cfvo type="min"/>
        <cfvo type="percentile" val="50"/>
        <cfvo type="max"/>
        <color rgb="FFF8696B"/>
        <color rgb="FFFFEB84"/>
        <color rgb="FF63BE7B"/>
      </colorScale>
    </cfRule>
  </conditionalFormatting>
  <conditionalFormatting sqref="CZ21:DL21">
    <cfRule type="colorScale" priority="154">
      <colorScale>
        <cfvo type="min"/>
        <cfvo type="percentile" val="50"/>
        <cfvo type="max"/>
        <color rgb="FF63BE7B"/>
        <color rgb="FFFFEB84"/>
        <color rgb="FFF8696B"/>
      </colorScale>
    </cfRule>
  </conditionalFormatting>
  <conditionalFormatting sqref="CZ21:DL21">
    <cfRule type="colorScale" priority="153">
      <colorScale>
        <cfvo type="min"/>
        <cfvo type="percentile" val="50"/>
        <cfvo type="max"/>
        <color rgb="FF63BE7B"/>
        <color rgb="FFFFEB84"/>
        <color rgb="FFF8696B"/>
      </colorScale>
    </cfRule>
  </conditionalFormatting>
  <conditionalFormatting sqref="CZ20:DL20">
    <cfRule type="colorScale" priority="152">
      <colorScale>
        <cfvo type="min"/>
        <cfvo type="percentile" val="50"/>
        <cfvo type="max"/>
        <color rgb="FF63BE7B"/>
        <color rgb="FFFFEB84"/>
        <color rgb="FFF8696B"/>
      </colorScale>
    </cfRule>
  </conditionalFormatting>
  <conditionalFormatting sqref="CZ20:DL20">
    <cfRule type="colorScale" priority="151">
      <colorScale>
        <cfvo type="min"/>
        <cfvo type="percentile" val="50"/>
        <cfvo type="max"/>
        <color rgb="FFF8696B"/>
        <color rgb="FFFFEB84"/>
        <color rgb="FF63BE7B"/>
      </colorScale>
    </cfRule>
  </conditionalFormatting>
  <conditionalFormatting sqref="DC20:DL20">
    <cfRule type="colorScale" priority="150">
      <colorScale>
        <cfvo type="min"/>
        <cfvo type="percentile" val="50"/>
        <cfvo type="max"/>
        <color rgb="FFF8696B"/>
        <color rgb="FFFFEB84"/>
        <color rgb="FF63BE7B"/>
      </colorScale>
    </cfRule>
  </conditionalFormatting>
  <conditionalFormatting sqref="CZ20:DL20">
    <cfRule type="colorScale" priority="149">
      <colorScale>
        <cfvo type="min"/>
        <cfvo type="percentile" val="50"/>
        <cfvo type="max"/>
        <color rgb="FF63BE7B"/>
        <color rgb="FFFFEB84"/>
        <color rgb="FFF8696B"/>
      </colorScale>
    </cfRule>
  </conditionalFormatting>
  <conditionalFormatting sqref="CZ20:DL20">
    <cfRule type="colorScale" priority="148">
      <colorScale>
        <cfvo type="min"/>
        <cfvo type="percentile" val="50"/>
        <cfvo type="max"/>
        <color rgb="FF63BE7B"/>
        <color rgb="FFFFEB84"/>
        <color rgb="FFF8696B"/>
      </colorScale>
    </cfRule>
  </conditionalFormatting>
  <conditionalFormatting sqref="CZ19:DL19">
    <cfRule type="colorScale" priority="147">
      <colorScale>
        <cfvo type="min"/>
        <cfvo type="percentile" val="50"/>
        <cfvo type="max"/>
        <color rgb="FF63BE7B"/>
        <color rgb="FFFFEB84"/>
        <color rgb="FFF8696B"/>
      </colorScale>
    </cfRule>
  </conditionalFormatting>
  <conditionalFormatting sqref="CZ19:DL19">
    <cfRule type="colorScale" priority="146">
      <colorScale>
        <cfvo type="min"/>
        <cfvo type="percentile" val="50"/>
        <cfvo type="max"/>
        <color rgb="FFF8696B"/>
        <color rgb="FFFFEB84"/>
        <color rgb="FF63BE7B"/>
      </colorScale>
    </cfRule>
  </conditionalFormatting>
  <conditionalFormatting sqref="DC19:DL19">
    <cfRule type="colorScale" priority="145">
      <colorScale>
        <cfvo type="min"/>
        <cfvo type="percentile" val="50"/>
        <cfvo type="max"/>
        <color rgb="FFF8696B"/>
        <color rgb="FFFFEB84"/>
        <color rgb="FF63BE7B"/>
      </colorScale>
    </cfRule>
  </conditionalFormatting>
  <conditionalFormatting sqref="CZ19:DL19">
    <cfRule type="colorScale" priority="144">
      <colorScale>
        <cfvo type="min"/>
        <cfvo type="percentile" val="50"/>
        <cfvo type="max"/>
        <color rgb="FF63BE7B"/>
        <color rgb="FFFFEB84"/>
        <color rgb="FFF8696B"/>
      </colorScale>
    </cfRule>
  </conditionalFormatting>
  <conditionalFormatting sqref="CZ19:DL19">
    <cfRule type="colorScale" priority="143">
      <colorScale>
        <cfvo type="min"/>
        <cfvo type="percentile" val="50"/>
        <cfvo type="max"/>
        <color rgb="FF63BE7B"/>
        <color rgb="FFFFEB84"/>
        <color rgb="FFF8696B"/>
      </colorScale>
    </cfRule>
  </conditionalFormatting>
  <conditionalFormatting sqref="CZ18:DL18">
    <cfRule type="colorScale" priority="142">
      <colorScale>
        <cfvo type="min"/>
        <cfvo type="percentile" val="50"/>
        <cfvo type="max"/>
        <color rgb="FF63BE7B"/>
        <color rgb="FFFFEB84"/>
        <color rgb="FFF8696B"/>
      </colorScale>
    </cfRule>
  </conditionalFormatting>
  <conditionalFormatting sqref="CZ18:DL18">
    <cfRule type="colorScale" priority="141">
      <colorScale>
        <cfvo type="min"/>
        <cfvo type="percentile" val="50"/>
        <cfvo type="max"/>
        <color rgb="FFF8696B"/>
        <color rgb="FFFFEB84"/>
        <color rgb="FF63BE7B"/>
      </colorScale>
    </cfRule>
  </conditionalFormatting>
  <conditionalFormatting sqref="DC18:DL18">
    <cfRule type="colorScale" priority="140">
      <colorScale>
        <cfvo type="min"/>
        <cfvo type="percentile" val="50"/>
        <cfvo type="max"/>
        <color rgb="FFF8696B"/>
        <color rgb="FFFFEB84"/>
        <color rgb="FF63BE7B"/>
      </colorScale>
    </cfRule>
  </conditionalFormatting>
  <conditionalFormatting sqref="CZ18:DL18">
    <cfRule type="colorScale" priority="139">
      <colorScale>
        <cfvo type="min"/>
        <cfvo type="percentile" val="50"/>
        <cfvo type="max"/>
        <color rgb="FF63BE7B"/>
        <color rgb="FFFFEB84"/>
        <color rgb="FFF8696B"/>
      </colorScale>
    </cfRule>
  </conditionalFormatting>
  <conditionalFormatting sqref="CZ18:DL18">
    <cfRule type="colorScale" priority="138">
      <colorScale>
        <cfvo type="min"/>
        <cfvo type="percentile" val="50"/>
        <cfvo type="max"/>
        <color rgb="FF63BE7B"/>
        <color rgb="FFFFEB84"/>
        <color rgb="FFF8696B"/>
      </colorScale>
    </cfRule>
  </conditionalFormatting>
  <conditionalFormatting sqref="CZ31:DL31">
    <cfRule type="colorScale" priority="137">
      <colorScale>
        <cfvo type="min"/>
        <cfvo type="percentile" val="50"/>
        <cfvo type="max"/>
        <color rgb="FF63BE7B"/>
        <color rgb="FFFFEB84"/>
        <color rgb="FFF8696B"/>
      </colorScale>
    </cfRule>
  </conditionalFormatting>
  <conditionalFormatting sqref="CZ31:DL31">
    <cfRule type="colorScale" priority="136">
      <colorScale>
        <cfvo type="min"/>
        <cfvo type="percentile" val="50"/>
        <cfvo type="max"/>
        <color rgb="FFF8696B"/>
        <color rgb="FFFFEB84"/>
        <color rgb="FF63BE7B"/>
      </colorScale>
    </cfRule>
  </conditionalFormatting>
  <conditionalFormatting sqref="DC31:DL31">
    <cfRule type="colorScale" priority="135">
      <colorScale>
        <cfvo type="min"/>
        <cfvo type="percentile" val="50"/>
        <cfvo type="max"/>
        <color rgb="FFF8696B"/>
        <color rgb="FFFFEB84"/>
        <color rgb="FF63BE7B"/>
      </colorScale>
    </cfRule>
  </conditionalFormatting>
  <conditionalFormatting sqref="CZ31:DL31">
    <cfRule type="colorScale" priority="134">
      <colorScale>
        <cfvo type="min"/>
        <cfvo type="percentile" val="50"/>
        <cfvo type="max"/>
        <color rgb="FF63BE7B"/>
        <color rgb="FFFFEB84"/>
        <color rgb="FFF8696B"/>
      </colorScale>
    </cfRule>
  </conditionalFormatting>
  <conditionalFormatting sqref="CZ31:DL31">
    <cfRule type="colorScale" priority="133">
      <colorScale>
        <cfvo type="min"/>
        <cfvo type="percentile" val="50"/>
        <cfvo type="max"/>
        <color rgb="FF63BE7B"/>
        <color rgb="FFFFEB84"/>
        <color rgb="FFF8696B"/>
      </colorScale>
    </cfRule>
  </conditionalFormatting>
  <conditionalFormatting sqref="CZ30:DL30">
    <cfRule type="colorScale" priority="132">
      <colorScale>
        <cfvo type="min"/>
        <cfvo type="percentile" val="50"/>
        <cfvo type="max"/>
        <color rgb="FF63BE7B"/>
        <color rgb="FFFFEB84"/>
        <color rgb="FFF8696B"/>
      </colorScale>
    </cfRule>
  </conditionalFormatting>
  <conditionalFormatting sqref="CZ30:DL30">
    <cfRule type="colorScale" priority="131">
      <colorScale>
        <cfvo type="min"/>
        <cfvo type="percentile" val="50"/>
        <cfvo type="max"/>
        <color rgb="FFF8696B"/>
        <color rgb="FFFFEB84"/>
        <color rgb="FF63BE7B"/>
      </colorScale>
    </cfRule>
  </conditionalFormatting>
  <conditionalFormatting sqref="DC30:DL30">
    <cfRule type="colorScale" priority="130">
      <colorScale>
        <cfvo type="min"/>
        <cfvo type="percentile" val="50"/>
        <cfvo type="max"/>
        <color rgb="FFF8696B"/>
        <color rgb="FFFFEB84"/>
        <color rgb="FF63BE7B"/>
      </colorScale>
    </cfRule>
  </conditionalFormatting>
  <conditionalFormatting sqref="CZ30:DL30">
    <cfRule type="colorScale" priority="129">
      <colorScale>
        <cfvo type="min"/>
        <cfvo type="percentile" val="50"/>
        <cfvo type="max"/>
        <color rgb="FF63BE7B"/>
        <color rgb="FFFFEB84"/>
        <color rgb="FFF8696B"/>
      </colorScale>
    </cfRule>
  </conditionalFormatting>
  <conditionalFormatting sqref="CZ30:DL30">
    <cfRule type="colorScale" priority="128">
      <colorScale>
        <cfvo type="min"/>
        <cfvo type="percentile" val="50"/>
        <cfvo type="max"/>
        <color rgb="FF63BE7B"/>
        <color rgb="FFFFEB84"/>
        <color rgb="FFF8696B"/>
      </colorScale>
    </cfRule>
  </conditionalFormatting>
  <conditionalFormatting sqref="CZ29:DL29">
    <cfRule type="colorScale" priority="127">
      <colorScale>
        <cfvo type="min"/>
        <cfvo type="percentile" val="50"/>
        <cfvo type="max"/>
        <color rgb="FF63BE7B"/>
        <color rgb="FFFFEB84"/>
        <color rgb="FFF8696B"/>
      </colorScale>
    </cfRule>
  </conditionalFormatting>
  <conditionalFormatting sqref="CZ29:DL29">
    <cfRule type="colorScale" priority="126">
      <colorScale>
        <cfvo type="min"/>
        <cfvo type="percentile" val="50"/>
        <cfvo type="max"/>
        <color rgb="FFF8696B"/>
        <color rgb="FFFFEB84"/>
        <color rgb="FF63BE7B"/>
      </colorScale>
    </cfRule>
  </conditionalFormatting>
  <conditionalFormatting sqref="DC29:DL29">
    <cfRule type="colorScale" priority="125">
      <colorScale>
        <cfvo type="min"/>
        <cfvo type="percentile" val="50"/>
        <cfvo type="max"/>
        <color rgb="FFF8696B"/>
        <color rgb="FFFFEB84"/>
        <color rgb="FF63BE7B"/>
      </colorScale>
    </cfRule>
  </conditionalFormatting>
  <conditionalFormatting sqref="CZ29:DL29">
    <cfRule type="colorScale" priority="124">
      <colorScale>
        <cfvo type="min"/>
        <cfvo type="percentile" val="50"/>
        <cfvo type="max"/>
        <color rgb="FF63BE7B"/>
        <color rgb="FFFFEB84"/>
        <color rgb="FFF8696B"/>
      </colorScale>
    </cfRule>
  </conditionalFormatting>
  <conditionalFormatting sqref="CZ29:DL29">
    <cfRule type="colorScale" priority="123">
      <colorScale>
        <cfvo type="min"/>
        <cfvo type="percentile" val="50"/>
        <cfvo type="max"/>
        <color rgb="FF63BE7B"/>
        <color rgb="FFFFEB84"/>
        <color rgb="FFF8696B"/>
      </colorScale>
    </cfRule>
  </conditionalFormatting>
  <conditionalFormatting sqref="CZ25:DL25">
    <cfRule type="colorScale" priority="122">
      <colorScale>
        <cfvo type="min"/>
        <cfvo type="percentile" val="50"/>
        <cfvo type="max"/>
        <color rgb="FF63BE7B"/>
        <color rgb="FFFFEB84"/>
        <color rgb="FFF8696B"/>
      </colorScale>
    </cfRule>
  </conditionalFormatting>
  <conditionalFormatting sqref="CZ25:DL25">
    <cfRule type="colorScale" priority="121">
      <colorScale>
        <cfvo type="min"/>
        <cfvo type="percentile" val="50"/>
        <cfvo type="max"/>
        <color rgb="FFF8696B"/>
        <color rgb="FFFFEB84"/>
        <color rgb="FF63BE7B"/>
      </colorScale>
    </cfRule>
  </conditionalFormatting>
  <conditionalFormatting sqref="DC25:DL25">
    <cfRule type="colorScale" priority="120">
      <colorScale>
        <cfvo type="min"/>
        <cfvo type="percentile" val="50"/>
        <cfvo type="max"/>
        <color rgb="FFF8696B"/>
        <color rgb="FFFFEB84"/>
        <color rgb="FF63BE7B"/>
      </colorScale>
    </cfRule>
  </conditionalFormatting>
  <conditionalFormatting sqref="CZ25:DL25">
    <cfRule type="colorScale" priority="119">
      <colorScale>
        <cfvo type="min"/>
        <cfvo type="percentile" val="50"/>
        <cfvo type="max"/>
        <color rgb="FF63BE7B"/>
        <color rgb="FFFFEB84"/>
        <color rgb="FFF8696B"/>
      </colorScale>
    </cfRule>
  </conditionalFormatting>
  <conditionalFormatting sqref="CZ25:DL25">
    <cfRule type="colorScale" priority="118">
      <colorScale>
        <cfvo type="min"/>
        <cfvo type="percentile" val="50"/>
        <cfvo type="max"/>
        <color rgb="FF63BE7B"/>
        <color rgb="FFFFEB84"/>
        <color rgb="FFF8696B"/>
      </colorScale>
    </cfRule>
  </conditionalFormatting>
  <conditionalFormatting sqref="CZ28:DL28">
    <cfRule type="colorScale" priority="117">
      <colorScale>
        <cfvo type="min"/>
        <cfvo type="percentile" val="50"/>
        <cfvo type="max"/>
        <color rgb="FF63BE7B"/>
        <color rgb="FFFFEB84"/>
        <color rgb="FFF8696B"/>
      </colorScale>
    </cfRule>
  </conditionalFormatting>
  <conditionalFormatting sqref="CZ28:DL28">
    <cfRule type="colorScale" priority="116">
      <colorScale>
        <cfvo type="min"/>
        <cfvo type="percentile" val="50"/>
        <cfvo type="max"/>
        <color rgb="FFF8696B"/>
        <color rgb="FFFFEB84"/>
        <color rgb="FF63BE7B"/>
      </colorScale>
    </cfRule>
  </conditionalFormatting>
  <conditionalFormatting sqref="DC28:DL28">
    <cfRule type="colorScale" priority="115">
      <colorScale>
        <cfvo type="min"/>
        <cfvo type="percentile" val="50"/>
        <cfvo type="max"/>
        <color rgb="FFF8696B"/>
        <color rgb="FFFFEB84"/>
        <color rgb="FF63BE7B"/>
      </colorScale>
    </cfRule>
  </conditionalFormatting>
  <conditionalFormatting sqref="CZ28:DL28">
    <cfRule type="colorScale" priority="114">
      <colorScale>
        <cfvo type="min"/>
        <cfvo type="percentile" val="50"/>
        <cfvo type="max"/>
        <color rgb="FF63BE7B"/>
        <color rgb="FFFFEB84"/>
        <color rgb="FFF8696B"/>
      </colorScale>
    </cfRule>
  </conditionalFormatting>
  <conditionalFormatting sqref="CZ28:DL28">
    <cfRule type="colorScale" priority="113">
      <colorScale>
        <cfvo type="min"/>
        <cfvo type="percentile" val="50"/>
        <cfvo type="max"/>
        <color rgb="FF63BE7B"/>
        <color rgb="FFFFEB84"/>
        <color rgb="FFF8696B"/>
      </colorScale>
    </cfRule>
  </conditionalFormatting>
  <conditionalFormatting sqref="CZ27:DL27">
    <cfRule type="colorScale" priority="112">
      <colorScale>
        <cfvo type="min"/>
        <cfvo type="percentile" val="50"/>
        <cfvo type="max"/>
        <color rgb="FF63BE7B"/>
        <color rgb="FFFFEB84"/>
        <color rgb="FFF8696B"/>
      </colorScale>
    </cfRule>
  </conditionalFormatting>
  <conditionalFormatting sqref="CZ27:DL27">
    <cfRule type="colorScale" priority="111">
      <colorScale>
        <cfvo type="min"/>
        <cfvo type="percentile" val="50"/>
        <cfvo type="max"/>
        <color rgb="FFF8696B"/>
        <color rgb="FFFFEB84"/>
        <color rgb="FF63BE7B"/>
      </colorScale>
    </cfRule>
  </conditionalFormatting>
  <conditionalFormatting sqref="DC27:DL27">
    <cfRule type="colorScale" priority="110">
      <colorScale>
        <cfvo type="min"/>
        <cfvo type="percentile" val="50"/>
        <cfvo type="max"/>
        <color rgb="FFF8696B"/>
        <color rgb="FFFFEB84"/>
        <color rgb="FF63BE7B"/>
      </colorScale>
    </cfRule>
  </conditionalFormatting>
  <conditionalFormatting sqref="CZ27:DL27">
    <cfRule type="colorScale" priority="109">
      <colorScale>
        <cfvo type="min"/>
        <cfvo type="percentile" val="50"/>
        <cfvo type="max"/>
        <color rgb="FF63BE7B"/>
        <color rgb="FFFFEB84"/>
        <color rgb="FFF8696B"/>
      </colorScale>
    </cfRule>
  </conditionalFormatting>
  <conditionalFormatting sqref="CZ27:DL27">
    <cfRule type="colorScale" priority="108">
      <colorScale>
        <cfvo type="min"/>
        <cfvo type="percentile" val="50"/>
        <cfvo type="max"/>
        <color rgb="FF63BE7B"/>
        <color rgb="FFFFEB84"/>
        <color rgb="FFF8696B"/>
      </colorScale>
    </cfRule>
  </conditionalFormatting>
  <conditionalFormatting sqref="CZ26:DL26">
    <cfRule type="colorScale" priority="107">
      <colorScale>
        <cfvo type="min"/>
        <cfvo type="percentile" val="50"/>
        <cfvo type="max"/>
        <color rgb="FF63BE7B"/>
        <color rgb="FFFFEB84"/>
        <color rgb="FFF8696B"/>
      </colorScale>
    </cfRule>
  </conditionalFormatting>
  <conditionalFormatting sqref="CZ26:DL26">
    <cfRule type="colorScale" priority="106">
      <colorScale>
        <cfvo type="min"/>
        <cfvo type="percentile" val="50"/>
        <cfvo type="max"/>
        <color rgb="FFF8696B"/>
        <color rgb="FFFFEB84"/>
        <color rgb="FF63BE7B"/>
      </colorScale>
    </cfRule>
  </conditionalFormatting>
  <conditionalFormatting sqref="DC26:DL26">
    <cfRule type="colorScale" priority="105">
      <colorScale>
        <cfvo type="min"/>
        <cfvo type="percentile" val="50"/>
        <cfvo type="max"/>
        <color rgb="FFF8696B"/>
        <color rgb="FFFFEB84"/>
        <color rgb="FF63BE7B"/>
      </colorScale>
    </cfRule>
  </conditionalFormatting>
  <conditionalFormatting sqref="CZ26:DL26">
    <cfRule type="colorScale" priority="104">
      <colorScale>
        <cfvo type="min"/>
        <cfvo type="percentile" val="50"/>
        <cfvo type="max"/>
        <color rgb="FF63BE7B"/>
        <color rgb="FFFFEB84"/>
        <color rgb="FFF8696B"/>
      </colorScale>
    </cfRule>
  </conditionalFormatting>
  <conditionalFormatting sqref="CZ26:DL26">
    <cfRule type="colorScale" priority="103">
      <colorScale>
        <cfvo type="min"/>
        <cfvo type="percentile" val="50"/>
        <cfvo type="max"/>
        <color rgb="FF63BE7B"/>
        <color rgb="FFFFEB84"/>
        <color rgb="FFF8696B"/>
      </colorScale>
    </cfRule>
  </conditionalFormatting>
  <conditionalFormatting sqref="CZ173:DL173">
    <cfRule type="colorScale" priority="102">
      <colorScale>
        <cfvo type="min"/>
        <cfvo type="percentile" val="50"/>
        <cfvo type="max"/>
        <color rgb="FF63BE7B"/>
        <color rgb="FFFFEB84"/>
        <color rgb="FFF8696B"/>
      </colorScale>
    </cfRule>
  </conditionalFormatting>
  <conditionalFormatting sqref="CZ173:DL173">
    <cfRule type="colorScale" priority="101">
      <colorScale>
        <cfvo type="min"/>
        <cfvo type="percentile" val="50"/>
        <cfvo type="max"/>
        <color rgb="FFF8696B"/>
        <color rgb="FFFFEB84"/>
        <color rgb="FF63BE7B"/>
      </colorScale>
    </cfRule>
  </conditionalFormatting>
  <conditionalFormatting sqref="DC173:DL173">
    <cfRule type="colorScale" priority="100">
      <colorScale>
        <cfvo type="min"/>
        <cfvo type="percentile" val="50"/>
        <cfvo type="max"/>
        <color rgb="FFF8696B"/>
        <color rgb="FFFFEB84"/>
        <color rgb="FF63BE7B"/>
      </colorScale>
    </cfRule>
  </conditionalFormatting>
  <conditionalFormatting sqref="CZ173:DL173">
    <cfRule type="colorScale" priority="99">
      <colorScale>
        <cfvo type="min"/>
        <cfvo type="percentile" val="50"/>
        <cfvo type="max"/>
        <color rgb="FF63BE7B"/>
        <color rgb="FFFFEB84"/>
        <color rgb="FFF8696B"/>
      </colorScale>
    </cfRule>
  </conditionalFormatting>
  <conditionalFormatting sqref="CZ173:DL173">
    <cfRule type="colorScale" priority="98">
      <colorScale>
        <cfvo type="min"/>
        <cfvo type="percentile" val="50"/>
        <cfvo type="max"/>
        <color rgb="FF63BE7B"/>
        <color rgb="FFFFEB84"/>
        <color rgb="FFF8696B"/>
      </colorScale>
    </cfRule>
  </conditionalFormatting>
  <conditionalFormatting sqref="CZ167:DL167">
    <cfRule type="colorScale" priority="97">
      <colorScale>
        <cfvo type="min"/>
        <cfvo type="percentile" val="50"/>
        <cfvo type="max"/>
        <color rgb="FF63BE7B"/>
        <color rgb="FFFFEB84"/>
        <color rgb="FFF8696B"/>
      </colorScale>
    </cfRule>
  </conditionalFormatting>
  <conditionalFormatting sqref="CZ167:DL167">
    <cfRule type="colorScale" priority="96">
      <colorScale>
        <cfvo type="min"/>
        <cfvo type="percentile" val="50"/>
        <cfvo type="max"/>
        <color rgb="FFF8696B"/>
        <color rgb="FFFFEB84"/>
        <color rgb="FF63BE7B"/>
      </colorScale>
    </cfRule>
  </conditionalFormatting>
  <conditionalFormatting sqref="DC167:DL167">
    <cfRule type="colorScale" priority="95">
      <colorScale>
        <cfvo type="min"/>
        <cfvo type="percentile" val="50"/>
        <cfvo type="max"/>
        <color rgb="FFF8696B"/>
        <color rgb="FFFFEB84"/>
        <color rgb="FF63BE7B"/>
      </colorScale>
    </cfRule>
  </conditionalFormatting>
  <conditionalFormatting sqref="CZ167:DL167">
    <cfRule type="colorScale" priority="94">
      <colorScale>
        <cfvo type="min"/>
        <cfvo type="percentile" val="50"/>
        <cfvo type="max"/>
        <color rgb="FF63BE7B"/>
        <color rgb="FFFFEB84"/>
        <color rgb="FFF8696B"/>
      </colorScale>
    </cfRule>
  </conditionalFormatting>
  <conditionalFormatting sqref="CZ167:DL167">
    <cfRule type="colorScale" priority="93">
      <colorScale>
        <cfvo type="min"/>
        <cfvo type="percentile" val="50"/>
        <cfvo type="max"/>
        <color rgb="FF63BE7B"/>
        <color rgb="FFFFEB84"/>
        <color rgb="FFF8696B"/>
      </colorScale>
    </cfRule>
  </conditionalFormatting>
  <conditionalFormatting sqref="CZ172:DL172">
    <cfRule type="colorScale" priority="92">
      <colorScale>
        <cfvo type="min"/>
        <cfvo type="percentile" val="50"/>
        <cfvo type="max"/>
        <color rgb="FF63BE7B"/>
        <color rgb="FFFFEB84"/>
        <color rgb="FFF8696B"/>
      </colorScale>
    </cfRule>
  </conditionalFormatting>
  <conditionalFormatting sqref="CZ172:DL172">
    <cfRule type="colorScale" priority="91">
      <colorScale>
        <cfvo type="min"/>
        <cfvo type="percentile" val="50"/>
        <cfvo type="max"/>
        <color rgb="FFF8696B"/>
        <color rgb="FFFFEB84"/>
        <color rgb="FF63BE7B"/>
      </colorScale>
    </cfRule>
  </conditionalFormatting>
  <conditionalFormatting sqref="DC172:DL172">
    <cfRule type="colorScale" priority="90">
      <colorScale>
        <cfvo type="min"/>
        <cfvo type="percentile" val="50"/>
        <cfvo type="max"/>
        <color rgb="FFF8696B"/>
        <color rgb="FFFFEB84"/>
        <color rgb="FF63BE7B"/>
      </colorScale>
    </cfRule>
  </conditionalFormatting>
  <conditionalFormatting sqref="CZ172:DL172">
    <cfRule type="colorScale" priority="89">
      <colorScale>
        <cfvo type="min"/>
        <cfvo type="percentile" val="50"/>
        <cfvo type="max"/>
        <color rgb="FF63BE7B"/>
        <color rgb="FFFFEB84"/>
        <color rgb="FFF8696B"/>
      </colorScale>
    </cfRule>
  </conditionalFormatting>
  <conditionalFormatting sqref="CZ172:DL172">
    <cfRule type="colorScale" priority="88">
      <colorScale>
        <cfvo type="min"/>
        <cfvo type="percentile" val="50"/>
        <cfvo type="max"/>
        <color rgb="FF63BE7B"/>
        <color rgb="FFFFEB84"/>
        <color rgb="FFF8696B"/>
      </colorScale>
    </cfRule>
  </conditionalFormatting>
  <conditionalFormatting sqref="CZ168:DL168">
    <cfRule type="colorScale" priority="87">
      <colorScale>
        <cfvo type="min"/>
        <cfvo type="percentile" val="50"/>
        <cfvo type="max"/>
        <color rgb="FF63BE7B"/>
        <color rgb="FFFFEB84"/>
        <color rgb="FFF8696B"/>
      </colorScale>
    </cfRule>
  </conditionalFormatting>
  <conditionalFormatting sqref="CZ168:DL168">
    <cfRule type="colorScale" priority="86">
      <colorScale>
        <cfvo type="min"/>
        <cfvo type="percentile" val="50"/>
        <cfvo type="max"/>
        <color rgb="FFF8696B"/>
        <color rgb="FFFFEB84"/>
        <color rgb="FF63BE7B"/>
      </colorScale>
    </cfRule>
  </conditionalFormatting>
  <conditionalFormatting sqref="DC168:DL168">
    <cfRule type="colorScale" priority="85">
      <colorScale>
        <cfvo type="min"/>
        <cfvo type="percentile" val="50"/>
        <cfvo type="max"/>
        <color rgb="FFF8696B"/>
        <color rgb="FFFFEB84"/>
        <color rgb="FF63BE7B"/>
      </colorScale>
    </cfRule>
  </conditionalFormatting>
  <conditionalFormatting sqref="CZ168:DL168">
    <cfRule type="colorScale" priority="84">
      <colorScale>
        <cfvo type="min"/>
        <cfvo type="percentile" val="50"/>
        <cfvo type="max"/>
        <color rgb="FF63BE7B"/>
        <color rgb="FFFFEB84"/>
        <color rgb="FFF8696B"/>
      </colorScale>
    </cfRule>
  </conditionalFormatting>
  <conditionalFormatting sqref="CZ168:DL168">
    <cfRule type="colorScale" priority="83">
      <colorScale>
        <cfvo type="min"/>
        <cfvo type="percentile" val="50"/>
        <cfvo type="max"/>
        <color rgb="FF63BE7B"/>
        <color rgb="FFFFEB84"/>
        <color rgb="FFF8696B"/>
      </colorScale>
    </cfRule>
  </conditionalFormatting>
  <conditionalFormatting sqref="CZ171:DL171">
    <cfRule type="colorScale" priority="82">
      <colorScale>
        <cfvo type="min"/>
        <cfvo type="percentile" val="50"/>
        <cfvo type="max"/>
        <color rgb="FF63BE7B"/>
        <color rgb="FFFFEB84"/>
        <color rgb="FFF8696B"/>
      </colorScale>
    </cfRule>
  </conditionalFormatting>
  <conditionalFormatting sqref="CZ171:DL171">
    <cfRule type="colorScale" priority="81">
      <colorScale>
        <cfvo type="min"/>
        <cfvo type="percentile" val="50"/>
        <cfvo type="max"/>
        <color rgb="FFF8696B"/>
        <color rgb="FFFFEB84"/>
        <color rgb="FF63BE7B"/>
      </colorScale>
    </cfRule>
  </conditionalFormatting>
  <conditionalFormatting sqref="DC171:DL171">
    <cfRule type="colorScale" priority="80">
      <colorScale>
        <cfvo type="min"/>
        <cfvo type="percentile" val="50"/>
        <cfvo type="max"/>
        <color rgb="FFF8696B"/>
        <color rgb="FFFFEB84"/>
        <color rgb="FF63BE7B"/>
      </colorScale>
    </cfRule>
  </conditionalFormatting>
  <conditionalFormatting sqref="CZ171:DL171">
    <cfRule type="colorScale" priority="79">
      <colorScale>
        <cfvo type="min"/>
        <cfvo type="percentile" val="50"/>
        <cfvo type="max"/>
        <color rgb="FF63BE7B"/>
        <color rgb="FFFFEB84"/>
        <color rgb="FFF8696B"/>
      </colorScale>
    </cfRule>
  </conditionalFormatting>
  <conditionalFormatting sqref="CZ171:DL171">
    <cfRule type="colorScale" priority="78">
      <colorScale>
        <cfvo type="min"/>
        <cfvo type="percentile" val="50"/>
        <cfvo type="max"/>
        <color rgb="FF63BE7B"/>
        <color rgb="FFFFEB84"/>
        <color rgb="FFF8696B"/>
      </colorScale>
    </cfRule>
  </conditionalFormatting>
  <conditionalFormatting sqref="CZ170:DL170">
    <cfRule type="colorScale" priority="77">
      <colorScale>
        <cfvo type="min"/>
        <cfvo type="percentile" val="50"/>
        <cfvo type="max"/>
        <color rgb="FF63BE7B"/>
        <color rgb="FFFFEB84"/>
        <color rgb="FFF8696B"/>
      </colorScale>
    </cfRule>
  </conditionalFormatting>
  <conditionalFormatting sqref="CZ170:DL170">
    <cfRule type="colorScale" priority="76">
      <colorScale>
        <cfvo type="min"/>
        <cfvo type="percentile" val="50"/>
        <cfvo type="max"/>
        <color rgb="FFF8696B"/>
        <color rgb="FFFFEB84"/>
        <color rgb="FF63BE7B"/>
      </colorScale>
    </cfRule>
  </conditionalFormatting>
  <conditionalFormatting sqref="DC170:DL170">
    <cfRule type="colorScale" priority="75">
      <colorScale>
        <cfvo type="min"/>
        <cfvo type="percentile" val="50"/>
        <cfvo type="max"/>
        <color rgb="FFF8696B"/>
        <color rgb="FFFFEB84"/>
        <color rgb="FF63BE7B"/>
      </colorScale>
    </cfRule>
  </conditionalFormatting>
  <conditionalFormatting sqref="CZ170:DL170">
    <cfRule type="colorScale" priority="74">
      <colorScale>
        <cfvo type="min"/>
        <cfvo type="percentile" val="50"/>
        <cfvo type="max"/>
        <color rgb="FF63BE7B"/>
        <color rgb="FFFFEB84"/>
        <color rgb="FFF8696B"/>
      </colorScale>
    </cfRule>
  </conditionalFormatting>
  <conditionalFormatting sqref="CZ170:DL170">
    <cfRule type="colorScale" priority="73">
      <colorScale>
        <cfvo type="min"/>
        <cfvo type="percentile" val="50"/>
        <cfvo type="max"/>
        <color rgb="FF63BE7B"/>
        <color rgb="FFFFEB84"/>
        <color rgb="FFF8696B"/>
      </colorScale>
    </cfRule>
  </conditionalFormatting>
  <conditionalFormatting sqref="CZ169:DL169">
    <cfRule type="colorScale" priority="72">
      <colorScale>
        <cfvo type="min"/>
        <cfvo type="percentile" val="50"/>
        <cfvo type="max"/>
        <color rgb="FF63BE7B"/>
        <color rgb="FFFFEB84"/>
        <color rgb="FFF8696B"/>
      </colorScale>
    </cfRule>
  </conditionalFormatting>
  <conditionalFormatting sqref="CZ169:DL169">
    <cfRule type="colorScale" priority="71">
      <colorScale>
        <cfvo type="min"/>
        <cfvo type="percentile" val="50"/>
        <cfvo type="max"/>
        <color rgb="FFF8696B"/>
        <color rgb="FFFFEB84"/>
        <color rgb="FF63BE7B"/>
      </colorScale>
    </cfRule>
  </conditionalFormatting>
  <conditionalFormatting sqref="DC169:DL169">
    <cfRule type="colorScale" priority="70">
      <colorScale>
        <cfvo type="min"/>
        <cfvo type="percentile" val="50"/>
        <cfvo type="max"/>
        <color rgb="FFF8696B"/>
        <color rgb="FFFFEB84"/>
        <color rgb="FF63BE7B"/>
      </colorScale>
    </cfRule>
  </conditionalFormatting>
  <conditionalFormatting sqref="CZ169:DL169">
    <cfRule type="colorScale" priority="69">
      <colorScale>
        <cfvo type="min"/>
        <cfvo type="percentile" val="50"/>
        <cfvo type="max"/>
        <color rgb="FF63BE7B"/>
        <color rgb="FFFFEB84"/>
        <color rgb="FFF8696B"/>
      </colorScale>
    </cfRule>
  </conditionalFormatting>
  <conditionalFormatting sqref="CZ169:DL169">
    <cfRule type="colorScale" priority="68">
      <colorScale>
        <cfvo type="min"/>
        <cfvo type="percentile" val="50"/>
        <cfvo type="max"/>
        <color rgb="FF63BE7B"/>
        <color rgb="FFFFEB84"/>
        <color rgb="FFF8696B"/>
      </colorScale>
    </cfRule>
  </conditionalFormatting>
  <conditionalFormatting sqref="CZ5:DL13 CZ112:DL112 CZ42:DL110 CZ15:DL15 CZ18:DL31 CZ123:DL174">
    <cfRule type="colorScale" priority="67">
      <colorScale>
        <cfvo type="min"/>
        <cfvo type="percentile" val="50"/>
        <cfvo type="max"/>
        <color rgb="FF63BE7B"/>
        <color rgb="FFFFEB84"/>
        <color rgb="FFF8696B"/>
      </colorScale>
    </cfRule>
  </conditionalFormatting>
  <conditionalFormatting sqref="CZ113:DL115 CZ117:DL117 CZ119:DL122">
    <cfRule type="colorScale" priority="66">
      <colorScale>
        <cfvo type="min"/>
        <cfvo type="percentile" val="50"/>
        <cfvo type="max"/>
        <color rgb="FF63BE7B"/>
        <color rgb="FFFFEB84"/>
        <color rgb="FFF8696B"/>
      </colorScale>
    </cfRule>
  </conditionalFormatting>
  <conditionalFormatting sqref="CZ113:DL115 CZ117:DL117 CZ119:DL122">
    <cfRule type="colorScale" priority="65">
      <colorScale>
        <cfvo type="min"/>
        <cfvo type="percentile" val="50"/>
        <cfvo type="max"/>
        <color rgb="FFF8696B"/>
        <color rgb="FFFFEB84"/>
        <color rgb="FF63BE7B"/>
      </colorScale>
    </cfRule>
  </conditionalFormatting>
  <conditionalFormatting sqref="DC113:DL115 DC117:DL117 DC119:DL122">
    <cfRule type="colorScale" priority="64">
      <colorScale>
        <cfvo type="min"/>
        <cfvo type="percentile" val="50"/>
        <cfvo type="max"/>
        <color rgb="FFF8696B"/>
        <color rgb="FFFFEB84"/>
        <color rgb="FF63BE7B"/>
      </colorScale>
    </cfRule>
  </conditionalFormatting>
  <conditionalFormatting sqref="CZ113:DL115">
    <cfRule type="colorScale" priority="63">
      <colorScale>
        <cfvo type="min"/>
        <cfvo type="percentile" val="50"/>
        <cfvo type="max"/>
        <color rgb="FF63BE7B"/>
        <color rgb="FFFFEB84"/>
        <color rgb="FFF8696B"/>
      </colorScale>
    </cfRule>
  </conditionalFormatting>
  <conditionalFormatting sqref="CZ113:DL115">
    <cfRule type="colorScale" priority="62">
      <colorScale>
        <cfvo type="min"/>
        <cfvo type="percentile" val="50"/>
        <cfvo type="max"/>
        <color rgb="FF63BE7B"/>
        <color rgb="FFFFEB84"/>
        <color rgb="FFF8696B"/>
      </colorScale>
    </cfRule>
  </conditionalFormatting>
  <conditionalFormatting sqref="CZ113:DL115">
    <cfRule type="colorScale" priority="61">
      <colorScale>
        <cfvo type="min"/>
        <cfvo type="percentile" val="50"/>
        <cfvo type="max"/>
        <color rgb="FF63BE7B"/>
        <color rgb="FFFFEB84"/>
        <color rgb="FFF8696B"/>
      </colorScale>
    </cfRule>
  </conditionalFormatting>
  <conditionalFormatting sqref="CZ111:DL111">
    <cfRule type="colorScale" priority="60">
      <colorScale>
        <cfvo type="min"/>
        <cfvo type="percentile" val="50"/>
        <cfvo type="max"/>
        <color rgb="FF63BE7B"/>
        <color rgb="FFFFEB84"/>
        <color rgb="FFF8696B"/>
      </colorScale>
    </cfRule>
  </conditionalFormatting>
  <conditionalFormatting sqref="CZ111:DL111">
    <cfRule type="colorScale" priority="59">
      <colorScale>
        <cfvo type="min"/>
        <cfvo type="percentile" val="50"/>
        <cfvo type="max"/>
        <color rgb="FFF8696B"/>
        <color rgb="FFFFEB84"/>
        <color rgb="FF63BE7B"/>
      </colorScale>
    </cfRule>
  </conditionalFormatting>
  <conditionalFormatting sqref="DC111:DL111">
    <cfRule type="colorScale" priority="58">
      <colorScale>
        <cfvo type="min"/>
        <cfvo type="percentile" val="50"/>
        <cfvo type="max"/>
        <color rgb="FFF8696B"/>
        <color rgb="FFFFEB84"/>
        <color rgb="FF63BE7B"/>
      </colorScale>
    </cfRule>
  </conditionalFormatting>
  <conditionalFormatting sqref="CZ111:DL111">
    <cfRule type="colorScale" priority="57">
      <colorScale>
        <cfvo type="min"/>
        <cfvo type="percentile" val="50"/>
        <cfvo type="max"/>
        <color rgb="FF63BE7B"/>
        <color rgb="FFFFEB84"/>
        <color rgb="FFF8696B"/>
      </colorScale>
    </cfRule>
  </conditionalFormatting>
  <conditionalFormatting sqref="CZ111:DL111">
    <cfRule type="colorScale" priority="56">
      <colorScale>
        <cfvo type="min"/>
        <cfvo type="percentile" val="50"/>
        <cfvo type="max"/>
        <color rgb="FF63BE7B"/>
        <color rgb="FFFFEB84"/>
        <color rgb="FFF8696B"/>
      </colorScale>
    </cfRule>
  </conditionalFormatting>
  <conditionalFormatting sqref="CZ111:DL111">
    <cfRule type="colorScale" priority="55">
      <colorScale>
        <cfvo type="min"/>
        <cfvo type="percentile" val="50"/>
        <cfvo type="max"/>
        <color rgb="FF63BE7B"/>
        <color rgb="FFFFEB84"/>
        <color rgb="FFF8696B"/>
      </colorScale>
    </cfRule>
  </conditionalFormatting>
  <conditionalFormatting sqref="CZ118:DL118">
    <cfRule type="colorScale" priority="54">
      <colorScale>
        <cfvo type="min"/>
        <cfvo type="percentile" val="50"/>
        <cfvo type="max"/>
        <color rgb="FF63BE7B"/>
        <color rgb="FFFFEB84"/>
        <color rgb="FFF8696B"/>
      </colorScale>
    </cfRule>
  </conditionalFormatting>
  <conditionalFormatting sqref="CZ118:DL118">
    <cfRule type="colorScale" priority="53">
      <colorScale>
        <cfvo type="min"/>
        <cfvo type="percentile" val="50"/>
        <cfvo type="max"/>
        <color rgb="FFF8696B"/>
        <color rgb="FFFFEB84"/>
        <color rgb="FF63BE7B"/>
      </colorScale>
    </cfRule>
  </conditionalFormatting>
  <conditionalFormatting sqref="DC118:DL118">
    <cfRule type="colorScale" priority="52">
      <colorScale>
        <cfvo type="min"/>
        <cfvo type="percentile" val="50"/>
        <cfvo type="max"/>
        <color rgb="FFF8696B"/>
        <color rgb="FFFFEB84"/>
        <color rgb="FF63BE7B"/>
      </colorScale>
    </cfRule>
  </conditionalFormatting>
  <conditionalFormatting sqref="CZ116:DL116">
    <cfRule type="colorScale" priority="51">
      <colorScale>
        <cfvo type="min"/>
        <cfvo type="percentile" val="50"/>
        <cfvo type="max"/>
        <color rgb="FF63BE7B"/>
        <color rgb="FFFFEB84"/>
        <color rgb="FFF8696B"/>
      </colorScale>
    </cfRule>
  </conditionalFormatting>
  <conditionalFormatting sqref="CZ116:DL116">
    <cfRule type="colorScale" priority="50">
      <colorScale>
        <cfvo type="min"/>
        <cfvo type="percentile" val="50"/>
        <cfvo type="max"/>
        <color rgb="FFF8696B"/>
        <color rgb="FFFFEB84"/>
        <color rgb="FF63BE7B"/>
      </colorScale>
    </cfRule>
  </conditionalFormatting>
  <conditionalFormatting sqref="DC116:DL116">
    <cfRule type="colorScale" priority="49">
      <colorScale>
        <cfvo type="min"/>
        <cfvo type="percentile" val="50"/>
        <cfvo type="max"/>
        <color rgb="FFF8696B"/>
        <color rgb="FFFFEB84"/>
        <color rgb="FF63BE7B"/>
      </colorScale>
    </cfRule>
  </conditionalFormatting>
  <conditionalFormatting sqref="CZ116:DL116">
    <cfRule type="colorScale" priority="48">
      <colorScale>
        <cfvo type="min"/>
        <cfvo type="percentile" val="50"/>
        <cfvo type="max"/>
        <color rgb="FF63BE7B"/>
        <color rgb="FFFFEB84"/>
        <color rgb="FFF8696B"/>
      </colorScale>
    </cfRule>
  </conditionalFormatting>
  <conditionalFormatting sqref="CZ116:DL116">
    <cfRule type="colorScale" priority="47">
      <colorScale>
        <cfvo type="min"/>
        <cfvo type="percentile" val="50"/>
        <cfvo type="max"/>
        <color rgb="FF63BE7B"/>
        <color rgb="FFFFEB84"/>
        <color rgb="FFF8696B"/>
      </colorScale>
    </cfRule>
  </conditionalFormatting>
  <conditionalFormatting sqref="CZ116:DL116">
    <cfRule type="colorScale" priority="46">
      <colorScale>
        <cfvo type="min"/>
        <cfvo type="percentile" val="50"/>
        <cfvo type="max"/>
        <color rgb="FF63BE7B"/>
        <color rgb="FFFFEB84"/>
        <color rgb="FFF8696B"/>
      </colorScale>
    </cfRule>
  </conditionalFormatting>
  <conditionalFormatting sqref="DD5:DL13 DD15:DL15 DD18:DL31 DD42:DL174">
    <cfRule type="colorScale" priority="45">
      <colorScale>
        <cfvo type="min"/>
        <cfvo type="percentile" val="50"/>
        <cfvo type="max"/>
        <color rgb="FF63BE7B"/>
        <color rgb="FFFFEB84"/>
        <color rgb="FFF8696B"/>
      </colorScale>
    </cfRule>
  </conditionalFormatting>
  <conditionalFormatting sqref="CZ5:DL13 CZ15:DL15 CZ18:DL31 CZ42:DL174">
    <cfRule type="colorScale" priority="44">
      <colorScale>
        <cfvo type="min"/>
        <cfvo type="percentile" val="50"/>
        <cfvo type="max"/>
        <color rgb="FFF8696B"/>
        <color rgb="FFFFEB84"/>
        <color rgb="FF63BE7B"/>
      </colorScale>
    </cfRule>
  </conditionalFormatting>
  <conditionalFormatting sqref="CZ5:DL7 CZ71:DL110 CZ42:DL58 CZ174:DL264 CZ112:DL112 CZ123:DL166">
    <cfRule type="colorScale" priority="188">
      <colorScale>
        <cfvo type="min"/>
        <cfvo type="percentile" val="50"/>
        <cfvo type="max"/>
        <color rgb="FF63BE7B"/>
        <color rgb="FFFFEB84"/>
        <color rgb="FFF8696B"/>
      </colorScale>
    </cfRule>
  </conditionalFormatting>
  <conditionalFormatting sqref="CZ265:DL296">
    <cfRule type="colorScale" priority="43">
      <colorScale>
        <cfvo type="min"/>
        <cfvo type="percentile" val="50"/>
        <cfvo type="max"/>
        <color rgb="FF63BE7B"/>
        <color rgb="FFFFEB84"/>
        <color rgb="FFF8696B"/>
      </colorScale>
    </cfRule>
  </conditionalFormatting>
  <conditionalFormatting sqref="CZ297:DL328">
    <cfRule type="colorScale" priority="42">
      <colorScale>
        <cfvo type="min"/>
        <cfvo type="percentile" val="50"/>
        <cfvo type="max"/>
        <color rgb="FF63BE7B"/>
        <color rgb="FFFFEB84"/>
        <color rgb="FFF8696B"/>
      </colorScale>
    </cfRule>
  </conditionalFormatting>
  <conditionalFormatting sqref="DA5:DL13 DA15:DL15 DA18:DL31 DA42:DL328">
    <cfRule type="colorScale" priority="41">
      <colorScale>
        <cfvo type="min"/>
        <cfvo type="percentile" val="50"/>
        <cfvo type="max"/>
        <color rgb="FFF8696B"/>
        <color rgb="FFFFEB84"/>
        <color rgb="FF63BE7B"/>
      </colorScale>
    </cfRule>
  </conditionalFormatting>
  <conditionalFormatting sqref="CZ5:DL13 CZ15:DL15 CZ18:DL31 CZ42:DL328">
    <cfRule type="colorScale" priority="40">
      <colorScale>
        <cfvo type="min"/>
        <cfvo type="percentile" val="50"/>
        <cfvo type="max"/>
        <color rgb="FFF8696B"/>
        <color rgb="FFFFEB84"/>
        <color rgb="FF63BE7B"/>
      </colorScale>
    </cfRule>
  </conditionalFormatting>
  <conditionalFormatting sqref="CZ32:DL41">
    <cfRule type="colorScale" priority="39">
      <colorScale>
        <cfvo type="min"/>
        <cfvo type="percentile" val="50"/>
        <cfvo type="max"/>
        <color rgb="FF63BE7B"/>
        <color rgb="FFFFEB84"/>
        <color rgb="FFF8696B"/>
      </colorScale>
    </cfRule>
  </conditionalFormatting>
  <conditionalFormatting sqref="CZ32:DL41">
    <cfRule type="colorScale" priority="38">
      <colorScale>
        <cfvo type="min"/>
        <cfvo type="percentile" val="50"/>
        <cfvo type="max"/>
        <color rgb="FFF8696B"/>
        <color rgb="FFFFEB84"/>
        <color rgb="FF63BE7B"/>
      </colorScale>
    </cfRule>
  </conditionalFormatting>
  <conditionalFormatting sqref="DC32:DL41">
    <cfRule type="colorScale" priority="37">
      <colorScale>
        <cfvo type="min"/>
        <cfvo type="percentile" val="50"/>
        <cfvo type="max"/>
        <color rgb="FFF8696B"/>
        <color rgb="FFFFEB84"/>
        <color rgb="FF63BE7B"/>
      </colorScale>
    </cfRule>
  </conditionalFormatting>
  <conditionalFormatting sqref="CZ32:DL41">
    <cfRule type="colorScale" priority="36">
      <colorScale>
        <cfvo type="min"/>
        <cfvo type="percentile" val="50"/>
        <cfvo type="max"/>
        <color rgb="FF63BE7B"/>
        <color rgb="FFFFEB84"/>
        <color rgb="FFF8696B"/>
      </colorScale>
    </cfRule>
  </conditionalFormatting>
  <conditionalFormatting sqref="CZ32:DL41">
    <cfRule type="colorScale" priority="35">
      <colorScale>
        <cfvo type="min"/>
        <cfvo type="percentile" val="50"/>
        <cfvo type="max"/>
        <color rgb="FF63BE7B"/>
        <color rgb="FFFFEB84"/>
        <color rgb="FFF8696B"/>
      </colorScale>
    </cfRule>
  </conditionalFormatting>
  <conditionalFormatting sqref="CZ32:DL41">
    <cfRule type="colorScale" priority="34">
      <colorScale>
        <cfvo type="min"/>
        <cfvo type="percentile" val="50"/>
        <cfvo type="max"/>
        <color rgb="FF63BE7B"/>
        <color rgb="FFFFEB84"/>
        <color rgb="FFF8696B"/>
      </colorScale>
    </cfRule>
  </conditionalFormatting>
  <conditionalFormatting sqref="DD32:DL41">
    <cfRule type="colorScale" priority="33">
      <colorScale>
        <cfvo type="min"/>
        <cfvo type="percentile" val="50"/>
        <cfvo type="max"/>
        <color rgb="FF63BE7B"/>
        <color rgb="FFFFEB84"/>
        <color rgb="FFF8696B"/>
      </colorScale>
    </cfRule>
  </conditionalFormatting>
  <conditionalFormatting sqref="CZ32:DL41">
    <cfRule type="colorScale" priority="32">
      <colorScale>
        <cfvo type="min"/>
        <cfvo type="percentile" val="50"/>
        <cfvo type="max"/>
        <color rgb="FFF8696B"/>
        <color rgb="FFFFEB84"/>
        <color rgb="FF63BE7B"/>
      </colorScale>
    </cfRule>
  </conditionalFormatting>
  <conditionalFormatting sqref="DA32:DL41">
    <cfRule type="colorScale" priority="31">
      <colorScale>
        <cfvo type="min"/>
        <cfvo type="percentile" val="50"/>
        <cfvo type="max"/>
        <color rgb="FFF8696B"/>
        <color rgb="FFFFEB84"/>
        <color rgb="FF63BE7B"/>
      </colorScale>
    </cfRule>
  </conditionalFormatting>
  <conditionalFormatting sqref="CZ32:DL41">
    <cfRule type="colorScale" priority="30">
      <colorScale>
        <cfvo type="min"/>
        <cfvo type="percentile" val="50"/>
        <cfvo type="max"/>
        <color rgb="FFF8696B"/>
        <color rgb="FFFFEB84"/>
        <color rgb="FF63BE7B"/>
      </colorScale>
    </cfRule>
  </conditionalFormatting>
  <conditionalFormatting sqref="CZ5:DL13 CZ15:DL15 CZ18:DL328">
    <cfRule type="colorScale" priority="29">
      <colorScale>
        <cfvo type="min"/>
        <cfvo type="percentile" val="50"/>
        <cfvo type="max"/>
        <color rgb="FF63BE7B"/>
        <color rgb="FFFFEB84"/>
        <color rgb="FFF8696B"/>
      </colorScale>
    </cfRule>
  </conditionalFormatting>
  <conditionalFormatting sqref="CZ14:DL14">
    <cfRule type="colorScale" priority="28">
      <colorScale>
        <cfvo type="min"/>
        <cfvo type="percentile" val="50"/>
        <cfvo type="max"/>
        <color rgb="FF63BE7B"/>
        <color rgb="FFFFEB84"/>
        <color rgb="FFF8696B"/>
      </colorScale>
    </cfRule>
  </conditionalFormatting>
  <conditionalFormatting sqref="CZ14:DL14">
    <cfRule type="colorScale" priority="27">
      <colorScale>
        <cfvo type="min"/>
        <cfvo type="percentile" val="50"/>
        <cfvo type="max"/>
        <color rgb="FFF8696B"/>
        <color rgb="FFFFEB84"/>
        <color rgb="FF63BE7B"/>
      </colorScale>
    </cfRule>
  </conditionalFormatting>
  <conditionalFormatting sqref="DC14:DL14">
    <cfRule type="colorScale" priority="26">
      <colorScale>
        <cfvo type="min"/>
        <cfvo type="percentile" val="50"/>
        <cfvo type="max"/>
        <color rgb="FFF8696B"/>
        <color rgb="FFFFEB84"/>
        <color rgb="FF63BE7B"/>
      </colorScale>
    </cfRule>
  </conditionalFormatting>
  <conditionalFormatting sqref="CZ14:DL14">
    <cfRule type="colorScale" priority="25">
      <colorScale>
        <cfvo type="min"/>
        <cfvo type="percentile" val="50"/>
        <cfvo type="max"/>
        <color rgb="FF63BE7B"/>
        <color rgb="FFFFEB84"/>
        <color rgb="FFF8696B"/>
      </colorScale>
    </cfRule>
  </conditionalFormatting>
  <conditionalFormatting sqref="CZ14:DL14">
    <cfRule type="colorScale" priority="24">
      <colorScale>
        <cfvo type="min"/>
        <cfvo type="percentile" val="50"/>
        <cfvo type="max"/>
        <color rgb="FF63BE7B"/>
        <color rgb="FFFFEB84"/>
        <color rgb="FFF8696B"/>
      </colorScale>
    </cfRule>
  </conditionalFormatting>
  <conditionalFormatting sqref="CZ14:DL14">
    <cfRule type="colorScale" priority="23">
      <colorScale>
        <cfvo type="min"/>
        <cfvo type="percentile" val="50"/>
        <cfvo type="max"/>
        <color rgb="FF63BE7B"/>
        <color rgb="FFFFEB84"/>
        <color rgb="FFF8696B"/>
      </colorScale>
    </cfRule>
  </conditionalFormatting>
  <conditionalFormatting sqref="DD14:DL14">
    <cfRule type="colorScale" priority="22">
      <colorScale>
        <cfvo type="min"/>
        <cfvo type="percentile" val="50"/>
        <cfvo type="max"/>
        <color rgb="FF63BE7B"/>
        <color rgb="FFFFEB84"/>
        <color rgb="FFF8696B"/>
      </colorScale>
    </cfRule>
  </conditionalFormatting>
  <conditionalFormatting sqref="CZ14:DL14">
    <cfRule type="colorScale" priority="21">
      <colorScale>
        <cfvo type="min"/>
        <cfvo type="percentile" val="50"/>
        <cfvo type="max"/>
        <color rgb="FFF8696B"/>
        <color rgb="FFFFEB84"/>
        <color rgb="FF63BE7B"/>
      </colorScale>
    </cfRule>
  </conditionalFormatting>
  <conditionalFormatting sqref="DA14:DL14">
    <cfRule type="colorScale" priority="20">
      <colorScale>
        <cfvo type="min"/>
        <cfvo type="percentile" val="50"/>
        <cfvo type="max"/>
        <color rgb="FFF8696B"/>
        <color rgb="FFFFEB84"/>
        <color rgb="FF63BE7B"/>
      </colorScale>
    </cfRule>
  </conditionalFormatting>
  <conditionalFormatting sqref="CZ14:DL14">
    <cfRule type="colorScale" priority="19">
      <colorScale>
        <cfvo type="min"/>
        <cfvo type="percentile" val="50"/>
        <cfvo type="max"/>
        <color rgb="FFF8696B"/>
        <color rgb="FFFFEB84"/>
        <color rgb="FF63BE7B"/>
      </colorScale>
    </cfRule>
  </conditionalFormatting>
  <conditionalFormatting sqref="CZ14:DL14">
    <cfRule type="colorScale" priority="18">
      <colorScale>
        <cfvo type="min"/>
        <cfvo type="percentile" val="50"/>
        <cfvo type="max"/>
        <color rgb="FF63BE7B"/>
        <color rgb="FFFFEB84"/>
        <color rgb="FFF8696B"/>
      </colorScale>
    </cfRule>
  </conditionalFormatting>
  <conditionalFormatting sqref="CZ17:DL17">
    <cfRule type="colorScale" priority="17">
      <colorScale>
        <cfvo type="min"/>
        <cfvo type="percentile" val="50"/>
        <cfvo type="max"/>
        <color rgb="FF63BE7B"/>
        <color rgb="FFFFEB84"/>
        <color rgb="FFF8696B"/>
      </colorScale>
    </cfRule>
  </conditionalFormatting>
  <conditionalFormatting sqref="CZ17:DL17">
    <cfRule type="colorScale" priority="16">
      <colorScale>
        <cfvo type="min"/>
        <cfvo type="percentile" val="50"/>
        <cfvo type="max"/>
        <color rgb="FFF8696B"/>
        <color rgb="FFFFEB84"/>
        <color rgb="FF63BE7B"/>
      </colorScale>
    </cfRule>
  </conditionalFormatting>
  <conditionalFormatting sqref="DC17:DL17">
    <cfRule type="colorScale" priority="15">
      <colorScale>
        <cfvo type="min"/>
        <cfvo type="percentile" val="50"/>
        <cfvo type="max"/>
        <color rgb="FFF8696B"/>
        <color rgb="FFFFEB84"/>
        <color rgb="FF63BE7B"/>
      </colorScale>
    </cfRule>
  </conditionalFormatting>
  <conditionalFormatting sqref="CZ17:DL17">
    <cfRule type="colorScale" priority="14">
      <colorScale>
        <cfvo type="min"/>
        <cfvo type="percentile" val="50"/>
        <cfvo type="max"/>
        <color rgb="FF63BE7B"/>
        <color rgb="FFFFEB84"/>
        <color rgb="FFF8696B"/>
      </colorScale>
    </cfRule>
  </conditionalFormatting>
  <conditionalFormatting sqref="CZ17:DL17">
    <cfRule type="colorScale" priority="13">
      <colorScale>
        <cfvo type="min"/>
        <cfvo type="percentile" val="50"/>
        <cfvo type="max"/>
        <color rgb="FF63BE7B"/>
        <color rgb="FFFFEB84"/>
        <color rgb="FFF8696B"/>
      </colorScale>
    </cfRule>
  </conditionalFormatting>
  <conditionalFormatting sqref="CZ16:DL16">
    <cfRule type="colorScale" priority="12">
      <colorScale>
        <cfvo type="min"/>
        <cfvo type="percentile" val="50"/>
        <cfvo type="max"/>
        <color rgb="FF63BE7B"/>
        <color rgb="FFFFEB84"/>
        <color rgb="FFF8696B"/>
      </colorScale>
    </cfRule>
  </conditionalFormatting>
  <conditionalFormatting sqref="CZ16:DL16">
    <cfRule type="colorScale" priority="11">
      <colorScale>
        <cfvo type="min"/>
        <cfvo type="percentile" val="50"/>
        <cfvo type="max"/>
        <color rgb="FFF8696B"/>
        <color rgb="FFFFEB84"/>
        <color rgb="FF63BE7B"/>
      </colorScale>
    </cfRule>
  </conditionalFormatting>
  <conditionalFormatting sqref="DC16:DL16">
    <cfRule type="colorScale" priority="10">
      <colorScale>
        <cfvo type="min"/>
        <cfvo type="percentile" val="50"/>
        <cfvo type="max"/>
        <color rgb="FFF8696B"/>
        <color rgb="FFFFEB84"/>
        <color rgb="FF63BE7B"/>
      </colorScale>
    </cfRule>
  </conditionalFormatting>
  <conditionalFormatting sqref="CZ16:DL16">
    <cfRule type="colorScale" priority="9">
      <colorScale>
        <cfvo type="min"/>
        <cfvo type="percentile" val="50"/>
        <cfvo type="max"/>
        <color rgb="FF63BE7B"/>
        <color rgb="FFFFEB84"/>
        <color rgb="FFF8696B"/>
      </colorScale>
    </cfRule>
  </conditionalFormatting>
  <conditionalFormatting sqref="CZ16:DL16">
    <cfRule type="colorScale" priority="8">
      <colorScale>
        <cfvo type="min"/>
        <cfvo type="percentile" val="50"/>
        <cfvo type="max"/>
        <color rgb="FF63BE7B"/>
        <color rgb="FFFFEB84"/>
        <color rgb="FFF8696B"/>
      </colorScale>
    </cfRule>
  </conditionalFormatting>
  <conditionalFormatting sqref="CZ16:DL17">
    <cfRule type="colorScale" priority="7">
      <colorScale>
        <cfvo type="min"/>
        <cfvo type="percentile" val="50"/>
        <cfvo type="max"/>
        <color rgb="FF63BE7B"/>
        <color rgb="FFFFEB84"/>
        <color rgb="FFF8696B"/>
      </colorScale>
    </cfRule>
  </conditionalFormatting>
  <conditionalFormatting sqref="DD16:DL17">
    <cfRule type="colorScale" priority="6">
      <colorScale>
        <cfvo type="min"/>
        <cfvo type="percentile" val="50"/>
        <cfvo type="max"/>
        <color rgb="FF63BE7B"/>
        <color rgb="FFFFEB84"/>
        <color rgb="FFF8696B"/>
      </colorScale>
    </cfRule>
  </conditionalFormatting>
  <conditionalFormatting sqref="CZ16:DL17">
    <cfRule type="colorScale" priority="5">
      <colorScale>
        <cfvo type="min"/>
        <cfvo type="percentile" val="50"/>
        <cfvo type="max"/>
        <color rgb="FFF8696B"/>
        <color rgb="FFFFEB84"/>
        <color rgb="FF63BE7B"/>
      </colorScale>
    </cfRule>
  </conditionalFormatting>
  <conditionalFormatting sqref="DA16:DL17">
    <cfRule type="colorScale" priority="4">
      <colorScale>
        <cfvo type="min"/>
        <cfvo type="percentile" val="50"/>
        <cfvo type="max"/>
        <color rgb="FFF8696B"/>
        <color rgb="FFFFEB84"/>
        <color rgb="FF63BE7B"/>
      </colorScale>
    </cfRule>
  </conditionalFormatting>
  <conditionalFormatting sqref="CZ16:DL17">
    <cfRule type="colorScale" priority="3">
      <colorScale>
        <cfvo type="min"/>
        <cfvo type="percentile" val="50"/>
        <cfvo type="max"/>
        <color rgb="FFF8696B"/>
        <color rgb="FFFFEB84"/>
        <color rgb="FF63BE7B"/>
      </colorScale>
    </cfRule>
  </conditionalFormatting>
  <conditionalFormatting sqref="CZ16:DL17">
    <cfRule type="colorScale" priority="2">
      <colorScale>
        <cfvo type="min"/>
        <cfvo type="percentile" val="50"/>
        <cfvo type="max"/>
        <color rgb="FF63BE7B"/>
        <color rgb="FFFFEB84"/>
        <color rgb="FFF8696B"/>
      </colorScale>
    </cfRule>
  </conditionalFormatting>
  <conditionalFormatting sqref="CZ5:DL328">
    <cfRule type="colorScale" priority="1">
      <colorScale>
        <cfvo type="min"/>
        <cfvo type="percentile" val="50"/>
        <cfvo type="max"/>
        <color rgb="FF63BE7B"/>
        <color rgb="FFFFEB84"/>
        <color rgb="FFF8696B"/>
      </colorScale>
    </cfRule>
  </conditionalFormatting>
  <printOptions gridLines="1"/>
  <pageMargins left="0.70866141732283472" right="0.70866141732283472" top="0.74803149606299213" bottom="0.74803149606299213" header="0.31496062992125984" footer="0.31496062992125984"/>
  <pageSetup paperSize="8" scale="1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A0278ED985AA849BA1D4277F64EC657" ma:contentTypeVersion="2" ma:contentTypeDescription="Crear nuevo documento." ma:contentTypeScope="" ma:versionID="56304f57605f1bf59f716684c8f48d8d">
  <xsd:schema xmlns:xsd="http://www.w3.org/2001/XMLSchema" xmlns:xs="http://www.w3.org/2001/XMLSchema" xmlns:p="http://schemas.microsoft.com/office/2006/metadata/properties" xmlns:ns2="96453061-f90f-45e1-a751-bfce19831366" targetNamespace="http://schemas.microsoft.com/office/2006/metadata/properties" ma:root="true" ma:fieldsID="e2be2e43969d729fc291de45f9c48d57" ns2:_="">
    <xsd:import namespace="96453061-f90f-45e1-a751-bfce1983136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453061-f90f-45e1-a751-bfce198313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B66087-745D-4683-BF60-06A3DE34B12D}">
  <ds:schemaRefs>
    <ds:schemaRef ds:uri="http://purl.org/dc/dcmitype/"/>
    <ds:schemaRef ds:uri="http://purl.org/dc/terms/"/>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96453061-f90f-45e1-a751-bfce19831366"/>
    <ds:schemaRef ds:uri="http://schemas.microsoft.com/office/2006/metadata/properties"/>
  </ds:schemaRefs>
</ds:datastoreItem>
</file>

<file path=customXml/itemProps2.xml><?xml version="1.0" encoding="utf-8"?>
<ds:datastoreItem xmlns:ds="http://schemas.openxmlformats.org/officeDocument/2006/customXml" ds:itemID="{7D9D17B1-08E4-4F0B-B96C-2CC95A74EE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453061-f90f-45e1-a751-bfce198313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42957C-8F46-4B47-9A3F-3F23518DDC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5</vt:i4>
      </vt:variant>
    </vt:vector>
  </HeadingPairs>
  <TitlesOfParts>
    <vt:vector size="20" baseType="lpstr">
      <vt:lpstr>Datos Generales AE</vt:lpstr>
      <vt:lpstr>-KPI</vt:lpstr>
      <vt:lpstr>-RESUMEN CONSUMOS </vt:lpstr>
      <vt:lpstr>-Consumos Elect </vt:lpstr>
      <vt:lpstr>Gas </vt:lpstr>
      <vt:lpstr>-Poten electr.</vt:lpstr>
      <vt:lpstr>TABLA CONSUMOS graficos</vt:lpstr>
      <vt:lpstr>Gas Natural</vt:lpstr>
      <vt:lpstr>INVENTARIO</vt:lpstr>
      <vt:lpstr>TABLA REPARTOS ELEC</vt:lpstr>
      <vt:lpstr>-Analisis regresion Calef.</vt:lpstr>
      <vt:lpstr>-Analisis regresion Calef. gas</vt:lpstr>
      <vt:lpstr>-Analisis reg. Clim.</vt:lpstr>
      <vt:lpstr>-Analisis regresion produccion</vt:lpstr>
      <vt:lpstr>Varios</vt:lpstr>
      <vt:lpstr>'-Analisis reg. Clim.'!Área_de_impresión</vt:lpstr>
      <vt:lpstr>'-Analisis regresion Calef.'!Área_de_impresión</vt:lpstr>
      <vt:lpstr>'-Analisis regresion Calef. gas'!Área_de_impresión</vt:lpstr>
      <vt:lpstr>INVENTARIO!Área_de_impresión</vt:lpstr>
      <vt:lpstr>INVENTARIO!Títulos_a_imprimir</vt:lpstr>
    </vt:vector>
  </TitlesOfParts>
  <Company>ECA 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rmcid</dc:creator>
  <cp:lastModifiedBy>Marie Ines BARROT</cp:lastModifiedBy>
  <cp:lastPrinted>2014-10-06T09:42:24Z</cp:lastPrinted>
  <dcterms:created xsi:type="dcterms:W3CDTF">2010-10-13T10:40:33Z</dcterms:created>
  <dcterms:modified xsi:type="dcterms:W3CDTF">2022-09-26T18:14:05Z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0x010100DA0278ED985AA849BA1D4277F64EC657</vt:lpwstr>
  </property>
</Properties>
</file>