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schields/Desktop/stanford shit/new/"/>
    </mc:Choice>
  </mc:AlternateContent>
  <xr:revisionPtr revIDLastSave="0" documentId="13_ncr:1_{37FB2A23-37D8-B34E-ABE1-B21D128A65B5}" xr6:coauthVersionLast="47" xr6:coauthVersionMax="47" xr10:uidLastSave="{00000000-0000-0000-0000-000000000000}"/>
  <bookViews>
    <workbookView xWindow="0" yWindow="720" windowWidth="29400" windowHeight="18400" xr2:uid="{EEC307FD-7299-BF42-93C0-A90CEB9B6475}"/>
  </bookViews>
  <sheets>
    <sheet name="present" sheetId="6" r:id="rId1"/>
    <sheet name="all_data" sheetId="1" r:id="rId2"/>
    <sheet name="2021_data" sheetId="2" r:id="rId3"/>
    <sheet name="2022_data" sheetId="3" r:id="rId4"/>
    <sheet name="2023_data" sheetId="4" r:id="rId5"/>
    <sheet name="stagin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B6" i="6" s="1"/>
  <c r="H3" i="4"/>
  <c r="C6" i="6" s="1"/>
  <c r="H5" i="4"/>
  <c r="C12" i="6" s="1"/>
  <c r="I5" i="4"/>
  <c r="D12" i="6" s="1"/>
  <c r="G6" i="4"/>
  <c r="B5" i="6" s="1"/>
  <c r="G10" i="4"/>
  <c r="B9" i="6" s="1"/>
  <c r="H10" i="4"/>
  <c r="C9" i="6" s="1"/>
  <c r="I10" i="4"/>
  <c r="D9" i="6" s="1"/>
  <c r="G11" i="4"/>
  <c r="B19" i="6" s="1"/>
  <c r="H11" i="4"/>
  <c r="C19" i="6" s="1"/>
  <c r="H13" i="4"/>
  <c r="C4" i="6" s="1"/>
  <c r="I13" i="4"/>
  <c r="D4" i="6" s="1"/>
  <c r="G14" i="4"/>
  <c r="B17" i="6" s="1"/>
  <c r="G18" i="4"/>
  <c r="B15" i="6" s="1"/>
  <c r="H18" i="4"/>
  <c r="C15" i="6" s="1"/>
  <c r="I18" i="4"/>
  <c r="D15" i="6" s="1"/>
  <c r="H2" i="4"/>
  <c r="C11" i="6" s="1"/>
  <c r="I2" i="4"/>
  <c r="D11" i="6" s="1"/>
  <c r="F3" i="4"/>
  <c r="F4" i="4"/>
  <c r="F5" i="4"/>
  <c r="F6" i="4"/>
  <c r="F7" i="4"/>
  <c r="F8" i="4"/>
  <c r="H8" i="4" s="1"/>
  <c r="C10" i="6" s="1"/>
  <c r="F9" i="4"/>
  <c r="I9" i="4" s="1"/>
  <c r="D7" i="6" s="1"/>
  <c r="F10" i="4"/>
  <c r="F11" i="4"/>
  <c r="F12" i="4"/>
  <c r="F13" i="4"/>
  <c r="F14" i="4"/>
  <c r="F15" i="4"/>
  <c r="F16" i="4"/>
  <c r="H16" i="4" s="1"/>
  <c r="C16" i="6" s="1"/>
  <c r="F17" i="4"/>
  <c r="I17" i="4" s="1"/>
  <c r="D14" i="6" s="1"/>
  <c r="F18" i="4"/>
  <c r="F2" i="4"/>
  <c r="E3" i="4"/>
  <c r="I3" i="4" s="1"/>
  <c r="D6" i="6" s="1"/>
  <c r="E4" i="4"/>
  <c r="H4" i="4" s="1"/>
  <c r="C8" i="6" s="1"/>
  <c r="E5" i="4"/>
  <c r="G5" i="4" s="1"/>
  <c r="B12" i="6" s="1"/>
  <c r="E6" i="4"/>
  <c r="H6" i="4" s="1"/>
  <c r="C5" i="6" s="1"/>
  <c r="E7" i="4"/>
  <c r="H7" i="4" s="1"/>
  <c r="C13" i="6" s="1"/>
  <c r="E8" i="4"/>
  <c r="I8" i="4" s="1"/>
  <c r="D10" i="6" s="1"/>
  <c r="E9" i="4"/>
  <c r="G9" i="4" s="1"/>
  <c r="B7" i="6" s="1"/>
  <c r="E10" i="4"/>
  <c r="E11" i="4"/>
  <c r="I11" i="4" s="1"/>
  <c r="D19" i="6" s="1"/>
  <c r="E12" i="4"/>
  <c r="G12" i="4" s="1"/>
  <c r="B20" i="6" s="1"/>
  <c r="E13" i="4"/>
  <c r="G13" i="4" s="1"/>
  <c r="B4" i="6" s="1"/>
  <c r="E14" i="4"/>
  <c r="H14" i="4" s="1"/>
  <c r="C17" i="6" s="1"/>
  <c r="E15" i="4"/>
  <c r="G15" i="4" s="1"/>
  <c r="B18" i="6" s="1"/>
  <c r="E16" i="4"/>
  <c r="G16" i="4" s="1"/>
  <c r="B16" i="6" s="1"/>
  <c r="E17" i="4"/>
  <c r="G17" i="4" s="1"/>
  <c r="B14" i="6" s="1"/>
  <c r="E18" i="4"/>
  <c r="E2" i="4"/>
  <c r="G2" i="4" s="1"/>
  <c r="B11" i="6" s="1"/>
  <c r="G4" i="3"/>
  <c r="H4" i="3"/>
  <c r="I5" i="3"/>
  <c r="G6" i="3"/>
  <c r="H6" i="3"/>
  <c r="I6" i="3"/>
  <c r="G7" i="3"/>
  <c r="G12" i="3"/>
  <c r="H12" i="3"/>
  <c r="I13" i="3"/>
  <c r="G14" i="3"/>
  <c r="H14" i="3"/>
  <c r="I14" i="3"/>
  <c r="G15" i="3"/>
  <c r="G2" i="2"/>
  <c r="F3" i="3"/>
  <c r="H3" i="3" s="1"/>
  <c r="F4" i="3"/>
  <c r="F5" i="3"/>
  <c r="F6" i="3"/>
  <c r="F7" i="3"/>
  <c r="F8" i="3"/>
  <c r="F9" i="3"/>
  <c r="F10" i="3"/>
  <c r="F11" i="3"/>
  <c r="H11" i="3" s="1"/>
  <c r="F12" i="3"/>
  <c r="F13" i="3"/>
  <c r="F14" i="3"/>
  <c r="F15" i="3"/>
  <c r="F16" i="3"/>
  <c r="F17" i="3"/>
  <c r="F18" i="3"/>
  <c r="F2" i="3"/>
  <c r="I2" i="3" s="1"/>
  <c r="E3" i="3"/>
  <c r="E4" i="3"/>
  <c r="I4" i="3" s="1"/>
  <c r="E5" i="3"/>
  <c r="G5" i="3" s="1"/>
  <c r="E6" i="3"/>
  <c r="E7" i="3"/>
  <c r="H7" i="3" s="1"/>
  <c r="E8" i="3"/>
  <c r="G8" i="3" s="1"/>
  <c r="E9" i="3"/>
  <c r="I9" i="3" s="1"/>
  <c r="E10" i="3"/>
  <c r="G10" i="3" s="1"/>
  <c r="E11" i="3"/>
  <c r="E12" i="3"/>
  <c r="I12" i="3" s="1"/>
  <c r="E13" i="3"/>
  <c r="G13" i="3" s="1"/>
  <c r="E14" i="3"/>
  <c r="E15" i="3"/>
  <c r="H15" i="3" s="1"/>
  <c r="E16" i="3"/>
  <c r="G16" i="3" s="1"/>
  <c r="E17" i="3"/>
  <c r="G17" i="3" s="1"/>
  <c r="E18" i="3"/>
  <c r="G18" i="3" s="1"/>
  <c r="E2" i="3"/>
  <c r="I3" i="2"/>
  <c r="I4" i="2"/>
  <c r="G7" i="2"/>
  <c r="H7" i="2"/>
  <c r="I8" i="2"/>
  <c r="G9" i="2"/>
  <c r="H9" i="2"/>
  <c r="I9" i="2"/>
  <c r="G10" i="2"/>
  <c r="H10" i="2"/>
  <c r="I12" i="2"/>
  <c r="H15" i="2"/>
  <c r="I16" i="2"/>
  <c r="G17" i="2"/>
  <c r="H17" i="2"/>
  <c r="I17" i="2"/>
  <c r="G18" i="2"/>
  <c r="H18" i="2"/>
  <c r="F3" i="2"/>
  <c r="F4" i="2"/>
  <c r="F5" i="2"/>
  <c r="F6" i="2"/>
  <c r="F7" i="2"/>
  <c r="I7" i="2" s="1"/>
  <c r="F8" i="2"/>
  <c r="F9" i="2"/>
  <c r="F10" i="2"/>
  <c r="F11" i="2"/>
  <c r="F12" i="2"/>
  <c r="F13" i="2"/>
  <c r="F14" i="2"/>
  <c r="F15" i="2"/>
  <c r="G15" i="2" s="1"/>
  <c r="F16" i="2"/>
  <c r="F17" i="2"/>
  <c r="F18" i="2"/>
  <c r="F2" i="2"/>
  <c r="E3" i="2"/>
  <c r="G3" i="2" s="1"/>
  <c r="E4" i="2"/>
  <c r="H4" i="2" s="1"/>
  <c r="E5" i="2"/>
  <c r="G5" i="2" s="1"/>
  <c r="E6" i="2"/>
  <c r="G6" i="2" s="1"/>
  <c r="E7" i="2"/>
  <c r="E8" i="2"/>
  <c r="G8" i="2" s="1"/>
  <c r="E9" i="2"/>
  <c r="E10" i="2"/>
  <c r="I10" i="2" s="1"/>
  <c r="E11" i="2"/>
  <c r="I11" i="2" s="1"/>
  <c r="E12" i="2"/>
  <c r="H12" i="2" s="1"/>
  <c r="E13" i="2"/>
  <c r="G13" i="2" s="1"/>
  <c r="E14" i="2"/>
  <c r="H14" i="2" s="1"/>
  <c r="E15" i="2"/>
  <c r="E16" i="2"/>
  <c r="G16" i="2" s="1"/>
  <c r="E17" i="2"/>
  <c r="E18" i="2"/>
  <c r="I18" i="2" s="1"/>
  <c r="E2" i="2"/>
  <c r="I2" i="2" s="1"/>
  <c r="H9" i="3" l="1"/>
  <c r="G2" i="3"/>
  <c r="G9" i="3"/>
  <c r="I3" i="3"/>
  <c r="G8" i="4"/>
  <c r="B10" i="6" s="1"/>
  <c r="I14" i="2"/>
  <c r="G4" i="2"/>
  <c r="I16" i="3"/>
  <c r="H6" i="2"/>
  <c r="H2" i="3"/>
  <c r="H16" i="3"/>
  <c r="G11" i="3"/>
  <c r="G3" i="3"/>
  <c r="G14" i="2"/>
  <c r="I10" i="3"/>
  <c r="H8" i="3"/>
  <c r="H15" i="4"/>
  <c r="C18" i="6" s="1"/>
  <c r="I12" i="4"/>
  <c r="D20" i="6" s="1"/>
  <c r="I4" i="4"/>
  <c r="D8" i="6" s="1"/>
  <c r="H11" i="2"/>
  <c r="H3" i="2"/>
  <c r="I18" i="3"/>
  <c r="H13" i="3"/>
  <c r="H5" i="3"/>
  <c r="H12" i="4"/>
  <c r="C20" i="6" s="1"/>
  <c r="H2" i="2"/>
  <c r="H16" i="2"/>
  <c r="I13" i="2"/>
  <c r="G11" i="2"/>
  <c r="H8" i="2"/>
  <c r="I5" i="2"/>
  <c r="H18" i="3"/>
  <c r="I15" i="3"/>
  <c r="H10" i="3"/>
  <c r="I7" i="3"/>
  <c r="H17" i="4"/>
  <c r="C14" i="6" s="1"/>
  <c r="I14" i="4"/>
  <c r="D17" i="6" s="1"/>
  <c r="H9" i="4"/>
  <c r="C7" i="6" s="1"/>
  <c r="I6" i="4"/>
  <c r="D5" i="6" s="1"/>
  <c r="G4" i="4"/>
  <c r="B8" i="6" s="1"/>
  <c r="I11" i="3"/>
  <c r="G12" i="2"/>
  <c r="I6" i="2"/>
  <c r="I8" i="3"/>
  <c r="I15" i="4"/>
  <c r="D18" i="6" s="1"/>
  <c r="I7" i="4"/>
  <c r="D13" i="6" s="1"/>
  <c r="G7" i="4"/>
  <c r="B13" i="6" s="1"/>
  <c r="H13" i="2"/>
  <c r="H5" i="2"/>
  <c r="H17" i="3"/>
  <c r="I15" i="2"/>
  <c r="I17" i="3"/>
  <c r="I16" i="4"/>
  <c r="D16" i="6" s="1"/>
</calcChain>
</file>

<file path=xl/sharedStrings.xml><?xml version="1.0" encoding="utf-8"?>
<sst xmlns="http://schemas.openxmlformats.org/spreadsheetml/2006/main" count="126" uniqueCount="28">
  <si>
    <t>cnn</t>
  </si>
  <si>
    <t>fox</t>
  </si>
  <si>
    <t>msnbc</t>
  </si>
  <si>
    <t>word ("ukraine" AND X)</t>
  </si>
  <si>
    <t>biden</t>
  </si>
  <si>
    <t>burisma</t>
  </si>
  <si>
    <t>trump</t>
  </si>
  <si>
    <t>hunter</t>
  </si>
  <si>
    <t>corrupt*</t>
  </si>
  <si>
    <t>investigation*</t>
  </si>
  <si>
    <t>crime</t>
  </si>
  <si>
    <t>money</t>
  </si>
  <si>
    <t>funding</t>
  </si>
  <si>
    <t>shokin</t>
  </si>
  <si>
    <t>aid</t>
  </si>
  <si>
    <t>putin</t>
  </si>
  <si>
    <t>invasion</t>
  </si>
  <si>
    <t>conflict</t>
  </si>
  <si>
    <t>war</t>
  </si>
  <si>
    <t>*or derrivation thereof</t>
  </si>
  <si>
    <t>relief</t>
  </si>
  <si>
    <t>nazi*</t>
  </si>
  <si>
    <t>mean</t>
  </si>
  <si>
    <t>stdv</t>
  </si>
  <si>
    <t>cnn_z</t>
  </si>
  <si>
    <t>fox_z</t>
  </si>
  <si>
    <t>msnbc_z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</si>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</sst>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B31AD-EC45-824F-A34E-53370DDA7856}" name="Table1" displayName="Table1" ref="A3:D20" totalsRowShown="0">
  <autoFilter ref="A3:D20" xr:uid="{3E8B31AD-EC45-824F-A34E-53370DDA7856}"/>
  <sortState xmlns:xlrd2="http://schemas.microsoft.com/office/spreadsheetml/2017/richdata2" ref="A4:D20">
    <sortCondition descending="1" ref="C3:C20"/>
  </sortState>
  <tableColumns count="4">
    <tableColumn id="1" xr3:uid="{AAE2755C-C540-5547-BF9B-A1348E8DE350}" name="word (&quot;ukraine&quot; AND X)"/>
    <tableColumn id="2" xr3:uid="{FD5BA9B4-5BC6-BE4A-A85E-208DF0A846D1}" name="cnn">
      <calculatedColumnFormula>IF($B$1=2021, VLOOKUP($A4, '2021_data'!$A$1:$I$18, 7, FALSE), IF($B$1=2022, VLOOKUP($A4, '2022_data'!$A$1:$I$18, 7, FALSE), VLOOKUP($A4, '2023_data'!$A$1:$I$18, 7, FALSE)))</calculatedColumnFormula>
    </tableColumn>
    <tableColumn id="3" xr3:uid="{9A8E3992-D0CE-BA4B-86B1-2539CB155EE5}" name="fox">
      <calculatedColumnFormula>IF($B$1=2021, VLOOKUP($A4, '2021_data'!$A$1:$I$18, 8, FALSE), IF($B$1=2022, VLOOKUP($A4, '2022_data'!$A$1:$I$18, 8, FALSE), VLOOKUP($A4, '2023_data'!$A$1:$I$18, 8, FALSE)))</calculatedColumnFormula>
    </tableColumn>
    <tableColumn id="4" xr3:uid="{F79B562E-FAD6-564F-94F5-A96BE84A9BF7}" name="msnbc">
      <calculatedColumnFormula>IF($B$1=2021, VLOOKUP($A4, '2021_data'!$A$1:$I$18, 9, FALSE), IF($B$1=2022, VLOOKUP($A4, '2022_data'!$A$1:$I$18, 9, FALSE), VLOOKUP($A4, '2023_data'!$A$1:$I$18, 9, FALSE)))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4F7A-2252-884E-9AB6-47C4EFB05796}">
  <dimension ref="A1:D23"/>
  <sheetViews>
    <sheetView tabSelected="1" workbookViewId="0">
      <selection activeCell="G6" sqref="G6"/>
    </sheetView>
  </sheetViews>
  <sheetFormatPr baseColWidth="10" defaultRowHeight="16" x14ac:dyDescent="0.2"/>
  <cols>
    <col min="1" max="1" width="22.83203125" customWidth="1"/>
  </cols>
  <sheetData>
    <row r="1" spans="1:4" ht="17" thickBot="1" x14ac:dyDescent="0.25">
      <c r="A1" s="3" t="s">
        <v>27</v>
      </c>
      <c r="B1" s="4">
        <v>2023</v>
      </c>
    </row>
    <row r="3" spans="1:4" x14ac:dyDescent="0.2">
      <c r="A3" t="s">
        <v>3</v>
      </c>
      <c r="B3" t="s">
        <v>0</v>
      </c>
      <c r="C3" t="s">
        <v>1</v>
      </c>
      <c r="D3" t="s">
        <v>2</v>
      </c>
    </row>
    <row r="4" spans="1:4" x14ac:dyDescent="0.2">
      <c r="A4" t="s">
        <v>13</v>
      </c>
      <c r="B4">
        <f>IF($B$1=2021, VLOOKUP($A4, '2021_data'!$A$1:$I$18, 7, FALSE), IF($B$1=2022, VLOOKUP($A4, '2022_data'!$A$1:$I$18, 7, FALSE), VLOOKUP($A4, '2023_data'!$A$1:$I$18, 7, FALSE)))</f>
        <v>-0.58190944203096828</v>
      </c>
      <c r="C4">
        <f>IF($B$1=2021, VLOOKUP($A4, '2021_data'!$A$1:$I$18, 8, FALSE), IF($B$1=2022, VLOOKUP($A4, '2022_data'!$A$1:$I$18, 8, FALSE), VLOOKUP($A4, '2023_data'!$A$1:$I$18, 8, FALSE)))</f>
        <v>1.1546885057873923</v>
      </c>
      <c r="D4">
        <f>IF($B$1=2021, VLOOKUP($A4, '2021_data'!$A$1:$I$18, 9, FALSE), IF($B$1=2022, VLOOKUP($A4, '2022_data'!$A$1:$I$18, 9, FALSE), VLOOKUP($A4, '2023_data'!$A$1:$I$18, 9, FALSE)))</f>
        <v>-0.57277906375642385</v>
      </c>
    </row>
    <row r="5" spans="1:4" x14ac:dyDescent="0.2">
      <c r="A5" t="s">
        <v>7</v>
      </c>
      <c r="B5">
        <f>IF($B$1=2021, VLOOKUP($A5, '2021_data'!$A$1:$I$18, 7, FALSE), IF($B$1=2022, VLOOKUP($A5, '2022_data'!$A$1:$I$18, 7, FALSE), VLOOKUP($A5, '2023_data'!$A$1:$I$18, 7, FALSE)))</f>
        <v>-0.58802146566949787</v>
      </c>
      <c r="C5">
        <f>IF($B$1=2021, VLOOKUP($A5, '2021_data'!$A$1:$I$18, 8, FALSE), IF($B$1=2022, VLOOKUP($A5, '2022_data'!$A$1:$I$18, 8, FALSE), VLOOKUP($A5, '2023_data'!$A$1:$I$18, 8, FALSE)))</f>
        <v>1.1546343828316115</v>
      </c>
      <c r="D5">
        <f>IF($B$1=2021, VLOOKUP($A5, '2021_data'!$A$1:$I$18, 9, FALSE), IF($B$1=2022, VLOOKUP($A5, '2022_data'!$A$1:$I$18, 9, FALSE), VLOOKUP($A5, '2023_data'!$A$1:$I$18, 9, FALSE)))</f>
        <v>-0.56661291716211326</v>
      </c>
    </row>
    <row r="6" spans="1:4" x14ac:dyDescent="0.2">
      <c r="A6" t="s">
        <v>5</v>
      </c>
      <c r="B6">
        <f>IF($B$1=2021, VLOOKUP($A6, '2021_data'!$A$1:$I$18, 7, FALSE), IF($B$1=2022, VLOOKUP($A6, '2022_data'!$A$1:$I$18, 7, FALSE), VLOOKUP($A6, '2023_data'!$A$1:$I$18, 7, FALSE)))</f>
        <v>-0.59660686212900893</v>
      </c>
      <c r="C6">
        <f>IF($B$1=2021, VLOOKUP($A6, '2021_data'!$A$1:$I$18, 8, FALSE), IF($B$1=2022, VLOOKUP($A6, '2022_data'!$A$1:$I$18, 8, FALSE), VLOOKUP($A6, '2023_data'!$A$1:$I$18, 8, FALSE)))</f>
        <v>1.1544840130946235</v>
      </c>
      <c r="D6">
        <f>IF($B$1=2021, VLOOKUP($A6, '2021_data'!$A$1:$I$18, 9, FALSE), IF($B$1=2022, VLOOKUP($A6, '2022_data'!$A$1:$I$18, 9, FALSE), VLOOKUP($A6, '2023_data'!$A$1:$I$18, 9, FALSE)))</f>
        <v>-0.55787715096561463</v>
      </c>
    </row>
    <row r="7" spans="1:4" x14ac:dyDescent="0.2">
      <c r="A7" t="s">
        <v>21</v>
      </c>
      <c r="B7">
        <f>IF($B$1=2021, VLOOKUP($A7, '2021_data'!$A$1:$I$18, 7, FALSE), IF($B$1=2022, VLOOKUP($A7, '2022_data'!$A$1:$I$18, 7, FALSE), VLOOKUP($A7, '2023_data'!$A$1:$I$18, 7, FALSE)))</f>
        <v>-0.55121640239342207</v>
      </c>
      <c r="C7">
        <f>IF($B$1=2021, VLOOKUP($A7, '2021_data'!$A$1:$I$18, 8, FALSE), IF($B$1=2022, VLOOKUP($A7, '2022_data'!$A$1:$I$18, 8, FALSE), VLOOKUP($A7, '2023_data'!$A$1:$I$18, 8, FALSE)))</f>
        <v>1.1543119956003427</v>
      </c>
      <c r="D7">
        <f>IF($B$1=2021, VLOOKUP($A7, '2021_data'!$A$1:$I$18, 9, FALSE), IF($B$1=2022, VLOOKUP($A7, '2022_data'!$A$1:$I$18, 9, FALSE), VLOOKUP($A7, '2023_data'!$A$1:$I$18, 9, FALSE)))</f>
        <v>-0.60309559320692063</v>
      </c>
    </row>
    <row r="8" spans="1:4" x14ac:dyDescent="0.2">
      <c r="A8" t="s">
        <v>8</v>
      </c>
      <c r="B8">
        <f>IF($B$1=2021, VLOOKUP($A8, '2021_data'!$A$1:$I$18, 7, FALSE), IF($B$1=2022, VLOOKUP($A8, '2022_data'!$A$1:$I$18, 7, FALSE), VLOOKUP($A8, '2023_data'!$A$1:$I$18, 7, FALSE)))</f>
        <v>-0.53530859267825048</v>
      </c>
      <c r="C8">
        <f>IF($B$1=2021, VLOOKUP($A8, '2021_data'!$A$1:$I$18, 8, FALSE), IF($B$1=2022, VLOOKUP($A8, '2022_data'!$A$1:$I$18, 8, FALSE), VLOOKUP($A8, '2023_data'!$A$1:$I$18, 8, FALSE)))</f>
        <v>1.1537036927915032</v>
      </c>
      <c r="D8">
        <f>IF($B$1=2021, VLOOKUP($A8, '2021_data'!$A$1:$I$18, 9, FALSE), IF($B$1=2022, VLOOKUP($A8, '2022_data'!$A$1:$I$18, 9, FALSE), VLOOKUP($A8, '2023_data'!$A$1:$I$18, 9, FALSE)))</f>
        <v>-0.61839510011325294</v>
      </c>
    </row>
    <row r="9" spans="1:4" x14ac:dyDescent="0.2">
      <c r="A9" t="s">
        <v>11</v>
      </c>
      <c r="B9">
        <f>IF($B$1=2021, VLOOKUP($A9, '2021_data'!$A$1:$I$18, 7, FALSE), IF($B$1=2022, VLOOKUP($A9, '2022_data'!$A$1:$I$18, 7, FALSE), VLOOKUP($A9, '2023_data'!$A$1:$I$18, 7, FALSE)))</f>
        <v>-0.38762961577971566</v>
      </c>
      <c r="C9">
        <f>IF($B$1=2021, VLOOKUP($A9, '2021_data'!$A$1:$I$18, 8, FALSE), IF($B$1=2022, VLOOKUP($A9, '2022_data'!$A$1:$I$18, 8, FALSE), VLOOKUP($A9, '2023_data'!$A$1:$I$18, 8, FALSE)))</f>
        <v>1.1357847971824322</v>
      </c>
      <c r="D9">
        <f>IF($B$1=2021, VLOOKUP($A9, '2021_data'!$A$1:$I$18, 9, FALSE), IF($B$1=2022, VLOOKUP($A9, '2022_data'!$A$1:$I$18, 9, FALSE), VLOOKUP($A9, '2023_data'!$A$1:$I$18, 9, FALSE)))</f>
        <v>-0.74815518140271697</v>
      </c>
    </row>
    <row r="10" spans="1:4" x14ac:dyDescent="0.2">
      <c r="A10" t="s">
        <v>10</v>
      </c>
      <c r="B10">
        <f>IF($B$1=2021, VLOOKUP($A10, '2021_data'!$A$1:$I$18, 7, FALSE), IF($B$1=2022, VLOOKUP($A10, '2022_data'!$A$1:$I$18, 7, FALSE), VLOOKUP($A10, '2023_data'!$A$1:$I$18, 7, FALSE)))</f>
        <v>-0.25568464911796757</v>
      </c>
      <c r="C10">
        <f>IF($B$1=2021, VLOOKUP($A10, '2021_data'!$A$1:$I$18, 8, FALSE), IF($B$1=2022, VLOOKUP($A10, '2022_data'!$A$1:$I$18, 8, FALSE), VLOOKUP($A10, '2023_data'!$A$1:$I$18, 8, FALSE)))</f>
        <v>1.1030187291925584</v>
      </c>
      <c r="D10">
        <f>IF($B$1=2021, VLOOKUP($A10, '2021_data'!$A$1:$I$18, 9, FALSE), IF($B$1=2022, VLOOKUP($A10, '2022_data'!$A$1:$I$18, 9, FALSE), VLOOKUP($A10, '2023_data'!$A$1:$I$18, 9, FALSE)))</f>
        <v>-0.84733408007459132</v>
      </c>
    </row>
    <row r="11" spans="1:4" x14ac:dyDescent="0.2">
      <c r="A11" t="s">
        <v>4</v>
      </c>
      <c r="B11">
        <f>IF($B$1=2021, VLOOKUP($A11, '2021_data'!$A$1:$I$18, 7, FALSE), IF($B$1=2022, VLOOKUP($A11, '2022_data'!$A$1:$I$18, 7, FALSE), VLOOKUP($A11, '2023_data'!$A$1:$I$18, 7, FALSE)))</f>
        <v>-1.0502825960014228</v>
      </c>
      <c r="C11">
        <f>IF($B$1=2021, VLOOKUP($A11, '2021_data'!$A$1:$I$18, 8, FALSE), IF($B$1=2022, VLOOKUP($A11, '2022_data'!$A$1:$I$18, 8, FALSE), VLOOKUP($A11, '2023_data'!$A$1:$I$18, 8, FALSE)))</f>
        <v>0.9406889503853495</v>
      </c>
      <c r="D11">
        <f>IF($B$1=2021, VLOOKUP($A11, '2021_data'!$A$1:$I$18, 9, FALSE), IF($B$1=2022, VLOOKUP($A11, '2022_data'!$A$1:$I$18, 9, FALSE), VLOOKUP($A11, '2023_data'!$A$1:$I$18, 9, FALSE)))</f>
        <v>0.1095936456160732</v>
      </c>
    </row>
    <row r="12" spans="1:4" x14ac:dyDescent="0.2">
      <c r="A12" t="s">
        <v>6</v>
      </c>
      <c r="B12">
        <f>IF($B$1=2021, VLOOKUP($A12, '2021_data'!$A$1:$I$18, 7, FALSE), IF($B$1=2022, VLOOKUP($A12, '2022_data'!$A$1:$I$18, 7, FALSE), VLOOKUP($A12, '2023_data'!$A$1:$I$18, 7, FALSE)))</f>
        <v>-1.0607467751768547</v>
      </c>
      <c r="C12">
        <f>IF($B$1=2021, VLOOKUP($A12, '2021_data'!$A$1:$I$18, 8, FALSE), IF($B$1=2022, VLOOKUP($A12, '2022_data'!$A$1:$I$18, 8, FALSE), VLOOKUP($A12, '2023_data'!$A$1:$I$18, 8, FALSE)))</f>
        <v>0.92548376357712159</v>
      </c>
      <c r="D12">
        <f>IF($B$1=2021, VLOOKUP($A12, '2021_data'!$A$1:$I$18, 9, FALSE), IF($B$1=2022, VLOOKUP($A12, '2022_data'!$A$1:$I$18, 9, FALSE), VLOOKUP($A12, '2023_data'!$A$1:$I$18, 9, FALSE)))</f>
        <v>0.13526301159973317</v>
      </c>
    </row>
    <row r="13" spans="1:4" x14ac:dyDescent="0.2">
      <c r="A13" t="s">
        <v>9</v>
      </c>
      <c r="B13">
        <f>IF($B$1=2021, VLOOKUP($A13, '2021_data'!$A$1:$I$18, 7, FALSE), IF($B$1=2022, VLOOKUP($A13, '2022_data'!$A$1:$I$18, 7, FALSE), VLOOKUP($A13, '2023_data'!$A$1:$I$18, 7, FALSE)))</f>
        <v>0.31272772356882883</v>
      </c>
      <c r="C13">
        <f>IF($B$1=2021, VLOOKUP($A13, '2021_data'!$A$1:$I$18, 8, FALSE), IF($B$1=2022, VLOOKUP($A13, '2022_data'!$A$1:$I$18, 8, FALSE), VLOOKUP($A13, '2023_data'!$A$1:$I$18, 8, FALSE)))</f>
        <v>0.80626328731516939</v>
      </c>
      <c r="D13">
        <f>IF($B$1=2021, VLOOKUP($A13, '2021_data'!$A$1:$I$18, 9, FALSE), IF($B$1=2022, VLOOKUP($A13, '2022_data'!$A$1:$I$18, 9, FALSE), VLOOKUP($A13, '2023_data'!$A$1:$I$18, 9, FALSE)))</f>
        <v>-1.1189910108839987</v>
      </c>
    </row>
    <row r="14" spans="1:4" x14ac:dyDescent="0.2">
      <c r="A14" t="s">
        <v>17</v>
      </c>
      <c r="B14">
        <f>IF($B$1=2021, VLOOKUP($A14, '2021_data'!$A$1:$I$18, 7, FALSE), IF($B$1=2022, VLOOKUP($A14, '2022_data'!$A$1:$I$18, 7, FALSE), VLOOKUP($A14, '2023_data'!$A$1:$I$18, 7, FALSE)))</f>
        <v>1.1461820709006985</v>
      </c>
      <c r="C14">
        <f>IF($B$1=2021, VLOOKUP($A14, '2021_data'!$A$1:$I$18, 8, FALSE), IF($B$1=2022, VLOOKUP($A14, '2022_data'!$A$1:$I$18, 8, FALSE), VLOOKUP($A14, '2023_data'!$A$1:$I$18, 8, FALSE)))</f>
        <v>-0.69433457243001895</v>
      </c>
      <c r="D14">
        <f>IF($B$1=2021, VLOOKUP($A14, '2021_data'!$A$1:$I$18, 9, FALSE), IF($B$1=2022, VLOOKUP($A14, '2022_data'!$A$1:$I$18, 9, FALSE), VLOOKUP($A14, '2023_data'!$A$1:$I$18, 9, FALSE)))</f>
        <v>-0.4518474984706804</v>
      </c>
    </row>
    <row r="15" spans="1:4" x14ac:dyDescent="0.2">
      <c r="A15" t="s">
        <v>18</v>
      </c>
      <c r="B15">
        <f>IF($B$1=2021, VLOOKUP($A15, '2021_data'!$A$1:$I$18, 7, FALSE), IF($B$1=2022, VLOOKUP($A15, '2022_data'!$A$1:$I$18, 7, FALSE), VLOOKUP($A15, '2023_data'!$A$1:$I$18, 7, FALSE)))</f>
        <v>1.1278931186007271</v>
      </c>
      <c r="C15">
        <f>IF($B$1=2021, VLOOKUP($A15, '2021_data'!$A$1:$I$18, 8, FALSE), IF($B$1=2022, VLOOKUP($A15, '2022_data'!$A$1:$I$18, 8, FALSE), VLOOKUP($A15, '2023_data'!$A$1:$I$18, 8, FALSE)))</f>
        <v>-0.77817268926551142</v>
      </c>
      <c r="D15">
        <f>IF($B$1=2021, VLOOKUP($A15, '2021_data'!$A$1:$I$18, 9, FALSE), IF($B$1=2022, VLOOKUP($A15, '2022_data'!$A$1:$I$18, 9, FALSE), VLOOKUP($A15, '2023_data'!$A$1:$I$18, 9, FALSE)))</f>
        <v>-0.34972042933521574</v>
      </c>
    </row>
    <row r="16" spans="1:4" x14ac:dyDescent="0.2">
      <c r="A16" t="s">
        <v>16</v>
      </c>
      <c r="B16">
        <f>IF($B$1=2021, VLOOKUP($A16, '2021_data'!$A$1:$I$18, 7, FALSE), IF($B$1=2022, VLOOKUP($A16, '2022_data'!$A$1:$I$18, 7, FALSE), VLOOKUP($A16, '2023_data'!$A$1:$I$18, 7, FALSE)))</f>
        <v>1.0806342671903604</v>
      </c>
      <c r="C16">
        <f>IF($B$1=2021, VLOOKUP($A16, '2021_data'!$A$1:$I$18, 8, FALSE), IF($B$1=2022, VLOOKUP($A16, '2022_data'!$A$1:$I$18, 8, FALSE), VLOOKUP($A16, '2023_data'!$A$1:$I$18, 8, FALSE)))</f>
        <v>-0.89269787289638503</v>
      </c>
      <c r="D16">
        <f>IF($B$1=2021, VLOOKUP($A16, '2021_data'!$A$1:$I$18, 9, FALSE), IF($B$1=2022, VLOOKUP($A16, '2022_data'!$A$1:$I$18, 9, FALSE), VLOOKUP($A16, '2023_data'!$A$1:$I$18, 9, FALSE)))</f>
        <v>-0.18793639429397593</v>
      </c>
    </row>
    <row r="17" spans="1:4" x14ac:dyDescent="0.2">
      <c r="A17" t="s">
        <v>14</v>
      </c>
      <c r="B17">
        <f>IF($B$1=2021, VLOOKUP($A17, '2021_data'!$A$1:$I$18, 7, FALSE), IF($B$1=2022, VLOOKUP($A17, '2022_data'!$A$1:$I$18, 7, FALSE), VLOOKUP($A17, '2023_data'!$A$1:$I$18, 7, FALSE)))</f>
        <v>1.0708234388932769</v>
      </c>
      <c r="C17">
        <f>IF($B$1=2021, VLOOKUP($A17, '2021_data'!$A$1:$I$18, 8, FALSE), IF($B$1=2022, VLOOKUP($A17, '2022_data'!$A$1:$I$18, 8, FALSE), VLOOKUP($A17, '2023_data'!$A$1:$I$18, 8, FALSE)))</f>
        <v>-0.90958129602600724</v>
      </c>
      <c r="D17">
        <f>IF($B$1=2021, VLOOKUP($A17, '2021_data'!$A$1:$I$18, 9, FALSE), IF($B$1=2022, VLOOKUP($A17, '2022_data'!$A$1:$I$18, 9, FALSE), VLOOKUP($A17, '2023_data'!$A$1:$I$18, 9, FALSE)))</f>
        <v>-0.16124214286726923</v>
      </c>
    </row>
    <row r="18" spans="1:4" x14ac:dyDescent="0.2">
      <c r="A18" t="s">
        <v>15</v>
      </c>
      <c r="B18">
        <f>IF($B$1=2021, VLOOKUP($A18, '2021_data'!$A$1:$I$18, 7, FALSE), IF($B$1=2022, VLOOKUP($A18, '2022_data'!$A$1:$I$18, 7, FALSE), VLOOKUP($A18, '2023_data'!$A$1:$I$18, 7, FALSE)))</f>
        <v>1.0182568579861719</v>
      </c>
      <c r="C18">
        <f>IF($B$1=2021, VLOOKUP($A18, '2021_data'!$A$1:$I$18, 8, FALSE), IF($B$1=2022, VLOOKUP($A18, '2022_data'!$A$1:$I$18, 8, FALSE), VLOOKUP($A18, '2023_data'!$A$1:$I$18, 8, FALSE)))</f>
        <v>-0.9806840761579757</v>
      </c>
      <c r="D18">
        <f>IF($B$1=2021, VLOOKUP($A18, '2021_data'!$A$1:$I$18, 9, FALSE), IF($B$1=2022, VLOOKUP($A18, '2022_data'!$A$1:$I$18, 9, FALSE), VLOOKUP($A18, '2023_data'!$A$1:$I$18, 9, FALSE)))</f>
        <v>-3.7572781828196761E-2</v>
      </c>
    </row>
    <row r="19" spans="1:4" x14ac:dyDescent="0.2">
      <c r="A19" t="s">
        <v>20</v>
      </c>
      <c r="B19">
        <f>IF($B$1=2021, VLOOKUP($A19, '2021_data'!$A$1:$I$18, 7, FALSE), IF($B$1=2022, VLOOKUP($A19, '2022_data'!$A$1:$I$18, 7, FALSE), VLOOKUP($A19, '2023_data'!$A$1:$I$18, 7, FALSE)))</f>
        <v>0.83735339754140037</v>
      </c>
      <c r="C19">
        <f>IF($B$1=2021, VLOOKUP($A19, '2021_data'!$A$1:$I$18, 8, FALSE), IF($B$1=2022, VLOOKUP($A19, '2022_data'!$A$1:$I$18, 8, FALSE), VLOOKUP($A19, '2023_data'!$A$1:$I$18, 8, FALSE)))</f>
        <v>-1.1072472948023675</v>
      </c>
      <c r="D19">
        <f>IF($B$1=2021, VLOOKUP($A19, '2021_data'!$A$1:$I$18, 9, FALSE), IF($B$1=2022, VLOOKUP($A19, '2022_data'!$A$1:$I$18, 9, FALSE), VLOOKUP($A19, '2023_data'!$A$1:$I$18, 9, FALSE)))</f>
        <v>0.26989389726096757</v>
      </c>
    </row>
    <row r="20" spans="1:4" x14ac:dyDescent="0.2">
      <c r="A20" t="s">
        <v>12</v>
      </c>
      <c r="B20">
        <f>IF($B$1=2021, VLOOKUP($A20, '2021_data'!$A$1:$I$18, 7, FALSE), IF($B$1=2022, VLOOKUP($A20, '2022_data'!$A$1:$I$18, 7, FALSE), VLOOKUP($A20, '2023_data'!$A$1:$I$18, 7, FALSE)))</f>
        <v>0.60028422550149318</v>
      </c>
      <c r="C20">
        <f>IF($B$1=2021, VLOOKUP($A20, '2021_data'!$A$1:$I$18, 8, FALSE), IF($B$1=2022, VLOOKUP($A20, '2022_data'!$A$1:$I$18, 8, FALSE), VLOOKUP($A20, '2023_data'!$A$1:$I$18, 8, FALSE)))</f>
        <v>-1.1543927413490254</v>
      </c>
      <c r="D20">
        <f>IF($B$1=2021, VLOOKUP($A20, '2021_data'!$A$1:$I$18, 9, FALSE), IF($B$1=2022, VLOOKUP($A20, '2022_data'!$A$1:$I$18, 9, FALSE), VLOOKUP($A20, '2023_data'!$A$1:$I$18, 9, FALSE)))</f>
        <v>0.55410851584753218</v>
      </c>
    </row>
    <row r="23" spans="1:4" x14ac:dyDescent="0.2">
      <c r="A23" t="s">
        <v>19</v>
      </c>
    </row>
  </sheetData>
  <conditionalFormatting sqref="B4:B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3D13C4-9B27-D549-AAEF-701FECED5D0C}">
          <x14:formula1>
            <xm:f>staging!$A$1:$A$3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CAF3-C22D-B646-BF55-24ED5CD2A820}">
  <dimension ref="A1:J22"/>
  <sheetViews>
    <sheetView workbookViewId="0">
      <selection activeCell="A2" sqref="A2:A22"/>
    </sheetView>
  </sheetViews>
  <sheetFormatPr baseColWidth="10" defaultRowHeight="16" x14ac:dyDescent="0.2"/>
  <cols>
    <col min="1" max="1" width="20.6640625" bestFit="1" customWidth="1"/>
  </cols>
  <sheetData>
    <row r="1" spans="1:10" x14ac:dyDescent="0.2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">
      <c r="A2" t="s">
        <v>3</v>
      </c>
      <c r="B2">
        <v>2021</v>
      </c>
      <c r="C2">
        <v>2022</v>
      </c>
      <c r="D2">
        <v>2023</v>
      </c>
      <c r="E2">
        <v>2021</v>
      </c>
      <c r="F2">
        <v>2022</v>
      </c>
      <c r="G2">
        <v>2023</v>
      </c>
      <c r="H2">
        <v>2021</v>
      </c>
      <c r="I2">
        <v>2022</v>
      </c>
      <c r="J2">
        <v>2023</v>
      </c>
    </row>
    <row r="3" spans="1:10" x14ac:dyDescent="0.2">
      <c r="A3" t="s">
        <v>4</v>
      </c>
      <c r="B3">
        <v>638</v>
      </c>
      <c r="C3">
        <v>7984</v>
      </c>
      <c r="D3">
        <v>3664</v>
      </c>
      <c r="E3">
        <v>2146</v>
      </c>
      <c r="F3">
        <v>44234</v>
      </c>
      <c r="G3">
        <v>25440</v>
      </c>
      <c r="H3">
        <v>1304</v>
      </c>
      <c r="I3">
        <v>33167</v>
      </c>
      <c r="J3">
        <v>16350</v>
      </c>
    </row>
    <row r="4" spans="1:10" x14ac:dyDescent="0.2">
      <c r="A4" t="s">
        <v>5</v>
      </c>
      <c r="B4">
        <v>0</v>
      </c>
      <c r="C4">
        <v>21</v>
      </c>
      <c r="D4">
        <v>110</v>
      </c>
      <c r="E4">
        <v>8</v>
      </c>
      <c r="F4">
        <v>418</v>
      </c>
      <c r="G4">
        <v>2868</v>
      </c>
      <c r="H4">
        <v>0</v>
      </c>
      <c r="I4">
        <v>26</v>
      </c>
      <c r="J4">
        <v>171</v>
      </c>
    </row>
    <row r="5" spans="1:10" x14ac:dyDescent="0.2">
      <c r="A5" t="s">
        <v>8</v>
      </c>
      <c r="B5">
        <v>51</v>
      </c>
      <c r="C5">
        <v>1247</v>
      </c>
      <c r="D5">
        <v>1468</v>
      </c>
      <c r="E5">
        <v>154</v>
      </c>
      <c r="F5">
        <v>2623</v>
      </c>
      <c r="G5">
        <v>4192</v>
      </c>
      <c r="H5">
        <v>33</v>
      </c>
      <c r="I5">
        <v>1860</v>
      </c>
      <c r="J5">
        <v>1334</v>
      </c>
    </row>
    <row r="6" spans="1:10" x14ac:dyDescent="0.2">
      <c r="A6" t="s">
        <v>6</v>
      </c>
      <c r="B6">
        <v>695</v>
      </c>
      <c r="C6">
        <v>11985</v>
      </c>
      <c r="D6">
        <v>11820</v>
      </c>
      <c r="E6">
        <v>902</v>
      </c>
      <c r="F6">
        <v>15445</v>
      </c>
      <c r="G6">
        <v>13773</v>
      </c>
      <c r="H6">
        <v>515</v>
      </c>
      <c r="I6">
        <v>18224</v>
      </c>
      <c r="J6">
        <v>12996</v>
      </c>
    </row>
    <row r="7" spans="1:10" x14ac:dyDescent="0.2">
      <c r="A7" t="s">
        <v>7</v>
      </c>
      <c r="B7">
        <v>3.8</v>
      </c>
      <c r="C7">
        <v>467</v>
      </c>
      <c r="D7">
        <v>1181</v>
      </c>
      <c r="E7">
        <v>183.1</v>
      </c>
      <c r="F7">
        <v>5248</v>
      </c>
      <c r="G7">
        <v>8100</v>
      </c>
      <c r="H7">
        <v>3.1</v>
      </c>
      <c r="I7">
        <v>1709</v>
      </c>
      <c r="J7">
        <v>1266</v>
      </c>
    </row>
    <row r="8" spans="1:10" x14ac:dyDescent="0.2">
      <c r="A8" t="s">
        <v>9</v>
      </c>
      <c r="B8">
        <v>331</v>
      </c>
      <c r="C8">
        <v>8556</v>
      </c>
      <c r="D8">
        <v>6502</v>
      </c>
      <c r="E8">
        <v>168</v>
      </c>
      <c r="F8">
        <v>5698</v>
      </c>
      <c r="G8">
        <v>7350</v>
      </c>
      <c r="H8">
        <v>254</v>
      </c>
      <c r="I8">
        <v>7587</v>
      </c>
      <c r="J8">
        <v>4042</v>
      </c>
    </row>
    <row r="9" spans="1:10" x14ac:dyDescent="0.2">
      <c r="A9" t="s">
        <v>10</v>
      </c>
      <c r="B9">
        <v>127</v>
      </c>
      <c r="C9">
        <v>5688</v>
      </c>
      <c r="D9">
        <v>2548</v>
      </c>
      <c r="E9">
        <v>387</v>
      </c>
      <c r="F9">
        <v>8300</v>
      </c>
      <c r="G9">
        <v>4043</v>
      </c>
      <c r="H9">
        <v>75</v>
      </c>
      <c r="I9">
        <v>5076</v>
      </c>
      <c r="J9">
        <v>1897</v>
      </c>
    </row>
    <row r="10" spans="1:10" x14ac:dyDescent="0.2">
      <c r="A10" t="s">
        <v>21</v>
      </c>
      <c r="B10">
        <v>6.6</v>
      </c>
      <c r="C10">
        <v>3474</v>
      </c>
      <c r="D10">
        <v>466</v>
      </c>
      <c r="E10">
        <v>24.5</v>
      </c>
      <c r="F10">
        <v>1387</v>
      </c>
      <c r="G10">
        <v>3359</v>
      </c>
      <c r="H10">
        <v>10.8</v>
      </c>
      <c r="I10">
        <v>3041</v>
      </c>
      <c r="J10">
        <v>378</v>
      </c>
    </row>
    <row r="11" spans="1:10" x14ac:dyDescent="0.2">
      <c r="A11" t="s">
        <v>11</v>
      </c>
      <c r="B11">
        <v>278</v>
      </c>
      <c r="C11">
        <v>12006</v>
      </c>
      <c r="D11">
        <v>7796</v>
      </c>
      <c r="E11">
        <v>527</v>
      </c>
      <c r="F11">
        <v>16636</v>
      </c>
      <c r="G11">
        <v>13885</v>
      </c>
      <c r="H11">
        <v>145</v>
      </c>
      <c r="I11">
        <v>10934</v>
      </c>
      <c r="J11">
        <v>6355</v>
      </c>
    </row>
    <row r="12" spans="1:10" x14ac:dyDescent="0.2">
      <c r="A12" t="s">
        <v>20</v>
      </c>
      <c r="B12">
        <v>165</v>
      </c>
      <c r="C12">
        <v>6782</v>
      </c>
      <c r="D12">
        <v>3093</v>
      </c>
      <c r="E12">
        <v>74</v>
      </c>
      <c r="F12">
        <v>4282</v>
      </c>
      <c r="G12">
        <v>1383</v>
      </c>
      <c r="H12">
        <v>75</v>
      </c>
      <c r="I12">
        <v>4805</v>
      </c>
      <c r="J12">
        <v>2594</v>
      </c>
    </row>
    <row r="13" spans="1:10" x14ac:dyDescent="0.2">
      <c r="A13" t="s">
        <v>12</v>
      </c>
      <c r="B13">
        <v>5.9</v>
      </c>
      <c r="C13">
        <v>2247</v>
      </c>
      <c r="D13">
        <v>4286</v>
      </c>
      <c r="E13">
        <v>55.1</v>
      </c>
      <c r="F13">
        <v>3302</v>
      </c>
      <c r="G13">
        <v>3830</v>
      </c>
      <c r="H13">
        <v>13.1</v>
      </c>
      <c r="I13">
        <v>2911</v>
      </c>
      <c r="J13">
        <v>4274</v>
      </c>
    </row>
    <row r="14" spans="1:10" x14ac:dyDescent="0.2">
      <c r="A14" t="s">
        <v>13</v>
      </c>
      <c r="B14">
        <v>0</v>
      </c>
      <c r="C14">
        <v>0</v>
      </c>
      <c r="D14">
        <v>9.8000000000000007</v>
      </c>
      <c r="E14">
        <v>0</v>
      </c>
      <c r="F14">
        <v>0</v>
      </c>
      <c r="G14">
        <v>580.4</v>
      </c>
      <c r="H14">
        <v>0</v>
      </c>
      <c r="I14">
        <v>0</v>
      </c>
      <c r="J14">
        <v>12.8</v>
      </c>
    </row>
    <row r="15" spans="1:10" x14ac:dyDescent="0.2">
      <c r="A15" t="s">
        <v>14</v>
      </c>
      <c r="B15">
        <v>184</v>
      </c>
      <c r="C15">
        <v>11067</v>
      </c>
      <c r="D15">
        <v>8578</v>
      </c>
      <c r="E15">
        <v>190</v>
      </c>
      <c r="F15">
        <v>9465</v>
      </c>
      <c r="G15">
        <v>5270</v>
      </c>
      <c r="H15">
        <v>50</v>
      </c>
      <c r="I15">
        <v>10479</v>
      </c>
      <c r="J15">
        <v>6520</v>
      </c>
    </row>
    <row r="16" spans="1:10" x14ac:dyDescent="0.2">
      <c r="A16" t="s">
        <v>15</v>
      </c>
      <c r="B16">
        <v>2030</v>
      </c>
      <c r="C16">
        <v>48759</v>
      </c>
      <c r="D16">
        <v>17630</v>
      </c>
      <c r="E16">
        <v>1789</v>
      </c>
      <c r="F16">
        <v>40951</v>
      </c>
      <c r="G16">
        <v>9898</v>
      </c>
      <c r="H16">
        <v>1318</v>
      </c>
      <c r="I16">
        <v>44103</v>
      </c>
      <c r="J16">
        <v>13546</v>
      </c>
    </row>
    <row r="17" spans="1:10" x14ac:dyDescent="0.2">
      <c r="A17" t="s">
        <v>16</v>
      </c>
      <c r="B17">
        <v>1067</v>
      </c>
      <c r="C17">
        <v>27903</v>
      </c>
      <c r="D17">
        <v>7450</v>
      </c>
      <c r="E17">
        <v>670</v>
      </c>
      <c r="F17">
        <v>18572</v>
      </c>
      <c r="G17">
        <v>4146</v>
      </c>
      <c r="H17">
        <v>570</v>
      </c>
      <c r="I17">
        <v>20641</v>
      </c>
      <c r="J17">
        <v>5326</v>
      </c>
    </row>
    <row r="18" spans="1:10" x14ac:dyDescent="0.2">
      <c r="A18" t="s">
        <v>17</v>
      </c>
      <c r="B18">
        <v>252</v>
      </c>
      <c r="C18">
        <v>13241</v>
      </c>
      <c r="D18">
        <v>5817</v>
      </c>
      <c r="E18">
        <v>320</v>
      </c>
      <c r="F18">
        <v>8481</v>
      </c>
      <c r="G18">
        <v>3965</v>
      </c>
      <c r="H18">
        <v>154</v>
      </c>
      <c r="I18">
        <v>11508</v>
      </c>
      <c r="J18">
        <v>4209</v>
      </c>
    </row>
    <row r="19" spans="1:10" x14ac:dyDescent="0.2">
      <c r="A19" t="s">
        <v>18</v>
      </c>
      <c r="B19">
        <v>622</v>
      </c>
      <c r="C19">
        <v>58820</v>
      </c>
      <c r="D19">
        <v>28083</v>
      </c>
      <c r="E19">
        <v>797</v>
      </c>
      <c r="F19">
        <v>42456</v>
      </c>
      <c r="G19">
        <v>18496</v>
      </c>
      <c r="H19">
        <v>533</v>
      </c>
      <c r="I19">
        <v>49861</v>
      </c>
      <c r="J19">
        <v>20651</v>
      </c>
    </row>
    <row r="22" spans="1:10" x14ac:dyDescent="0.2">
      <c r="A22" t="s">
        <v>19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2588-17C9-DA45-B8F3-16C29F504C2D}">
  <dimension ref="A1:I21"/>
  <sheetViews>
    <sheetView workbookViewId="0">
      <selection activeCell="G3" sqref="G3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 t="s">
        <v>4</v>
      </c>
      <c r="B2">
        <v>638</v>
      </c>
      <c r="C2">
        <v>2146</v>
      </c>
      <c r="D2">
        <v>1304</v>
      </c>
      <c r="E2">
        <f>AVERAGE(B2:D2)</f>
        <v>1362.6666666666667</v>
      </c>
      <c r="F2">
        <f>STDEV(B2:D2)</f>
        <v>755.70982085277512</v>
      </c>
      <c r="G2">
        <f>(B2-$E2)/$F2</f>
        <v>-0.95892185951602693</v>
      </c>
      <c r="H2">
        <f t="shared" ref="H2:I2" si="0">(C2-$E2)/$F2</f>
        <v>1.0365530680141044</v>
      </c>
      <c r="I2">
        <f t="shared" si="0"/>
        <v>-7.7631208498077711E-2</v>
      </c>
    </row>
    <row r="3" spans="1:9" x14ac:dyDescent="0.2">
      <c r="A3" t="s">
        <v>5</v>
      </c>
      <c r="B3">
        <v>0</v>
      </c>
      <c r="C3">
        <v>8</v>
      </c>
      <c r="D3">
        <v>0</v>
      </c>
      <c r="E3">
        <f t="shared" ref="E3:E18" si="1">AVERAGE(B3:D3)</f>
        <v>2.6666666666666665</v>
      </c>
      <c r="F3">
        <f t="shared" ref="F3:F18" si="2">STDEV(B3:D3)</f>
        <v>4.6188021535170067</v>
      </c>
      <c r="G3">
        <f t="shared" ref="G3:G18" si="3">(B3-$E3)/$F3</f>
        <v>-0.57735026918962562</v>
      </c>
      <c r="H3">
        <f t="shared" ref="H3:H18" si="4">(C3-$E3)/$F3</f>
        <v>1.1547005383792515</v>
      </c>
      <c r="I3">
        <f t="shared" ref="I3:I18" si="5">(D3-$E3)/$F3</f>
        <v>-0.57735026918962562</v>
      </c>
    </row>
    <row r="4" spans="1:9" x14ac:dyDescent="0.2">
      <c r="A4" t="s">
        <v>8</v>
      </c>
      <c r="B4">
        <v>51</v>
      </c>
      <c r="C4">
        <v>154</v>
      </c>
      <c r="D4">
        <v>33</v>
      </c>
      <c r="E4">
        <f t="shared" si="1"/>
        <v>79.333333333333329</v>
      </c>
      <c r="F4">
        <f t="shared" si="2"/>
        <v>65.286547874223942</v>
      </c>
      <c r="G4">
        <f t="shared" si="3"/>
        <v>-0.43398424722835943</v>
      </c>
      <c r="H4">
        <f t="shared" si="4"/>
        <v>1.1436761338723829</v>
      </c>
      <c r="I4">
        <f t="shared" si="5"/>
        <v>-0.70969188664402316</v>
      </c>
    </row>
    <row r="5" spans="1:9" x14ac:dyDescent="0.2">
      <c r="A5" t="s">
        <v>6</v>
      </c>
      <c r="B5">
        <v>695</v>
      </c>
      <c r="C5">
        <v>902</v>
      </c>
      <c r="D5">
        <v>515</v>
      </c>
      <c r="E5">
        <f t="shared" si="1"/>
        <v>704</v>
      </c>
      <c r="F5">
        <f t="shared" si="2"/>
        <v>193.65691312215012</v>
      </c>
      <c r="G5">
        <f t="shared" si="3"/>
        <v>-4.647394123401731E-2</v>
      </c>
      <c r="H5">
        <f t="shared" si="4"/>
        <v>1.0224267071483808</v>
      </c>
      <c r="I5">
        <f t="shared" si="5"/>
        <v>-0.97595276591436353</v>
      </c>
    </row>
    <row r="6" spans="1:9" x14ac:dyDescent="0.2">
      <c r="A6" t="s">
        <v>7</v>
      </c>
      <c r="B6">
        <v>3.8</v>
      </c>
      <c r="C6">
        <v>183.1</v>
      </c>
      <c r="D6">
        <v>3.1</v>
      </c>
      <c r="E6">
        <f t="shared" si="1"/>
        <v>63.333333333333336</v>
      </c>
      <c r="F6">
        <f t="shared" si="2"/>
        <v>103.72156638488127</v>
      </c>
      <c r="G6">
        <f t="shared" si="3"/>
        <v>-0.57397256335699798</v>
      </c>
      <c r="H6">
        <f t="shared" si="4"/>
        <v>1.1546939642450691</v>
      </c>
      <c r="I6">
        <f t="shared" si="5"/>
        <v>-0.58072140088807123</v>
      </c>
    </row>
    <row r="7" spans="1:9" x14ac:dyDescent="0.2">
      <c r="A7" t="s">
        <v>9</v>
      </c>
      <c r="B7">
        <v>331</v>
      </c>
      <c r="C7">
        <v>168</v>
      </c>
      <c r="D7">
        <v>254</v>
      </c>
      <c r="E7">
        <f t="shared" si="1"/>
        <v>251</v>
      </c>
      <c r="F7">
        <f t="shared" si="2"/>
        <v>81.541400527584756</v>
      </c>
      <c r="G7">
        <f t="shared" si="3"/>
        <v>0.98109671261945874</v>
      </c>
      <c r="H7">
        <f t="shared" si="4"/>
        <v>-1.0178878393426884</v>
      </c>
      <c r="I7">
        <f t="shared" si="5"/>
        <v>3.6791126723229699E-2</v>
      </c>
    </row>
    <row r="8" spans="1:9" x14ac:dyDescent="0.2">
      <c r="A8" t="s">
        <v>10</v>
      </c>
      <c r="B8">
        <v>127</v>
      </c>
      <c r="C8">
        <v>387</v>
      </c>
      <c r="D8">
        <v>75</v>
      </c>
      <c r="E8">
        <f t="shared" si="1"/>
        <v>196.33333333333334</v>
      </c>
      <c r="F8">
        <f t="shared" si="2"/>
        <v>167.15661319054456</v>
      </c>
      <c r="G8">
        <f t="shared" si="3"/>
        <v>-0.41478067789217016</v>
      </c>
      <c r="H8">
        <f t="shared" si="4"/>
        <v>1.1406468642034677</v>
      </c>
      <c r="I8">
        <f t="shared" si="5"/>
        <v>-0.72586618631129773</v>
      </c>
    </row>
    <row r="9" spans="1:9" x14ac:dyDescent="0.2">
      <c r="A9" t="s">
        <v>21</v>
      </c>
      <c r="B9">
        <v>6.6</v>
      </c>
      <c r="C9">
        <v>24.5</v>
      </c>
      <c r="D9">
        <v>10.8</v>
      </c>
      <c r="E9">
        <f t="shared" si="1"/>
        <v>13.966666666666669</v>
      </c>
      <c r="F9">
        <f t="shared" si="2"/>
        <v>9.3607335894860952</v>
      </c>
      <c r="G9">
        <f t="shared" si="3"/>
        <v>-0.78697535788657125</v>
      </c>
      <c r="H9">
        <f t="shared" si="4"/>
        <v>1.1252679325436941</v>
      </c>
      <c r="I9">
        <f t="shared" si="5"/>
        <v>-0.33829257465712342</v>
      </c>
    </row>
    <row r="10" spans="1:9" x14ac:dyDescent="0.2">
      <c r="A10" t="s">
        <v>11</v>
      </c>
      <c r="B10">
        <v>278</v>
      </c>
      <c r="C10">
        <v>527</v>
      </c>
      <c r="D10">
        <v>145</v>
      </c>
      <c r="E10">
        <f t="shared" si="1"/>
        <v>316.66666666666669</v>
      </c>
      <c r="F10">
        <f t="shared" si="2"/>
        <v>193.91321082724957</v>
      </c>
      <c r="G10">
        <f t="shared" si="3"/>
        <v>-0.1994019205896882</v>
      </c>
      <c r="H10">
        <f t="shared" si="4"/>
        <v>1.0846776887249412</v>
      </c>
      <c r="I10">
        <f t="shared" si="5"/>
        <v>-0.88527576813525333</v>
      </c>
    </row>
    <row r="11" spans="1:9" x14ac:dyDescent="0.2">
      <c r="A11" t="s">
        <v>20</v>
      </c>
      <c r="B11">
        <v>165</v>
      </c>
      <c r="C11">
        <v>74</v>
      </c>
      <c r="D11">
        <v>75</v>
      </c>
      <c r="E11">
        <f t="shared" si="1"/>
        <v>104.66666666666667</v>
      </c>
      <c r="F11">
        <f t="shared" si="2"/>
        <v>52.252591642265287</v>
      </c>
      <c r="G11">
        <f t="shared" si="3"/>
        <v>1.1546476727200612</v>
      </c>
      <c r="H11">
        <f t="shared" si="4"/>
        <v>-0.58689273972511402</v>
      </c>
      <c r="I11">
        <f t="shared" si="5"/>
        <v>-0.56775493299494728</v>
      </c>
    </row>
    <row r="12" spans="1:9" x14ac:dyDescent="0.2">
      <c r="A12" t="s">
        <v>12</v>
      </c>
      <c r="B12">
        <v>5.9</v>
      </c>
      <c r="C12">
        <v>55.1</v>
      </c>
      <c r="D12">
        <v>13.1</v>
      </c>
      <c r="E12">
        <f t="shared" si="1"/>
        <v>24.7</v>
      </c>
      <c r="F12">
        <f t="shared" si="2"/>
        <v>26.572165888387801</v>
      </c>
      <c r="G12">
        <f t="shared" si="3"/>
        <v>-0.7075072494642114</v>
      </c>
      <c r="H12">
        <f t="shared" si="4"/>
        <v>1.1440542757293635</v>
      </c>
      <c r="I12">
        <f t="shared" si="5"/>
        <v>-0.43654702626515179</v>
      </c>
    </row>
    <row r="13" spans="1:9" x14ac:dyDescent="0.2">
      <c r="A13" t="s">
        <v>13</v>
      </c>
      <c r="B13">
        <v>0</v>
      </c>
      <c r="C13">
        <v>0</v>
      </c>
      <c r="D13">
        <v>0</v>
      </c>
      <c r="E13">
        <f t="shared" si="1"/>
        <v>0</v>
      </c>
      <c r="F13">
        <f t="shared" si="2"/>
        <v>0</v>
      </c>
      <c r="G13" t="e">
        <f t="shared" si="3"/>
        <v>#DIV/0!</v>
      </c>
      <c r="H13" t="e">
        <f t="shared" si="4"/>
        <v>#DIV/0!</v>
      </c>
      <c r="I13" t="e">
        <f t="shared" si="5"/>
        <v>#DIV/0!</v>
      </c>
    </row>
    <row r="14" spans="1:9" x14ac:dyDescent="0.2">
      <c r="A14" t="s">
        <v>14</v>
      </c>
      <c r="B14">
        <v>184</v>
      </c>
      <c r="C14">
        <v>190</v>
      </c>
      <c r="D14">
        <v>50</v>
      </c>
      <c r="E14">
        <f t="shared" si="1"/>
        <v>141.33333333333334</v>
      </c>
      <c r="F14">
        <f t="shared" si="2"/>
        <v>79.153858613041294</v>
      </c>
      <c r="G14">
        <f t="shared" si="3"/>
        <v>0.53903457663701249</v>
      </c>
      <c r="H14">
        <f t="shared" si="4"/>
        <v>0.61483631397659233</v>
      </c>
      <c r="I14">
        <f t="shared" si="5"/>
        <v>-1.1538708906136053</v>
      </c>
    </row>
    <row r="15" spans="1:9" x14ac:dyDescent="0.2">
      <c r="A15" t="s">
        <v>15</v>
      </c>
      <c r="B15">
        <v>2030</v>
      </c>
      <c r="C15">
        <v>1789</v>
      </c>
      <c r="D15">
        <v>1318</v>
      </c>
      <c r="E15">
        <f t="shared" si="1"/>
        <v>1712.3333333333333</v>
      </c>
      <c r="F15">
        <f t="shared" si="2"/>
        <v>362.1385554360831</v>
      </c>
      <c r="G15">
        <f t="shared" si="3"/>
        <v>0.87719648156252295</v>
      </c>
      <c r="H15">
        <f t="shared" si="4"/>
        <v>0.2117053418251631</v>
      </c>
      <c r="I15">
        <f t="shared" si="5"/>
        <v>-1.0889018233876853</v>
      </c>
    </row>
    <row r="16" spans="1:9" x14ac:dyDescent="0.2">
      <c r="A16" t="s">
        <v>16</v>
      </c>
      <c r="B16">
        <v>1067</v>
      </c>
      <c r="C16">
        <v>670</v>
      </c>
      <c r="D16">
        <v>570</v>
      </c>
      <c r="E16">
        <f t="shared" si="1"/>
        <v>769</v>
      </c>
      <c r="F16">
        <f t="shared" si="2"/>
        <v>262.87449476889157</v>
      </c>
      <c r="G16">
        <f t="shared" si="3"/>
        <v>1.1336208187941144</v>
      </c>
      <c r="H16">
        <f t="shared" si="4"/>
        <v>-0.3766055740289172</v>
      </c>
      <c r="I16">
        <f t="shared" si="5"/>
        <v>-0.75701524476519721</v>
      </c>
    </row>
    <row r="17" spans="1:9" x14ac:dyDescent="0.2">
      <c r="A17" t="s">
        <v>17</v>
      </c>
      <c r="B17">
        <v>252</v>
      </c>
      <c r="C17">
        <v>320</v>
      </c>
      <c r="D17">
        <v>154</v>
      </c>
      <c r="E17">
        <f t="shared" si="1"/>
        <v>242</v>
      </c>
      <c r="F17">
        <f t="shared" si="2"/>
        <v>83.450584180100265</v>
      </c>
      <c r="G17">
        <f t="shared" si="3"/>
        <v>0.11983139600818532</v>
      </c>
      <c r="H17">
        <f t="shared" si="4"/>
        <v>0.93468488886384549</v>
      </c>
      <c r="I17">
        <f t="shared" si="5"/>
        <v>-1.0545162848720309</v>
      </c>
    </row>
    <row r="18" spans="1:9" x14ac:dyDescent="0.2">
      <c r="A18" t="s">
        <v>18</v>
      </c>
      <c r="B18">
        <v>622</v>
      </c>
      <c r="C18">
        <v>797</v>
      </c>
      <c r="D18">
        <v>533</v>
      </c>
      <c r="E18">
        <f t="shared" si="1"/>
        <v>650.66666666666663</v>
      </c>
      <c r="F18">
        <f t="shared" si="2"/>
        <v>134.31430799930948</v>
      </c>
      <c r="G18">
        <f t="shared" si="3"/>
        <v>-0.21342973130467982</v>
      </c>
      <c r="H18">
        <f t="shared" si="4"/>
        <v>1.0894843260785416</v>
      </c>
      <c r="I18">
        <f t="shared" si="5"/>
        <v>-0.87605459477386105</v>
      </c>
    </row>
    <row r="21" spans="1:9" x14ac:dyDescent="0.2">
      <c r="A2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F7E3-89F7-9A48-B147-D0A68CCAFC59}">
  <dimension ref="A1:I21"/>
  <sheetViews>
    <sheetView workbookViewId="0">
      <selection activeCell="G2" sqref="G2:I18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 t="s">
        <v>4</v>
      </c>
      <c r="B2" s="1">
        <v>7984</v>
      </c>
      <c r="C2">
        <v>44234</v>
      </c>
      <c r="D2">
        <v>33167</v>
      </c>
      <c r="E2">
        <f>AVERAGE(B2:D2)</f>
        <v>28461.666666666668</v>
      </c>
      <c r="F2">
        <f>STDEV(B2:D2)</f>
        <v>18577.425718687002</v>
      </c>
      <c r="G2">
        <f>(B2-$E2)/$F2</f>
        <v>-1.1022876353674889</v>
      </c>
      <c r="H2">
        <f t="shared" ref="H2:I2" si="0">(C2-$E2)/$F2</f>
        <v>0.84900532356686897</v>
      </c>
      <c r="I2">
        <f t="shared" si="0"/>
        <v>0.25328231180061966</v>
      </c>
    </row>
    <row r="3" spans="1:9" x14ac:dyDescent="0.2">
      <c r="A3" t="s">
        <v>5</v>
      </c>
      <c r="B3" s="1">
        <v>21</v>
      </c>
      <c r="C3">
        <v>418</v>
      </c>
      <c r="D3">
        <v>26</v>
      </c>
      <c r="E3">
        <f t="shared" ref="E3:E18" si="1">AVERAGE(B3:D3)</f>
        <v>155</v>
      </c>
      <c r="F3">
        <f t="shared" ref="F3:F18" si="2">STDEV(B3:D3)</f>
        <v>227.778401083158</v>
      </c>
      <c r="G3">
        <f t="shared" ref="G3:G18" si="3">(B3-$E3)/$F3</f>
        <v>-0.58829107309028339</v>
      </c>
      <c r="H3">
        <f t="shared" ref="H3:H18" si="4">(C3-$E3)/$F3</f>
        <v>1.1546309867368996</v>
      </c>
      <c r="I3">
        <f t="shared" ref="I3:I18" si="5">(D3-$E3)/$F3</f>
        <v>-0.56633991364661618</v>
      </c>
    </row>
    <row r="4" spans="1:9" x14ac:dyDescent="0.2">
      <c r="A4" t="s">
        <v>8</v>
      </c>
      <c r="B4" s="1">
        <v>1247</v>
      </c>
      <c r="C4">
        <v>2623</v>
      </c>
      <c r="D4">
        <v>1860</v>
      </c>
      <c r="E4">
        <f t="shared" si="1"/>
        <v>1910</v>
      </c>
      <c r="F4">
        <f t="shared" si="2"/>
        <v>689.36129859457583</v>
      </c>
      <c r="G4">
        <f t="shared" si="3"/>
        <v>-0.96175982224659329</v>
      </c>
      <c r="H4">
        <f t="shared" si="4"/>
        <v>1.0342907289016909</v>
      </c>
      <c r="I4">
        <f t="shared" si="5"/>
        <v>-7.2530906655097538E-2</v>
      </c>
    </row>
    <row r="5" spans="1:9" x14ac:dyDescent="0.2">
      <c r="A5" t="s">
        <v>6</v>
      </c>
      <c r="B5" s="1">
        <v>11985</v>
      </c>
      <c r="C5">
        <v>15445</v>
      </c>
      <c r="D5">
        <v>18224</v>
      </c>
      <c r="E5">
        <f t="shared" si="1"/>
        <v>15218</v>
      </c>
      <c r="F5">
        <f t="shared" si="2"/>
        <v>3125.6882442111851</v>
      </c>
      <c r="G5">
        <f t="shared" si="3"/>
        <v>-1.03433220059216</v>
      </c>
      <c r="H5">
        <f t="shared" si="4"/>
        <v>7.2624005423575722E-2</v>
      </c>
      <c r="I5">
        <f t="shared" si="5"/>
        <v>0.9617081951685843</v>
      </c>
    </row>
    <row r="6" spans="1:9" x14ac:dyDescent="0.2">
      <c r="A6" t="s">
        <v>7</v>
      </c>
      <c r="B6" s="1">
        <v>467</v>
      </c>
      <c r="C6">
        <v>5248</v>
      </c>
      <c r="D6">
        <v>1709</v>
      </c>
      <c r="E6">
        <f t="shared" si="1"/>
        <v>2474.6666666666665</v>
      </c>
      <c r="F6">
        <f t="shared" si="2"/>
        <v>2480.7608375926393</v>
      </c>
      <c r="G6">
        <f t="shared" si="3"/>
        <v>-0.80929472774769007</v>
      </c>
      <c r="H6">
        <f t="shared" si="4"/>
        <v>1.1179365988478802</v>
      </c>
      <c r="I6">
        <f t="shared" si="5"/>
        <v>-0.30864187110018992</v>
      </c>
    </row>
    <row r="7" spans="1:9" x14ac:dyDescent="0.2">
      <c r="A7" t="s">
        <v>9</v>
      </c>
      <c r="B7" s="1">
        <v>8556</v>
      </c>
      <c r="C7">
        <v>5698</v>
      </c>
      <c r="D7">
        <v>7587</v>
      </c>
      <c r="E7">
        <f t="shared" si="1"/>
        <v>7280.333333333333</v>
      </c>
      <c r="F7">
        <f t="shared" si="2"/>
        <v>1453.469756593968</v>
      </c>
      <c r="G7">
        <f t="shared" si="3"/>
        <v>0.87766990739183925</v>
      </c>
      <c r="H7">
        <f t="shared" si="4"/>
        <v>-1.088659276297115</v>
      </c>
      <c r="I7">
        <f t="shared" si="5"/>
        <v>0.21098936890527636</v>
      </c>
    </row>
    <row r="8" spans="1:9" x14ac:dyDescent="0.2">
      <c r="A8" t="s">
        <v>10</v>
      </c>
      <c r="B8" s="1">
        <v>5688</v>
      </c>
      <c r="C8">
        <v>8300</v>
      </c>
      <c r="D8">
        <v>5076</v>
      </c>
      <c r="E8">
        <f t="shared" si="1"/>
        <v>6354.666666666667</v>
      </c>
      <c r="F8">
        <f t="shared" si="2"/>
        <v>1712.27256397261</v>
      </c>
      <c r="G8">
        <f t="shared" si="3"/>
        <v>-0.38934611270062441</v>
      </c>
      <c r="H8">
        <f t="shared" si="4"/>
        <v>1.1361119568604214</v>
      </c>
      <c r="I8">
        <f t="shared" si="5"/>
        <v>-0.74676584415979752</v>
      </c>
    </row>
    <row r="9" spans="1:9" x14ac:dyDescent="0.2">
      <c r="A9" t="s">
        <v>21</v>
      </c>
      <c r="B9" s="1">
        <v>3474</v>
      </c>
      <c r="C9">
        <v>1387</v>
      </c>
      <c r="D9">
        <v>3041</v>
      </c>
      <c r="E9">
        <f t="shared" si="1"/>
        <v>2634</v>
      </c>
      <c r="F9">
        <f t="shared" si="2"/>
        <v>1101.4213544325351</v>
      </c>
      <c r="G9">
        <f t="shared" si="3"/>
        <v>0.76265091158758014</v>
      </c>
      <c r="H9">
        <f t="shared" si="4"/>
        <v>-1.1321734366068004</v>
      </c>
      <c r="I9">
        <f t="shared" si="5"/>
        <v>0.36952252501922034</v>
      </c>
    </row>
    <row r="10" spans="1:9" x14ac:dyDescent="0.2">
      <c r="A10" t="s">
        <v>11</v>
      </c>
      <c r="B10" s="1">
        <v>12006</v>
      </c>
      <c r="C10">
        <v>16636</v>
      </c>
      <c r="D10">
        <v>10934</v>
      </c>
      <c r="E10">
        <f t="shared" si="1"/>
        <v>13192</v>
      </c>
      <c r="F10">
        <f t="shared" si="2"/>
        <v>3030.3709343907058</v>
      </c>
      <c r="G10">
        <f t="shared" si="3"/>
        <v>-0.39137123001691548</v>
      </c>
      <c r="H10">
        <f t="shared" si="4"/>
        <v>1.1364945330339435</v>
      </c>
      <c r="I10">
        <f t="shared" si="5"/>
        <v>-0.745123303017028</v>
      </c>
    </row>
    <row r="11" spans="1:9" x14ac:dyDescent="0.2">
      <c r="A11" t="s">
        <v>20</v>
      </c>
      <c r="B11" s="1">
        <v>6782</v>
      </c>
      <c r="C11">
        <v>4282</v>
      </c>
      <c r="D11">
        <v>4805</v>
      </c>
      <c r="E11">
        <f t="shared" si="1"/>
        <v>5289.666666666667</v>
      </c>
      <c r="F11">
        <f t="shared" si="2"/>
        <v>1318.5887658149284</v>
      </c>
      <c r="G11">
        <f t="shared" si="3"/>
        <v>1.1317655451212836</v>
      </c>
      <c r="H11">
        <f t="shared" si="4"/>
        <v>-0.76420085836534335</v>
      </c>
      <c r="I11">
        <f t="shared" si="5"/>
        <v>-0.36756468675594101</v>
      </c>
    </row>
    <row r="12" spans="1:9" x14ac:dyDescent="0.2">
      <c r="A12" t="s">
        <v>12</v>
      </c>
      <c r="B12" s="1">
        <v>2247</v>
      </c>
      <c r="C12">
        <v>3302</v>
      </c>
      <c r="D12">
        <v>2911</v>
      </c>
      <c r="E12">
        <f t="shared" si="1"/>
        <v>2820</v>
      </c>
      <c r="F12">
        <f t="shared" si="2"/>
        <v>533.35447874748365</v>
      </c>
      <c r="G12">
        <f t="shared" si="3"/>
        <v>-1.0743324052431675</v>
      </c>
      <c r="H12">
        <f t="shared" si="4"/>
        <v>0.90371416985550912</v>
      </c>
      <c r="I12">
        <f t="shared" si="5"/>
        <v>0.17061823538765838</v>
      </c>
    </row>
    <row r="13" spans="1:9" x14ac:dyDescent="0.2">
      <c r="A13" t="s">
        <v>13</v>
      </c>
      <c r="B13" s="1">
        <v>0</v>
      </c>
      <c r="C13">
        <v>0</v>
      </c>
      <c r="D13">
        <v>0</v>
      </c>
      <c r="E13">
        <f t="shared" si="1"/>
        <v>0</v>
      </c>
      <c r="F13">
        <f t="shared" si="2"/>
        <v>0</v>
      </c>
      <c r="G13" t="e">
        <f t="shared" si="3"/>
        <v>#DIV/0!</v>
      </c>
      <c r="H13" t="e">
        <f t="shared" si="4"/>
        <v>#DIV/0!</v>
      </c>
      <c r="I13" t="e">
        <f t="shared" si="5"/>
        <v>#DIV/0!</v>
      </c>
    </row>
    <row r="14" spans="1:9" x14ac:dyDescent="0.2">
      <c r="A14" t="s">
        <v>14</v>
      </c>
      <c r="B14" s="1">
        <v>11067</v>
      </c>
      <c r="C14">
        <v>9465</v>
      </c>
      <c r="D14">
        <v>10479</v>
      </c>
      <c r="E14">
        <f t="shared" si="1"/>
        <v>10337</v>
      </c>
      <c r="F14">
        <f t="shared" si="2"/>
        <v>810.38509364375648</v>
      </c>
      <c r="G14">
        <f t="shared" si="3"/>
        <v>0.90080630273896234</v>
      </c>
      <c r="H14">
        <f t="shared" si="4"/>
        <v>-1.07603163834024</v>
      </c>
      <c r="I14">
        <f t="shared" si="5"/>
        <v>0.17522533560127759</v>
      </c>
    </row>
    <row r="15" spans="1:9" x14ac:dyDescent="0.2">
      <c r="A15" t="s">
        <v>15</v>
      </c>
      <c r="B15" s="1">
        <v>48759</v>
      </c>
      <c r="C15">
        <v>40951</v>
      </c>
      <c r="D15">
        <v>44103</v>
      </c>
      <c r="E15">
        <f t="shared" si="1"/>
        <v>44604.333333333336</v>
      </c>
      <c r="F15">
        <f t="shared" si="2"/>
        <v>3928.0678880759347</v>
      </c>
      <c r="G15">
        <f t="shared" si="3"/>
        <v>1.0576870830767957</v>
      </c>
      <c r="H15">
        <f t="shared" si="4"/>
        <v>-0.93005860321900635</v>
      </c>
      <c r="I15">
        <f t="shared" si="5"/>
        <v>-0.12762847985779119</v>
      </c>
    </row>
    <row r="16" spans="1:9" x14ac:dyDescent="0.2">
      <c r="A16" t="s">
        <v>16</v>
      </c>
      <c r="B16" s="1">
        <v>27903</v>
      </c>
      <c r="C16">
        <v>18572</v>
      </c>
      <c r="D16">
        <v>20641</v>
      </c>
      <c r="E16">
        <f t="shared" si="1"/>
        <v>22372</v>
      </c>
      <c r="F16">
        <f t="shared" si="2"/>
        <v>4900.4245734425913</v>
      </c>
      <c r="G16">
        <f t="shared" si="3"/>
        <v>1.1286777129424164</v>
      </c>
      <c r="H16">
        <f t="shared" si="4"/>
        <v>-0.77544301377349156</v>
      </c>
      <c r="I16">
        <f t="shared" si="5"/>
        <v>-0.35323469916892475</v>
      </c>
    </row>
    <row r="17" spans="1:9" x14ac:dyDescent="0.2">
      <c r="A17" t="s">
        <v>17</v>
      </c>
      <c r="B17" s="1">
        <v>13241</v>
      </c>
      <c r="C17">
        <v>8481</v>
      </c>
      <c r="D17">
        <v>11508</v>
      </c>
      <c r="E17">
        <f t="shared" si="1"/>
        <v>11076.666666666666</v>
      </c>
      <c r="F17">
        <f t="shared" si="2"/>
        <v>2409.1360138716418</v>
      </c>
      <c r="G17">
        <f t="shared" si="3"/>
        <v>0.89838569548221825</v>
      </c>
      <c r="H17">
        <f t="shared" si="4"/>
        <v>-1.0774263685076282</v>
      </c>
      <c r="I17">
        <f t="shared" si="5"/>
        <v>0.17904067302541071</v>
      </c>
    </row>
    <row r="18" spans="1:9" x14ac:dyDescent="0.2">
      <c r="A18" t="s">
        <v>18</v>
      </c>
      <c r="B18" s="1">
        <v>58820</v>
      </c>
      <c r="C18">
        <v>42456</v>
      </c>
      <c r="D18">
        <v>49861</v>
      </c>
      <c r="E18">
        <f t="shared" si="1"/>
        <v>50379</v>
      </c>
      <c r="F18">
        <f t="shared" si="2"/>
        <v>8194.2886817587769</v>
      </c>
      <c r="G18">
        <f t="shared" si="3"/>
        <v>1.0301077162183003</v>
      </c>
      <c r="H18">
        <f t="shared" si="4"/>
        <v>-0.96689295528937247</v>
      </c>
      <c r="I18">
        <f t="shared" si="5"/>
        <v>-6.3214760928927805E-2</v>
      </c>
    </row>
    <row r="21" spans="1:9" x14ac:dyDescent="0.2">
      <c r="A2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56E4-9887-7543-AF22-E42C7A51D815}">
  <dimension ref="A1:I21"/>
  <sheetViews>
    <sheetView workbookViewId="0">
      <selection activeCell="G2" sqref="G2:I18"/>
    </sheetView>
  </sheetViews>
  <sheetFormatPr baseColWidth="10" defaultRowHeight="16" x14ac:dyDescent="0.2"/>
  <cols>
    <col min="1" max="1" width="20.6640625" bestFit="1" customWidth="1"/>
  </cols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">
      <c r="A2" t="s">
        <v>4</v>
      </c>
      <c r="B2" s="1">
        <v>3664</v>
      </c>
      <c r="C2">
        <v>25440</v>
      </c>
      <c r="D2">
        <v>16350</v>
      </c>
      <c r="E2">
        <f>AVERAGE(B2:D2)</f>
        <v>15151.333333333334</v>
      </c>
      <c r="F2">
        <f>STDEV(B2:D2)</f>
        <v>10937.373785938438</v>
      </c>
      <c r="G2">
        <f>(B2-$E2)/$F2</f>
        <v>-1.0502825960014228</v>
      </c>
      <c r="H2">
        <f t="shared" ref="H2:I2" si="0">(C2-$E2)/$F2</f>
        <v>0.9406889503853495</v>
      </c>
      <c r="I2">
        <f t="shared" si="0"/>
        <v>0.1095936456160732</v>
      </c>
    </row>
    <row r="3" spans="1:9" x14ac:dyDescent="0.2">
      <c r="A3" t="s">
        <v>5</v>
      </c>
      <c r="B3" s="1">
        <v>110</v>
      </c>
      <c r="C3">
        <v>2868</v>
      </c>
      <c r="D3">
        <v>171</v>
      </c>
      <c r="E3">
        <f t="shared" ref="E3:E18" si="1">AVERAGE(B3:D3)</f>
        <v>1049.6666666666667</v>
      </c>
      <c r="F3">
        <f t="shared" ref="F3:F18" si="2">STDEV(B3:D3)</f>
        <v>1575.0182009530345</v>
      </c>
      <c r="G3">
        <f t="shared" ref="G3:G18" si="3">(B3-$E3)/$F3</f>
        <v>-0.59660686212900893</v>
      </c>
      <c r="H3">
        <f t="shared" ref="H3:H18" si="4">(C3-$E3)/$F3</f>
        <v>1.1544840130946235</v>
      </c>
      <c r="I3">
        <f t="shared" ref="I3:I18" si="5">(D3-$E3)/$F3</f>
        <v>-0.55787715096561463</v>
      </c>
    </row>
    <row r="4" spans="1:9" x14ac:dyDescent="0.2">
      <c r="A4" t="s">
        <v>8</v>
      </c>
      <c r="B4" s="1">
        <v>1468</v>
      </c>
      <c r="C4">
        <v>4192</v>
      </c>
      <c r="D4">
        <v>1334</v>
      </c>
      <c r="E4">
        <f t="shared" si="1"/>
        <v>2331.3333333333335</v>
      </c>
      <c r="F4">
        <f t="shared" si="2"/>
        <v>1612.7769012896151</v>
      </c>
      <c r="G4">
        <f t="shared" si="3"/>
        <v>-0.53530859267825048</v>
      </c>
      <c r="H4">
        <f t="shared" si="4"/>
        <v>1.1537036927915032</v>
      </c>
      <c r="I4">
        <f t="shared" si="5"/>
        <v>-0.61839510011325294</v>
      </c>
    </row>
    <row r="5" spans="1:9" x14ac:dyDescent="0.2">
      <c r="A5" t="s">
        <v>6</v>
      </c>
      <c r="B5" s="1">
        <v>11820</v>
      </c>
      <c r="C5">
        <v>13773</v>
      </c>
      <c r="D5">
        <v>12996</v>
      </c>
      <c r="E5">
        <f t="shared" si="1"/>
        <v>12863</v>
      </c>
      <c r="F5">
        <f t="shared" si="2"/>
        <v>983.26954595370239</v>
      </c>
      <c r="G5">
        <f t="shared" si="3"/>
        <v>-1.0607467751768547</v>
      </c>
      <c r="H5">
        <f t="shared" si="4"/>
        <v>0.92548376357712159</v>
      </c>
      <c r="I5">
        <f t="shared" si="5"/>
        <v>0.13526301159973317</v>
      </c>
    </row>
    <row r="6" spans="1:9" x14ac:dyDescent="0.2">
      <c r="A6" t="s">
        <v>7</v>
      </c>
      <c r="B6" s="1">
        <v>1181</v>
      </c>
      <c r="C6">
        <v>8100</v>
      </c>
      <c r="D6">
        <v>1266</v>
      </c>
      <c r="E6">
        <f t="shared" si="1"/>
        <v>3515.6666666666665</v>
      </c>
      <c r="F6">
        <f t="shared" si="2"/>
        <v>3970.3765984265688</v>
      </c>
      <c r="G6">
        <f t="shared" si="3"/>
        <v>-0.58802146566949787</v>
      </c>
      <c r="H6">
        <f t="shared" si="4"/>
        <v>1.1546343828316115</v>
      </c>
      <c r="I6">
        <f t="shared" si="5"/>
        <v>-0.56661291716211326</v>
      </c>
    </row>
    <row r="7" spans="1:9" x14ac:dyDescent="0.2">
      <c r="A7" t="s">
        <v>9</v>
      </c>
      <c r="B7" s="1">
        <v>6502</v>
      </c>
      <c r="C7">
        <v>7350</v>
      </c>
      <c r="D7">
        <v>4042</v>
      </c>
      <c r="E7">
        <f t="shared" si="1"/>
        <v>5964.666666666667</v>
      </c>
      <c r="F7">
        <f t="shared" si="2"/>
        <v>1718.2145772089514</v>
      </c>
      <c r="G7">
        <f t="shared" si="3"/>
        <v>0.31272772356882883</v>
      </c>
      <c r="H7">
        <f t="shared" si="4"/>
        <v>0.80626328731516939</v>
      </c>
      <c r="I7">
        <f t="shared" si="5"/>
        <v>-1.1189910108839987</v>
      </c>
    </row>
    <row r="8" spans="1:9" x14ac:dyDescent="0.2">
      <c r="A8" t="s">
        <v>10</v>
      </c>
      <c r="B8" s="1">
        <v>2548</v>
      </c>
      <c r="C8">
        <v>4043</v>
      </c>
      <c r="D8">
        <v>1897</v>
      </c>
      <c r="E8">
        <f t="shared" si="1"/>
        <v>2829.3333333333335</v>
      </c>
      <c r="F8">
        <f t="shared" si="2"/>
        <v>1100.3137431357177</v>
      </c>
      <c r="G8">
        <f t="shared" si="3"/>
        <v>-0.25568464911796757</v>
      </c>
      <c r="H8">
        <f t="shared" si="4"/>
        <v>1.1030187291925584</v>
      </c>
      <c r="I8">
        <f t="shared" si="5"/>
        <v>-0.84733408007459132</v>
      </c>
    </row>
    <row r="9" spans="1:9" x14ac:dyDescent="0.2">
      <c r="A9" t="s">
        <v>21</v>
      </c>
      <c r="B9" s="1">
        <v>466</v>
      </c>
      <c r="C9">
        <v>3359</v>
      </c>
      <c r="D9">
        <v>378</v>
      </c>
      <c r="E9">
        <f t="shared" si="1"/>
        <v>1401</v>
      </c>
      <c r="F9">
        <f t="shared" si="2"/>
        <v>1696.2485077370002</v>
      </c>
      <c r="G9">
        <f t="shared" si="3"/>
        <v>-0.55121640239342207</v>
      </c>
      <c r="H9">
        <f t="shared" si="4"/>
        <v>1.1543119956003427</v>
      </c>
      <c r="I9">
        <f t="shared" si="5"/>
        <v>-0.60309559320692063</v>
      </c>
    </row>
    <row r="10" spans="1:9" x14ac:dyDescent="0.2">
      <c r="A10" t="s">
        <v>11</v>
      </c>
      <c r="B10" s="1">
        <v>7796</v>
      </c>
      <c r="C10">
        <v>13885</v>
      </c>
      <c r="D10">
        <v>6355</v>
      </c>
      <c r="E10">
        <f t="shared" si="1"/>
        <v>9345.3333333333339</v>
      </c>
      <c r="F10">
        <f t="shared" si="2"/>
        <v>3996.942623222571</v>
      </c>
      <c r="G10">
        <f t="shared" si="3"/>
        <v>-0.38762961577971566</v>
      </c>
      <c r="H10">
        <f t="shared" si="4"/>
        <v>1.1357847971824322</v>
      </c>
      <c r="I10">
        <f t="shared" si="5"/>
        <v>-0.74815518140271697</v>
      </c>
    </row>
    <row r="11" spans="1:9" x14ac:dyDescent="0.2">
      <c r="A11" t="s">
        <v>20</v>
      </c>
      <c r="B11" s="1">
        <v>3093</v>
      </c>
      <c r="C11">
        <v>1383</v>
      </c>
      <c r="D11">
        <v>2594</v>
      </c>
      <c r="E11">
        <f t="shared" si="1"/>
        <v>2356.6666666666665</v>
      </c>
      <c r="F11">
        <f t="shared" si="2"/>
        <v>879.35790968941251</v>
      </c>
      <c r="G11">
        <f t="shared" si="3"/>
        <v>0.83735339754140037</v>
      </c>
      <c r="H11">
        <f t="shared" si="4"/>
        <v>-1.1072472948023675</v>
      </c>
      <c r="I11">
        <f t="shared" si="5"/>
        <v>0.26989389726096757</v>
      </c>
    </row>
    <row r="12" spans="1:9" x14ac:dyDescent="0.2">
      <c r="A12" t="s">
        <v>12</v>
      </c>
      <c r="B12" s="1">
        <v>4286</v>
      </c>
      <c r="C12">
        <v>3830</v>
      </c>
      <c r="D12">
        <v>4274</v>
      </c>
      <c r="E12">
        <f t="shared" si="1"/>
        <v>4130</v>
      </c>
      <c r="F12">
        <f t="shared" si="2"/>
        <v>259.87689393249258</v>
      </c>
      <c r="G12">
        <f t="shared" si="3"/>
        <v>0.60028422550149318</v>
      </c>
      <c r="H12">
        <f t="shared" si="4"/>
        <v>-1.1543927413490254</v>
      </c>
      <c r="I12">
        <f t="shared" si="5"/>
        <v>0.55410851584753218</v>
      </c>
    </row>
    <row r="13" spans="1:9" x14ac:dyDescent="0.2">
      <c r="A13" t="s">
        <v>13</v>
      </c>
      <c r="B13" s="1">
        <v>9.8000000000000007</v>
      </c>
      <c r="C13">
        <v>580.4</v>
      </c>
      <c r="D13">
        <v>12.8</v>
      </c>
      <c r="E13">
        <f t="shared" si="1"/>
        <v>200.99999999999997</v>
      </c>
      <c r="F13">
        <f t="shared" si="2"/>
        <v>328.5734621055085</v>
      </c>
      <c r="G13">
        <f t="shared" si="3"/>
        <v>-0.58190944203096828</v>
      </c>
      <c r="H13">
        <f t="shared" si="4"/>
        <v>1.1546885057873923</v>
      </c>
      <c r="I13">
        <f t="shared" si="5"/>
        <v>-0.57277906375642385</v>
      </c>
    </row>
    <row r="14" spans="1:9" x14ac:dyDescent="0.2">
      <c r="A14" t="s">
        <v>14</v>
      </c>
      <c r="B14" s="1">
        <v>8578</v>
      </c>
      <c r="C14">
        <v>5270</v>
      </c>
      <c r="D14">
        <v>6520</v>
      </c>
      <c r="E14">
        <f t="shared" si="1"/>
        <v>6789.333333333333</v>
      </c>
      <c r="F14">
        <f t="shared" si="2"/>
        <v>1670.3656286374335</v>
      </c>
      <c r="G14">
        <f t="shared" si="3"/>
        <v>1.0708234388932769</v>
      </c>
      <c r="H14">
        <f t="shared" si="4"/>
        <v>-0.90958129602600724</v>
      </c>
      <c r="I14">
        <f t="shared" si="5"/>
        <v>-0.16124214286726923</v>
      </c>
    </row>
    <row r="15" spans="1:9" x14ac:dyDescent="0.2">
      <c r="A15" t="s">
        <v>15</v>
      </c>
      <c r="B15" s="1">
        <v>17630</v>
      </c>
      <c r="C15">
        <v>9898</v>
      </c>
      <c r="D15">
        <v>13546</v>
      </c>
      <c r="E15">
        <f t="shared" si="1"/>
        <v>13691.333333333334</v>
      </c>
      <c r="F15">
        <f t="shared" si="2"/>
        <v>3868.0482589199055</v>
      </c>
      <c r="G15">
        <f t="shared" si="3"/>
        <v>1.0182568579861719</v>
      </c>
      <c r="H15">
        <f t="shared" si="4"/>
        <v>-0.9806840761579757</v>
      </c>
      <c r="I15">
        <f t="shared" si="5"/>
        <v>-3.7572781828196761E-2</v>
      </c>
    </row>
    <row r="16" spans="1:9" x14ac:dyDescent="0.2">
      <c r="A16" t="s">
        <v>16</v>
      </c>
      <c r="B16" s="1">
        <v>7450</v>
      </c>
      <c r="C16">
        <v>4146</v>
      </c>
      <c r="D16">
        <v>5326</v>
      </c>
      <c r="E16">
        <f t="shared" si="1"/>
        <v>5640.666666666667</v>
      </c>
      <c r="F16">
        <f t="shared" si="2"/>
        <v>1674.3253367650314</v>
      </c>
      <c r="G16">
        <f t="shared" si="3"/>
        <v>1.0806342671903604</v>
      </c>
      <c r="H16">
        <f t="shared" si="4"/>
        <v>-0.89269787289638503</v>
      </c>
      <c r="I16">
        <f t="shared" si="5"/>
        <v>-0.18793639429397593</v>
      </c>
    </row>
    <row r="17" spans="1:9" x14ac:dyDescent="0.2">
      <c r="A17" t="s">
        <v>17</v>
      </c>
      <c r="B17" s="1">
        <v>5817</v>
      </c>
      <c r="C17">
        <v>3965</v>
      </c>
      <c r="D17">
        <v>4209</v>
      </c>
      <c r="E17">
        <f t="shared" si="1"/>
        <v>4663.666666666667</v>
      </c>
      <c r="F17">
        <f t="shared" si="2"/>
        <v>1006.2392028406229</v>
      </c>
      <c r="G17">
        <f t="shared" si="3"/>
        <v>1.1461820709006985</v>
      </c>
      <c r="H17">
        <f t="shared" si="4"/>
        <v>-0.69433457243001895</v>
      </c>
      <c r="I17">
        <f t="shared" si="5"/>
        <v>-0.4518474984706804</v>
      </c>
    </row>
    <row r="18" spans="1:9" x14ac:dyDescent="0.2">
      <c r="A18" t="s">
        <v>18</v>
      </c>
      <c r="B18" s="1">
        <v>28083</v>
      </c>
      <c r="C18">
        <v>18496</v>
      </c>
      <c r="D18">
        <v>20651</v>
      </c>
      <c r="E18">
        <f t="shared" si="1"/>
        <v>22410</v>
      </c>
      <c r="F18">
        <f t="shared" si="2"/>
        <v>5029.7319014038912</v>
      </c>
      <c r="G18">
        <f t="shared" si="3"/>
        <v>1.1278931186007271</v>
      </c>
      <c r="H18">
        <f t="shared" si="4"/>
        <v>-0.77817268926551142</v>
      </c>
      <c r="I18">
        <f t="shared" si="5"/>
        <v>-0.34972042933521574</v>
      </c>
    </row>
    <row r="21" spans="1:9" x14ac:dyDescent="0.2">
      <c r="A2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0AA8-4C53-CF48-9F4B-A000DAA9DADC}">
  <dimension ref="A1:A3"/>
  <sheetViews>
    <sheetView workbookViewId="0">
      <selection sqref="A1:A3"/>
    </sheetView>
  </sheetViews>
  <sheetFormatPr baseColWidth="10" defaultRowHeight="16" x14ac:dyDescent="0.2"/>
  <sheetData>
    <row r="1" spans="1:1" x14ac:dyDescent="0.2">
      <c r="A1">
        <v>2021</v>
      </c>
    </row>
    <row r="2" spans="1:1" x14ac:dyDescent="0.2">
      <c r="A2">
        <v>2022</v>
      </c>
    </row>
    <row r="3" spans="1:1" x14ac:dyDescent="0.2">
      <c r="A3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present</vt:lpstr>
      <vt:lpstr>all_data</vt:lpstr>
      <vt:lpstr>2021_data</vt:lpstr>
      <vt:lpstr>2022_data</vt:lpstr>
      <vt:lpstr>2023_data</vt:lpstr>
      <vt:lpstr>staging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Schields, Luke</dc:creator>
  <cp:lastModifiedBy>Schields, Luke</cp:lastModifiedBy>
  <dcterms:created xsi:type="dcterms:W3CDTF">2024-01-06T23:54:23Z</dcterms:created>
  <dcterms:modified xsi:type="dcterms:W3CDTF">2024-01-07T20:51:12Z</dcterms:modified>
</cp:coreProperties>
</file>