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FMS\r\rn\rw\dm1\test\out\"/>
    </mc:Choice>
  </mc:AlternateContent>
  <bookViews>
    <workbookView xWindow="0" yWindow="0" windowWidth="28800" windowHeight="12330"/>
  </bookViews>
  <sheets>
    <sheet name="cart" sheetId="4" r:id="rId1"/>
    <sheet name="data_raw" sheetId="2" r:id="rId2"/>
    <sheet name="data_clean" sheetId="3" r:id="rId3"/>
    <sheet name="data_unique" sheetId="5" r:id="rId4"/>
  </sheets>
  <definedNames>
    <definedName name="_xlnm._FilterDatabase" localSheetId="0" hidden="1">cart!$A$1:$E$7</definedName>
    <definedName name="_xlnm.Criteria" localSheetId="0">cart!$A$9:$A$21</definedName>
    <definedName name="_xlnm.Extract" localSheetId="0">cart!$A$9:$E$9</definedName>
    <definedName name="records">cart!$C$1</definedName>
    <definedName name="records2">cart!$C$57</definedName>
    <definedName name="records2left">cart!$C$44</definedName>
  </definedNames>
  <calcPr calcId="162913"/>
</workbook>
</file>

<file path=xl/calcChain.xml><?xml version="1.0" encoding="utf-8"?>
<calcChain xmlns="http://schemas.openxmlformats.org/spreadsheetml/2006/main">
  <c r="G54" i="4" l="1"/>
  <c r="K55" i="4" s="1"/>
  <c r="F54" i="4"/>
  <c r="J55" i="4"/>
  <c r="L55" i="4" s="1"/>
  <c r="J54" i="4"/>
  <c r="L54" i="4" s="1"/>
  <c r="G52" i="4"/>
  <c r="L53" i="4" s="1"/>
  <c r="F52" i="4"/>
  <c r="J53" i="4"/>
  <c r="J52" i="4"/>
  <c r="G50" i="4"/>
  <c r="L50" i="4" s="1"/>
  <c r="G48" i="4"/>
  <c r="J51" i="4"/>
  <c r="J50" i="4"/>
  <c r="F50" i="4"/>
  <c r="J49" i="4"/>
  <c r="J48" i="4"/>
  <c r="F48" i="4"/>
  <c r="J47" i="4"/>
  <c r="C44" i="4"/>
  <c r="F46" i="4"/>
  <c r="J46" i="4"/>
  <c r="G46" i="4"/>
  <c r="K46" i="4" s="1"/>
  <c r="L46" i="4" l="1"/>
  <c r="K53" i="4"/>
  <c r="L47" i="4"/>
  <c r="L49" i="4"/>
  <c r="I46" i="4"/>
  <c r="I54" i="4"/>
  <c r="L51" i="4"/>
  <c r="H52" i="4"/>
  <c r="H46" i="4"/>
  <c r="I52" i="4"/>
  <c r="K52" i="4"/>
  <c r="H54" i="4"/>
  <c r="L52" i="4"/>
  <c r="K54" i="4"/>
  <c r="N54" i="4" s="1"/>
  <c r="K50" i="4"/>
  <c r="H50" i="4"/>
  <c r="I50" i="4"/>
  <c r="K51" i="4"/>
  <c r="K48" i="4"/>
  <c r="L48" i="4"/>
  <c r="H48" i="4"/>
  <c r="I48" i="4"/>
  <c r="K49" i="4"/>
  <c r="K47" i="4"/>
  <c r="N46" i="4" s="1"/>
  <c r="G83" i="4"/>
  <c r="J85" i="4"/>
  <c r="J84" i="4"/>
  <c r="J83" i="4"/>
  <c r="F83" i="4"/>
  <c r="G80" i="4"/>
  <c r="J82" i="4"/>
  <c r="J81" i="4"/>
  <c r="J80" i="4"/>
  <c r="F80" i="4"/>
  <c r="E58" i="4"/>
  <c r="D58" i="4"/>
  <c r="C58" i="4"/>
  <c r="B58" i="4"/>
  <c r="A58" i="4"/>
  <c r="G77" i="4"/>
  <c r="F77" i="4"/>
  <c r="J79" i="4"/>
  <c r="J78" i="4"/>
  <c r="J77" i="4"/>
  <c r="G74" i="4"/>
  <c r="J76" i="4"/>
  <c r="J75" i="4"/>
  <c r="J74" i="4"/>
  <c r="F74" i="4"/>
  <c r="G71" i="4"/>
  <c r="F71" i="4"/>
  <c r="J73" i="4"/>
  <c r="J72" i="4"/>
  <c r="J71" i="4"/>
  <c r="G68" i="4"/>
  <c r="J70" i="4"/>
  <c r="J69" i="4"/>
  <c r="J68" i="4"/>
  <c r="F68" i="4"/>
  <c r="G65" i="4"/>
  <c r="J67" i="4"/>
  <c r="J66" i="4"/>
  <c r="J65" i="4"/>
  <c r="F65" i="4"/>
  <c r="G62" i="4"/>
  <c r="J64" i="4"/>
  <c r="J63" i="4"/>
  <c r="J62" i="4"/>
  <c r="F62" i="4"/>
  <c r="J61" i="4"/>
  <c r="J60" i="4"/>
  <c r="J59" i="4"/>
  <c r="G59" i="4"/>
  <c r="F59" i="4"/>
  <c r="C57" i="4"/>
  <c r="G39" i="4"/>
  <c r="G35" i="4"/>
  <c r="G27" i="4"/>
  <c r="J42" i="4"/>
  <c r="J41" i="4"/>
  <c r="J40" i="4"/>
  <c r="J39" i="4"/>
  <c r="F39" i="4"/>
  <c r="J38" i="4"/>
  <c r="J37" i="4"/>
  <c r="J36" i="4"/>
  <c r="J35" i="4"/>
  <c r="F35" i="4"/>
  <c r="J34" i="4"/>
  <c r="J33" i="4"/>
  <c r="J32" i="4"/>
  <c r="J31" i="4"/>
  <c r="G31" i="4"/>
  <c r="F31" i="4"/>
  <c r="F27" i="4"/>
  <c r="J30" i="4"/>
  <c r="J29" i="4"/>
  <c r="J28" i="4"/>
  <c r="J27" i="4"/>
  <c r="G23" i="4"/>
  <c r="J26" i="4"/>
  <c r="J25" i="4"/>
  <c r="J24" i="4"/>
  <c r="J23" i="4"/>
  <c r="F23" i="4"/>
  <c r="G19" i="4"/>
  <c r="F19" i="4"/>
  <c r="J22" i="4"/>
  <c r="J21" i="4"/>
  <c r="J20" i="4"/>
  <c r="J19" i="4"/>
  <c r="G15" i="4"/>
  <c r="G11" i="4"/>
  <c r="J18" i="4"/>
  <c r="J17" i="4"/>
  <c r="J16" i="4"/>
  <c r="J15" i="4"/>
  <c r="F15" i="4"/>
  <c r="J14" i="4"/>
  <c r="J13" i="4"/>
  <c r="J12" i="4"/>
  <c r="J11" i="4"/>
  <c r="F11" i="4"/>
  <c r="G7" i="4"/>
  <c r="J10" i="4"/>
  <c r="J9" i="4"/>
  <c r="J8" i="4"/>
  <c r="J7" i="4"/>
  <c r="F7" i="4"/>
  <c r="J6" i="4"/>
  <c r="J5" i="4"/>
  <c r="J4" i="4"/>
  <c r="J3" i="4"/>
  <c r="G3" i="4"/>
  <c r="F3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B2" i="4"/>
  <c r="C2" i="4"/>
  <c r="D2" i="4"/>
  <c r="E2" i="4"/>
  <c r="A2" i="4"/>
  <c r="N50" i="4" l="1"/>
  <c r="M54" i="4"/>
  <c r="O54" i="4" s="1"/>
  <c r="N52" i="4"/>
  <c r="M52" i="4"/>
  <c r="M50" i="4"/>
  <c r="M48" i="4"/>
  <c r="N48" i="4"/>
  <c r="M46" i="4"/>
  <c r="K79" i="4"/>
  <c r="H77" i="4"/>
  <c r="K85" i="4"/>
  <c r="L72" i="4"/>
  <c r="K78" i="4"/>
  <c r="K71" i="4"/>
  <c r="K73" i="4"/>
  <c r="I71" i="4"/>
  <c r="L61" i="4"/>
  <c r="L64" i="4"/>
  <c r="K72" i="4"/>
  <c r="L77" i="4"/>
  <c r="L60" i="4"/>
  <c r="I59" i="4"/>
  <c r="K65" i="4"/>
  <c r="L71" i="4"/>
  <c r="L79" i="4"/>
  <c r="K61" i="4"/>
  <c r="K77" i="4"/>
  <c r="L59" i="4"/>
  <c r="L73" i="4"/>
  <c r="L85" i="4"/>
  <c r="L70" i="4"/>
  <c r="L82" i="4"/>
  <c r="L65" i="4"/>
  <c r="L76" i="4"/>
  <c r="K59" i="4"/>
  <c r="L67" i="4"/>
  <c r="L78" i="4"/>
  <c r="I80" i="4"/>
  <c r="L80" i="4"/>
  <c r="K60" i="4"/>
  <c r="K16" i="4"/>
  <c r="K81" i="4"/>
  <c r="H83" i="4"/>
  <c r="L84" i="4"/>
  <c r="I83" i="4"/>
  <c r="K84" i="4"/>
  <c r="K83" i="4"/>
  <c r="L83" i="4"/>
  <c r="L81" i="4"/>
  <c r="K82" i="4"/>
  <c r="H80" i="4"/>
  <c r="K80" i="4"/>
  <c r="I77" i="4"/>
  <c r="H65" i="4"/>
  <c r="H71" i="4"/>
  <c r="H59" i="4"/>
  <c r="H74" i="4"/>
  <c r="I74" i="4"/>
  <c r="K75" i="4"/>
  <c r="L75" i="4"/>
  <c r="L74" i="4"/>
  <c r="K76" i="4"/>
  <c r="K74" i="4"/>
  <c r="H68" i="4"/>
  <c r="I68" i="4"/>
  <c r="K69" i="4"/>
  <c r="L69" i="4"/>
  <c r="K68" i="4"/>
  <c r="L68" i="4"/>
  <c r="K70" i="4"/>
  <c r="K67" i="4"/>
  <c r="I65" i="4"/>
  <c r="K66" i="4"/>
  <c r="L66" i="4"/>
  <c r="H62" i="4"/>
  <c r="I62" i="4"/>
  <c r="K63" i="4"/>
  <c r="L63" i="4"/>
  <c r="K62" i="4"/>
  <c r="L62" i="4"/>
  <c r="K64" i="4"/>
  <c r="L10" i="4"/>
  <c r="H27" i="4"/>
  <c r="L21" i="4"/>
  <c r="K21" i="4"/>
  <c r="K33" i="4"/>
  <c r="I7" i="4"/>
  <c r="L29" i="4"/>
  <c r="L18" i="4"/>
  <c r="I19" i="4"/>
  <c r="L22" i="4"/>
  <c r="L26" i="4"/>
  <c r="L41" i="4"/>
  <c r="I15" i="4"/>
  <c r="K19" i="4"/>
  <c r="K34" i="4"/>
  <c r="L34" i="4"/>
  <c r="L8" i="4"/>
  <c r="L15" i="4"/>
  <c r="L19" i="4"/>
  <c r="H23" i="4"/>
  <c r="H31" i="4"/>
  <c r="H3" i="4"/>
  <c r="K20" i="4"/>
  <c r="I23" i="4"/>
  <c r="I31" i="4"/>
  <c r="L23" i="4"/>
  <c r="L31" i="4"/>
  <c r="K22" i="4"/>
  <c r="L32" i="4"/>
  <c r="L28" i="4"/>
  <c r="K7" i="4"/>
  <c r="I35" i="4"/>
  <c r="L20" i="4"/>
  <c r="H11" i="4"/>
  <c r="H19" i="4"/>
  <c r="L35" i="4"/>
  <c r="H35" i="4"/>
  <c r="K36" i="4"/>
  <c r="L38" i="4"/>
  <c r="L36" i="4"/>
  <c r="K37" i="4"/>
  <c r="L27" i="4"/>
  <c r="I27" i="4"/>
  <c r="L30" i="4"/>
  <c r="K27" i="4"/>
  <c r="K28" i="4"/>
  <c r="K29" i="4"/>
  <c r="K30" i="4"/>
  <c r="K42" i="4"/>
  <c r="H39" i="4"/>
  <c r="L42" i="4"/>
  <c r="I39" i="4"/>
  <c r="K40" i="4"/>
  <c r="L40" i="4"/>
  <c r="K39" i="4"/>
  <c r="L39" i="4"/>
  <c r="K41" i="4"/>
  <c r="K35" i="4"/>
  <c r="L37" i="4"/>
  <c r="K38" i="4"/>
  <c r="K32" i="4"/>
  <c r="K31" i="4"/>
  <c r="L33" i="4"/>
  <c r="L24" i="4"/>
  <c r="K24" i="4"/>
  <c r="L25" i="4"/>
  <c r="K23" i="4"/>
  <c r="K25" i="4"/>
  <c r="K26" i="4"/>
  <c r="L16" i="4"/>
  <c r="L17" i="4"/>
  <c r="L11" i="4"/>
  <c r="K13" i="4"/>
  <c r="L13" i="4"/>
  <c r="L14" i="4"/>
  <c r="K11" i="4"/>
  <c r="K15" i="4"/>
  <c r="K14" i="4"/>
  <c r="K17" i="4"/>
  <c r="L12" i="4"/>
  <c r="K18" i="4"/>
  <c r="I11" i="4"/>
  <c r="M11" i="4" s="1"/>
  <c r="K12" i="4"/>
  <c r="H15" i="4"/>
  <c r="K8" i="4"/>
  <c r="L7" i="4"/>
  <c r="K9" i="4"/>
  <c r="L9" i="4"/>
  <c r="K10" i="4"/>
  <c r="H7" i="4"/>
  <c r="L3" i="4"/>
  <c r="K4" i="4"/>
  <c r="L4" i="4"/>
  <c r="L5" i="4"/>
  <c r="K6" i="4"/>
  <c r="I3" i="4"/>
  <c r="L6" i="4"/>
  <c r="K5" i="4"/>
  <c r="K3" i="4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3" i="3"/>
  <c r="O50" i="4" l="1"/>
  <c r="O52" i="4"/>
  <c r="O48" i="4"/>
  <c r="O46" i="4"/>
  <c r="M71" i="4"/>
  <c r="M15" i="4"/>
  <c r="M59" i="4"/>
  <c r="N59" i="4"/>
  <c r="M80" i="4"/>
  <c r="M65" i="4"/>
  <c r="N83" i="4"/>
  <c r="M83" i="4"/>
  <c r="O83" i="4" s="1"/>
  <c r="N80" i="4"/>
  <c r="N65" i="4"/>
  <c r="M27" i="4"/>
  <c r="N77" i="4"/>
  <c r="M77" i="4"/>
  <c r="N74" i="4"/>
  <c r="M74" i="4"/>
  <c r="N71" i="4"/>
  <c r="N68" i="4"/>
  <c r="M68" i="4"/>
  <c r="N62" i="4"/>
  <c r="M62" i="4"/>
  <c r="M7" i="4"/>
  <c r="M3" i="4"/>
  <c r="M19" i="4"/>
  <c r="N11" i="4"/>
  <c r="O11" i="4" s="1"/>
  <c r="M35" i="4"/>
  <c r="M31" i="4"/>
  <c r="M23" i="4"/>
  <c r="M39" i="4"/>
  <c r="N39" i="4"/>
  <c r="N35" i="4"/>
  <c r="N31" i="4"/>
  <c r="N27" i="4"/>
  <c r="N23" i="4"/>
  <c r="N19" i="4"/>
  <c r="N15" i="4"/>
  <c r="N7" i="4"/>
  <c r="N3" i="4"/>
  <c r="A12" i="3"/>
  <c r="B12" i="3"/>
  <c r="C12" i="3"/>
  <c r="D12" i="3"/>
  <c r="E1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E2" i="3"/>
  <c r="D2" i="3"/>
  <c r="C2" i="3"/>
  <c r="B2" i="3"/>
  <c r="A2" i="3"/>
  <c r="O71" i="4" l="1"/>
  <c r="O15" i="4"/>
  <c r="O59" i="4"/>
  <c r="O80" i="4"/>
  <c r="O3" i="4"/>
  <c r="O65" i="4"/>
  <c r="O27" i="4"/>
  <c r="O77" i="4"/>
  <c r="O74" i="4"/>
  <c r="O68" i="4"/>
  <c r="O62" i="4"/>
  <c r="O7" i="4"/>
  <c r="O31" i="4"/>
  <c r="O23" i="4"/>
  <c r="O19" i="4"/>
  <c r="O39" i="4"/>
  <c r="O35" i="4"/>
</calcChain>
</file>

<file path=xl/sharedStrings.xml><?xml version="1.0" encoding="utf-8"?>
<sst xmlns="http://schemas.openxmlformats.org/spreadsheetml/2006/main" count="580" uniqueCount="49">
  <si>
    <t>Split</t>
  </si>
  <si>
    <t>PL</t>
  </si>
  <si>
    <t>PR</t>
  </si>
  <si>
    <t>P(j|tL)</t>
  </si>
  <si>
    <t>P(j|tR)</t>
  </si>
  <si>
    <t>2PLPR</t>
  </si>
  <si>
    <t>Sum</t>
  </si>
  <si>
    <t>Phi</t>
  </si>
  <si>
    <t>Record</t>
  </si>
  <si>
    <t>Job</t>
  </si>
  <si>
    <t>Gender</t>
  </si>
  <si>
    <t>Age</t>
  </si>
  <si>
    <t>Salary</t>
  </si>
  <si>
    <t>Service</t>
  </si>
  <si>
    <t>Management</t>
  </si>
  <si>
    <t>Sales</t>
  </si>
  <si>
    <t>Staff</t>
  </si>
  <si>
    <t>F</t>
  </si>
  <si>
    <t>M</t>
  </si>
  <si>
    <t>record</t>
  </si>
  <si>
    <t>job</t>
  </si>
  <si>
    <t>gender</t>
  </si>
  <si>
    <t>age_level</t>
  </si>
  <si>
    <t>salary_level</t>
  </si>
  <si>
    <t>service</t>
  </si>
  <si>
    <t>f</t>
  </si>
  <si>
    <t>mid</t>
  </si>
  <si>
    <t>level3</t>
  </si>
  <si>
    <t>m</t>
  </si>
  <si>
    <t>early</t>
  </si>
  <si>
    <t>level1</t>
  </si>
  <si>
    <t>early_mid</t>
  </si>
  <si>
    <t>level2</t>
  </si>
  <si>
    <t>management</t>
  </si>
  <si>
    <t>level4</t>
  </si>
  <si>
    <t>sales</t>
  </si>
  <si>
    <t>staff</t>
  </si>
  <si>
    <t>late_mid</t>
  </si>
  <si>
    <t>first stage</t>
  </si>
  <si>
    <t>records</t>
  </si>
  <si>
    <t>second stage</t>
  </si>
  <si>
    <t>records2</t>
  </si>
  <si>
    <t>2nd stage right</t>
  </si>
  <si>
    <t>records2left</t>
  </si>
  <si>
    <t>2nd stage left</t>
  </si>
  <si>
    <t>phi tie, choose age_level instead</t>
  </si>
  <si>
    <t>first stage - left: age_level=early, right: age_level&lt;&gt; early</t>
  </si>
  <si>
    <t>2nd stage left - left: job=management, right: job&lt;&gt;management</t>
  </si>
  <si>
    <t>2nd stage left - right: job=management, right: job&lt;&gt;management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</si>
</sst>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6100"/>
      <name val="Verdana"/>
      <family val="2"/>
    </font>
    <font>
      <sz val="16"/>
      <color rgb="FF9C6500"/>
      <name val="Verdana"/>
      <family val="2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4" fillId="3" borderId="0" xfId="2" applyFont="1" applyAlignment="1">
      <alignment horizontal="right"/>
    </xf>
    <xf numFmtId="0" fontId="4" fillId="3" borderId="0" xfId="2" applyFont="1"/>
    <xf numFmtId="0" fontId="5" fillId="2" borderId="0" xfId="1" applyFont="1" applyAlignment="1">
      <alignment horizontal="right"/>
    </xf>
    <xf numFmtId="0" fontId="5" fillId="2" borderId="0" xfId="1" applyFont="1"/>
    <xf numFmtId="0" fontId="6" fillId="0" borderId="0" xfId="0" applyFont="1"/>
    <xf numFmtId="0" fontId="7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52" zoomScale="85" zoomScaleNormal="85" workbookViewId="0">
      <selection activeCell="P59" sqref="P59"/>
    </sheetView>
  </sheetViews>
  <sheetFormatPr defaultRowHeight="15" x14ac:dyDescent="0.25"/>
  <cols>
    <col min="1" max="1" width="15.28515625" style="2" bestFit="1" customWidth="1"/>
    <col min="2" max="2" width="13.85546875" style="2" bestFit="1" customWidth="1"/>
    <col min="3" max="3" width="8.140625" style="2" bestFit="1" customWidth="1"/>
    <col min="4" max="4" width="10.5703125" style="2" bestFit="1" customWidth="1"/>
    <col min="5" max="5" width="12.42578125" style="2" bestFit="1" customWidth="1"/>
    <col min="6" max="6" width="13" style="3" bestFit="1" customWidth="1"/>
    <col min="7" max="7" width="16.7109375" style="2" bestFit="1" customWidth="1"/>
    <col min="8" max="16384" width="9.140625" style="2"/>
  </cols>
  <sheetData>
    <row r="1" spans="1:16" x14ac:dyDescent="0.25">
      <c r="A1" s="1" t="s">
        <v>38</v>
      </c>
      <c r="B1" s="2" t="s">
        <v>39</v>
      </c>
      <c r="C1" s="2">
        <v>11</v>
      </c>
      <c r="G1" s="2" t="s">
        <v>38</v>
      </c>
    </row>
    <row r="2" spans="1:16" x14ac:dyDescent="0.25">
      <c r="A2" s="2" t="str">
        <f>data_clean!A1</f>
        <v>record</v>
      </c>
      <c r="B2" s="2" t="str">
        <f>data_clean!B1</f>
        <v>job</v>
      </c>
      <c r="C2" s="2" t="str">
        <f>data_clean!C1</f>
        <v>gender</v>
      </c>
      <c r="D2" s="2" t="str">
        <f>data_clean!D1</f>
        <v>age_level</v>
      </c>
      <c r="E2" s="2" t="str">
        <f>data_clean!E1</f>
        <v>salary_level</v>
      </c>
      <c r="G2" s="2" t="s">
        <v>0</v>
      </c>
      <c r="H2" s="2" t="s">
        <v>1</v>
      </c>
      <c r="I2" s="2" t="s">
        <v>2</v>
      </c>
      <c r="J2" s="2" t="s">
        <v>23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</row>
    <row r="3" spans="1:16" x14ac:dyDescent="0.25">
      <c r="A3" s="2">
        <f>data_clean!A2</f>
        <v>1</v>
      </c>
      <c r="B3" s="2" t="str">
        <f>data_clean!B2</f>
        <v>service</v>
      </c>
      <c r="C3" s="2" t="str">
        <f>data_clean!C2</f>
        <v>f</v>
      </c>
      <c r="D3" s="2" t="str">
        <f>data_clean!D2</f>
        <v>mid</v>
      </c>
      <c r="E3" s="2" t="str">
        <f>data_clean!E2</f>
        <v>level3</v>
      </c>
      <c r="F3" s="4" t="str">
        <f>CONCATENATE(data_unique!B$1,"==")</f>
        <v>job==</v>
      </c>
      <c r="G3" s="5" t="str">
        <f>data_unique!B$2</f>
        <v>management</v>
      </c>
      <c r="H3" s="5">
        <f>COUNTIF(B$3:B$13,G3)/records</f>
        <v>0.36363636363636365</v>
      </c>
      <c r="I3" s="5">
        <f>COUNTIF(B$3:B$13,"&lt;&gt;"&amp;G3)/records</f>
        <v>0.63636363636363635</v>
      </c>
      <c r="J3" s="5" t="str">
        <f>data_unique!E$2</f>
        <v>level1</v>
      </c>
      <c r="K3" s="5">
        <f>COUNTIFS(B$3:B$13,G3,E$3:E$13,J3)/COUNTIF(E$3:E$13,J3)</f>
        <v>0</v>
      </c>
      <c r="L3" s="5">
        <f>COUNTIFS(B$3:B$13,"&lt;&gt;"&amp;G3,E$3:E$13,J3)/COUNTIF(E$3:E$13,J3)</f>
        <v>1</v>
      </c>
      <c r="M3" s="5">
        <f>2*H3*I3</f>
        <v>0.46280991735537191</v>
      </c>
      <c r="N3" s="5">
        <f>SUM(ABS(K3-L3),ABS(K4-L4),ABS(K5-L5),ABS(K6-L6))</f>
        <v>3</v>
      </c>
      <c r="O3" s="5">
        <f>M3*N3</f>
        <v>1.3884297520661157</v>
      </c>
      <c r="P3" s="8" t="s">
        <v>45</v>
      </c>
    </row>
    <row r="4" spans="1:16" x14ac:dyDescent="0.25">
      <c r="A4" s="2">
        <f>data_clean!A3</f>
        <v>2</v>
      </c>
      <c r="B4" s="2" t="str">
        <f>data_clean!B3</f>
        <v>service</v>
      </c>
      <c r="C4" s="2" t="str">
        <f>data_clean!C3</f>
        <v>m</v>
      </c>
      <c r="D4" s="2" t="str">
        <f>data_clean!D3</f>
        <v>early</v>
      </c>
      <c r="E4" s="2" t="str">
        <f>data_clean!E3</f>
        <v>level1</v>
      </c>
      <c r="F4" s="4"/>
      <c r="G4" s="5"/>
      <c r="H4" s="5"/>
      <c r="I4" s="5"/>
      <c r="J4" s="5" t="str">
        <f>data_unique!E$3</f>
        <v>level2</v>
      </c>
      <c r="K4" s="5">
        <f>COUNTIFS(B$3:B$13,G3,E$3:E$13,J4)/COUNTIF(E$3:E$13,J4)</f>
        <v>0</v>
      </c>
      <c r="L4" s="5">
        <f>COUNTIFS(B$3:B$13,"&lt;&gt;"&amp;G3,E$3:E$13,J4)/COUNTIF(E$3:E$13,J4)</f>
        <v>1</v>
      </c>
      <c r="M4" s="5"/>
      <c r="N4" s="5"/>
      <c r="O4" s="5"/>
    </row>
    <row r="5" spans="1:16" x14ac:dyDescent="0.25">
      <c r="A5" s="2">
        <f>data_clean!A4</f>
        <v>3</v>
      </c>
      <c r="B5" s="2" t="str">
        <f>data_clean!B4</f>
        <v>service</v>
      </c>
      <c r="C5" s="2" t="str">
        <f>data_clean!C4</f>
        <v>m</v>
      </c>
      <c r="D5" s="2" t="str">
        <f>data_clean!D4</f>
        <v>early_mid</v>
      </c>
      <c r="E5" s="2" t="str">
        <f>data_clean!E4</f>
        <v>level2</v>
      </c>
      <c r="F5" s="4"/>
      <c r="G5" s="5"/>
      <c r="H5" s="5"/>
      <c r="I5" s="5"/>
      <c r="J5" s="5" t="str">
        <f>data_unique!E$4</f>
        <v>level3</v>
      </c>
      <c r="K5" s="5">
        <f>COUNTIFS(B$3:B$13,G3,E$3:E$13,J5)/COUNTIF(E$3:E$13,J5)</f>
        <v>0.5</v>
      </c>
      <c r="L5" s="5">
        <f>COUNTIFS(B$3:B$13,"&lt;&gt;"&amp;G3,E$3:E$13,J5)/COUNTIF(E$3:E$13,J5)</f>
        <v>0.5</v>
      </c>
      <c r="M5" s="5"/>
      <c r="N5" s="5"/>
      <c r="O5" s="5"/>
    </row>
    <row r="6" spans="1:16" x14ac:dyDescent="0.25">
      <c r="A6" s="2">
        <f>data_clean!A5</f>
        <v>4</v>
      </c>
      <c r="B6" s="2" t="str">
        <f>data_clean!B5</f>
        <v>management</v>
      </c>
      <c r="C6" s="2" t="str">
        <f>data_clean!C5</f>
        <v>m</v>
      </c>
      <c r="D6" s="2" t="str">
        <f>data_clean!D5</f>
        <v>early</v>
      </c>
      <c r="E6" s="2" t="str">
        <f>data_clean!E5</f>
        <v>level3</v>
      </c>
      <c r="F6" s="4"/>
      <c r="G6" s="5"/>
      <c r="H6" s="5"/>
      <c r="I6" s="5"/>
      <c r="J6" s="5" t="str">
        <f>data_unique!E$5</f>
        <v>level4</v>
      </c>
      <c r="K6" s="5">
        <f>COUNTIFS(B$3:B$13,G3,E$3:E$13,J6)/COUNTIF(E$3:E$13,J6)</f>
        <v>1</v>
      </c>
      <c r="L6" s="5">
        <f>COUNTIFS(B$3:B$13,"&lt;&gt;"&amp;G3,E$3:E$13,J6)/COUNTIF(E$3:E$13,J6)</f>
        <v>0</v>
      </c>
      <c r="M6" s="5"/>
      <c r="N6" s="5"/>
      <c r="O6" s="5"/>
    </row>
    <row r="7" spans="1:16" x14ac:dyDescent="0.25">
      <c r="A7" s="2">
        <f>data_clean!A6</f>
        <v>5</v>
      </c>
      <c r="B7" s="2" t="str">
        <f>data_clean!B6</f>
        <v>management</v>
      </c>
      <c r="C7" s="2" t="str">
        <f>data_clean!C6</f>
        <v>f</v>
      </c>
      <c r="D7" s="2" t="str">
        <f>data_clean!D6</f>
        <v>early_mid</v>
      </c>
      <c r="E7" s="2" t="str">
        <f>data_clean!E6</f>
        <v>level4</v>
      </c>
      <c r="F7" s="3" t="str">
        <f>CONCATENATE(data_unique!B$1,"==")</f>
        <v>job==</v>
      </c>
      <c r="G7" s="2" t="str">
        <f>data_unique!B$3</f>
        <v>sales</v>
      </c>
      <c r="H7" s="2">
        <f>COUNTIF(B$3:B$13,G7)/records</f>
        <v>0.18181818181818182</v>
      </c>
      <c r="I7" s="2">
        <f>COUNTIF(B$3:B$13,"&lt;&gt;"&amp;G7)/records</f>
        <v>0.81818181818181823</v>
      </c>
      <c r="J7" s="2" t="str">
        <f>data_unique!E$2</f>
        <v>level1</v>
      </c>
      <c r="K7" s="2">
        <f>COUNTIFS(B$3:B$13,G7,E$3:E$13,J7)/COUNTIF(E$3:E$13,J7)</f>
        <v>0</v>
      </c>
      <c r="L7" s="2">
        <f>COUNTIFS(B$3:B$13,"&lt;&gt;"&amp;G7,E$3:E$13,J7)/COUNTIF(E$3:E$13,J7)</f>
        <v>1</v>
      </c>
      <c r="M7" s="2">
        <f>2*H7*I7</f>
        <v>0.2975206611570248</v>
      </c>
      <c r="N7" s="2">
        <f>SUM(ABS(K7-L7),ABS(K8-L8),ABS(K9-L9),ABS(K10-L10))</f>
        <v>2.833333333333333</v>
      </c>
      <c r="O7" s="2">
        <f>M7*N7</f>
        <v>0.84297520661157022</v>
      </c>
    </row>
    <row r="8" spans="1:16" x14ac:dyDescent="0.25">
      <c r="A8" s="2">
        <f>data_clean!A7</f>
        <v>6</v>
      </c>
      <c r="B8" s="2" t="str">
        <f>data_clean!B7</f>
        <v>management</v>
      </c>
      <c r="C8" s="2" t="str">
        <f>data_clean!C7</f>
        <v>m</v>
      </c>
      <c r="D8" s="2" t="str">
        <f>data_clean!D7</f>
        <v>early</v>
      </c>
      <c r="E8" s="2" t="str">
        <f>data_clean!E7</f>
        <v>level3</v>
      </c>
      <c r="J8" s="2" t="str">
        <f>data_unique!E$3</f>
        <v>level2</v>
      </c>
      <c r="K8" s="2">
        <f>COUNTIFS(B$3:B$13,G7,E$3:E$13,J8)/COUNTIF(E$3:E$13,J8)</f>
        <v>0.33333333333333331</v>
      </c>
      <c r="L8" s="2">
        <f>COUNTIFS(B$3:B$13,"&lt;&gt;"&amp;G7,E$3:E$13,J8)/COUNTIF(E$3:E$13,J8)</f>
        <v>0.66666666666666663</v>
      </c>
    </row>
    <row r="9" spans="1:16" x14ac:dyDescent="0.25">
      <c r="A9" s="2">
        <f>data_clean!A8</f>
        <v>7</v>
      </c>
      <c r="B9" s="2" t="str">
        <f>data_clean!B8</f>
        <v>management</v>
      </c>
      <c r="C9" s="2" t="str">
        <f>data_clean!C8</f>
        <v>f</v>
      </c>
      <c r="D9" s="2" t="str">
        <f>data_clean!D8</f>
        <v>mid</v>
      </c>
      <c r="E9" s="2" t="str">
        <f>data_clean!E8</f>
        <v>level4</v>
      </c>
      <c r="J9" s="2" t="str">
        <f>data_unique!E$4</f>
        <v>level3</v>
      </c>
      <c r="K9" s="2">
        <f>COUNTIFS(B$3:B$13,G7,E$3:E$13,J9)/COUNTIF(E$3:E$13,J9)</f>
        <v>0.25</v>
      </c>
      <c r="L9" s="2">
        <f>COUNTIFS(B$3:B$13,"&lt;&gt;"&amp;G7,E$3:E$13,J9)/COUNTIF(E$3:E$13,J9)</f>
        <v>0.75</v>
      </c>
    </row>
    <row r="10" spans="1:16" x14ac:dyDescent="0.25">
      <c r="A10" s="2">
        <f>data_clean!A9</f>
        <v>8</v>
      </c>
      <c r="B10" s="2" t="str">
        <f>data_clean!B9</f>
        <v>sales</v>
      </c>
      <c r="C10" s="2" t="str">
        <f>data_clean!C9</f>
        <v>f</v>
      </c>
      <c r="D10" s="2" t="str">
        <f>data_clean!D9</f>
        <v>mid</v>
      </c>
      <c r="E10" s="2" t="str">
        <f>data_clean!E9</f>
        <v>level3</v>
      </c>
      <c r="J10" s="2" t="str">
        <f>data_unique!E$5</f>
        <v>level4</v>
      </c>
      <c r="K10" s="2">
        <f>COUNTIFS(B$3:B$13,G7,E$3:E$13,J10)/COUNTIF(E$3:E$13,J10)</f>
        <v>0</v>
      </c>
      <c r="L10" s="2">
        <f>COUNTIFS(B$3:B$13,"&lt;&gt;"&amp;G7,E$3:E$13,J10)/COUNTIF(E$3:E$13,J10)</f>
        <v>1</v>
      </c>
    </row>
    <row r="11" spans="1:16" x14ac:dyDescent="0.25">
      <c r="A11" s="2">
        <f>data_clean!A10</f>
        <v>9</v>
      </c>
      <c r="B11" s="2" t="str">
        <f>data_clean!B10</f>
        <v>sales</v>
      </c>
      <c r="C11" s="2" t="str">
        <f>data_clean!C10</f>
        <v>m</v>
      </c>
      <c r="D11" s="2" t="str">
        <f>data_clean!D10</f>
        <v>early_mid</v>
      </c>
      <c r="E11" s="2" t="str">
        <f>data_clean!E10</f>
        <v>level2</v>
      </c>
      <c r="F11" s="3" t="str">
        <f>CONCATENATE(data_unique!B$1,"==")</f>
        <v>job==</v>
      </c>
      <c r="G11" s="2" t="str">
        <f>data_unique!B$4</f>
        <v>service</v>
      </c>
      <c r="H11" s="2">
        <f>COUNTIF(B$3:B$13,G11)/records</f>
        <v>0.27272727272727271</v>
      </c>
      <c r="I11" s="2">
        <f>COUNTIF(B$3:B$13,"&lt;&gt;"&amp;G11)/records</f>
        <v>0.72727272727272729</v>
      </c>
      <c r="J11" s="2" t="str">
        <f>data_unique!E$2</f>
        <v>level1</v>
      </c>
      <c r="K11" s="2">
        <f>COUNTIFS(B$3:B$13,G11,E$3:E$13,J11)/COUNTIF(E$3:E$13,J11)</f>
        <v>0.5</v>
      </c>
      <c r="L11" s="2">
        <f>COUNTIFS(B$3:B$13,"&lt;&gt;"&amp;G11,E$3:E$13,J11)/COUNTIF(E$3:E$13,J11)</f>
        <v>0.5</v>
      </c>
      <c r="M11" s="2">
        <f>2*H11*I11</f>
        <v>0.39669421487603301</v>
      </c>
      <c r="N11" s="2">
        <f>SUM(ABS(K11-L11),ABS(K12-L12),ABS(K13-L13),ABS(K14-L14))</f>
        <v>1.8333333333333333</v>
      </c>
      <c r="O11" s="2">
        <f>M11*N11</f>
        <v>0.72727272727272718</v>
      </c>
    </row>
    <row r="12" spans="1:16" x14ac:dyDescent="0.25">
      <c r="A12" s="2">
        <f>data_clean!A11</f>
        <v>10</v>
      </c>
      <c r="B12" s="2" t="str">
        <f>data_clean!B11</f>
        <v>staff</v>
      </c>
      <c r="C12" s="2" t="str">
        <f>data_clean!C11</f>
        <v>f</v>
      </c>
      <c r="D12" s="2" t="str">
        <f>data_clean!D11</f>
        <v>late_mid</v>
      </c>
      <c r="E12" s="2" t="str">
        <f>data_clean!E11</f>
        <v>level2</v>
      </c>
      <c r="J12" s="2" t="str">
        <f>data_unique!E$3</f>
        <v>level2</v>
      </c>
      <c r="K12" s="2">
        <f>COUNTIFS(B$3:B$13,G11,E$3:E$13,J12)/COUNTIF(E$3:E$13,J12)</f>
        <v>0.33333333333333331</v>
      </c>
      <c r="L12" s="2">
        <f>COUNTIFS(B$3:B$13,"&lt;&gt;"&amp;G11,E$3:E$13,J12)/COUNTIF(E$3:E$13,J12)</f>
        <v>0.66666666666666663</v>
      </c>
    </row>
    <row r="13" spans="1:16" x14ac:dyDescent="0.25">
      <c r="A13" s="2">
        <f>data_clean!A12</f>
        <v>11</v>
      </c>
      <c r="B13" s="2" t="str">
        <f>data_clean!B12</f>
        <v>staff</v>
      </c>
      <c r="C13" s="2" t="str">
        <f>data_clean!C12</f>
        <v>m</v>
      </c>
      <c r="D13" s="2" t="str">
        <f>data_clean!D12</f>
        <v>early</v>
      </c>
      <c r="E13" s="2" t="str">
        <f>data_clean!E12</f>
        <v>level1</v>
      </c>
      <c r="J13" s="2" t="str">
        <f>data_unique!E$4</f>
        <v>level3</v>
      </c>
      <c r="K13" s="2">
        <f>COUNTIFS(B$3:B$13,G11,E$3:E$13,J13)/COUNTIF(E$3:E$13,J13)</f>
        <v>0.25</v>
      </c>
      <c r="L13" s="2">
        <f>COUNTIFS(B$3:B$13,"&lt;&gt;"&amp;G11,E$3:E$13,J13)/COUNTIF(E$3:E$13,J13)</f>
        <v>0.75</v>
      </c>
    </row>
    <row r="14" spans="1:16" x14ac:dyDescent="0.25">
      <c r="J14" s="2" t="str">
        <f>data_unique!E$5</f>
        <v>level4</v>
      </c>
      <c r="K14" s="2">
        <f>COUNTIFS(B$3:B$13,G11,E$3:E$13,J14)/COUNTIF(E$3:E$13,J14)</f>
        <v>0</v>
      </c>
      <c r="L14" s="2">
        <f>COUNTIFS(B$3:B$13,"&lt;&gt;"&amp;G11,E$3:E$13,J14)/COUNTIF(E$3:E$13,J14)</f>
        <v>1</v>
      </c>
    </row>
    <row r="15" spans="1:16" x14ac:dyDescent="0.25">
      <c r="F15" s="3" t="str">
        <f>CONCATENATE(data_unique!B$1,"==")</f>
        <v>job==</v>
      </c>
      <c r="G15" s="2" t="str">
        <f>data_unique!B$5</f>
        <v>staff</v>
      </c>
      <c r="H15" s="2">
        <f>COUNTIF(B$3:B$13,G15)/records</f>
        <v>0.18181818181818182</v>
      </c>
      <c r="I15" s="2">
        <f>COUNTIF(B$3:B$13,"&lt;&gt;"&amp;G15)/records</f>
        <v>0.81818181818181823</v>
      </c>
      <c r="J15" s="2" t="str">
        <f>data_unique!E$2</f>
        <v>level1</v>
      </c>
      <c r="K15" s="2">
        <f>COUNTIFS(B$3:B$13,G15,E$3:E$13,J15)/COUNTIF(E$3:E$13,J15)</f>
        <v>0.5</v>
      </c>
      <c r="L15" s="2">
        <f>COUNTIFS(B$3:B$13,"&lt;&gt;"&amp;G15,E$3:E$13,J15)/COUNTIF(E$3:E$13,J15)</f>
        <v>0.5</v>
      </c>
      <c r="M15" s="2">
        <f>2*H15*I15</f>
        <v>0.2975206611570248</v>
      </c>
      <c r="N15" s="2">
        <f>SUM(ABS(K15-L15),ABS(K16-L16),ABS(K17-L17),ABS(K18-L18))</f>
        <v>2.333333333333333</v>
      </c>
      <c r="O15" s="2">
        <f>M15*N15</f>
        <v>0.69421487603305776</v>
      </c>
    </row>
    <row r="16" spans="1:16" x14ac:dyDescent="0.25">
      <c r="J16" s="2" t="str">
        <f>data_unique!E$3</f>
        <v>level2</v>
      </c>
      <c r="K16" s="2">
        <f>COUNTIFS(B$3:B$13,G15,E$3:E$13,J16)/COUNTIF(E$3:E$13,J16)</f>
        <v>0.33333333333333331</v>
      </c>
      <c r="L16" s="2">
        <f>COUNTIFS(B$3:B$13,"&lt;&gt;"&amp;G15,E$3:E$13,J16)/COUNTIF(E$3:E$13,J16)</f>
        <v>0.66666666666666663</v>
      </c>
    </row>
    <row r="17" spans="6:16" x14ac:dyDescent="0.25">
      <c r="J17" s="2" t="str">
        <f>data_unique!E$4</f>
        <v>level3</v>
      </c>
      <c r="K17" s="2">
        <f>COUNTIFS(B$3:B$13,G15,E$3:E$13,J17)/COUNTIF(E$3:E$13,J17)</f>
        <v>0</v>
      </c>
      <c r="L17" s="2">
        <f>COUNTIFS(B$3:B$13,"&lt;&gt;"&amp;G15,E$3:E$13,J17)/COUNTIF(E$3:E$13,J17)</f>
        <v>1</v>
      </c>
    </row>
    <row r="18" spans="6:16" x14ac:dyDescent="0.25">
      <c r="J18" s="2" t="str">
        <f>data_unique!E$5</f>
        <v>level4</v>
      </c>
      <c r="K18" s="2">
        <f>COUNTIFS(B$3:B$13,G15,E$3:E$13,J18)/COUNTIF(E$3:E$13,J18)</f>
        <v>0</v>
      </c>
      <c r="L18" s="2">
        <f>COUNTIFS(B$3:B$13,"&lt;&gt;"&amp;G15,E$3:E$13,J18)/COUNTIF(E$3:E$13,J18)</f>
        <v>1</v>
      </c>
    </row>
    <row r="19" spans="6:16" x14ac:dyDescent="0.25">
      <c r="F19" s="3" t="str">
        <f>CONCATENATE(data_unique!C$1,"==")</f>
        <v>gender==</v>
      </c>
      <c r="G19" s="2" t="str">
        <f>data_unique!C$2</f>
        <v>f</v>
      </c>
      <c r="H19" s="2">
        <f>COUNTIF(C$3:C$13,G19)/records</f>
        <v>0.45454545454545453</v>
      </c>
      <c r="I19" s="2">
        <f>COUNTIF(C$3:C$13,"&lt;&gt;"&amp;G19)/records</f>
        <v>0.54545454545454541</v>
      </c>
      <c r="J19" s="2" t="str">
        <f>data_unique!E$2</f>
        <v>level1</v>
      </c>
      <c r="K19" s="2">
        <f>COUNTIFS(C$3:C$13,G19,E$3:E$13,J19)/COUNTIF(E$3:E$13,J19)</f>
        <v>0</v>
      </c>
      <c r="L19" s="2">
        <f>COUNTIFS(C$3:C$13,"&lt;&gt;"&amp;G19,E$3:E$13,J19)/COUNTIF(E$3:E$13,J19)</f>
        <v>1</v>
      </c>
      <c r="M19" s="2">
        <f>2*H19*I19</f>
        <v>0.49586776859504128</v>
      </c>
      <c r="N19" s="2">
        <f>SUM(ABS(K19-L19),ABS(K20-L20),ABS(K21-L21),ABS(K22-L22))</f>
        <v>2.333333333333333</v>
      </c>
      <c r="O19" s="2">
        <f>M19*N19</f>
        <v>1.1570247933884295</v>
      </c>
    </row>
    <row r="20" spans="6:16" x14ac:dyDescent="0.25">
      <c r="J20" s="2" t="str">
        <f>data_unique!E$3</f>
        <v>level2</v>
      </c>
      <c r="K20" s="2">
        <f>COUNTIFS(C$3:C$13,G19,E$3:E$13,J20)/COUNTIF(E$3:E$13,J20)</f>
        <v>0.33333333333333331</v>
      </c>
      <c r="L20" s="2">
        <f>COUNTIFS(C$3:C$13,"&lt;&gt;"&amp;G19,E$3:E$13,J20)/COUNTIF(E$3:E$13,J20)</f>
        <v>0.66666666666666663</v>
      </c>
    </row>
    <row r="21" spans="6:16" x14ac:dyDescent="0.25">
      <c r="J21" s="2" t="str">
        <f>data_unique!E$4</f>
        <v>level3</v>
      </c>
      <c r="K21" s="2">
        <f>COUNTIFS(C$3:C$13,G19,E$3:E$13,J21)/COUNTIF(E$3:E$13,J21)</f>
        <v>0.5</v>
      </c>
      <c r="L21" s="2">
        <f>COUNTIFS(C$3:C$13,"&lt;&gt;"&amp;G19,E$3:E$13,J21)/COUNTIF(E$3:E$13,J21)</f>
        <v>0.5</v>
      </c>
    </row>
    <row r="22" spans="6:16" x14ac:dyDescent="0.25">
      <c r="J22" s="2" t="str">
        <f>data_unique!E$5</f>
        <v>level4</v>
      </c>
      <c r="K22" s="2">
        <f>COUNTIFS(C$3:C$13,G19,E$3:E$13,J22)/COUNTIF(E$3:E$13,J22)</f>
        <v>1</v>
      </c>
      <c r="L22" s="2">
        <f>COUNTIFS(C$3:C$13,"&lt;&gt;"&amp;G19,E$3:E$13,J22)/COUNTIF(E$3:E$13,J22)</f>
        <v>0</v>
      </c>
    </row>
    <row r="23" spans="6:16" x14ac:dyDescent="0.25">
      <c r="F23" s="3" t="str">
        <f>CONCATENATE(data_unique!C$1,"==")</f>
        <v>gender==</v>
      </c>
      <c r="G23" s="2" t="str">
        <f>data_unique!C$3</f>
        <v>m</v>
      </c>
      <c r="H23" s="2">
        <f>COUNTIF(C$3:C$13,G23)/records</f>
        <v>0.54545454545454541</v>
      </c>
      <c r="I23" s="2">
        <f>COUNTIF(C$3:C$13,"&lt;&gt;"&amp;G23)/records</f>
        <v>0.45454545454545453</v>
      </c>
      <c r="J23" s="2" t="str">
        <f>data_unique!E$2</f>
        <v>level1</v>
      </c>
      <c r="K23" s="2">
        <f>COUNTIFS(C$3:C$13,G23,E$3:E$13,J23)/COUNTIF(E$3:E$13,J23)</f>
        <v>1</v>
      </c>
      <c r="L23" s="2">
        <f>COUNTIFS(C$3:C$13,"&lt;&gt;"&amp;G23,E$3:E$13,J23)/COUNTIF(E$3:E$13,J23)</f>
        <v>0</v>
      </c>
      <c r="M23" s="2">
        <f>2*H23*I23</f>
        <v>0.49586776859504128</v>
      </c>
      <c r="N23" s="2">
        <f>SUM(ABS(K23-L23),ABS(K24-L24),ABS(K25-L25),ABS(K26-L26))</f>
        <v>2.333333333333333</v>
      </c>
      <c r="O23" s="2">
        <f>M23*N23</f>
        <v>1.1570247933884295</v>
      </c>
    </row>
    <row r="24" spans="6:16" x14ac:dyDescent="0.25">
      <c r="J24" s="2" t="str">
        <f>data_unique!E$3</f>
        <v>level2</v>
      </c>
      <c r="K24" s="2">
        <f>COUNTIFS(C$3:C$13,G23,E$3:E$13,J24)/COUNTIF(E$3:E$13,J24)</f>
        <v>0.66666666666666663</v>
      </c>
      <c r="L24" s="2">
        <f>COUNTIFS(C$3:C$13,"&lt;&gt;"&amp;G23,E$3:E$13,J24)/COUNTIF(E$3:E$13,J24)</f>
        <v>0.33333333333333331</v>
      </c>
    </row>
    <row r="25" spans="6:16" x14ac:dyDescent="0.25">
      <c r="J25" s="2" t="str">
        <f>data_unique!E$4</f>
        <v>level3</v>
      </c>
      <c r="K25" s="2">
        <f>COUNTIFS(C$3:C$13,G23,E$3:E$13,J25)/COUNTIF(E$3:E$13,J25)</f>
        <v>0.5</v>
      </c>
      <c r="L25" s="2">
        <f>COUNTIFS(C$3:C$13,"&lt;&gt;"&amp;G23,E$3:E$13,J25)/COUNTIF(E$3:E$13,J25)</f>
        <v>0.5</v>
      </c>
    </row>
    <row r="26" spans="6:16" x14ac:dyDescent="0.25">
      <c r="J26" s="2" t="str">
        <f>data_unique!E$5</f>
        <v>level4</v>
      </c>
      <c r="K26" s="2">
        <f>COUNTIFS(C$3:C$13,G23,E$3:E$13,J26)/COUNTIF(E$3:E$13,J26)</f>
        <v>0</v>
      </c>
      <c r="L26" s="2">
        <f>COUNTIFS(C$3:C$13,"&lt;&gt;"&amp;G23,E$3:E$13,J26)/COUNTIF(E$3:E$13,J26)</f>
        <v>1</v>
      </c>
    </row>
    <row r="27" spans="6:16" x14ac:dyDescent="0.25">
      <c r="F27" s="6" t="str">
        <f>CONCATENATE(data_unique!D$1,"==")</f>
        <v>age_level==</v>
      </c>
      <c r="G27" s="7" t="str">
        <f>data_unique!D$2</f>
        <v>early</v>
      </c>
      <c r="H27" s="7">
        <f>COUNTIF(D$3:D$13,G27)/records</f>
        <v>0.36363636363636365</v>
      </c>
      <c r="I27" s="7">
        <f>COUNTIF(D$3:D$13,"&lt;&gt;"&amp;G27)/records</f>
        <v>0.63636363636363635</v>
      </c>
      <c r="J27" s="7" t="str">
        <f>data_unique!E$2</f>
        <v>level1</v>
      </c>
      <c r="K27" s="7">
        <f>COUNTIFS(D$3:D$13,G27,E$3:E$13,J27)/COUNTIF(E$3:E$13,J27)</f>
        <v>1</v>
      </c>
      <c r="L27" s="7">
        <f>COUNTIFS(D$3:D$13,"&lt;&gt;"&amp;G27,E$3:E$13,J27)/COUNTIF(E$3:E$13,J27)</f>
        <v>0</v>
      </c>
      <c r="M27" s="7">
        <f>2*H27*I27</f>
        <v>0.46280991735537191</v>
      </c>
      <c r="N27" s="7">
        <f>SUM(ABS(K27-L27),ABS(K28-L28),ABS(K29-L29),ABS(K30-L30))</f>
        <v>3</v>
      </c>
      <c r="O27" s="7">
        <f>M27*N27</f>
        <v>1.3884297520661157</v>
      </c>
      <c r="P27" s="9" t="s">
        <v>46</v>
      </c>
    </row>
    <row r="28" spans="6:16" x14ac:dyDescent="0.25">
      <c r="F28" s="6"/>
      <c r="G28" s="7"/>
      <c r="H28" s="7"/>
      <c r="I28" s="7"/>
      <c r="J28" s="7" t="str">
        <f>data_unique!E$3</f>
        <v>level2</v>
      </c>
      <c r="K28" s="7">
        <f>COUNTIFS(D$3:D$13,G27,E$3:E$13,J28)/COUNTIF(E$3:E$13,J28)</f>
        <v>0</v>
      </c>
      <c r="L28" s="7">
        <f>COUNTIFS(D$3:D$13,"&lt;&gt;"&amp;G27,E$3:E$13,J28)/COUNTIF(E$3:E$13,J28)</f>
        <v>1</v>
      </c>
      <c r="M28" s="7"/>
      <c r="N28" s="7"/>
      <c r="O28" s="7"/>
    </row>
    <row r="29" spans="6:16" x14ac:dyDescent="0.25">
      <c r="F29" s="6"/>
      <c r="G29" s="7"/>
      <c r="H29" s="7"/>
      <c r="I29" s="7"/>
      <c r="J29" s="7" t="str">
        <f>data_unique!E$4</f>
        <v>level3</v>
      </c>
      <c r="K29" s="7">
        <f>COUNTIFS(D$3:D$13,G27,E$3:E$13,J29)/COUNTIF(E$3:E$13,J29)</f>
        <v>0.5</v>
      </c>
      <c r="L29" s="7">
        <f>COUNTIFS(D$3:D$13,"&lt;&gt;"&amp;G27,E$3:E$13,J29)/COUNTIF(E$3:E$13,J29)</f>
        <v>0.5</v>
      </c>
      <c r="M29" s="7"/>
      <c r="N29" s="7"/>
      <c r="O29" s="7"/>
    </row>
    <row r="30" spans="6:16" x14ac:dyDescent="0.25">
      <c r="F30" s="6"/>
      <c r="G30" s="7"/>
      <c r="H30" s="7"/>
      <c r="I30" s="7"/>
      <c r="J30" s="7" t="str">
        <f>data_unique!E$5</f>
        <v>level4</v>
      </c>
      <c r="K30" s="7">
        <f>COUNTIFS(D$3:D$13,G27,E$3:E$13,J30)/COUNTIF(E$3:E$13,J30)</f>
        <v>0</v>
      </c>
      <c r="L30" s="7">
        <f>COUNTIFS(D$3:D$13,"&lt;&gt;"&amp;G27,E$3:E$13,J30)/COUNTIF(E$3:E$13,J30)</f>
        <v>1</v>
      </c>
      <c r="M30" s="7"/>
      <c r="N30" s="7"/>
      <c r="O30" s="7"/>
    </row>
    <row r="31" spans="6:16" x14ac:dyDescent="0.25">
      <c r="F31" s="3" t="str">
        <f>CONCATENATE(data_unique!D$1,"==")</f>
        <v>age_level==</v>
      </c>
      <c r="G31" s="2" t="str">
        <f>data_unique!D$3</f>
        <v>early_mid</v>
      </c>
      <c r="H31" s="2">
        <f>COUNTIF(D$3:D$13,G31)/records</f>
        <v>0.27272727272727271</v>
      </c>
      <c r="I31" s="2">
        <f>COUNTIF(D$3:D$13,"&lt;&gt;"&amp;G31)/records</f>
        <v>0.72727272727272729</v>
      </c>
      <c r="J31" s="2" t="str">
        <f>data_unique!E$2</f>
        <v>level1</v>
      </c>
      <c r="K31" s="2">
        <f>COUNTIFS(D$3:D$13,G31,E$3:E$13,J31)/COUNTIF(E$3:E$13,J31)</f>
        <v>0</v>
      </c>
      <c r="L31" s="2">
        <f>COUNTIFS(D$3:D$13,"&lt;&gt;"&amp;G31,E$3:E$13,J31)/COUNTIF(E$3:E$13,J31)</f>
        <v>1</v>
      </c>
      <c r="M31" s="2">
        <f>2*H31*I31</f>
        <v>0.39669421487603301</v>
      </c>
      <c r="N31" s="2">
        <f>SUM(ABS(K31-L31),ABS(K32-L32),ABS(K33-L33),ABS(K34-L34))</f>
        <v>2.333333333333333</v>
      </c>
      <c r="O31" s="2">
        <f>M31*N31</f>
        <v>0.92561983471074361</v>
      </c>
    </row>
    <row r="32" spans="6:16" x14ac:dyDescent="0.25">
      <c r="J32" s="2" t="str">
        <f>data_unique!E$3</f>
        <v>level2</v>
      </c>
      <c r="K32" s="2">
        <f>COUNTIFS(D$3:D$13,G31,E$3:E$13,J32)/COUNTIF(E$3:E$13,J32)</f>
        <v>0.66666666666666663</v>
      </c>
      <c r="L32" s="2">
        <f>COUNTIFS(D$3:D$13,"&lt;&gt;"&amp;G31,E$3:E$13,J32)/COUNTIF(E$3:E$13,J32)</f>
        <v>0.33333333333333331</v>
      </c>
    </row>
    <row r="33" spans="1:16" x14ac:dyDescent="0.25">
      <c r="J33" s="2" t="str">
        <f>data_unique!E$4</f>
        <v>level3</v>
      </c>
      <c r="K33" s="2">
        <f>COUNTIFS(D$3:D$13,G31,E$3:E$13,J33)/COUNTIF(E$3:E$13,J33)</f>
        <v>0</v>
      </c>
      <c r="L33" s="2">
        <f>COUNTIFS(D$3:D$13,"&lt;&gt;"&amp;G31,E$3:E$13,J33)/COUNTIF(E$3:E$13,J33)</f>
        <v>1</v>
      </c>
    </row>
    <row r="34" spans="1:16" x14ac:dyDescent="0.25">
      <c r="J34" s="2" t="str">
        <f>data_unique!E$5</f>
        <v>level4</v>
      </c>
      <c r="K34" s="2">
        <f>COUNTIFS(D$3:D$13,G31,E$3:E$13,J34)/COUNTIF(E$3:E$13,J34)</f>
        <v>0.5</v>
      </c>
      <c r="L34" s="2">
        <f>COUNTIFS(D$3:D$13,"&lt;&gt;"&amp;G31,E$3:E$13,J34)/COUNTIF(E$3:E$13,J34)</f>
        <v>0.5</v>
      </c>
    </row>
    <row r="35" spans="1:16" x14ac:dyDescent="0.25">
      <c r="F35" s="3" t="str">
        <f>CONCATENATE(data_unique!D$1,"==")</f>
        <v>age_level==</v>
      </c>
      <c r="G35" s="2" t="str">
        <f>data_unique!D$4</f>
        <v>late_mid</v>
      </c>
      <c r="H35" s="2">
        <f>COUNTIF(D$3:D$13,G35)/records</f>
        <v>9.0909090909090912E-2</v>
      </c>
      <c r="I35" s="2">
        <f>COUNTIF(D$3:D$13,"&lt;&gt;"&amp;G35)/records</f>
        <v>0.90909090909090906</v>
      </c>
      <c r="J35" s="2" t="str">
        <f>data_unique!E$2</f>
        <v>level1</v>
      </c>
      <c r="K35" s="2">
        <f>COUNTIFS(D$3:D$13,G35,E$3:E$13,J35)/COUNTIF(E$3:E$13,J35)</f>
        <v>0</v>
      </c>
      <c r="L35" s="2">
        <f>COUNTIFS(D$3:D$13,"&lt;&gt;"&amp;G35,E$3:E$13,J35)/COUNTIF(E$3:E$13,J35)</f>
        <v>1</v>
      </c>
      <c r="M35" s="2">
        <f>2*H35*I35</f>
        <v>0.16528925619834711</v>
      </c>
      <c r="N35" s="2">
        <f>SUM(ABS(K35-L35),ABS(K36-L36),ABS(K37-L37),ABS(K38-L38))</f>
        <v>3.333333333333333</v>
      </c>
      <c r="O35" s="2">
        <f>M35*N35</f>
        <v>0.55096418732782371</v>
      </c>
    </row>
    <row r="36" spans="1:16" x14ac:dyDescent="0.25">
      <c r="J36" s="2" t="str">
        <f>data_unique!E$3</f>
        <v>level2</v>
      </c>
      <c r="K36" s="2">
        <f>COUNTIFS(D$3:D$13,G35,E$3:E$13,J36)/COUNTIF(E$3:E$13,J36)</f>
        <v>0.33333333333333331</v>
      </c>
      <c r="L36" s="2">
        <f>COUNTIFS(D$3:D$13,"&lt;&gt;"&amp;G35,E$3:E$13,J36)/COUNTIF(E$3:E$13,J36)</f>
        <v>0.66666666666666663</v>
      </c>
    </row>
    <row r="37" spans="1:16" x14ac:dyDescent="0.25">
      <c r="J37" s="2" t="str">
        <f>data_unique!E$4</f>
        <v>level3</v>
      </c>
      <c r="K37" s="2">
        <f>COUNTIFS(D$3:D$13,G35,E$3:E$13,J37)/COUNTIF(E$3:E$13,J37)</f>
        <v>0</v>
      </c>
      <c r="L37" s="2">
        <f>COUNTIFS(D$3:D$13,"&lt;&gt;"&amp;G35,E$3:E$13,J37)/COUNTIF(E$3:E$13,J37)</f>
        <v>1</v>
      </c>
    </row>
    <row r="38" spans="1:16" x14ac:dyDescent="0.25">
      <c r="J38" s="2" t="str">
        <f>data_unique!E$5</f>
        <v>level4</v>
      </c>
      <c r="K38" s="2">
        <f>COUNTIFS(D$3:D$13,G35,E$3:E$13,J38)/COUNTIF(E$3:E$13,J38)</f>
        <v>0</v>
      </c>
      <c r="L38" s="2">
        <f>COUNTIFS(D$3:D$13,"&lt;&gt;"&amp;G35,E$3:E$13,J38)/COUNTIF(E$3:E$13,J38)</f>
        <v>1</v>
      </c>
    </row>
    <row r="39" spans="1:16" x14ac:dyDescent="0.25">
      <c r="F39" s="3" t="str">
        <f>CONCATENATE(data_unique!D$1,"==")</f>
        <v>age_level==</v>
      </c>
      <c r="G39" s="2" t="str">
        <f>data_unique!D$5</f>
        <v>mid</v>
      </c>
      <c r="H39" s="2">
        <f>COUNTIF(D$3:D$13,G39)/records</f>
        <v>0.27272727272727271</v>
      </c>
      <c r="I39" s="2">
        <f>COUNTIF(D$3:D$13,"&lt;&gt;"&amp;G39)/records</f>
        <v>0.72727272727272729</v>
      </c>
      <c r="J39" s="2" t="str">
        <f>data_unique!E$2</f>
        <v>level1</v>
      </c>
      <c r="K39" s="2">
        <f>COUNTIFS(D$3:D$13,G39,E$3:E$13,J39)/COUNTIF(E$3:E$13,J39)</f>
        <v>0</v>
      </c>
      <c r="L39" s="2">
        <f>COUNTIFS(D$3:D$13,"&lt;&gt;"&amp;G39,E$3:E$13,J39)/COUNTIF(E$3:E$13,J39)</f>
        <v>1</v>
      </c>
      <c r="M39" s="2">
        <f>2*H39*I39</f>
        <v>0.39669421487603301</v>
      </c>
      <c r="N39" s="2">
        <f>SUM(ABS(K39-L39),ABS(K40-L40),ABS(K41-L41),ABS(K42-L42))</f>
        <v>2</v>
      </c>
      <c r="O39" s="2">
        <f>M39*N39</f>
        <v>0.79338842975206603</v>
      </c>
    </row>
    <row r="40" spans="1:16" x14ac:dyDescent="0.25">
      <c r="J40" s="2" t="str">
        <f>data_unique!E$3</f>
        <v>level2</v>
      </c>
      <c r="K40" s="2">
        <f>COUNTIFS(D$3:D$13,G39,E$3:E$13,J40)/COUNTIF(E$3:E$13,J40)</f>
        <v>0</v>
      </c>
      <c r="L40" s="2">
        <f>COUNTIFS(D$3:D$13,"&lt;&gt;"&amp;G39,E$3:E$13,J40)/COUNTIF(E$3:E$13,J40)</f>
        <v>1</v>
      </c>
    </row>
    <row r="41" spans="1:16" x14ac:dyDescent="0.25">
      <c r="J41" s="2" t="str">
        <f>data_unique!E$4</f>
        <v>level3</v>
      </c>
      <c r="K41" s="2">
        <f>COUNTIFS(D$3:D$13,G39,E$3:E$13,J41)/COUNTIF(E$3:E$13,J41)</f>
        <v>0.5</v>
      </c>
      <c r="L41" s="2">
        <f>COUNTIFS(D$3:D$13,"&lt;&gt;"&amp;G39,E$3:E$13,J41)/COUNTIF(E$3:E$13,J41)</f>
        <v>0.5</v>
      </c>
    </row>
    <row r="42" spans="1:16" x14ac:dyDescent="0.25">
      <c r="J42" s="2" t="str">
        <f>data_unique!E$5</f>
        <v>level4</v>
      </c>
      <c r="K42" s="2">
        <f>COUNTIFS(D$3:D$13,G39,E$3:E$13,J42)/COUNTIF(E$3:E$13,J42)</f>
        <v>0.5</v>
      </c>
      <c r="L42" s="2">
        <f>COUNTIFS(D$3:D$13,"&lt;&gt;"&amp;G39,E$3:E$13,J42)/COUNTIF(E$3:E$13,J42)</f>
        <v>0.5</v>
      </c>
    </row>
    <row r="44" spans="1:16" x14ac:dyDescent="0.25">
      <c r="A44" s="1" t="s">
        <v>44</v>
      </c>
      <c r="B44" s="2" t="s">
        <v>43</v>
      </c>
      <c r="C44" s="2">
        <f>COUNTA(B46:B49)</f>
        <v>4</v>
      </c>
      <c r="G44" s="2" t="s">
        <v>38</v>
      </c>
    </row>
    <row r="45" spans="1:16" x14ac:dyDescent="0.25">
      <c r="A45" s="2" t="s">
        <v>19</v>
      </c>
      <c r="B45" s="2" t="s">
        <v>20</v>
      </c>
      <c r="C45" s="2" t="s">
        <v>21</v>
      </c>
      <c r="D45" s="2" t="s">
        <v>22</v>
      </c>
      <c r="E45" s="2" t="s">
        <v>23</v>
      </c>
      <c r="G45" s="2" t="s">
        <v>0</v>
      </c>
      <c r="H45" s="2" t="s">
        <v>1</v>
      </c>
      <c r="I45" s="2" t="s">
        <v>2</v>
      </c>
      <c r="J45" s="2" t="s">
        <v>23</v>
      </c>
      <c r="K45" s="2" t="s">
        <v>3</v>
      </c>
      <c r="L45" s="2" t="s">
        <v>4</v>
      </c>
      <c r="M45" s="2" t="s">
        <v>5</v>
      </c>
      <c r="N45" s="2" t="s">
        <v>6</v>
      </c>
      <c r="O45" s="2" t="s">
        <v>7</v>
      </c>
    </row>
    <row r="46" spans="1:16" x14ac:dyDescent="0.25">
      <c r="A46" s="2">
        <v>2</v>
      </c>
      <c r="B46" s="2" t="s">
        <v>24</v>
      </c>
      <c r="C46" s="2" t="s">
        <v>28</v>
      </c>
      <c r="D46" s="2" t="s">
        <v>29</v>
      </c>
      <c r="E46" s="2" t="s">
        <v>30</v>
      </c>
      <c r="F46" s="6" t="str">
        <f>CONCATENATE(data_unique!B$1,"==")</f>
        <v>job==</v>
      </c>
      <c r="G46" s="7" t="str">
        <f>data_unique!B$2</f>
        <v>management</v>
      </c>
      <c r="H46" s="7">
        <f>COUNTIF(B$46:B$49,G46)/records2left</f>
        <v>0.5</v>
      </c>
      <c r="I46" s="7">
        <f>COUNTIF(B$46:B$49,"&lt;&gt;"&amp;G46)/records2left</f>
        <v>0.5</v>
      </c>
      <c r="J46" s="7" t="str">
        <f>data_unique!E$2</f>
        <v>level1</v>
      </c>
      <c r="K46" s="7">
        <f>COUNTIFS(B$46:B$49,G46,E$46:E$49,J46)/COUNTIF(E$46:E$49,J46)</f>
        <v>0</v>
      </c>
      <c r="L46" s="7">
        <f>COUNTIFS(B$46:B$49,"&lt;&gt;"&amp;G46,E$46:E$49,J46)/COUNTIF(E$46:E$49,J46)</f>
        <v>1</v>
      </c>
      <c r="M46" s="7">
        <f>2*H46*I46</f>
        <v>0.5</v>
      </c>
      <c r="N46" s="7">
        <f>SUM(ABS(K46-L46),ABS(K47-L47))</f>
        <v>2</v>
      </c>
      <c r="O46" s="7">
        <f>M46*N46</f>
        <v>1</v>
      </c>
      <c r="P46" s="9" t="s">
        <v>47</v>
      </c>
    </row>
    <row r="47" spans="1:16" x14ac:dyDescent="0.25">
      <c r="A47" s="2">
        <v>4</v>
      </c>
      <c r="B47" s="2" t="s">
        <v>33</v>
      </c>
      <c r="C47" s="2" t="s">
        <v>28</v>
      </c>
      <c r="D47" s="2" t="s">
        <v>29</v>
      </c>
      <c r="E47" s="2" t="s">
        <v>27</v>
      </c>
      <c r="F47" s="6"/>
      <c r="G47" s="7"/>
      <c r="H47" s="7"/>
      <c r="I47" s="7"/>
      <c r="J47" s="7" t="str">
        <f>data_unique!E$4</f>
        <v>level3</v>
      </c>
      <c r="K47" s="7">
        <f>COUNTIFS(B$46:B$49,G46,E$46:E$49,J47)/COUNTIF(E$46:E$49,J47)</f>
        <v>1</v>
      </c>
      <c r="L47" s="7">
        <f>COUNTIFS(B$46:B$49,"&lt;&gt;"&amp;G46,E$46:E$49,J47)/COUNTIF(E$46:E$49,J47)</f>
        <v>0</v>
      </c>
      <c r="M47" s="7"/>
      <c r="N47" s="7"/>
      <c r="O47" s="7"/>
    </row>
    <row r="48" spans="1:16" x14ac:dyDescent="0.25">
      <c r="A48" s="2">
        <v>6</v>
      </c>
      <c r="B48" s="2" t="s">
        <v>33</v>
      </c>
      <c r="C48" s="2" t="s">
        <v>28</v>
      </c>
      <c r="D48" s="2" t="s">
        <v>29</v>
      </c>
      <c r="E48" s="2" t="s">
        <v>27</v>
      </c>
      <c r="F48" s="3" t="str">
        <f>CONCATENATE(data_unique!B$1,"==")</f>
        <v>job==</v>
      </c>
      <c r="G48" s="2" t="str">
        <f>data_unique!B$4</f>
        <v>service</v>
      </c>
      <c r="H48" s="2">
        <f>COUNTIF(B$46:B$49,G48)/records2left</f>
        <v>0.25</v>
      </c>
      <c r="I48" s="2">
        <f>COUNTIF(B$46:B$49,"&lt;&gt;"&amp;G48)/records2left</f>
        <v>0.75</v>
      </c>
      <c r="J48" s="2" t="str">
        <f>data_unique!E$2</f>
        <v>level1</v>
      </c>
      <c r="K48" s="2">
        <f>COUNTIFS(B$46:B$49,G48,E$46:E$49,J48)/COUNTIF(E$46:E$49,J48)</f>
        <v>0.5</v>
      </c>
      <c r="L48" s="2">
        <f>COUNTIFS(B$46:B$49,"&lt;&gt;"&amp;G48,E$46:E$49,J48)/COUNTIF(E$46:E$49,J48)</f>
        <v>0.5</v>
      </c>
      <c r="M48" s="2">
        <f>2*H48*I48</f>
        <v>0.375</v>
      </c>
      <c r="N48" s="2">
        <f>SUM(ABS(K48-L48),ABS(K49-L49))</f>
        <v>1</v>
      </c>
      <c r="O48" s="2">
        <f>M48*N48</f>
        <v>0.375</v>
      </c>
    </row>
    <row r="49" spans="1:16" x14ac:dyDescent="0.25">
      <c r="A49" s="2">
        <v>11</v>
      </c>
      <c r="B49" s="2" t="s">
        <v>36</v>
      </c>
      <c r="C49" s="2" t="s">
        <v>28</v>
      </c>
      <c r="D49" s="2" t="s">
        <v>29</v>
      </c>
      <c r="E49" s="2" t="s">
        <v>30</v>
      </c>
      <c r="J49" s="2" t="str">
        <f>data_unique!E$4</f>
        <v>level3</v>
      </c>
      <c r="K49" s="2">
        <f>COUNTIFS(B$46:B$49,G48,E$46:E$49,J49)/COUNTIF(E$46:E$49,J49)</f>
        <v>0</v>
      </c>
      <c r="L49" s="2">
        <f>COUNTIFS(B$46:B$49,"&lt;&gt;"&amp;G48,E$46:E$49,J49)/COUNTIF(E$46:E$49,J49)</f>
        <v>1</v>
      </c>
    </row>
    <row r="50" spans="1:16" x14ac:dyDescent="0.25">
      <c r="F50" s="3" t="str">
        <f>CONCATENATE(data_unique!B$1,"==")</f>
        <v>job==</v>
      </c>
      <c r="G50" s="2" t="str">
        <f>data_unique!B$5</f>
        <v>staff</v>
      </c>
      <c r="H50" s="2">
        <f>COUNTIF(B$46:B$49,G50)/records2left</f>
        <v>0.25</v>
      </c>
      <c r="I50" s="2">
        <f>COUNTIF(B$46:B$49,"&lt;&gt;"&amp;G50)/records2left</f>
        <v>0.75</v>
      </c>
      <c r="J50" s="2" t="str">
        <f>data_unique!E$2</f>
        <v>level1</v>
      </c>
      <c r="K50" s="2">
        <f>COUNTIFS(B$46:B$49,G50,E$46:E$49,J50)/COUNTIF(E$46:E$49,J50)</f>
        <v>0.5</v>
      </c>
      <c r="L50" s="2">
        <f>COUNTIFS(B$46:B$49,"&lt;&gt;"&amp;G50,E$46:E$49,J50)/COUNTIF(E$46:E$49,J50)</f>
        <v>0.5</v>
      </c>
      <c r="M50" s="2">
        <f>2*H50*I50</f>
        <v>0.375</v>
      </c>
      <c r="N50" s="2">
        <f>SUM(ABS(K50-L50),ABS(K51-L51))</f>
        <v>1</v>
      </c>
      <c r="O50" s="2">
        <f>M50*N50</f>
        <v>0.375</v>
      </c>
    </row>
    <row r="51" spans="1:16" x14ac:dyDescent="0.25">
      <c r="J51" s="2" t="str">
        <f>data_unique!E$4</f>
        <v>level3</v>
      </c>
      <c r="K51" s="2">
        <f>COUNTIFS(B$46:B$49,G50,E$46:E$49,J51)/COUNTIF(E$46:E$49,J51)</f>
        <v>0</v>
      </c>
      <c r="L51" s="2">
        <f>COUNTIFS(B$46:B$49,"&lt;&gt;"&amp;G50,E$46:E$49,J51)/COUNTIF(E$46:E$49,J51)</f>
        <v>1</v>
      </c>
    </row>
    <row r="52" spans="1:16" x14ac:dyDescent="0.25">
      <c r="F52" s="3" t="str">
        <f>CONCATENATE(data_unique!C$1,"==")</f>
        <v>gender==</v>
      </c>
      <c r="G52" s="2" t="str">
        <f>data_unique!C$3</f>
        <v>m</v>
      </c>
      <c r="H52" s="2">
        <f>COUNTIF(C$46:C$49,G52)/records2left</f>
        <v>1</v>
      </c>
      <c r="I52" s="2">
        <f>COUNTIF(C$46:C$49,"&lt;&gt;"&amp;G52)/records2left</f>
        <v>0</v>
      </c>
      <c r="J52" s="2" t="str">
        <f>data_unique!E$2</f>
        <v>level1</v>
      </c>
      <c r="K52" s="2">
        <f>COUNTIFS(C$46:C$49,G52,E$46:E$49,J52)/COUNTIF(E$46:E$49,J52)</f>
        <v>1</v>
      </c>
      <c r="L52" s="2">
        <f>COUNTIFS(C$46:C$49,"&lt;&gt;"&amp;G52,E$46:E$49,J52)/COUNTIF(E$46:E$49,J52)</f>
        <v>0</v>
      </c>
      <c r="M52" s="2">
        <f>2*H52*I52</f>
        <v>0</v>
      </c>
      <c r="N52" s="2">
        <f>SUM(ABS(K52-L52),ABS(K53-L53))</f>
        <v>2</v>
      </c>
      <c r="O52" s="2">
        <f>M52*N52</f>
        <v>0</v>
      </c>
    </row>
    <row r="53" spans="1:16" x14ac:dyDescent="0.25">
      <c r="J53" s="2" t="str">
        <f>data_unique!E$4</f>
        <v>level3</v>
      </c>
      <c r="K53" s="2">
        <f>COUNTIFS(C$46:C$49,G52,E$46:E$49,J53)/COUNTIF(E$46:E$49,J53)</f>
        <v>1</v>
      </c>
      <c r="L53" s="2">
        <f>COUNTIFS(C$46:C$49,"&lt;&gt;"&amp;G52,E$46:E$49,J53)/COUNTIF(E$46:E$49,J53)</f>
        <v>0</v>
      </c>
    </row>
    <row r="54" spans="1:16" x14ac:dyDescent="0.25">
      <c r="F54" s="3" t="str">
        <f>CONCATENATE(data_unique!D$1,"==")</f>
        <v>age_level==</v>
      </c>
      <c r="G54" s="2" t="str">
        <f>data_unique!D$2</f>
        <v>early</v>
      </c>
      <c r="H54" s="2">
        <f>COUNTIF(D$46:D$49,G54)/records2left</f>
        <v>1</v>
      </c>
      <c r="I54" s="2">
        <f>COUNTIF(D$46:D$49,"&lt;&gt;"&amp;G54)/records2left</f>
        <v>0</v>
      </c>
      <c r="J54" s="2" t="str">
        <f>data_unique!E$2</f>
        <v>level1</v>
      </c>
      <c r="K54" s="2">
        <f>COUNTIFS(D$46:D$49,G54,E$46:E$49,J54)/COUNTIF(E$46:E$49,J54)</f>
        <v>1</v>
      </c>
      <c r="L54" s="2">
        <f>COUNTIFS(D$46:D$49,"&lt;&gt;"&amp;G54,E$46:E$49,J54)/COUNTIF(E$46:E$49,J54)</f>
        <v>0</v>
      </c>
      <c r="M54" s="2">
        <f>2*H54*I54</f>
        <v>0</v>
      </c>
      <c r="N54" s="2">
        <f>SUM(ABS(K54-L54),ABS(K55-L55))</f>
        <v>2</v>
      </c>
      <c r="O54" s="2">
        <f>M54*N54</f>
        <v>0</v>
      </c>
    </row>
    <row r="55" spans="1:16" x14ac:dyDescent="0.25">
      <c r="J55" s="2" t="str">
        <f>data_unique!E$4</f>
        <v>level3</v>
      </c>
      <c r="K55" s="2">
        <f>COUNTIFS(D$46:D$49,G54,E$46:E$49,J55)/COUNTIF(E$46:E$49,J55)</f>
        <v>1</v>
      </c>
      <c r="L55" s="2">
        <f>COUNTIFS(D$46:D$49,"&lt;&gt;"&amp;G54,E$46:E$49,J55)/COUNTIF(E$46:E$49,J55)</f>
        <v>0</v>
      </c>
    </row>
    <row r="57" spans="1:16" x14ac:dyDescent="0.25">
      <c r="A57" s="1" t="s">
        <v>42</v>
      </c>
      <c r="B57" s="2" t="s">
        <v>41</v>
      </c>
      <c r="C57" s="2">
        <f>COUNTA(A59:A65)</f>
        <v>7</v>
      </c>
      <c r="G57" s="2" t="s">
        <v>40</v>
      </c>
    </row>
    <row r="58" spans="1:16" x14ac:dyDescent="0.25">
      <c r="A58" s="2">
        <f>data_clean!A44</f>
        <v>43</v>
      </c>
      <c r="B58" s="2" t="str">
        <f>data_clean!B44</f>
        <v>staff</v>
      </c>
      <c r="C58" s="2" t="str">
        <f>data_clean!C44</f>
        <v>f</v>
      </c>
      <c r="D58" s="2" t="str">
        <f>data_clean!D44</f>
        <v>late_mid</v>
      </c>
      <c r="E58" s="2" t="str">
        <f>data_clean!E44</f>
        <v>level2</v>
      </c>
      <c r="G58" s="2" t="s">
        <v>0</v>
      </c>
      <c r="H58" s="2" t="s">
        <v>1</v>
      </c>
      <c r="I58" s="2" t="s">
        <v>2</v>
      </c>
      <c r="J58" s="2" t="s">
        <v>23</v>
      </c>
      <c r="K58" s="2" t="s">
        <v>3</v>
      </c>
      <c r="L58" s="2" t="s">
        <v>4</v>
      </c>
      <c r="M58" s="2" t="s">
        <v>5</v>
      </c>
      <c r="N58" s="2" t="s">
        <v>6</v>
      </c>
      <c r="O58" s="2" t="s">
        <v>7</v>
      </c>
    </row>
    <row r="59" spans="1:16" x14ac:dyDescent="0.25">
      <c r="A59" s="2">
        <v>1</v>
      </c>
      <c r="B59" s="2" t="s">
        <v>24</v>
      </c>
      <c r="C59" s="2" t="s">
        <v>25</v>
      </c>
      <c r="D59" s="2" t="s">
        <v>26</v>
      </c>
      <c r="E59" s="2" t="s">
        <v>27</v>
      </c>
      <c r="F59" s="6" t="str">
        <f>CONCATENATE(data_unique!B$1,"==")</f>
        <v>job==</v>
      </c>
      <c r="G59" s="7" t="str">
        <f>data_unique!B$2</f>
        <v>management</v>
      </c>
      <c r="H59" s="7">
        <f>COUNTIF(B$59:B$65,G59)/records2</f>
        <v>0.2857142857142857</v>
      </c>
      <c r="I59" s="7">
        <f>COUNTIF(B$59:B$65,"&lt;&gt;"&amp;G59)/records2</f>
        <v>0.7142857142857143</v>
      </c>
      <c r="J59" s="7" t="str">
        <f>data_unique!E$3</f>
        <v>level2</v>
      </c>
      <c r="K59" s="7">
        <f>COUNTIFS(B$59:B$65,G59,E$59:E$65,J59)/COUNTIF(E$59:E$65,J59)</f>
        <v>0</v>
      </c>
      <c r="L59" s="7">
        <f>COUNTIFS(B$59:B$65,"&lt;&gt;"&amp;G59,E$59:E$65,J59)/COUNTIF(E$59:E$65,J59)</f>
        <v>1</v>
      </c>
      <c r="M59" s="7">
        <f>2*H59*I59</f>
        <v>0.40816326530612246</v>
      </c>
      <c r="N59" s="7">
        <f>SUM(ABS(K59-L59),ABS(K60-L60),ABS(K61-L61))</f>
        <v>3</v>
      </c>
      <c r="O59" s="7">
        <f>M59*N59</f>
        <v>1.2244897959183674</v>
      </c>
      <c r="P59" s="9" t="s">
        <v>48</v>
      </c>
    </row>
    <row r="60" spans="1:16" x14ac:dyDescent="0.25">
      <c r="A60" s="2">
        <v>3</v>
      </c>
      <c r="B60" s="2" t="s">
        <v>24</v>
      </c>
      <c r="C60" s="2" t="s">
        <v>28</v>
      </c>
      <c r="D60" s="2" t="s">
        <v>31</v>
      </c>
      <c r="E60" s="2" t="s">
        <v>32</v>
      </c>
      <c r="F60" s="6"/>
      <c r="G60" s="7"/>
      <c r="H60" s="7"/>
      <c r="I60" s="7"/>
      <c r="J60" s="7" t="str">
        <f>data_unique!E$4</f>
        <v>level3</v>
      </c>
      <c r="K60" s="7">
        <f>COUNTIFS(B$59:B$65,G59,E$59:E$65,J60)/COUNTIF(E$59:E$65,J60)</f>
        <v>0</v>
      </c>
      <c r="L60" s="7">
        <f>COUNTIFS(B$59:B$65,"&lt;&gt;"&amp;G59,E$59:E$65,J60)/COUNTIF(E$59:E$65,J60)</f>
        <v>1</v>
      </c>
      <c r="M60" s="7"/>
      <c r="N60" s="7"/>
      <c r="O60" s="7"/>
    </row>
    <row r="61" spans="1:16" x14ac:dyDescent="0.25">
      <c r="A61" s="2">
        <v>5</v>
      </c>
      <c r="B61" s="2" t="s">
        <v>33</v>
      </c>
      <c r="C61" s="2" t="s">
        <v>25</v>
      </c>
      <c r="D61" s="2" t="s">
        <v>31</v>
      </c>
      <c r="E61" s="2" t="s">
        <v>34</v>
      </c>
      <c r="F61" s="6"/>
      <c r="G61" s="7"/>
      <c r="H61" s="7"/>
      <c r="I61" s="7"/>
      <c r="J61" s="7" t="str">
        <f>data_unique!E$5</f>
        <v>level4</v>
      </c>
      <c r="K61" s="7">
        <f>COUNTIFS(B$59:B$65,G59,E$59:E$65,J61)/COUNTIF(E$59:E$65,J61)</f>
        <v>1</v>
      </c>
      <c r="L61" s="7">
        <f>COUNTIFS(B$59:B$65,"&lt;&gt;"&amp;G59,E$59:E$65,J61)/COUNTIF(E$59:E$65,J61)</f>
        <v>0</v>
      </c>
      <c r="M61" s="7"/>
      <c r="N61" s="7"/>
      <c r="O61" s="7"/>
    </row>
    <row r="62" spans="1:16" x14ac:dyDescent="0.25">
      <c r="A62" s="2">
        <v>7</v>
      </c>
      <c r="B62" s="2" t="s">
        <v>33</v>
      </c>
      <c r="C62" s="2" t="s">
        <v>25</v>
      </c>
      <c r="D62" s="2" t="s">
        <v>26</v>
      </c>
      <c r="E62" s="2" t="s">
        <v>34</v>
      </c>
      <c r="F62" s="3" t="str">
        <f>CONCATENATE(data_unique!B$1,"==")</f>
        <v>job==</v>
      </c>
      <c r="G62" s="2" t="str">
        <f>data_unique!B$3</f>
        <v>sales</v>
      </c>
      <c r="H62" s="2">
        <f>COUNTIF(B$59:B$65,G62)/records2</f>
        <v>0.2857142857142857</v>
      </c>
      <c r="I62" s="2">
        <f>COUNTIF(B$59:B$65,"&lt;&gt;"&amp;G62)/records2</f>
        <v>0.7142857142857143</v>
      </c>
      <c r="J62" s="2" t="str">
        <f>data_unique!E$3</f>
        <v>level2</v>
      </c>
      <c r="K62" s="2">
        <f>COUNTIFS(B$59:B$65,G62,E$59:E$65,J62)/COUNTIF(E$59:E$65,J62)</f>
        <v>0.33333333333333331</v>
      </c>
      <c r="L62" s="2">
        <f>COUNTIFS(B$59:B$65,"&lt;&gt;"&amp;G62,E$59:E$65,J62)/COUNTIF(E$59:E$65,J62)</f>
        <v>0.66666666666666663</v>
      </c>
      <c r="M62" s="2">
        <f>2*H62*I62</f>
        <v>0.40816326530612246</v>
      </c>
      <c r="N62" s="2">
        <f>SUM(ABS(K62-L62),ABS(K63-L63),ABS(K64-L64))</f>
        <v>1.3333333333333333</v>
      </c>
      <c r="O62" s="2">
        <f>M62*N62</f>
        <v>0.54421768707482987</v>
      </c>
    </row>
    <row r="63" spans="1:16" x14ac:dyDescent="0.25">
      <c r="A63" s="2">
        <v>8</v>
      </c>
      <c r="B63" s="2" t="s">
        <v>35</v>
      </c>
      <c r="C63" s="2" t="s">
        <v>25</v>
      </c>
      <c r="D63" s="2" t="s">
        <v>26</v>
      </c>
      <c r="E63" s="2" t="s">
        <v>27</v>
      </c>
      <c r="J63" s="2" t="str">
        <f>data_unique!E$4</f>
        <v>level3</v>
      </c>
      <c r="K63" s="2">
        <f>COUNTIFS(B$59:B$65,G62,E$59:E$65,J63)/COUNTIF(E$59:E$65,J63)</f>
        <v>0.5</v>
      </c>
      <c r="L63" s="2">
        <f>COUNTIFS(B$59:B$65,"&lt;&gt;"&amp;G62,E$59:E$65,J63)/COUNTIF(E$59:E$65,J63)</f>
        <v>0.5</v>
      </c>
    </row>
    <row r="64" spans="1:16" x14ac:dyDescent="0.25">
      <c r="A64" s="2">
        <v>9</v>
      </c>
      <c r="B64" s="2" t="s">
        <v>35</v>
      </c>
      <c r="C64" s="2" t="s">
        <v>28</v>
      </c>
      <c r="D64" s="2" t="s">
        <v>31</v>
      </c>
      <c r="E64" s="2" t="s">
        <v>32</v>
      </c>
      <c r="J64" s="2" t="str">
        <f>data_unique!E$5</f>
        <v>level4</v>
      </c>
      <c r="K64" s="2">
        <f>COUNTIFS(B$59:B$65,G62,E$59:E$65,J64)/COUNTIF(E$59:E$65,J64)</f>
        <v>0</v>
      </c>
      <c r="L64" s="2">
        <f>COUNTIFS(B$59:B$65,"&lt;&gt;"&amp;G62,E$59:E$65,J64)/COUNTIF(E$59:E$65,J64)</f>
        <v>1</v>
      </c>
    </row>
    <row r="65" spans="1:15" x14ac:dyDescent="0.25">
      <c r="A65" s="2">
        <v>10</v>
      </c>
      <c r="B65" s="2" t="s">
        <v>36</v>
      </c>
      <c r="C65" s="2" t="s">
        <v>25</v>
      </c>
      <c r="D65" s="2" t="s">
        <v>37</v>
      </c>
      <c r="E65" s="2" t="s">
        <v>32</v>
      </c>
      <c r="F65" s="3" t="str">
        <f>CONCATENATE(data_unique!B$1,"==")</f>
        <v>job==</v>
      </c>
      <c r="G65" s="2" t="str">
        <f>data_unique!B$4</f>
        <v>service</v>
      </c>
      <c r="H65" s="2">
        <f>COUNTIF(B$59:B$65,G65)/records2</f>
        <v>0.2857142857142857</v>
      </c>
      <c r="I65" s="2">
        <f>COUNTIF(B$59:B$65,"&lt;&gt;"&amp;G65)/records2</f>
        <v>0.7142857142857143</v>
      </c>
      <c r="J65" s="2" t="str">
        <f>data_unique!E$3</f>
        <v>level2</v>
      </c>
      <c r="K65" s="2">
        <f>COUNTIFS(B$59:B$65,G65,E$59:E$65,J65)/COUNTIF(E$59:E$65,J65)</f>
        <v>0.33333333333333331</v>
      </c>
      <c r="L65" s="2">
        <f>COUNTIFS(B$59:B$65,"&lt;&gt;"&amp;G65,E$59:E$65,J65)/COUNTIF(E$59:E$65,J65)</f>
        <v>0.66666666666666663</v>
      </c>
      <c r="M65" s="2">
        <f>2*H65*I65</f>
        <v>0.40816326530612246</v>
      </c>
      <c r="N65" s="2">
        <f>SUM(ABS(K65-L65),ABS(K66-L66),ABS(K67-L67))</f>
        <v>1.3333333333333333</v>
      </c>
      <c r="O65" s="2">
        <f>M65*N65</f>
        <v>0.54421768707482987</v>
      </c>
    </row>
    <row r="66" spans="1:15" x14ac:dyDescent="0.25">
      <c r="J66" s="2" t="str">
        <f>data_unique!E$4</f>
        <v>level3</v>
      </c>
      <c r="K66" s="2">
        <f>COUNTIFS(B$59:B$65,G65,E$59:E$65,J66)/COUNTIF(E$59:E$65,J66)</f>
        <v>0.5</v>
      </c>
      <c r="L66" s="2">
        <f>COUNTIFS(B$59:B$65,"&lt;&gt;"&amp;G65,E$59:E$65,J66)/COUNTIF(E$59:E$65,J66)</f>
        <v>0.5</v>
      </c>
    </row>
    <row r="67" spans="1:15" x14ac:dyDescent="0.25">
      <c r="J67" s="2" t="str">
        <f>data_unique!E$5</f>
        <v>level4</v>
      </c>
      <c r="K67" s="2">
        <f>COUNTIFS(B$59:B$65,G65,E$59:E$65,J67)/COUNTIF(E$59:E$65,J67)</f>
        <v>0</v>
      </c>
      <c r="L67" s="2">
        <f>COUNTIFS(B$59:B$65,"&lt;&gt;"&amp;G65,E$59:E$65,J67)/COUNTIF(E$59:E$65,J67)</f>
        <v>1</v>
      </c>
    </row>
    <row r="68" spans="1:15" x14ac:dyDescent="0.25">
      <c r="F68" s="3" t="str">
        <f>CONCATENATE(data_unique!B$1,"==")</f>
        <v>job==</v>
      </c>
      <c r="G68" s="2" t="str">
        <f>data_unique!B$5</f>
        <v>staff</v>
      </c>
      <c r="H68" s="2">
        <f>COUNTIF(B$59:B$65,G68)/records2</f>
        <v>0.14285714285714285</v>
      </c>
      <c r="I68" s="2">
        <f>COUNTIF(B$59:B$65,"&lt;&gt;"&amp;G68)/records2</f>
        <v>0.8571428571428571</v>
      </c>
      <c r="J68" s="2" t="str">
        <f>data_unique!E$3</f>
        <v>level2</v>
      </c>
      <c r="K68" s="2">
        <f>COUNTIFS(B$59:B$65,G68,E$59:E$65,J68)/COUNTIF(E$59:E$65,J68)</f>
        <v>0.33333333333333331</v>
      </c>
      <c r="L68" s="2">
        <f>COUNTIFS(B$59:B$65,"&lt;&gt;"&amp;G68,E$59:E$65,J68)/COUNTIF(E$59:E$65,J68)</f>
        <v>0.66666666666666663</v>
      </c>
      <c r="M68" s="2">
        <f>2*H68*I68</f>
        <v>0.24489795918367344</v>
      </c>
      <c r="N68" s="2">
        <f>SUM(ABS(K68-L68),ABS(K69-L69),ABS(K70-L70))</f>
        <v>2.333333333333333</v>
      </c>
      <c r="O68" s="2">
        <f>M68*N68</f>
        <v>0.57142857142857129</v>
      </c>
    </row>
    <row r="69" spans="1:15" x14ac:dyDescent="0.25">
      <c r="J69" s="2" t="str">
        <f>data_unique!E$4</f>
        <v>level3</v>
      </c>
      <c r="K69" s="2">
        <f>COUNTIFS(B$59:B$65,G68,E$59:E$65,J69)/COUNTIF(E$59:E$65,J69)</f>
        <v>0</v>
      </c>
      <c r="L69" s="2">
        <f>COUNTIFS(B$59:B$65,"&lt;&gt;"&amp;G68,E$59:E$65,J69)/COUNTIF(E$59:E$65,J69)</f>
        <v>1</v>
      </c>
    </row>
    <row r="70" spans="1:15" x14ac:dyDescent="0.25">
      <c r="J70" s="2" t="str">
        <f>data_unique!E$5</f>
        <v>level4</v>
      </c>
      <c r="K70" s="2">
        <f>COUNTIFS(B$59:B$65,G68,E$59:E$65,J70)/COUNTIF(E$59:E$65,J70)</f>
        <v>0</v>
      </c>
      <c r="L70" s="2">
        <f>COUNTIFS(B$59:B$65,"&lt;&gt;"&amp;G68,E$59:E$65,J70)/COUNTIF(E$59:E$65,J70)</f>
        <v>1</v>
      </c>
    </row>
    <row r="71" spans="1:15" x14ac:dyDescent="0.25">
      <c r="F71" s="3" t="str">
        <f>CONCATENATE(data_unique!C$1,"==")</f>
        <v>gender==</v>
      </c>
      <c r="G71" s="2" t="str">
        <f>data_unique!C$2</f>
        <v>f</v>
      </c>
      <c r="H71" s="2">
        <f>COUNTIF(C$59:C$65,G71)/records2</f>
        <v>0.7142857142857143</v>
      </c>
      <c r="I71" s="2">
        <f>COUNTIF(C$59:C$65,"&lt;&gt;"&amp;G71)/records2</f>
        <v>0.2857142857142857</v>
      </c>
      <c r="J71" s="2" t="str">
        <f>data_unique!E$3</f>
        <v>level2</v>
      </c>
      <c r="K71" s="2">
        <f>COUNTIFS(C$59:C$65,G71,E$59:E$65,J71)/COUNTIF(E$59:E$65,J71)</f>
        <v>0.33333333333333331</v>
      </c>
      <c r="L71" s="2">
        <f>COUNTIFS(C$59:C$65,"&lt;&gt;"&amp;G71,E$59:E$65,J71)/COUNTIF(E$59:E$65,J71)</f>
        <v>0.66666666666666663</v>
      </c>
      <c r="M71" s="2">
        <f>2*H71*I71</f>
        <v>0.40816326530612246</v>
      </c>
      <c r="N71" s="2">
        <f>SUM(ABS(K71-L71),ABS(K72-L72),ABS(K73-L73))</f>
        <v>2.333333333333333</v>
      </c>
      <c r="O71" s="2">
        <f>M71*N71</f>
        <v>0.95238095238095233</v>
      </c>
    </row>
    <row r="72" spans="1:15" x14ac:dyDescent="0.25">
      <c r="J72" s="2" t="str">
        <f>data_unique!E$4</f>
        <v>level3</v>
      </c>
      <c r="K72" s="2">
        <f>COUNTIFS(C$59:C$65,G71,E$59:E$65,J72)/COUNTIF(E$59:E$65,J72)</f>
        <v>1</v>
      </c>
      <c r="L72" s="2">
        <f>COUNTIFS(C$59:C$65,"&lt;&gt;"&amp;G71,E$59:E$65,J72)/COUNTIF(E$59:E$65,J72)</f>
        <v>0</v>
      </c>
    </row>
    <row r="73" spans="1:15" x14ac:dyDescent="0.25">
      <c r="J73" s="2" t="str">
        <f>data_unique!E$5</f>
        <v>level4</v>
      </c>
      <c r="K73" s="2">
        <f>COUNTIFS(C$59:C$65,G71,E$59:E$65,J73)/COUNTIF(E$59:E$65,J73)</f>
        <v>1</v>
      </c>
      <c r="L73" s="2">
        <f>COUNTIFS(C$59:C$65,"&lt;&gt;"&amp;G71,E$59:E$65,J73)/COUNTIF(E$59:E$65,J73)</f>
        <v>0</v>
      </c>
    </row>
    <row r="74" spans="1:15" x14ac:dyDescent="0.25">
      <c r="F74" s="3" t="str">
        <f>CONCATENATE(data_unique!C$1,"==")</f>
        <v>gender==</v>
      </c>
      <c r="G74" s="2" t="str">
        <f>data_unique!C$3</f>
        <v>m</v>
      </c>
      <c r="H74" s="2">
        <f>COUNTIF(C$59:C$65,G74)/records2</f>
        <v>0.2857142857142857</v>
      </c>
      <c r="I74" s="2">
        <f>COUNTIF(C$59:C$65,"&lt;&gt;"&amp;G74)/records2</f>
        <v>0.7142857142857143</v>
      </c>
      <c r="J74" s="2" t="str">
        <f>data_unique!E$3</f>
        <v>level2</v>
      </c>
      <c r="K74" s="2">
        <f>COUNTIFS(C$59:C$65,G74,E$59:E$65,J74)/COUNTIF(E$59:E$65,J74)</f>
        <v>0.66666666666666663</v>
      </c>
      <c r="L74" s="2">
        <f>COUNTIFS(C$59:C$65,"&lt;&gt;"&amp;G74,E$59:E$65,J74)/COUNTIF(E$59:E$65,J74)</f>
        <v>0.33333333333333331</v>
      </c>
      <c r="M74" s="2">
        <f>2*H74*I74</f>
        <v>0.40816326530612246</v>
      </c>
      <c r="N74" s="2">
        <f>SUM(ABS(K74-L74),ABS(K75-L75),ABS(K76-L76))</f>
        <v>2.333333333333333</v>
      </c>
      <c r="O74" s="2">
        <f>M74*N74</f>
        <v>0.95238095238095233</v>
      </c>
    </row>
    <row r="75" spans="1:15" x14ac:dyDescent="0.25">
      <c r="J75" s="2" t="str">
        <f>data_unique!E$4</f>
        <v>level3</v>
      </c>
      <c r="K75" s="2">
        <f>COUNTIFS(C$59:C$65,G74,E$59:E$65,J75)/COUNTIF(E$59:E$65,J75)</f>
        <v>0</v>
      </c>
      <c r="L75" s="2">
        <f>COUNTIFS(C$59:C$65,"&lt;&gt;"&amp;G74,E$59:E$65,J75)/COUNTIF(E$59:E$65,J75)</f>
        <v>1</v>
      </c>
    </row>
    <row r="76" spans="1:15" x14ac:dyDescent="0.25">
      <c r="J76" s="2" t="str">
        <f>data_unique!E$5</f>
        <v>level4</v>
      </c>
      <c r="K76" s="2">
        <f>COUNTIFS(C$59:C$65,G74,E$59:E$65,J76)/COUNTIF(E$59:E$65,J76)</f>
        <v>0</v>
      </c>
      <c r="L76" s="2">
        <f>COUNTIFS(C$59:C$65,"&lt;&gt;"&amp;G74,E$59:E$65,J76)/COUNTIF(E$59:E$65,J76)</f>
        <v>1</v>
      </c>
    </row>
    <row r="77" spans="1:15" x14ac:dyDescent="0.25">
      <c r="F77" s="3" t="str">
        <f>CONCATENATE(data_unique!D$1,"==")</f>
        <v>age_level==</v>
      </c>
      <c r="G77" s="2" t="str">
        <f>data_unique!D$3</f>
        <v>early_mid</v>
      </c>
      <c r="H77" s="2">
        <f>COUNTIF(D$59:D$65,G77)/records2</f>
        <v>0.42857142857142855</v>
      </c>
      <c r="I77" s="2">
        <f>COUNTIF(D$59:D$65,"&lt;&gt;"&amp;G77)/records2</f>
        <v>0.5714285714285714</v>
      </c>
      <c r="J77" s="2" t="str">
        <f>data_unique!E$3</f>
        <v>level2</v>
      </c>
      <c r="K77" s="2">
        <f>COUNTIFS(D$59:D$65,G77,E$59:E$65,J77)/COUNTIF(E$59:E$65,J77)</f>
        <v>0.66666666666666663</v>
      </c>
      <c r="L77" s="2">
        <f>COUNTIFS(D$59:D$65,"&lt;&gt;"&amp;G77,E$59:E$65,J77)/COUNTIF(E$59:E$65,J77)</f>
        <v>0.33333333333333331</v>
      </c>
      <c r="M77" s="2">
        <f>2*H77*I77</f>
        <v>0.48979591836734687</v>
      </c>
      <c r="N77" s="2">
        <f>SUM(ABS(K77-L77),ABS(K78-L78),ABS(K79-L79))</f>
        <v>1.3333333333333333</v>
      </c>
      <c r="O77" s="2">
        <f>M77*N77</f>
        <v>0.65306122448979576</v>
      </c>
    </row>
    <row r="78" spans="1:15" x14ac:dyDescent="0.25">
      <c r="J78" s="2" t="str">
        <f>data_unique!E$4</f>
        <v>level3</v>
      </c>
      <c r="K78" s="2">
        <f>COUNTIFS(D$59:D$65,G77,E$59:E$65,J78)/COUNTIF(E$59:E$65,J78)</f>
        <v>0</v>
      </c>
      <c r="L78" s="2">
        <f>COUNTIFS(D$59:D$65,"&lt;&gt;"&amp;G77,E$59:E$65,J78)/COUNTIF(E$59:E$65,J78)</f>
        <v>1</v>
      </c>
    </row>
    <row r="79" spans="1:15" x14ac:dyDescent="0.25">
      <c r="J79" s="2" t="str">
        <f>data_unique!E$5</f>
        <v>level4</v>
      </c>
      <c r="K79" s="2">
        <f>COUNTIFS(D$59:D$65,G77,E$59:E$65,J79)/COUNTIF(E$59:E$65,J79)</f>
        <v>0.5</v>
      </c>
      <c r="L79" s="2">
        <f>COUNTIFS(D$59:D$65,"&lt;&gt;"&amp;G77,E$59:E$65,J79)/COUNTIF(E$59:E$65,J79)</f>
        <v>0.5</v>
      </c>
    </row>
    <row r="80" spans="1:15" x14ac:dyDescent="0.25">
      <c r="F80" s="3" t="str">
        <f>CONCATENATE(data_unique!D$1,"==")</f>
        <v>age_level==</v>
      </c>
      <c r="G80" s="2" t="str">
        <f>data_unique!D$4</f>
        <v>late_mid</v>
      </c>
      <c r="H80" s="2">
        <f>COUNTIF(D$59:D$65,G80)/records2</f>
        <v>0.14285714285714285</v>
      </c>
      <c r="I80" s="2">
        <f>COUNTIF(D$59:D$65,"&lt;&gt;"&amp;G80)/records2</f>
        <v>0.8571428571428571</v>
      </c>
      <c r="J80" s="2" t="str">
        <f>data_unique!E$3</f>
        <v>level2</v>
      </c>
      <c r="K80" s="2">
        <f>COUNTIFS(D$59:D$65,G80,E$59:E$65,J80)/COUNTIF(E$59:E$65,J80)</f>
        <v>0.33333333333333331</v>
      </c>
      <c r="L80" s="2">
        <f>COUNTIFS(D$59:D$65,"&lt;&gt;"&amp;G80,E$59:E$65,J80)/COUNTIF(E$59:E$65,J80)</f>
        <v>0.66666666666666663</v>
      </c>
      <c r="M80" s="2">
        <f>2*H80*I80</f>
        <v>0.24489795918367344</v>
      </c>
      <c r="N80" s="2">
        <f>SUM(ABS(K80-L80),ABS(K81-L81),ABS(K82-L82))</f>
        <v>2.333333333333333</v>
      </c>
      <c r="O80" s="2">
        <f>M80*N80</f>
        <v>0.57142857142857129</v>
      </c>
    </row>
    <row r="81" spans="6:15" x14ac:dyDescent="0.25">
      <c r="J81" s="2" t="str">
        <f>data_unique!E$4</f>
        <v>level3</v>
      </c>
      <c r="K81" s="2">
        <f>COUNTIFS(D$59:D$65,G80,E$59:E$65,J81)/COUNTIF(E$59:E$65,J81)</f>
        <v>0</v>
      </c>
      <c r="L81" s="2">
        <f>COUNTIFS(D$59:D$65,"&lt;&gt;"&amp;G80,E$59:E$65,J81)/COUNTIF(E$59:E$65,J81)</f>
        <v>1</v>
      </c>
    </row>
    <row r="82" spans="6:15" x14ac:dyDescent="0.25">
      <c r="J82" s="2" t="str">
        <f>data_unique!E$5</f>
        <v>level4</v>
      </c>
      <c r="K82" s="2">
        <f>COUNTIFS(D$59:D$65,G80,E$59:E$65,J82)/COUNTIF(E$59:E$65,J82)</f>
        <v>0</v>
      </c>
      <c r="L82" s="2">
        <f>COUNTIFS(D$59:D$65,"&lt;&gt;"&amp;G80,E$59:E$65,J82)/COUNTIF(E$59:E$65,J82)</f>
        <v>1</v>
      </c>
    </row>
    <row r="83" spans="6:15" x14ac:dyDescent="0.25">
      <c r="F83" s="3" t="str">
        <f>CONCATENATE(data_unique!D$1,"==")</f>
        <v>age_level==</v>
      </c>
      <c r="G83" s="2" t="str">
        <f>data_unique!D$5</f>
        <v>mid</v>
      </c>
      <c r="H83" s="2">
        <f>COUNTIF(D$59:D$65,G83)/records2</f>
        <v>0.42857142857142855</v>
      </c>
      <c r="I83" s="2">
        <f>COUNTIF(D$59:D$65,"&lt;&gt;"&amp;G83)/records2</f>
        <v>0.5714285714285714</v>
      </c>
      <c r="J83" s="2" t="str">
        <f>data_unique!E$3</f>
        <v>level2</v>
      </c>
      <c r="K83" s="2">
        <f>COUNTIFS(D$59:D$65,G83,E$59:E$65,J83)/COUNTIF(E$59:E$65,J83)</f>
        <v>0</v>
      </c>
      <c r="L83" s="2">
        <f>COUNTIFS(D$59:D$65,"&lt;&gt;"&amp;G83,E$59:E$65,J83)/COUNTIF(E$59:E$65,J83)</f>
        <v>1</v>
      </c>
      <c r="M83" s="2">
        <f>2*H83*I83</f>
        <v>0.48979591836734687</v>
      </c>
      <c r="N83" s="2">
        <f>SUM(ABS(K83-L83),ABS(K84-L84),ABS(K85-L85))</f>
        <v>2</v>
      </c>
      <c r="O83" s="2">
        <f>M83*N83</f>
        <v>0.97959183673469374</v>
      </c>
    </row>
    <row r="84" spans="6:15" x14ac:dyDescent="0.25">
      <c r="J84" s="2" t="str">
        <f>data_unique!E$4</f>
        <v>level3</v>
      </c>
      <c r="K84" s="2">
        <f>COUNTIFS(D$59:D$65,G83,E$59:E$65,J84)/COUNTIF(E$59:E$65,J84)</f>
        <v>1</v>
      </c>
      <c r="L84" s="2">
        <f>COUNTIFS(D$59:D$65,"&lt;&gt;"&amp;G83,E$59:E$65,J84)/COUNTIF(E$59:E$65,J84)</f>
        <v>0</v>
      </c>
    </row>
    <row r="85" spans="6:15" x14ac:dyDescent="0.25">
      <c r="J85" s="2" t="str">
        <f>data_unique!E$5</f>
        <v>level4</v>
      </c>
      <c r="K85" s="2">
        <f>COUNTIFS(D$59:D$65,G83,E$59:E$65,J85)/COUNTIF(E$59:E$65,J85)</f>
        <v>0.5</v>
      </c>
      <c r="L85" s="2">
        <f>COUNTIFS(D$59:D$65,"&lt;&gt;"&amp;G83,E$59:E$65,J85)/COUNTIF(E$59:E$65,J85)</f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5" x14ac:dyDescent="0.25"/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 t="s">
        <v>13</v>
      </c>
      <c r="C2" t="s">
        <v>17</v>
      </c>
      <c r="D2">
        <v>45</v>
      </c>
      <c r="E2">
        <v>48</v>
      </c>
    </row>
    <row r="3" spans="1:5" x14ac:dyDescent="0.25">
      <c r="A3">
        <v>2</v>
      </c>
      <c r="B3" t="s">
        <v>13</v>
      </c>
      <c r="C3" t="s">
        <v>18</v>
      </c>
      <c r="D3">
        <v>25</v>
      </c>
      <c r="E3">
        <v>25</v>
      </c>
    </row>
    <row r="4" spans="1:5" x14ac:dyDescent="0.25">
      <c r="A4">
        <v>3</v>
      </c>
      <c r="B4" t="s">
        <v>13</v>
      </c>
      <c r="C4" t="s">
        <v>18</v>
      </c>
      <c r="D4">
        <v>33</v>
      </c>
      <c r="E4">
        <v>35</v>
      </c>
    </row>
    <row r="5" spans="1:5" x14ac:dyDescent="0.25">
      <c r="A5">
        <v>4</v>
      </c>
      <c r="B5" t="s">
        <v>14</v>
      </c>
      <c r="C5" t="s">
        <v>18</v>
      </c>
      <c r="D5">
        <v>25</v>
      </c>
      <c r="E5">
        <v>45</v>
      </c>
    </row>
    <row r="6" spans="1:5" x14ac:dyDescent="0.25">
      <c r="A6">
        <v>5</v>
      </c>
      <c r="B6" t="s">
        <v>14</v>
      </c>
      <c r="C6" t="s">
        <v>17</v>
      </c>
      <c r="D6">
        <v>35</v>
      </c>
      <c r="E6">
        <v>65</v>
      </c>
    </row>
    <row r="7" spans="1:5" x14ac:dyDescent="0.25">
      <c r="A7">
        <v>6</v>
      </c>
      <c r="B7" t="s">
        <v>14</v>
      </c>
      <c r="C7" t="s">
        <v>18</v>
      </c>
      <c r="D7">
        <v>26</v>
      </c>
      <c r="E7">
        <v>45</v>
      </c>
    </row>
    <row r="8" spans="1:5" x14ac:dyDescent="0.25">
      <c r="A8">
        <v>7</v>
      </c>
      <c r="B8" t="s">
        <v>14</v>
      </c>
      <c r="C8" t="s">
        <v>17</v>
      </c>
      <c r="D8">
        <v>45</v>
      </c>
      <c r="E8">
        <v>70</v>
      </c>
    </row>
    <row r="9" spans="1:5" x14ac:dyDescent="0.25">
      <c r="A9">
        <v>8</v>
      </c>
      <c r="B9" t="s">
        <v>15</v>
      </c>
      <c r="C9" t="s">
        <v>17</v>
      </c>
      <c r="D9">
        <v>40</v>
      </c>
      <c r="E9">
        <v>50</v>
      </c>
    </row>
    <row r="10" spans="1:5" x14ac:dyDescent="0.25">
      <c r="A10">
        <v>9</v>
      </c>
      <c r="B10" t="s">
        <v>15</v>
      </c>
      <c r="C10" t="s">
        <v>18</v>
      </c>
      <c r="D10">
        <v>30</v>
      </c>
      <c r="E10">
        <v>40</v>
      </c>
    </row>
    <row r="11" spans="1:5" x14ac:dyDescent="0.25">
      <c r="A11">
        <v>10</v>
      </c>
      <c r="B11" t="s">
        <v>16</v>
      </c>
      <c r="C11" t="s">
        <v>17</v>
      </c>
      <c r="D11">
        <v>50</v>
      </c>
      <c r="E11">
        <v>40</v>
      </c>
    </row>
    <row r="12" spans="1:5" x14ac:dyDescent="0.25">
      <c r="A12">
        <v>11</v>
      </c>
      <c r="B12" t="s">
        <v>16</v>
      </c>
      <c r="C12" t="s">
        <v>18</v>
      </c>
      <c r="D12">
        <v>25</v>
      </c>
      <c r="E1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sqref="A1:E12"/>
    </sheetView>
  </sheetViews>
  <sheetFormatPr defaultRowHeight="15" x14ac:dyDescent="0.25"/>
  <cols>
    <col min="1" max="1" width="8.42578125" bestFit="1" customWidth="1"/>
    <col min="2" max="2" width="12.7109375" bestFit="1" customWidth="1"/>
    <col min="3" max="3" width="7.28515625" bestFit="1" customWidth="1"/>
    <col min="4" max="4" width="9.85546875" bestFit="1" customWidth="1"/>
    <col min="5" max="5" width="11.5703125" bestFit="1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>
        <f>data_raw!A2</f>
        <v>1</v>
      </c>
      <c r="B2" t="str">
        <f>LOWER(data_raw!B2)</f>
        <v>service</v>
      </c>
      <c r="C2" t="str">
        <f>LOWER(data_raw!C2)</f>
        <v>f</v>
      </c>
      <c r="D2" t="str">
        <f>IF(data_raw!D2&lt;30, "early", IF(data_raw!D2&lt;40, "early_mid", IF(data_raw!D2&lt;50, "mid", IF(data_raw!D2&lt;60, "late_mid", "late"))))</f>
        <v>mid</v>
      </c>
      <c r="E2" t="str">
        <f>IF(data_raw!E2&lt;35, "level1", IF(data_raw!E2&lt;45, "level2", IF(data_raw!E2&lt;55, "level3", "level4")))</f>
        <v>level3</v>
      </c>
    </row>
    <row r="3" spans="1:5" x14ac:dyDescent="0.25">
      <c r="A3">
        <f>data_raw!A3</f>
        <v>2</v>
      </c>
      <c r="B3" t="str">
        <f>LOWER(data_raw!B3)</f>
        <v>service</v>
      </c>
      <c r="C3" t="str">
        <f>LOWER(data_raw!C3)</f>
        <v>m</v>
      </c>
      <c r="D3" t="str">
        <f>IF(data_raw!D3&lt;30, "early", IF(data_raw!D3&lt;40, "early_mid", IF(data_raw!D3&lt;50, "mid", IF(data_raw!D3&lt;60, "late_mid", "late"))))</f>
        <v>early</v>
      </c>
      <c r="E3" t="str">
        <f>IF(data_raw!E3&lt;35, "level1", IF(data_raw!E3&lt;45, "level2", IF(data_raw!E3&lt;55, "level3", "level4")))</f>
        <v>level1</v>
      </c>
    </row>
    <row r="4" spans="1:5" x14ac:dyDescent="0.25">
      <c r="A4">
        <f>data_raw!A4</f>
        <v>3</v>
      </c>
      <c r="B4" t="str">
        <f>LOWER(data_raw!B4)</f>
        <v>service</v>
      </c>
      <c r="C4" t="str">
        <f>LOWER(data_raw!C4)</f>
        <v>m</v>
      </c>
      <c r="D4" t="str">
        <f>IF(data_raw!D4&lt;30, "early", IF(data_raw!D4&lt;40, "early_mid", IF(data_raw!D4&lt;50, "mid", IF(data_raw!D4&lt;60, "late_mid", "late"))))</f>
        <v>early_mid</v>
      </c>
      <c r="E4" t="str">
        <f>IF(data_raw!E4&lt;35, "level1", IF(data_raw!E4&lt;45, "level2", IF(data_raw!E4&lt;55, "level3", "level4")))</f>
        <v>level2</v>
      </c>
    </row>
    <row r="5" spans="1:5" x14ac:dyDescent="0.25">
      <c r="A5">
        <f>data_raw!A5</f>
        <v>4</v>
      </c>
      <c r="B5" t="str">
        <f>LOWER(data_raw!B5)</f>
        <v>management</v>
      </c>
      <c r="C5" t="str">
        <f>LOWER(data_raw!C5)</f>
        <v>m</v>
      </c>
      <c r="D5" t="str">
        <f>IF(data_raw!D5&lt;30, "early", IF(data_raw!D5&lt;40, "early_mid", IF(data_raw!D5&lt;50, "mid", IF(data_raw!D5&lt;60, "late_mid", "late"))))</f>
        <v>early</v>
      </c>
      <c r="E5" t="str">
        <f>IF(data_raw!E5&lt;35, "level1", IF(data_raw!E5&lt;45, "level2", IF(data_raw!E5&lt;55, "level3", "level4")))</f>
        <v>level3</v>
      </c>
    </row>
    <row r="6" spans="1:5" x14ac:dyDescent="0.25">
      <c r="A6">
        <f>data_raw!A6</f>
        <v>5</v>
      </c>
      <c r="B6" t="str">
        <f>LOWER(data_raw!B6)</f>
        <v>management</v>
      </c>
      <c r="C6" t="str">
        <f>LOWER(data_raw!C6)</f>
        <v>f</v>
      </c>
      <c r="D6" t="str">
        <f>IF(data_raw!D6&lt;30, "early", IF(data_raw!D6&lt;40, "early_mid", IF(data_raw!D6&lt;50, "mid", IF(data_raw!D6&lt;60, "late_mid", "late"))))</f>
        <v>early_mid</v>
      </c>
      <c r="E6" t="str">
        <f>IF(data_raw!E6&lt;35, "level1", IF(data_raw!E6&lt;45, "level2", IF(data_raw!E6&lt;55, "level3", "level4")))</f>
        <v>level4</v>
      </c>
    </row>
    <row r="7" spans="1:5" x14ac:dyDescent="0.25">
      <c r="A7">
        <f>data_raw!A7</f>
        <v>6</v>
      </c>
      <c r="B7" t="str">
        <f>LOWER(data_raw!B7)</f>
        <v>management</v>
      </c>
      <c r="C7" t="str">
        <f>LOWER(data_raw!C7)</f>
        <v>m</v>
      </c>
      <c r="D7" t="str">
        <f>IF(data_raw!D7&lt;30, "early", IF(data_raw!D7&lt;40, "early_mid", IF(data_raw!D7&lt;50, "mid", IF(data_raw!D7&lt;60, "late_mid", "late"))))</f>
        <v>early</v>
      </c>
      <c r="E7" t="str">
        <f>IF(data_raw!E7&lt;35, "level1", IF(data_raw!E7&lt;45, "level2", IF(data_raw!E7&lt;55, "level3", "level4")))</f>
        <v>level3</v>
      </c>
    </row>
    <row r="8" spans="1:5" x14ac:dyDescent="0.25">
      <c r="A8">
        <f>data_raw!A8</f>
        <v>7</v>
      </c>
      <c r="B8" t="str">
        <f>LOWER(data_raw!B8)</f>
        <v>management</v>
      </c>
      <c r="C8" t="str">
        <f>LOWER(data_raw!C8)</f>
        <v>f</v>
      </c>
      <c r="D8" t="str">
        <f>IF(data_raw!D8&lt;30, "early", IF(data_raw!D8&lt;40, "early_mid", IF(data_raw!D8&lt;50, "mid", IF(data_raw!D8&lt;60, "late_mid", "late"))))</f>
        <v>mid</v>
      </c>
      <c r="E8" t="str">
        <f>IF(data_raw!E8&lt;35, "level1", IF(data_raw!E8&lt;45, "level2", IF(data_raw!E8&lt;55, "level3", "level4")))</f>
        <v>level4</v>
      </c>
    </row>
    <row r="9" spans="1:5" x14ac:dyDescent="0.25">
      <c r="A9">
        <f>data_raw!A9</f>
        <v>8</v>
      </c>
      <c r="B9" t="str">
        <f>LOWER(data_raw!B9)</f>
        <v>sales</v>
      </c>
      <c r="C9" t="str">
        <f>LOWER(data_raw!C9)</f>
        <v>f</v>
      </c>
      <c r="D9" t="str">
        <f>IF(data_raw!D9&lt;30, "early", IF(data_raw!D9&lt;40, "early_mid", IF(data_raw!D9&lt;50, "mid", IF(data_raw!D9&lt;60, "late_mid", "late"))))</f>
        <v>mid</v>
      </c>
      <c r="E9" t="str">
        <f>IF(data_raw!E9&lt;35, "level1", IF(data_raw!E9&lt;45, "level2", IF(data_raw!E9&lt;55, "level3", "level4")))</f>
        <v>level3</v>
      </c>
    </row>
    <row r="10" spans="1:5" x14ac:dyDescent="0.25">
      <c r="A10">
        <f>data_raw!A10</f>
        <v>9</v>
      </c>
      <c r="B10" t="str">
        <f>LOWER(data_raw!B10)</f>
        <v>sales</v>
      </c>
      <c r="C10" t="str">
        <f>LOWER(data_raw!C10)</f>
        <v>m</v>
      </c>
      <c r="D10" t="str">
        <f>IF(data_raw!D10&lt;30, "early", IF(data_raw!D10&lt;40, "early_mid", IF(data_raw!D10&lt;50, "mid", IF(data_raw!D10&lt;60, "late_mid", "late"))))</f>
        <v>early_mid</v>
      </c>
      <c r="E10" t="str">
        <f>IF(data_raw!E10&lt;35, "level1", IF(data_raw!E10&lt;45, "level2", IF(data_raw!E10&lt;55, "level3", "level4")))</f>
        <v>level2</v>
      </c>
    </row>
    <row r="11" spans="1:5" x14ac:dyDescent="0.25">
      <c r="A11">
        <f>data_raw!A11</f>
        <v>10</v>
      </c>
      <c r="B11" t="str">
        <f>LOWER(data_raw!B11)</f>
        <v>staff</v>
      </c>
      <c r="C11" t="str">
        <f>LOWER(data_raw!C11)</f>
        <v>f</v>
      </c>
      <c r="D11" t="str">
        <f>IF(data_raw!D11&lt;30, "early", IF(data_raw!D11&lt;40, "early_mid", IF(data_raw!D11&lt;50, "mid", IF(data_raw!D11&lt;60, "late_mid", "late"))))</f>
        <v>late_mid</v>
      </c>
      <c r="E11" t="str">
        <f>IF(data_raw!E11&lt;35, "level1", IF(data_raw!E11&lt;45, "level2", IF(data_raw!E11&lt;55, "level3", "level4")))</f>
        <v>level2</v>
      </c>
    </row>
    <row r="12" spans="1:5" x14ac:dyDescent="0.25">
      <c r="A12">
        <f>data_raw!A12</f>
        <v>11</v>
      </c>
      <c r="B12" t="str">
        <f>LOWER(data_raw!B12)</f>
        <v>staff</v>
      </c>
      <c r="C12" t="str">
        <f>LOWER(data_raw!C12)</f>
        <v>m</v>
      </c>
      <c r="D12" t="str">
        <f>IF(data_raw!D12&lt;30, "early", IF(data_raw!D12&lt;40, "early_mid", IF(data_raw!D12&lt;50, "mid", IF(data_raw!D12&lt;60, "late_mid", "late"))))</f>
        <v>early</v>
      </c>
      <c r="E12" t="str">
        <f>IF(data_raw!E12&lt;35, "level1", IF(data_raw!E12&lt;45, "level2", IF(data_raw!E12&lt;55, "level3", "level4")))</f>
        <v>level1</v>
      </c>
    </row>
    <row r="13" spans="1:5" x14ac:dyDescent="0.25">
      <c r="A13">
        <f>ROW()-1</f>
        <v>12</v>
      </c>
      <c r="B13" t="s">
        <v>24</v>
      </c>
      <c r="C13" t="s">
        <v>25</v>
      </c>
      <c r="D13" t="s">
        <v>26</v>
      </c>
      <c r="E13" t="s">
        <v>27</v>
      </c>
    </row>
    <row r="14" spans="1:5" x14ac:dyDescent="0.25">
      <c r="A14">
        <f t="shared" ref="A14:A77" si="0">ROW()-1</f>
        <v>13</v>
      </c>
      <c r="B14" t="s">
        <v>24</v>
      </c>
      <c r="C14" t="s">
        <v>28</v>
      </c>
      <c r="D14" t="s">
        <v>29</v>
      </c>
      <c r="E14" t="s">
        <v>30</v>
      </c>
    </row>
    <row r="15" spans="1:5" x14ac:dyDescent="0.25">
      <c r="A15">
        <f t="shared" si="0"/>
        <v>14</v>
      </c>
      <c r="B15" t="s">
        <v>24</v>
      </c>
      <c r="C15" t="s">
        <v>28</v>
      </c>
      <c r="D15" t="s">
        <v>31</v>
      </c>
      <c r="E15" t="s">
        <v>32</v>
      </c>
    </row>
    <row r="16" spans="1:5" x14ac:dyDescent="0.25">
      <c r="A16">
        <f t="shared" si="0"/>
        <v>15</v>
      </c>
      <c r="B16" t="s">
        <v>33</v>
      </c>
      <c r="C16" t="s">
        <v>28</v>
      </c>
      <c r="D16" t="s">
        <v>29</v>
      </c>
      <c r="E16" t="s">
        <v>27</v>
      </c>
    </row>
    <row r="17" spans="1:5" x14ac:dyDescent="0.25">
      <c r="A17">
        <f t="shared" si="0"/>
        <v>16</v>
      </c>
      <c r="B17" t="s">
        <v>33</v>
      </c>
      <c r="C17" t="s">
        <v>25</v>
      </c>
      <c r="D17" t="s">
        <v>31</v>
      </c>
      <c r="E17" t="s">
        <v>34</v>
      </c>
    </row>
    <row r="18" spans="1:5" x14ac:dyDescent="0.25">
      <c r="A18">
        <f t="shared" si="0"/>
        <v>17</v>
      </c>
      <c r="B18" t="s">
        <v>33</v>
      </c>
      <c r="C18" t="s">
        <v>28</v>
      </c>
      <c r="D18" t="s">
        <v>29</v>
      </c>
      <c r="E18" t="s">
        <v>27</v>
      </c>
    </row>
    <row r="19" spans="1:5" x14ac:dyDescent="0.25">
      <c r="A19">
        <f t="shared" si="0"/>
        <v>18</v>
      </c>
      <c r="B19" t="s">
        <v>33</v>
      </c>
      <c r="C19" t="s">
        <v>25</v>
      </c>
      <c r="D19" t="s">
        <v>26</v>
      </c>
      <c r="E19" t="s">
        <v>34</v>
      </c>
    </row>
    <row r="20" spans="1:5" x14ac:dyDescent="0.25">
      <c r="A20">
        <f t="shared" si="0"/>
        <v>19</v>
      </c>
      <c r="B20" t="s">
        <v>35</v>
      </c>
      <c r="C20" t="s">
        <v>25</v>
      </c>
      <c r="D20" t="s">
        <v>26</v>
      </c>
      <c r="E20" t="s">
        <v>27</v>
      </c>
    </row>
    <row r="21" spans="1:5" x14ac:dyDescent="0.25">
      <c r="A21">
        <f t="shared" si="0"/>
        <v>20</v>
      </c>
      <c r="B21" t="s">
        <v>35</v>
      </c>
      <c r="C21" t="s">
        <v>28</v>
      </c>
      <c r="D21" t="s">
        <v>31</v>
      </c>
      <c r="E21" t="s">
        <v>32</v>
      </c>
    </row>
    <row r="22" spans="1:5" x14ac:dyDescent="0.25">
      <c r="A22">
        <f t="shared" si="0"/>
        <v>21</v>
      </c>
      <c r="B22" t="s">
        <v>36</v>
      </c>
      <c r="C22" t="s">
        <v>25</v>
      </c>
      <c r="D22" t="s">
        <v>37</v>
      </c>
      <c r="E22" t="s">
        <v>32</v>
      </c>
    </row>
    <row r="23" spans="1:5" x14ac:dyDescent="0.25">
      <c r="A23">
        <f t="shared" si="0"/>
        <v>22</v>
      </c>
      <c r="B23" t="s">
        <v>36</v>
      </c>
      <c r="C23" t="s">
        <v>28</v>
      </c>
      <c r="D23" t="s">
        <v>29</v>
      </c>
      <c r="E23" t="s">
        <v>30</v>
      </c>
    </row>
    <row r="24" spans="1:5" x14ac:dyDescent="0.25">
      <c r="A24">
        <f t="shared" si="0"/>
        <v>23</v>
      </c>
      <c r="B24" t="s">
        <v>24</v>
      </c>
      <c r="C24" t="s">
        <v>25</v>
      </c>
      <c r="D24" t="s">
        <v>26</v>
      </c>
      <c r="E24" t="s">
        <v>27</v>
      </c>
    </row>
    <row r="25" spans="1:5" x14ac:dyDescent="0.25">
      <c r="A25">
        <f t="shared" si="0"/>
        <v>24</v>
      </c>
      <c r="B25" t="s">
        <v>24</v>
      </c>
      <c r="C25" t="s">
        <v>28</v>
      </c>
      <c r="D25" t="s">
        <v>29</v>
      </c>
      <c r="E25" t="s">
        <v>30</v>
      </c>
    </row>
    <row r="26" spans="1:5" x14ac:dyDescent="0.25">
      <c r="A26">
        <f t="shared" si="0"/>
        <v>25</v>
      </c>
      <c r="B26" t="s">
        <v>24</v>
      </c>
      <c r="C26" t="s">
        <v>28</v>
      </c>
      <c r="D26" t="s">
        <v>31</v>
      </c>
      <c r="E26" t="s">
        <v>32</v>
      </c>
    </row>
    <row r="27" spans="1:5" x14ac:dyDescent="0.25">
      <c r="A27">
        <f t="shared" si="0"/>
        <v>26</v>
      </c>
      <c r="B27" t="s">
        <v>33</v>
      </c>
      <c r="C27" t="s">
        <v>28</v>
      </c>
      <c r="D27" t="s">
        <v>29</v>
      </c>
      <c r="E27" t="s">
        <v>27</v>
      </c>
    </row>
    <row r="28" spans="1:5" x14ac:dyDescent="0.25">
      <c r="A28">
        <f t="shared" si="0"/>
        <v>27</v>
      </c>
      <c r="B28" t="s">
        <v>33</v>
      </c>
      <c r="C28" t="s">
        <v>25</v>
      </c>
      <c r="D28" t="s">
        <v>31</v>
      </c>
      <c r="E28" t="s">
        <v>34</v>
      </c>
    </row>
    <row r="29" spans="1:5" x14ac:dyDescent="0.25">
      <c r="A29">
        <f t="shared" si="0"/>
        <v>28</v>
      </c>
      <c r="B29" t="s">
        <v>33</v>
      </c>
      <c r="C29" t="s">
        <v>28</v>
      </c>
      <c r="D29" t="s">
        <v>29</v>
      </c>
      <c r="E29" t="s">
        <v>27</v>
      </c>
    </row>
    <row r="30" spans="1:5" x14ac:dyDescent="0.25">
      <c r="A30">
        <f t="shared" si="0"/>
        <v>29</v>
      </c>
      <c r="B30" t="s">
        <v>33</v>
      </c>
      <c r="C30" t="s">
        <v>25</v>
      </c>
      <c r="D30" t="s">
        <v>26</v>
      </c>
      <c r="E30" t="s">
        <v>34</v>
      </c>
    </row>
    <row r="31" spans="1:5" x14ac:dyDescent="0.25">
      <c r="A31">
        <f t="shared" si="0"/>
        <v>30</v>
      </c>
      <c r="B31" t="s">
        <v>35</v>
      </c>
      <c r="C31" t="s">
        <v>25</v>
      </c>
      <c r="D31" t="s">
        <v>26</v>
      </c>
      <c r="E31" t="s">
        <v>27</v>
      </c>
    </row>
    <row r="32" spans="1:5" x14ac:dyDescent="0.25">
      <c r="A32">
        <f t="shared" si="0"/>
        <v>31</v>
      </c>
      <c r="B32" t="s">
        <v>35</v>
      </c>
      <c r="C32" t="s">
        <v>28</v>
      </c>
      <c r="D32" t="s">
        <v>31</v>
      </c>
      <c r="E32" t="s">
        <v>32</v>
      </c>
    </row>
    <row r="33" spans="1:5" x14ac:dyDescent="0.25">
      <c r="A33">
        <f t="shared" si="0"/>
        <v>32</v>
      </c>
      <c r="B33" t="s">
        <v>36</v>
      </c>
      <c r="C33" t="s">
        <v>25</v>
      </c>
      <c r="D33" t="s">
        <v>37</v>
      </c>
      <c r="E33" t="s">
        <v>32</v>
      </c>
    </row>
    <row r="34" spans="1:5" x14ac:dyDescent="0.25">
      <c r="A34">
        <f t="shared" si="0"/>
        <v>33</v>
      </c>
      <c r="B34" t="s">
        <v>36</v>
      </c>
      <c r="C34" t="s">
        <v>28</v>
      </c>
      <c r="D34" t="s">
        <v>29</v>
      </c>
      <c r="E34" t="s">
        <v>30</v>
      </c>
    </row>
    <row r="35" spans="1:5" x14ac:dyDescent="0.25">
      <c r="A35">
        <f t="shared" si="0"/>
        <v>34</v>
      </c>
      <c r="B35" t="s">
        <v>24</v>
      </c>
      <c r="C35" t="s">
        <v>25</v>
      </c>
      <c r="D35" t="s">
        <v>26</v>
      </c>
      <c r="E35" t="s">
        <v>27</v>
      </c>
    </row>
    <row r="36" spans="1:5" x14ac:dyDescent="0.25">
      <c r="A36">
        <f t="shared" si="0"/>
        <v>35</v>
      </c>
      <c r="B36" t="s">
        <v>24</v>
      </c>
      <c r="C36" t="s">
        <v>28</v>
      </c>
      <c r="D36" t="s">
        <v>29</v>
      </c>
      <c r="E36" t="s">
        <v>30</v>
      </c>
    </row>
    <row r="37" spans="1:5" x14ac:dyDescent="0.25">
      <c r="A37">
        <f t="shared" si="0"/>
        <v>36</v>
      </c>
      <c r="B37" t="s">
        <v>24</v>
      </c>
      <c r="C37" t="s">
        <v>28</v>
      </c>
      <c r="D37" t="s">
        <v>31</v>
      </c>
      <c r="E37" t="s">
        <v>32</v>
      </c>
    </row>
    <row r="38" spans="1:5" x14ac:dyDescent="0.25">
      <c r="A38">
        <f t="shared" si="0"/>
        <v>37</v>
      </c>
      <c r="B38" t="s">
        <v>33</v>
      </c>
      <c r="C38" t="s">
        <v>28</v>
      </c>
      <c r="D38" t="s">
        <v>29</v>
      </c>
      <c r="E38" t="s">
        <v>27</v>
      </c>
    </row>
    <row r="39" spans="1:5" x14ac:dyDescent="0.25">
      <c r="A39">
        <f t="shared" si="0"/>
        <v>38</v>
      </c>
      <c r="B39" t="s">
        <v>33</v>
      </c>
      <c r="C39" t="s">
        <v>25</v>
      </c>
      <c r="D39" t="s">
        <v>31</v>
      </c>
      <c r="E39" t="s">
        <v>34</v>
      </c>
    </row>
    <row r="40" spans="1:5" x14ac:dyDescent="0.25">
      <c r="A40">
        <f t="shared" si="0"/>
        <v>39</v>
      </c>
      <c r="B40" t="s">
        <v>33</v>
      </c>
      <c r="C40" t="s">
        <v>28</v>
      </c>
      <c r="D40" t="s">
        <v>29</v>
      </c>
      <c r="E40" t="s">
        <v>27</v>
      </c>
    </row>
    <row r="41" spans="1:5" x14ac:dyDescent="0.25">
      <c r="A41">
        <f t="shared" si="0"/>
        <v>40</v>
      </c>
      <c r="B41" t="s">
        <v>33</v>
      </c>
      <c r="C41" t="s">
        <v>25</v>
      </c>
      <c r="D41" t="s">
        <v>26</v>
      </c>
      <c r="E41" t="s">
        <v>34</v>
      </c>
    </row>
    <row r="42" spans="1:5" x14ac:dyDescent="0.25">
      <c r="A42">
        <f t="shared" si="0"/>
        <v>41</v>
      </c>
      <c r="B42" t="s">
        <v>35</v>
      </c>
      <c r="C42" t="s">
        <v>25</v>
      </c>
      <c r="D42" t="s">
        <v>26</v>
      </c>
      <c r="E42" t="s">
        <v>27</v>
      </c>
    </row>
    <row r="43" spans="1:5" x14ac:dyDescent="0.25">
      <c r="A43">
        <f t="shared" si="0"/>
        <v>42</v>
      </c>
      <c r="B43" t="s">
        <v>35</v>
      </c>
      <c r="C43" t="s">
        <v>28</v>
      </c>
      <c r="D43" t="s">
        <v>31</v>
      </c>
      <c r="E43" t="s">
        <v>32</v>
      </c>
    </row>
    <row r="44" spans="1:5" x14ac:dyDescent="0.25">
      <c r="A44">
        <f t="shared" si="0"/>
        <v>43</v>
      </c>
      <c r="B44" t="s">
        <v>36</v>
      </c>
      <c r="C44" t="s">
        <v>25</v>
      </c>
      <c r="D44" t="s">
        <v>37</v>
      </c>
      <c r="E44" t="s">
        <v>32</v>
      </c>
    </row>
    <row r="45" spans="1:5" x14ac:dyDescent="0.25">
      <c r="A45">
        <f t="shared" si="0"/>
        <v>44</v>
      </c>
      <c r="B45" t="s">
        <v>36</v>
      </c>
      <c r="C45" t="s">
        <v>28</v>
      </c>
      <c r="D45" t="s">
        <v>29</v>
      </c>
      <c r="E45" t="s">
        <v>30</v>
      </c>
    </row>
    <row r="46" spans="1:5" x14ac:dyDescent="0.25">
      <c r="A46">
        <f t="shared" si="0"/>
        <v>45</v>
      </c>
      <c r="B46" t="s">
        <v>24</v>
      </c>
      <c r="C46" t="s">
        <v>25</v>
      </c>
      <c r="D46" t="s">
        <v>26</v>
      </c>
      <c r="E46" t="s">
        <v>27</v>
      </c>
    </row>
    <row r="47" spans="1:5" x14ac:dyDescent="0.25">
      <c r="A47">
        <f t="shared" si="0"/>
        <v>46</v>
      </c>
      <c r="B47" t="s">
        <v>24</v>
      </c>
      <c r="C47" t="s">
        <v>28</v>
      </c>
      <c r="D47" t="s">
        <v>29</v>
      </c>
      <c r="E47" t="s">
        <v>30</v>
      </c>
    </row>
    <row r="48" spans="1:5" x14ac:dyDescent="0.25">
      <c r="A48">
        <f t="shared" si="0"/>
        <v>47</v>
      </c>
      <c r="B48" t="s">
        <v>24</v>
      </c>
      <c r="C48" t="s">
        <v>28</v>
      </c>
      <c r="D48" t="s">
        <v>31</v>
      </c>
      <c r="E48" t="s">
        <v>32</v>
      </c>
    </row>
    <row r="49" spans="1:5" x14ac:dyDescent="0.25">
      <c r="A49">
        <f t="shared" si="0"/>
        <v>48</v>
      </c>
      <c r="B49" t="s">
        <v>33</v>
      </c>
      <c r="C49" t="s">
        <v>28</v>
      </c>
      <c r="D49" t="s">
        <v>29</v>
      </c>
      <c r="E49" t="s">
        <v>27</v>
      </c>
    </row>
    <row r="50" spans="1:5" x14ac:dyDescent="0.25">
      <c r="A50">
        <f t="shared" si="0"/>
        <v>49</v>
      </c>
      <c r="B50" t="s">
        <v>33</v>
      </c>
      <c r="C50" t="s">
        <v>25</v>
      </c>
      <c r="D50" t="s">
        <v>31</v>
      </c>
      <c r="E50" t="s">
        <v>34</v>
      </c>
    </row>
    <row r="51" spans="1:5" x14ac:dyDescent="0.25">
      <c r="A51">
        <f t="shared" si="0"/>
        <v>50</v>
      </c>
      <c r="B51" t="s">
        <v>33</v>
      </c>
      <c r="C51" t="s">
        <v>28</v>
      </c>
      <c r="D51" t="s">
        <v>29</v>
      </c>
      <c r="E51" t="s">
        <v>27</v>
      </c>
    </row>
    <row r="52" spans="1:5" x14ac:dyDescent="0.25">
      <c r="A52">
        <f t="shared" si="0"/>
        <v>51</v>
      </c>
      <c r="B52" t="s">
        <v>33</v>
      </c>
      <c r="C52" t="s">
        <v>25</v>
      </c>
      <c r="D52" t="s">
        <v>26</v>
      </c>
      <c r="E52" t="s">
        <v>34</v>
      </c>
    </row>
    <row r="53" spans="1:5" x14ac:dyDescent="0.25">
      <c r="A53">
        <f t="shared" si="0"/>
        <v>52</v>
      </c>
      <c r="B53" t="s">
        <v>35</v>
      </c>
      <c r="C53" t="s">
        <v>25</v>
      </c>
      <c r="D53" t="s">
        <v>26</v>
      </c>
      <c r="E53" t="s">
        <v>27</v>
      </c>
    </row>
    <row r="54" spans="1:5" x14ac:dyDescent="0.25">
      <c r="A54">
        <f t="shared" si="0"/>
        <v>53</v>
      </c>
      <c r="B54" t="s">
        <v>35</v>
      </c>
      <c r="C54" t="s">
        <v>28</v>
      </c>
      <c r="D54" t="s">
        <v>31</v>
      </c>
      <c r="E54" t="s">
        <v>32</v>
      </c>
    </row>
    <row r="55" spans="1:5" x14ac:dyDescent="0.25">
      <c r="A55">
        <f t="shared" si="0"/>
        <v>54</v>
      </c>
      <c r="B55" t="s">
        <v>36</v>
      </c>
      <c r="C55" t="s">
        <v>25</v>
      </c>
      <c r="D55" t="s">
        <v>37</v>
      </c>
      <c r="E55" t="s">
        <v>32</v>
      </c>
    </row>
    <row r="56" spans="1:5" x14ac:dyDescent="0.25">
      <c r="A56">
        <f t="shared" si="0"/>
        <v>55</v>
      </c>
      <c r="B56" t="s">
        <v>36</v>
      </c>
      <c r="C56" t="s">
        <v>28</v>
      </c>
      <c r="D56" t="s">
        <v>29</v>
      </c>
      <c r="E56" t="s">
        <v>30</v>
      </c>
    </row>
    <row r="57" spans="1:5" x14ac:dyDescent="0.25">
      <c r="A57">
        <f t="shared" si="0"/>
        <v>56</v>
      </c>
      <c r="B57" t="s">
        <v>24</v>
      </c>
      <c r="C57" t="s">
        <v>25</v>
      </c>
      <c r="D57" t="s">
        <v>26</v>
      </c>
      <c r="E57" t="s">
        <v>27</v>
      </c>
    </row>
    <row r="58" spans="1:5" x14ac:dyDescent="0.25">
      <c r="A58">
        <f t="shared" si="0"/>
        <v>57</v>
      </c>
      <c r="B58" t="s">
        <v>24</v>
      </c>
      <c r="C58" t="s">
        <v>28</v>
      </c>
      <c r="D58" t="s">
        <v>29</v>
      </c>
      <c r="E58" t="s">
        <v>30</v>
      </c>
    </row>
    <row r="59" spans="1:5" x14ac:dyDescent="0.25">
      <c r="A59">
        <f t="shared" si="0"/>
        <v>58</v>
      </c>
      <c r="B59" t="s">
        <v>24</v>
      </c>
      <c r="C59" t="s">
        <v>28</v>
      </c>
      <c r="D59" t="s">
        <v>31</v>
      </c>
      <c r="E59" t="s">
        <v>32</v>
      </c>
    </row>
    <row r="60" spans="1:5" x14ac:dyDescent="0.25">
      <c r="A60">
        <f t="shared" si="0"/>
        <v>59</v>
      </c>
      <c r="B60" t="s">
        <v>33</v>
      </c>
      <c r="C60" t="s">
        <v>28</v>
      </c>
      <c r="D60" t="s">
        <v>29</v>
      </c>
      <c r="E60" t="s">
        <v>27</v>
      </c>
    </row>
    <row r="61" spans="1:5" x14ac:dyDescent="0.25">
      <c r="A61">
        <f t="shared" si="0"/>
        <v>60</v>
      </c>
      <c r="B61" t="s">
        <v>33</v>
      </c>
      <c r="C61" t="s">
        <v>25</v>
      </c>
      <c r="D61" t="s">
        <v>31</v>
      </c>
      <c r="E61" t="s">
        <v>34</v>
      </c>
    </row>
    <row r="62" spans="1:5" x14ac:dyDescent="0.25">
      <c r="A62">
        <f t="shared" si="0"/>
        <v>61</v>
      </c>
      <c r="B62" t="s">
        <v>33</v>
      </c>
      <c r="C62" t="s">
        <v>28</v>
      </c>
      <c r="D62" t="s">
        <v>29</v>
      </c>
      <c r="E62" t="s">
        <v>27</v>
      </c>
    </row>
    <row r="63" spans="1:5" x14ac:dyDescent="0.25">
      <c r="A63">
        <f t="shared" si="0"/>
        <v>62</v>
      </c>
      <c r="B63" t="s">
        <v>33</v>
      </c>
      <c r="C63" t="s">
        <v>25</v>
      </c>
      <c r="D63" t="s">
        <v>26</v>
      </c>
      <c r="E63" t="s">
        <v>34</v>
      </c>
    </row>
    <row r="64" spans="1:5" x14ac:dyDescent="0.25">
      <c r="A64">
        <f t="shared" si="0"/>
        <v>63</v>
      </c>
      <c r="B64" t="s">
        <v>35</v>
      </c>
      <c r="C64" t="s">
        <v>25</v>
      </c>
      <c r="D64" t="s">
        <v>26</v>
      </c>
      <c r="E64" t="s">
        <v>27</v>
      </c>
    </row>
    <row r="65" spans="1:5" x14ac:dyDescent="0.25">
      <c r="A65">
        <f t="shared" si="0"/>
        <v>64</v>
      </c>
      <c r="B65" t="s">
        <v>35</v>
      </c>
      <c r="C65" t="s">
        <v>28</v>
      </c>
      <c r="D65" t="s">
        <v>31</v>
      </c>
      <c r="E65" t="s">
        <v>32</v>
      </c>
    </row>
    <row r="66" spans="1:5" x14ac:dyDescent="0.25">
      <c r="A66">
        <f t="shared" si="0"/>
        <v>65</v>
      </c>
      <c r="B66" t="s">
        <v>36</v>
      </c>
      <c r="C66" t="s">
        <v>25</v>
      </c>
      <c r="D66" t="s">
        <v>37</v>
      </c>
      <c r="E66" t="s">
        <v>32</v>
      </c>
    </row>
    <row r="67" spans="1:5" x14ac:dyDescent="0.25">
      <c r="A67">
        <f t="shared" si="0"/>
        <v>66</v>
      </c>
      <c r="B67" t="s">
        <v>36</v>
      </c>
      <c r="C67" t="s">
        <v>28</v>
      </c>
      <c r="D67" t="s">
        <v>29</v>
      </c>
      <c r="E67" t="s">
        <v>30</v>
      </c>
    </row>
    <row r="68" spans="1:5" x14ac:dyDescent="0.25">
      <c r="A68">
        <f t="shared" si="0"/>
        <v>67</v>
      </c>
      <c r="B68" t="s">
        <v>24</v>
      </c>
      <c r="C68" t="s">
        <v>25</v>
      </c>
      <c r="D68" t="s">
        <v>26</v>
      </c>
      <c r="E68" t="s">
        <v>27</v>
      </c>
    </row>
    <row r="69" spans="1:5" x14ac:dyDescent="0.25">
      <c r="A69">
        <f t="shared" si="0"/>
        <v>68</v>
      </c>
      <c r="B69" t="s">
        <v>24</v>
      </c>
      <c r="C69" t="s">
        <v>28</v>
      </c>
      <c r="D69" t="s">
        <v>29</v>
      </c>
      <c r="E69" t="s">
        <v>30</v>
      </c>
    </row>
    <row r="70" spans="1:5" x14ac:dyDescent="0.25">
      <c r="A70">
        <f t="shared" si="0"/>
        <v>69</v>
      </c>
      <c r="B70" t="s">
        <v>24</v>
      </c>
      <c r="C70" t="s">
        <v>28</v>
      </c>
      <c r="D70" t="s">
        <v>31</v>
      </c>
      <c r="E70" t="s">
        <v>32</v>
      </c>
    </row>
    <row r="71" spans="1:5" x14ac:dyDescent="0.25">
      <c r="A71">
        <f t="shared" si="0"/>
        <v>70</v>
      </c>
      <c r="B71" t="s">
        <v>33</v>
      </c>
      <c r="C71" t="s">
        <v>28</v>
      </c>
      <c r="D71" t="s">
        <v>29</v>
      </c>
      <c r="E71" t="s">
        <v>27</v>
      </c>
    </row>
    <row r="72" spans="1:5" x14ac:dyDescent="0.25">
      <c r="A72">
        <f t="shared" si="0"/>
        <v>71</v>
      </c>
      <c r="B72" t="s">
        <v>33</v>
      </c>
      <c r="C72" t="s">
        <v>25</v>
      </c>
      <c r="D72" t="s">
        <v>31</v>
      </c>
      <c r="E72" t="s">
        <v>34</v>
      </c>
    </row>
    <row r="73" spans="1:5" x14ac:dyDescent="0.25">
      <c r="A73">
        <f t="shared" si="0"/>
        <v>72</v>
      </c>
      <c r="B73" t="s">
        <v>33</v>
      </c>
      <c r="C73" t="s">
        <v>28</v>
      </c>
      <c r="D73" t="s">
        <v>29</v>
      </c>
      <c r="E73" t="s">
        <v>27</v>
      </c>
    </row>
    <row r="74" spans="1:5" x14ac:dyDescent="0.25">
      <c r="A74">
        <f t="shared" si="0"/>
        <v>73</v>
      </c>
      <c r="B74" t="s">
        <v>33</v>
      </c>
      <c r="C74" t="s">
        <v>25</v>
      </c>
      <c r="D74" t="s">
        <v>26</v>
      </c>
      <c r="E74" t="s">
        <v>34</v>
      </c>
    </row>
    <row r="75" spans="1:5" x14ac:dyDescent="0.25">
      <c r="A75">
        <f t="shared" si="0"/>
        <v>74</v>
      </c>
      <c r="B75" t="s">
        <v>35</v>
      </c>
      <c r="C75" t="s">
        <v>25</v>
      </c>
      <c r="D75" t="s">
        <v>26</v>
      </c>
      <c r="E75" t="s">
        <v>27</v>
      </c>
    </row>
    <row r="76" spans="1:5" x14ac:dyDescent="0.25">
      <c r="A76">
        <f t="shared" si="0"/>
        <v>75</v>
      </c>
      <c r="B76" t="s">
        <v>35</v>
      </c>
      <c r="C76" t="s">
        <v>28</v>
      </c>
      <c r="D76" t="s">
        <v>31</v>
      </c>
      <c r="E76" t="s">
        <v>32</v>
      </c>
    </row>
    <row r="77" spans="1:5" x14ac:dyDescent="0.25">
      <c r="A77">
        <f t="shared" si="0"/>
        <v>76</v>
      </c>
      <c r="B77" t="s">
        <v>36</v>
      </c>
      <c r="C77" t="s">
        <v>25</v>
      </c>
      <c r="D77" t="s">
        <v>37</v>
      </c>
      <c r="E77" t="s">
        <v>32</v>
      </c>
    </row>
    <row r="78" spans="1:5" x14ac:dyDescent="0.25">
      <c r="A78">
        <f t="shared" ref="A78:A122" si="1">ROW()-1</f>
        <v>77</v>
      </c>
      <c r="B78" t="s">
        <v>36</v>
      </c>
      <c r="C78" t="s">
        <v>28</v>
      </c>
      <c r="D78" t="s">
        <v>29</v>
      </c>
      <c r="E78" t="s">
        <v>30</v>
      </c>
    </row>
    <row r="79" spans="1:5" x14ac:dyDescent="0.25">
      <c r="A79">
        <f t="shared" si="1"/>
        <v>78</v>
      </c>
      <c r="B79" t="s">
        <v>24</v>
      </c>
      <c r="C79" t="s">
        <v>25</v>
      </c>
      <c r="D79" t="s">
        <v>26</v>
      </c>
      <c r="E79" t="s">
        <v>27</v>
      </c>
    </row>
    <row r="80" spans="1:5" x14ac:dyDescent="0.25">
      <c r="A80">
        <f t="shared" si="1"/>
        <v>79</v>
      </c>
      <c r="B80" t="s">
        <v>24</v>
      </c>
      <c r="C80" t="s">
        <v>28</v>
      </c>
      <c r="D80" t="s">
        <v>29</v>
      </c>
      <c r="E80" t="s">
        <v>30</v>
      </c>
    </row>
    <row r="81" spans="1:5" x14ac:dyDescent="0.25">
      <c r="A81">
        <f t="shared" si="1"/>
        <v>80</v>
      </c>
      <c r="B81" t="s">
        <v>24</v>
      </c>
      <c r="C81" t="s">
        <v>28</v>
      </c>
      <c r="D81" t="s">
        <v>31</v>
      </c>
      <c r="E81" t="s">
        <v>32</v>
      </c>
    </row>
    <row r="82" spans="1:5" x14ac:dyDescent="0.25">
      <c r="A82">
        <f t="shared" si="1"/>
        <v>81</v>
      </c>
      <c r="B82" t="s">
        <v>33</v>
      </c>
      <c r="C82" t="s">
        <v>28</v>
      </c>
      <c r="D82" t="s">
        <v>29</v>
      </c>
      <c r="E82" t="s">
        <v>27</v>
      </c>
    </row>
    <row r="83" spans="1:5" x14ac:dyDescent="0.25">
      <c r="A83">
        <f t="shared" si="1"/>
        <v>82</v>
      </c>
      <c r="B83" t="s">
        <v>33</v>
      </c>
      <c r="C83" t="s">
        <v>25</v>
      </c>
      <c r="D83" t="s">
        <v>31</v>
      </c>
      <c r="E83" t="s">
        <v>34</v>
      </c>
    </row>
    <row r="84" spans="1:5" x14ac:dyDescent="0.25">
      <c r="A84">
        <f t="shared" si="1"/>
        <v>83</v>
      </c>
      <c r="B84" t="s">
        <v>33</v>
      </c>
      <c r="C84" t="s">
        <v>28</v>
      </c>
      <c r="D84" t="s">
        <v>29</v>
      </c>
      <c r="E84" t="s">
        <v>27</v>
      </c>
    </row>
    <row r="85" spans="1:5" x14ac:dyDescent="0.25">
      <c r="A85">
        <f t="shared" si="1"/>
        <v>84</v>
      </c>
      <c r="B85" t="s">
        <v>33</v>
      </c>
      <c r="C85" t="s">
        <v>25</v>
      </c>
      <c r="D85" t="s">
        <v>26</v>
      </c>
      <c r="E85" t="s">
        <v>34</v>
      </c>
    </row>
    <row r="86" spans="1:5" x14ac:dyDescent="0.25">
      <c r="A86">
        <f t="shared" si="1"/>
        <v>85</v>
      </c>
      <c r="B86" t="s">
        <v>35</v>
      </c>
      <c r="C86" t="s">
        <v>25</v>
      </c>
      <c r="D86" t="s">
        <v>26</v>
      </c>
      <c r="E86" t="s">
        <v>27</v>
      </c>
    </row>
    <row r="87" spans="1:5" x14ac:dyDescent="0.25">
      <c r="A87">
        <f t="shared" si="1"/>
        <v>86</v>
      </c>
      <c r="B87" t="s">
        <v>35</v>
      </c>
      <c r="C87" t="s">
        <v>28</v>
      </c>
      <c r="D87" t="s">
        <v>31</v>
      </c>
      <c r="E87" t="s">
        <v>32</v>
      </c>
    </row>
    <row r="88" spans="1:5" x14ac:dyDescent="0.25">
      <c r="A88">
        <f t="shared" si="1"/>
        <v>87</v>
      </c>
      <c r="B88" t="s">
        <v>36</v>
      </c>
      <c r="C88" t="s">
        <v>25</v>
      </c>
      <c r="D88" t="s">
        <v>37</v>
      </c>
      <c r="E88" t="s">
        <v>32</v>
      </c>
    </row>
    <row r="89" spans="1:5" x14ac:dyDescent="0.25">
      <c r="A89">
        <f t="shared" si="1"/>
        <v>88</v>
      </c>
      <c r="B89" t="s">
        <v>36</v>
      </c>
      <c r="C89" t="s">
        <v>28</v>
      </c>
      <c r="D89" t="s">
        <v>29</v>
      </c>
      <c r="E89" t="s">
        <v>30</v>
      </c>
    </row>
    <row r="90" spans="1:5" x14ac:dyDescent="0.25">
      <c r="A90">
        <f t="shared" si="1"/>
        <v>89</v>
      </c>
      <c r="B90" t="s">
        <v>24</v>
      </c>
      <c r="C90" t="s">
        <v>25</v>
      </c>
      <c r="D90" t="s">
        <v>26</v>
      </c>
      <c r="E90" t="s">
        <v>27</v>
      </c>
    </row>
    <row r="91" spans="1:5" x14ac:dyDescent="0.25">
      <c r="A91">
        <f t="shared" si="1"/>
        <v>90</v>
      </c>
      <c r="B91" t="s">
        <v>24</v>
      </c>
      <c r="C91" t="s">
        <v>28</v>
      </c>
      <c r="D91" t="s">
        <v>29</v>
      </c>
      <c r="E91" t="s">
        <v>30</v>
      </c>
    </row>
    <row r="92" spans="1:5" x14ac:dyDescent="0.25">
      <c r="A92">
        <f t="shared" si="1"/>
        <v>91</v>
      </c>
      <c r="B92" t="s">
        <v>24</v>
      </c>
      <c r="C92" t="s">
        <v>28</v>
      </c>
      <c r="D92" t="s">
        <v>31</v>
      </c>
      <c r="E92" t="s">
        <v>32</v>
      </c>
    </row>
    <row r="93" spans="1:5" x14ac:dyDescent="0.25">
      <c r="A93">
        <f t="shared" si="1"/>
        <v>92</v>
      </c>
      <c r="B93" t="s">
        <v>33</v>
      </c>
      <c r="C93" t="s">
        <v>28</v>
      </c>
      <c r="D93" t="s">
        <v>29</v>
      </c>
      <c r="E93" t="s">
        <v>27</v>
      </c>
    </row>
    <row r="94" spans="1:5" x14ac:dyDescent="0.25">
      <c r="A94">
        <f t="shared" si="1"/>
        <v>93</v>
      </c>
      <c r="B94" t="s">
        <v>33</v>
      </c>
      <c r="C94" t="s">
        <v>25</v>
      </c>
      <c r="D94" t="s">
        <v>31</v>
      </c>
      <c r="E94" t="s">
        <v>34</v>
      </c>
    </row>
    <row r="95" spans="1:5" x14ac:dyDescent="0.25">
      <c r="A95">
        <f t="shared" si="1"/>
        <v>94</v>
      </c>
      <c r="B95" t="s">
        <v>33</v>
      </c>
      <c r="C95" t="s">
        <v>28</v>
      </c>
      <c r="D95" t="s">
        <v>29</v>
      </c>
      <c r="E95" t="s">
        <v>27</v>
      </c>
    </row>
    <row r="96" spans="1:5" x14ac:dyDescent="0.25">
      <c r="A96">
        <f t="shared" si="1"/>
        <v>95</v>
      </c>
      <c r="B96" t="s">
        <v>33</v>
      </c>
      <c r="C96" t="s">
        <v>25</v>
      </c>
      <c r="D96" t="s">
        <v>26</v>
      </c>
      <c r="E96" t="s">
        <v>34</v>
      </c>
    </row>
    <row r="97" spans="1:5" x14ac:dyDescent="0.25">
      <c r="A97">
        <f t="shared" si="1"/>
        <v>96</v>
      </c>
      <c r="B97" t="s">
        <v>35</v>
      </c>
      <c r="C97" t="s">
        <v>25</v>
      </c>
      <c r="D97" t="s">
        <v>26</v>
      </c>
      <c r="E97" t="s">
        <v>27</v>
      </c>
    </row>
    <row r="98" spans="1:5" x14ac:dyDescent="0.25">
      <c r="A98">
        <f t="shared" si="1"/>
        <v>97</v>
      </c>
      <c r="B98" t="s">
        <v>35</v>
      </c>
      <c r="C98" t="s">
        <v>28</v>
      </c>
      <c r="D98" t="s">
        <v>31</v>
      </c>
      <c r="E98" t="s">
        <v>32</v>
      </c>
    </row>
    <row r="99" spans="1:5" x14ac:dyDescent="0.25">
      <c r="A99">
        <f t="shared" si="1"/>
        <v>98</v>
      </c>
      <c r="B99" t="s">
        <v>36</v>
      </c>
      <c r="C99" t="s">
        <v>25</v>
      </c>
      <c r="D99" t="s">
        <v>37</v>
      </c>
      <c r="E99" t="s">
        <v>32</v>
      </c>
    </row>
    <row r="100" spans="1:5" x14ac:dyDescent="0.25">
      <c r="A100">
        <f t="shared" si="1"/>
        <v>99</v>
      </c>
      <c r="B100" t="s">
        <v>36</v>
      </c>
      <c r="C100" t="s">
        <v>28</v>
      </c>
      <c r="D100" t="s">
        <v>29</v>
      </c>
      <c r="E100" t="s">
        <v>30</v>
      </c>
    </row>
    <row r="101" spans="1:5" x14ac:dyDescent="0.25">
      <c r="A101">
        <f t="shared" si="1"/>
        <v>100</v>
      </c>
      <c r="B101" t="s">
        <v>24</v>
      </c>
      <c r="C101" t="s">
        <v>25</v>
      </c>
      <c r="D101" t="s">
        <v>26</v>
      </c>
      <c r="E101" t="s">
        <v>27</v>
      </c>
    </row>
    <row r="102" spans="1:5" x14ac:dyDescent="0.25">
      <c r="A102">
        <f t="shared" si="1"/>
        <v>101</v>
      </c>
      <c r="B102" t="s">
        <v>24</v>
      </c>
      <c r="C102" t="s">
        <v>28</v>
      </c>
      <c r="D102" t="s">
        <v>29</v>
      </c>
      <c r="E102" t="s">
        <v>30</v>
      </c>
    </row>
    <row r="103" spans="1:5" x14ac:dyDescent="0.25">
      <c r="A103">
        <f t="shared" si="1"/>
        <v>102</v>
      </c>
      <c r="B103" t="s">
        <v>24</v>
      </c>
      <c r="C103" t="s">
        <v>28</v>
      </c>
      <c r="D103" t="s">
        <v>31</v>
      </c>
      <c r="E103" t="s">
        <v>32</v>
      </c>
    </row>
    <row r="104" spans="1:5" x14ac:dyDescent="0.25">
      <c r="A104">
        <f t="shared" si="1"/>
        <v>103</v>
      </c>
      <c r="B104" t="s">
        <v>33</v>
      </c>
      <c r="C104" t="s">
        <v>28</v>
      </c>
      <c r="D104" t="s">
        <v>29</v>
      </c>
      <c r="E104" t="s">
        <v>27</v>
      </c>
    </row>
    <row r="105" spans="1:5" x14ac:dyDescent="0.25">
      <c r="A105">
        <f t="shared" si="1"/>
        <v>104</v>
      </c>
      <c r="B105" t="s">
        <v>33</v>
      </c>
      <c r="C105" t="s">
        <v>25</v>
      </c>
      <c r="D105" t="s">
        <v>31</v>
      </c>
      <c r="E105" t="s">
        <v>34</v>
      </c>
    </row>
    <row r="106" spans="1:5" x14ac:dyDescent="0.25">
      <c r="A106">
        <f t="shared" si="1"/>
        <v>105</v>
      </c>
      <c r="B106" t="s">
        <v>33</v>
      </c>
      <c r="C106" t="s">
        <v>28</v>
      </c>
      <c r="D106" t="s">
        <v>29</v>
      </c>
      <c r="E106" t="s">
        <v>27</v>
      </c>
    </row>
    <row r="107" spans="1:5" x14ac:dyDescent="0.25">
      <c r="A107">
        <f t="shared" si="1"/>
        <v>106</v>
      </c>
      <c r="B107" t="s">
        <v>33</v>
      </c>
      <c r="C107" t="s">
        <v>25</v>
      </c>
      <c r="D107" t="s">
        <v>26</v>
      </c>
      <c r="E107" t="s">
        <v>34</v>
      </c>
    </row>
    <row r="108" spans="1:5" x14ac:dyDescent="0.25">
      <c r="A108">
        <f t="shared" si="1"/>
        <v>107</v>
      </c>
      <c r="B108" t="s">
        <v>35</v>
      </c>
      <c r="C108" t="s">
        <v>25</v>
      </c>
      <c r="D108" t="s">
        <v>26</v>
      </c>
      <c r="E108" t="s">
        <v>27</v>
      </c>
    </row>
    <row r="109" spans="1:5" x14ac:dyDescent="0.25">
      <c r="A109">
        <f t="shared" si="1"/>
        <v>108</v>
      </c>
      <c r="B109" t="s">
        <v>35</v>
      </c>
      <c r="C109" t="s">
        <v>28</v>
      </c>
      <c r="D109" t="s">
        <v>31</v>
      </c>
      <c r="E109" t="s">
        <v>32</v>
      </c>
    </row>
    <row r="110" spans="1:5" x14ac:dyDescent="0.25">
      <c r="A110">
        <f t="shared" si="1"/>
        <v>109</v>
      </c>
      <c r="B110" t="s">
        <v>36</v>
      </c>
      <c r="C110" t="s">
        <v>25</v>
      </c>
      <c r="D110" t="s">
        <v>37</v>
      </c>
      <c r="E110" t="s">
        <v>32</v>
      </c>
    </row>
    <row r="111" spans="1:5" x14ac:dyDescent="0.25">
      <c r="A111">
        <f t="shared" si="1"/>
        <v>110</v>
      </c>
      <c r="B111" t="s">
        <v>36</v>
      </c>
      <c r="C111" t="s">
        <v>28</v>
      </c>
      <c r="D111" t="s">
        <v>29</v>
      </c>
      <c r="E111" t="s">
        <v>30</v>
      </c>
    </row>
    <row r="112" spans="1:5" x14ac:dyDescent="0.25">
      <c r="A112">
        <f t="shared" si="1"/>
        <v>111</v>
      </c>
      <c r="B112" t="s">
        <v>24</v>
      </c>
      <c r="C112" t="s">
        <v>25</v>
      </c>
      <c r="D112" t="s">
        <v>26</v>
      </c>
      <c r="E112" t="s">
        <v>27</v>
      </c>
    </row>
    <row r="113" spans="1:5" x14ac:dyDescent="0.25">
      <c r="A113">
        <f t="shared" si="1"/>
        <v>112</v>
      </c>
      <c r="B113" t="s">
        <v>24</v>
      </c>
      <c r="C113" t="s">
        <v>28</v>
      </c>
      <c r="D113" t="s">
        <v>29</v>
      </c>
      <c r="E113" t="s">
        <v>30</v>
      </c>
    </row>
    <row r="114" spans="1:5" x14ac:dyDescent="0.25">
      <c r="A114">
        <f t="shared" si="1"/>
        <v>113</v>
      </c>
      <c r="B114" t="s">
        <v>24</v>
      </c>
      <c r="C114" t="s">
        <v>28</v>
      </c>
      <c r="D114" t="s">
        <v>31</v>
      </c>
      <c r="E114" t="s">
        <v>32</v>
      </c>
    </row>
    <row r="115" spans="1:5" x14ac:dyDescent="0.25">
      <c r="A115">
        <f t="shared" si="1"/>
        <v>114</v>
      </c>
      <c r="B115" t="s">
        <v>33</v>
      </c>
      <c r="C115" t="s">
        <v>28</v>
      </c>
      <c r="D115" t="s">
        <v>29</v>
      </c>
      <c r="E115" t="s">
        <v>27</v>
      </c>
    </row>
    <row r="116" spans="1:5" x14ac:dyDescent="0.25">
      <c r="A116">
        <f t="shared" si="1"/>
        <v>115</v>
      </c>
      <c r="B116" t="s">
        <v>33</v>
      </c>
      <c r="C116" t="s">
        <v>25</v>
      </c>
      <c r="D116" t="s">
        <v>31</v>
      </c>
      <c r="E116" t="s">
        <v>34</v>
      </c>
    </row>
    <row r="117" spans="1:5" x14ac:dyDescent="0.25">
      <c r="A117">
        <f t="shared" si="1"/>
        <v>116</v>
      </c>
      <c r="B117" t="s">
        <v>33</v>
      </c>
      <c r="C117" t="s">
        <v>28</v>
      </c>
      <c r="D117" t="s">
        <v>29</v>
      </c>
      <c r="E117" t="s">
        <v>27</v>
      </c>
    </row>
    <row r="118" spans="1:5" x14ac:dyDescent="0.25">
      <c r="A118">
        <f t="shared" si="1"/>
        <v>117</v>
      </c>
      <c r="B118" t="s">
        <v>33</v>
      </c>
      <c r="C118" t="s">
        <v>25</v>
      </c>
      <c r="D118" t="s">
        <v>26</v>
      </c>
      <c r="E118" t="s">
        <v>34</v>
      </c>
    </row>
    <row r="119" spans="1:5" x14ac:dyDescent="0.25">
      <c r="A119">
        <f t="shared" si="1"/>
        <v>118</v>
      </c>
      <c r="B119" t="s">
        <v>35</v>
      </c>
      <c r="C119" t="s">
        <v>25</v>
      </c>
      <c r="D119" t="s">
        <v>26</v>
      </c>
      <c r="E119" t="s">
        <v>27</v>
      </c>
    </row>
    <row r="120" spans="1:5" x14ac:dyDescent="0.25">
      <c r="A120">
        <f t="shared" si="1"/>
        <v>119</v>
      </c>
      <c r="B120" t="s">
        <v>35</v>
      </c>
      <c r="C120" t="s">
        <v>28</v>
      </c>
      <c r="D120" t="s">
        <v>31</v>
      </c>
      <c r="E120" t="s">
        <v>32</v>
      </c>
    </row>
    <row r="121" spans="1:5" x14ac:dyDescent="0.25">
      <c r="A121">
        <f t="shared" si="1"/>
        <v>120</v>
      </c>
      <c r="B121" t="s">
        <v>36</v>
      </c>
      <c r="C121" t="s">
        <v>25</v>
      </c>
      <c r="D121" t="s">
        <v>37</v>
      </c>
      <c r="E121" t="s">
        <v>32</v>
      </c>
    </row>
    <row r="122" spans="1:5" x14ac:dyDescent="0.25">
      <c r="A122">
        <f t="shared" si="1"/>
        <v>121</v>
      </c>
      <c r="B122" t="s">
        <v>36</v>
      </c>
      <c r="C122" t="s">
        <v>28</v>
      </c>
      <c r="D122" t="s">
        <v>29</v>
      </c>
      <c r="E122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:E5"/>
    </sheetView>
  </sheetViews>
  <sheetFormatPr defaultRowHeight="15" x14ac:dyDescent="0.25"/>
  <sheetData>
    <row r="1" spans="1: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B2" t="s">
        <v>33</v>
      </c>
      <c r="C2" t="s">
        <v>25</v>
      </c>
      <c r="D2" t="s">
        <v>29</v>
      </c>
      <c r="E2" t="s">
        <v>30</v>
      </c>
    </row>
    <row r="3" spans="1:5" x14ac:dyDescent="0.25">
      <c r="B3" t="s">
        <v>35</v>
      </c>
      <c r="C3" t="s">
        <v>28</v>
      </c>
      <c r="D3" t="s">
        <v>31</v>
      </c>
      <c r="E3" t="s">
        <v>32</v>
      </c>
    </row>
    <row r="4" spans="1:5" x14ac:dyDescent="0.25">
      <c r="B4" t="s">
        <v>24</v>
      </c>
      <c r="D4" t="s">
        <v>37</v>
      </c>
      <c r="E4" t="s">
        <v>27</v>
      </c>
    </row>
    <row r="5" spans="1:5" x14ac:dyDescent="0.25">
      <c r="B5" t="s">
        <v>36</v>
      </c>
      <c r="D5" t="s">
        <v>26</v>
      </c>
      <c r="E5" t="s">
        <v>34</v>
      </c>
    </row>
  </sheetData>
  <sortState ref="E2:E12">
    <sortCondition ref="E2:E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cart</vt:lpstr>
      <vt:lpstr>data_raw</vt:lpstr>
      <vt:lpstr>data_clean</vt:lpstr>
      <vt:lpstr>data_unique</vt:lpstr>
      <vt:lpstr>cart!Criteria</vt:lpstr>
      <vt:lpstr>cart!Extract</vt:lpstr>
      <vt:lpstr>records</vt:lpstr>
      <vt:lpstr>records2</vt:lpstr>
      <vt:lpstr>records2left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Breitzman</dc:creator>
  <cp:lastModifiedBy>AFMS User</cp:lastModifiedBy>
  <dcterms:created xsi:type="dcterms:W3CDTF">2018-02-19T03:45:06Z</dcterms:created>
  <dcterms:modified xsi:type="dcterms:W3CDTF">2018-08-19T16:08:53Z</dcterms:modified>
</cp:coreProperties>
</file>