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ravs\Dropbox\IIML Notes\"/>
    </mc:Choice>
  </mc:AlternateContent>
  <xr:revisionPtr revIDLastSave="0" documentId="13_ncr:1_{54EB5C39-5478-405C-8756-BEC617A64340}" xr6:coauthVersionLast="45" xr6:coauthVersionMax="45" xr10:uidLastSave="{00000000-0000-0000-0000-000000000000}"/>
  <bookViews>
    <workbookView xWindow="-120" yWindow="-120" windowWidth="18960" windowHeight="11760" activeTab="2" xr2:uid="{163CC417-A707-495C-86BC-4A4AF7C6D1A5}"/>
  </bookViews>
  <sheets>
    <sheet name="Binomial Dist" sheetId="2" r:id="rId1"/>
    <sheet name="Possion Dist" sheetId="3" r:id="rId2"/>
    <sheet name="Normal Dist" sheetId="1" r:id="rId3"/>
    <sheet name="Central Limit" sheetId="5" r:id="rId4"/>
    <sheet name="Central Proportion" sheetId="4" r:id="rId5"/>
    <sheet name="T Dist" sheetId="6" r:id="rId6"/>
    <sheet name="Probability Def." sheetId="7"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1" i="2" l="1"/>
  <c r="G49" i="2" l="1"/>
  <c r="F48" i="2"/>
  <c r="G47" i="2"/>
  <c r="F47" i="2"/>
  <c r="G46" i="2"/>
  <c r="F46" i="2"/>
  <c r="G48" i="2" l="1"/>
  <c r="F49" i="2"/>
  <c r="C49" i="2" l="1"/>
  <c r="B49" i="2"/>
  <c r="C48" i="2"/>
  <c r="B48" i="2"/>
  <c r="C47" i="2"/>
  <c r="B47" i="2"/>
  <c r="C46" i="2"/>
  <c r="B46" i="2"/>
  <c r="F82" i="1"/>
  <c r="F81" i="1"/>
  <c r="F80" i="1"/>
  <c r="F79" i="1"/>
  <c r="B82" i="1"/>
  <c r="B81" i="1"/>
  <c r="B80" i="1"/>
  <c r="B79" i="1"/>
  <c r="G34" i="2"/>
  <c r="F33" i="2"/>
  <c r="G32" i="2"/>
  <c r="F32" i="2"/>
  <c r="G31" i="2"/>
  <c r="F31" i="2"/>
  <c r="G35" i="2"/>
  <c r="F35" i="2"/>
  <c r="C39" i="3"/>
  <c r="B39" i="3"/>
  <c r="C38" i="3"/>
  <c r="B38" i="3"/>
  <c r="C37" i="3"/>
  <c r="B37" i="3"/>
  <c r="C36" i="3"/>
  <c r="B36" i="3"/>
  <c r="B36" i="2"/>
  <c r="C34" i="2"/>
  <c r="B34" i="2"/>
  <c r="C33" i="2"/>
  <c r="B33" i="2"/>
  <c r="C32" i="2"/>
  <c r="B32" i="2"/>
  <c r="C31" i="2"/>
  <c r="B31" i="2"/>
  <c r="G79" i="1"/>
  <c r="C79" i="1"/>
  <c r="G81" i="1"/>
  <c r="G82" i="1"/>
  <c r="C82" i="1"/>
  <c r="C81" i="1"/>
  <c r="G80" i="1"/>
  <c r="C80" i="1"/>
  <c r="G33" i="2" l="1"/>
  <c r="F34" i="2"/>
  <c r="B46" i="6"/>
  <c r="B43" i="6"/>
  <c r="B41" i="6"/>
  <c r="B35" i="6"/>
  <c r="B42" i="6" s="1"/>
  <c r="F25" i="6"/>
  <c r="B25" i="6"/>
  <c r="F24" i="6"/>
  <c r="F23" i="6"/>
  <c r="B22" i="6"/>
  <c r="J17" i="6"/>
  <c r="J24" i="6" s="1"/>
  <c r="F17" i="6"/>
  <c r="F22" i="6" s="1"/>
  <c r="B17" i="6"/>
  <c r="B24" i="6" s="1"/>
  <c r="J19" i="4"/>
  <c r="F19" i="4"/>
  <c r="B19" i="4"/>
  <c r="C23" i="6"/>
  <c r="G23" i="6"/>
  <c r="C24" i="6"/>
  <c r="G22" i="6"/>
  <c r="C41" i="6"/>
  <c r="C22" i="6"/>
  <c r="C42" i="6"/>
  <c r="C46" i="6"/>
  <c r="G24" i="6"/>
  <c r="C40" i="6"/>
  <c r="G25" i="6"/>
  <c r="C25" i="6"/>
  <c r="C43" i="6"/>
  <c r="J25" i="6" l="1"/>
  <c r="J22" i="6"/>
  <c r="B23" i="6"/>
  <c r="J23" i="6"/>
  <c r="B40" i="6"/>
  <c r="B46" i="5"/>
  <c r="B41" i="5"/>
  <c r="B35" i="5"/>
  <c r="B42" i="5" s="1"/>
  <c r="B25" i="5"/>
  <c r="F23" i="5"/>
  <c r="B22" i="5"/>
  <c r="J17" i="5"/>
  <c r="J24" i="5" s="1"/>
  <c r="F17" i="5"/>
  <c r="F22" i="5" s="1"/>
  <c r="B17" i="5"/>
  <c r="B24" i="5" s="1"/>
  <c r="C40" i="5"/>
  <c r="C24" i="5"/>
  <c r="G23" i="5"/>
  <c r="C22" i="5"/>
  <c r="C43" i="5"/>
  <c r="C46" i="5"/>
  <c r="G24" i="5"/>
  <c r="C42" i="5"/>
  <c r="G22" i="5"/>
  <c r="C23" i="5"/>
  <c r="C41" i="5"/>
  <c r="G25" i="5"/>
  <c r="C25" i="5"/>
  <c r="B43" i="5" l="1"/>
  <c r="J22" i="5"/>
  <c r="F24" i="5"/>
  <c r="B23" i="5"/>
  <c r="J23" i="5"/>
  <c r="F25" i="5"/>
  <c r="B40" i="5"/>
  <c r="J25" i="5"/>
  <c r="B48" i="4"/>
  <c r="B37" i="4"/>
  <c r="B45" i="4" s="1"/>
  <c r="J25" i="4"/>
  <c r="F24" i="4"/>
  <c r="B27" i="4"/>
  <c r="C26" i="4"/>
  <c r="C42" i="4"/>
  <c r="G27" i="4"/>
  <c r="G25" i="4"/>
  <c r="G26" i="4"/>
  <c r="C27" i="4"/>
  <c r="C25" i="4"/>
  <c r="G24" i="4"/>
  <c r="C48" i="4"/>
  <c r="C24" i="4"/>
  <c r="C44" i="4"/>
  <c r="C45" i="4"/>
  <c r="C43" i="4"/>
  <c r="B44" i="4" l="1"/>
  <c r="B42" i="4"/>
  <c r="B43" i="4"/>
  <c r="J27" i="4"/>
  <c r="J24" i="4"/>
  <c r="J26" i="4"/>
  <c r="F25" i="4"/>
  <c r="F27" i="4"/>
  <c r="F26" i="4"/>
  <c r="B24" i="4"/>
  <c r="B25" i="4"/>
  <c r="B26" i="4"/>
  <c r="F64" i="1" l="1"/>
  <c r="F63" i="1"/>
  <c r="F62" i="1"/>
  <c r="F61" i="1"/>
  <c r="J20" i="1"/>
  <c r="J19" i="1"/>
  <c r="J18" i="1"/>
  <c r="J17" i="1"/>
  <c r="C69" i="1"/>
  <c r="B67" i="1"/>
  <c r="B64" i="1"/>
  <c r="B63" i="1"/>
  <c r="B62" i="1"/>
  <c r="B61" i="1"/>
  <c r="F47" i="1"/>
  <c r="F46" i="1"/>
  <c r="F45" i="1"/>
  <c r="F44" i="1"/>
  <c r="B51" i="1"/>
  <c r="F20" i="1"/>
  <c r="F19" i="1"/>
  <c r="F18" i="1"/>
  <c r="F17" i="1"/>
  <c r="C23" i="3"/>
  <c r="C22" i="3"/>
  <c r="C21" i="3"/>
  <c r="C20" i="3"/>
  <c r="B23" i="3"/>
  <c r="B22" i="3"/>
  <c r="B21" i="3"/>
  <c r="B20" i="3"/>
  <c r="C19" i="2"/>
  <c r="C18" i="2"/>
  <c r="C17" i="2"/>
  <c r="C16" i="2"/>
  <c r="B19" i="2"/>
  <c r="B18" i="2"/>
  <c r="B17" i="2"/>
  <c r="B16" i="2"/>
  <c r="B47" i="1"/>
  <c r="B46" i="1"/>
  <c r="B45" i="1"/>
  <c r="B44" i="1"/>
  <c r="B20" i="1"/>
  <c r="B19" i="1"/>
  <c r="B18" i="1"/>
  <c r="F33" i="1"/>
  <c r="F32" i="1"/>
  <c r="B32" i="1"/>
  <c r="B33" i="1" s="1"/>
  <c r="B17" i="1"/>
  <c r="G44" i="1"/>
  <c r="G19" i="1"/>
  <c r="C63" i="1"/>
  <c r="G46" i="1"/>
  <c r="G20" i="1"/>
  <c r="G47" i="1"/>
  <c r="C17" i="1"/>
  <c r="C61" i="1"/>
  <c r="C62" i="1"/>
  <c r="C64" i="1"/>
  <c r="C68" i="1"/>
  <c r="C19" i="1"/>
  <c r="G17" i="1"/>
  <c r="C18" i="1"/>
  <c r="G18" i="1"/>
  <c r="G45" i="1"/>
  <c r="C20" i="1"/>
  <c r="G34" i="1" l="1"/>
  <c r="B50" i="1"/>
</calcChain>
</file>

<file path=xl/sharedStrings.xml><?xml version="1.0" encoding="utf-8"?>
<sst xmlns="http://schemas.openxmlformats.org/spreadsheetml/2006/main" count="364" uniqueCount="124">
  <si>
    <t>X~N(mu,sigma)</t>
  </si>
  <si>
    <t>P(X&lt;=k)=</t>
  </si>
  <si>
    <t>norm.dist(k,mu,sigma,1)</t>
  </si>
  <si>
    <t>norm.dist(k,mu,sigma,0)</t>
  </si>
  <si>
    <t>P(X=k)</t>
  </si>
  <si>
    <t>Let X = Random Variable following Normal Distribution</t>
  </si>
  <si>
    <t>P(X=k) = 0 (Always)</t>
  </si>
  <si>
    <t>mu</t>
  </si>
  <si>
    <t>sigma</t>
  </si>
  <si>
    <t xml:space="preserve">Let X = </t>
  </si>
  <si>
    <t>P(X&lt;=k)</t>
  </si>
  <si>
    <t>X&lt;=k</t>
  </si>
  <si>
    <t>Numericals</t>
  </si>
  <si>
    <t>Template</t>
  </si>
  <si>
    <t xml:space="preserve">Problem Statement: </t>
  </si>
  <si>
    <t xml:space="preserve">Problem Statement: We have a large monthly data of demand of a certain product.
The mean is 300 units per month.  
The standard deviation of demand data is 50 units.
The manufacturer wishes to know how much likely is the extreme demand.
Extreme demand is considered as 400 units or more.
What is the probability that demand is 400 units or more in a month?
</t>
  </si>
  <si>
    <t>P(X&gt;400) = 1 &lt; P(X&lt;=400)</t>
  </si>
  <si>
    <t xml:space="preserve">Problem Statement: Suppose scores on an IQ test are normally distributed. 
If the test has a mean of 100 and a standard deviation of 10, what is the probability that a person who takes the test will score between 90 and 110? 
</t>
  </si>
  <si>
    <t>P(90&lt;X&lt;110)</t>
  </si>
  <si>
    <t>P(X&lt;100) - P(X&lt;90)</t>
  </si>
  <si>
    <t>Let X = Random Variable following Binomial Distribution</t>
  </si>
  <si>
    <t>X~B(n,p)</t>
  </si>
  <si>
    <t xml:space="preserve"> binom.dist(k,n,p,1)</t>
  </si>
  <si>
    <t>P(X=k) =</t>
  </si>
  <si>
    <t xml:space="preserve"> binom.dist(k,n,p,0)</t>
  </si>
  <si>
    <t>n</t>
  </si>
  <si>
    <t>p</t>
  </si>
  <si>
    <t>n is total trials and p probability of success</t>
  </si>
  <si>
    <t>k</t>
  </si>
  <si>
    <t>Let X = Random Variable following Possion Distribution</t>
  </si>
  <si>
    <t>Practically, if n&gt;20 and p&lt;0.05</t>
  </si>
  <si>
    <t>then determine lambda = n*p</t>
  </si>
  <si>
    <t>X~Possion(lambda)</t>
  </si>
  <si>
    <t>lambda = rate</t>
  </si>
  <si>
    <t xml:space="preserve"> possion.dist(k,lambda,1)</t>
  </si>
  <si>
    <t xml:space="preserve"> possion.dist(k,lambda,0)</t>
  </si>
  <si>
    <t>lambda</t>
  </si>
  <si>
    <t xml:space="preserve">Problem Statement: Example:
In a recent year, about two-third of U.S. households purchased ground coffee.
Consider that annual ground coffee purchase is distributed normally with a mean of $45 and a standard deviation of $10.
Find the probability that a household spent less than $25.00 on the purchase of ground coffee.
What proportion of the households spent between $30.00 and $40.00?
99% of the households spent less than what amount?
</t>
  </si>
  <si>
    <t>P(30&lt;X&lt;40)</t>
  </si>
  <si>
    <t>P(X&lt;=40) - P(X&lt;=30)</t>
  </si>
  <si>
    <t>norm.inv(P,mu,sigma)</t>
  </si>
  <si>
    <t>Calculate k if P is given</t>
  </si>
  <si>
    <t>P</t>
  </si>
  <si>
    <t xml:space="preserve">Problem Statement: Example:
The lifetime of TVs produced by a company are normally distributed with a mean of 75 months and a standard deviation of 8 months. 
The manufacturer wants to have to replace only 1% of the TVs.
What should its warranty be? 
</t>
  </si>
  <si>
    <t>To be discussed</t>
  </si>
  <si>
    <t>Point Probability is 0 in Normal Dist</t>
  </si>
  <si>
    <t xml:space="preserve">Problem Statement:  Daily cement production of a plant follows normal distribution with mean of 50 tons and standard deviation of 3.5 tons. 
On how many days in a year the production is expected to exceed 55 tons.
</t>
  </si>
  <si>
    <t xml:space="preserve"> 1 - P(X&lt;=55)</t>
  </si>
  <si>
    <t>P(x&gt;55) =</t>
  </si>
  <si>
    <t>In an Year</t>
  </si>
  <si>
    <t xml:space="preserve"> (Use Z Score table to determine Probability)</t>
  </si>
  <si>
    <t>Z Score</t>
  </si>
  <si>
    <t>P(X&lt;=Z) (Use Z Table)</t>
  </si>
  <si>
    <t>Using Z table</t>
  </si>
  <si>
    <t>0.9236 (Approx same as calculated from formula)</t>
  </si>
  <si>
    <t>k =</t>
  </si>
  <si>
    <t xml:space="preserve">Z = </t>
  </si>
  <si>
    <t>(k - mu)/sigma</t>
  </si>
  <si>
    <t>Z is Called Standard Normal Variable i.e. Z~ N(0,1)</t>
  </si>
  <si>
    <t>𝑥 ̅~N(mu, sigma/√𝑛 )</t>
  </si>
  <si>
    <t>norm.dist(k,mu,sigma/√n,1)</t>
  </si>
  <si>
    <t>norm.inv(P,mu,sigma/√n)</t>
  </si>
  <si>
    <t>(k - mu)/(sigma/√n)</t>
  </si>
  <si>
    <t>P(x' &lt;=k)=</t>
  </si>
  <si>
    <t>sigma/√n</t>
  </si>
  <si>
    <t>P(x'&lt;=k)</t>
  </si>
  <si>
    <t xml:space="preserve">Problem Statement: Suppose a population has mean μ = 8 and standard deviation σ = 3.  
Suppose a random sample of size n = 36 is selected. 
What is the probability that the sample mean is between 7.75 and 8.25?
Even if the population is not normally distributed, the central limit theorem can be used (n &gt; 30).
So, the distribution of the sample mean is approximately N(8, 3/6).
</t>
  </si>
  <si>
    <t>Central Limit Theorem</t>
  </si>
  <si>
    <t>where, n is the sample size, mu and sigma are the corresponding mean and standard deviation of population</t>
  </si>
  <si>
    <t>Practically if n &gt; 30, then for any kind of Population , x' (or x_bar) follows a normal distribution</t>
  </si>
  <si>
    <t xml:space="preserve">P(7.75 &lt; x &lt; 8.25) </t>
  </si>
  <si>
    <t>P(x' &lt;= 8.25) - P(x' &lt;= 7.75)</t>
  </si>
  <si>
    <t>Central Limit Theorem for Proportion</t>
  </si>
  <si>
    <t xml:space="preserve">Practically, this result is true for n ≥ 30.
Or, when npi ≥ 5 as well as   n(1- pi ) ≥ 5 
</t>
  </si>
  <si>
    <t>p~N(pi, sqrt(pi(1-pi)/n) )</t>
  </si>
  <si>
    <t>P(p &lt;=k)=</t>
  </si>
  <si>
    <t>norm.dist(k, pi, sqrt(pi(1-pi)/n), 1)</t>
  </si>
  <si>
    <t>norm.inv(P, pi, sqrt(pi(1-pi)/n), 1)</t>
  </si>
  <si>
    <t>pi</t>
  </si>
  <si>
    <t>sqrt(pi(1-pi)/n)</t>
  </si>
  <si>
    <t>Let there be a population of any distribution.
N = population size
X = no. of people out of N possessing a particular attribute
pi = Actual proportion of the people possessing a particular attribute = X/N</t>
  </si>
  <si>
    <t>Let a sample is selected from this population.
n = sample size
x = no. of people in the sample possessing a particular attribute
p =  x/n = sample proportion</t>
  </si>
  <si>
    <t>P(p&lt;=k)</t>
  </si>
  <si>
    <t>T Distribution</t>
  </si>
  <si>
    <t>𝑥 ̅~N(mu, s1/√𝑛 )</t>
  </si>
  <si>
    <t>norm.dist(k,mu,s1/√n,1)</t>
  </si>
  <si>
    <t>norm.inv(P,mu,s1/√n)</t>
  </si>
  <si>
    <t>s1</t>
  </si>
  <si>
    <t>s1/√n</t>
  </si>
  <si>
    <t xml:space="preserve">T = </t>
  </si>
  <si>
    <t>T~ N(0,1)</t>
  </si>
  <si>
    <t>Z Score table to determine Probability</t>
  </si>
  <si>
    <t>(x' - mu)/(s1/√n)</t>
  </si>
  <si>
    <t xml:space="preserve">Problem Statement: An office of six people is plagued by high absenteeism. It is thought that the probability that an employee is absent on a particular day is 0.03. Assuming that the event that one person is absent on a particular day is independent of the absence of any other employee, what is the probability that at least one employee is absent tomorrow?  </t>
  </si>
  <si>
    <t>Let X = No. of Absent Employees</t>
  </si>
  <si>
    <t>P(X&gt;=1)</t>
  </si>
  <si>
    <t>1-P(X&lt;1)</t>
  </si>
  <si>
    <t xml:space="preserve">Problem Statement: Suppose you know that the number of complaints coming into a phone centre averages 4.2 every ten minutes. Assume that the number of calls follows the Poisson distribution. What is the probability that there are three or fewer calls during the next ten minutes? </t>
  </si>
  <si>
    <t xml:space="preserve">Problem Statement: In a recent survey, 70% of human resource directors thought that it was very important for business students to take a course in business ethics. For a sample of 12 human resource directors, what is the probability that at least one of them does not think it very important for business students to take a business ethics course? </t>
  </si>
  <si>
    <t xml:space="preserve">Problem Statement: The number of nails in a five-pound box of nails is normally distributed with a mean of 563.3 and a standard deviation of 33.2. What is the probability that there are less than 500 nails in a randomly-selected five-pound box of nails? </t>
  </si>
  <si>
    <t xml:space="preserve">Problem Statement:  You have recently joined a Weight Watchers club. Suppose that the number of times you expect to visit the club in a month is represented by a normally distributed random variable with a mean of 12 and a standard deviation of 2.50. The probability is 85% that you average less than how many visits to the club per month over the course of next year (12 months)?  </t>
  </si>
  <si>
    <t>19) The Cubs are to play a series of 7 games in St. Louis against Cardinals. For every game, it is estimated that the probability of a Cubs win is 0.4. The outcomes of the seven games are independent of one another. If the Cubs win the first game, what is the probability that they will win a majority of the five games?</t>
  </si>
  <si>
    <t>Let X =</t>
  </si>
  <si>
    <t>P(A | B) = P(A ∩ B) / P(B) where P(B) is greater than zero.</t>
  </si>
  <si>
    <t>Two events are independent if one of the following are true: 
• P(A|B) = P(A) 
• P(B|A) = P(B) 
• P(A ∩ B) = P(A)P(B)</t>
  </si>
  <si>
    <t>A and B are mutually exclusive if  P(A ∩ B) = 0 .
So, P(A ∪ B) = P(A) + P(B)</t>
  </si>
  <si>
    <t>In general: P(A ∪ B) = P(A) + P(B) - P(A ∩  B)</t>
  </si>
  <si>
    <t>Each Random variable values associated with a probability</t>
  </si>
  <si>
    <t xml:space="preserve">Discrete Random </t>
  </si>
  <si>
    <t xml:space="preserve">Continous Random </t>
  </si>
  <si>
    <t>Expectation : Sum(each_random_value * corresponding_probability)</t>
  </si>
  <si>
    <t>Variance = (x'-xi)^2 / n</t>
  </si>
  <si>
    <t>Types:</t>
  </si>
  <si>
    <t>Std.Dev = sqrt(variance)</t>
  </si>
  <si>
    <t>Excel Formula</t>
  </si>
  <si>
    <t>Variance</t>
  </si>
  <si>
    <t>var.s</t>
  </si>
  <si>
    <t>var.p</t>
  </si>
  <si>
    <t>Std Dev</t>
  </si>
  <si>
    <t>stdev.s</t>
  </si>
  <si>
    <t>stdev.p</t>
  </si>
  <si>
    <t> d.f. of a statistic = (no. of independent observations) - (no. of parameters estimated)</t>
  </si>
  <si>
    <t>where, n is the sample size, If s1 is unknown we can estmate the sample standard deviation s1</t>
  </si>
  <si>
    <t>Number of good professor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</si>
</sst>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b/>
      <sz val="11"/>
      <color theme="1"/>
      <name val="Calibri"/>
      <family val="2"/>
      <scheme val="minor"/>
    </font>
    <font>
      <sz val="11"/>
      <color rgb="FF333333"/>
      <name val="Calibri"/>
      <family val="2"/>
    </font>
    <font>
      <sz val="10"/>
      <color rgb="FF24292E"/>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u/>
      <sz val="10"/>
      <color theme="10"/>
      <name val="Calibri"/>
      <family val="2"/>
      <scheme val="minor"/>
    </font>
    <font>
      <sz val="10"/>
      <color rgb="FF000000"/>
      <name val="Calibri"/>
      <family val="2"/>
      <scheme val="minor"/>
    </font>
    <font>
      <b/>
      <sz val="10"/>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5"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42">
    <xf numFmtId="0" fontId="0" fillId="0" borderId="0" xfId="0"/>
    <xf numFmtId="0" fontId="0" fillId="3" borderId="1" xfId="0" applyFill="1" applyBorder="1"/>
    <xf numFmtId="0" fontId="0" fillId="4" borderId="1" xfId="0" applyFill="1" applyBorder="1"/>
    <xf numFmtId="0" fontId="2" fillId="0" borderId="0" xfId="0" applyFont="1"/>
    <xf numFmtId="0" fontId="2" fillId="5" borderId="0" xfId="0" applyFont="1" applyFill="1"/>
    <xf numFmtId="0" fontId="0" fillId="5" borderId="0" xfId="0" applyFill="1"/>
    <xf numFmtId="0" fontId="0" fillId="3" borderId="1" xfId="0" applyFill="1" applyBorder="1"/>
    <xf numFmtId="0" fontId="0" fillId="0" borderId="0" xfId="0" applyFill="1"/>
    <xf numFmtId="0" fontId="0" fillId="2" borderId="1" xfId="0" applyFill="1" applyBorder="1"/>
    <xf numFmtId="0" fontId="3" fillId="0" borderId="0" xfId="0" applyFont="1"/>
    <xf numFmtId="0" fontId="1" fillId="0" borderId="0" xfId="0" applyFont="1"/>
    <xf numFmtId="0" fontId="0" fillId="0" borderId="0" xfId="0" applyFill="1" applyBorder="1"/>
    <xf numFmtId="0" fontId="2" fillId="2" borderId="1" xfId="0" applyFont="1" applyFill="1" applyBorder="1"/>
    <xf numFmtId="0" fontId="0" fillId="3" borderId="1" xfId="0" applyFill="1" applyBorder="1"/>
    <xf numFmtId="0" fontId="0" fillId="0" borderId="0" xfId="0" applyAlignment="1"/>
    <xf numFmtId="0" fontId="4" fillId="0" borderId="0" xfId="0" applyFont="1"/>
    <xf numFmtId="0" fontId="5" fillId="0" borderId="0" xfId="0" applyFont="1"/>
    <xf numFmtId="0" fontId="4" fillId="0" borderId="0" xfId="0" applyFont="1" applyAlignment="1">
      <alignment wrapText="1"/>
    </xf>
    <xf numFmtId="0" fontId="6" fillId="0" borderId="0" xfId="0" applyFont="1"/>
    <xf numFmtId="0" fontId="8" fillId="0" borderId="0" xfId="1" applyFont="1" applyAlignment="1">
      <alignment vertical="center" wrapText="1"/>
    </xf>
    <xf numFmtId="0" fontId="9" fillId="0" borderId="0" xfId="0" applyFont="1" applyAlignment="1">
      <alignment horizontal="justify" vertical="center" wrapText="1"/>
    </xf>
    <xf numFmtId="0" fontId="10" fillId="0" borderId="0" xfId="0" applyFont="1" applyAlignment="1">
      <alignment vertical="center" wrapText="1"/>
    </xf>
    <xf numFmtId="0" fontId="2" fillId="3" borderId="2" xfId="0" applyFont="1" applyFill="1" applyBorder="1"/>
    <xf numFmtId="0" fontId="0" fillId="3" borderId="4" xfId="0" applyFill="1" applyBorder="1"/>
    <xf numFmtId="0" fontId="0" fillId="3" borderId="3" xfId="0" applyFill="1" applyBorder="1"/>
    <xf numFmtId="0" fontId="0" fillId="3" borderId="2" xfId="0" applyFill="1" applyBorder="1"/>
    <xf numFmtId="0" fontId="2" fillId="3" borderId="2" xfId="0" applyFont="1" applyFill="1" applyBorder="1" applyAlignment="1">
      <alignment wrapText="1"/>
    </xf>
    <xf numFmtId="0" fontId="0" fillId="2" borderId="2" xfId="0" applyFill="1" applyBorder="1" applyAlignment="1">
      <alignment horizontal="center"/>
    </xf>
    <xf numFmtId="0" fontId="0" fillId="2" borderId="3" xfId="0" applyFill="1" applyBorder="1" applyAlignment="1">
      <alignment horizontal="center"/>
    </xf>
    <xf numFmtId="0" fontId="2" fillId="3" borderId="1" xfId="0" applyFont="1" applyFill="1" applyBorder="1"/>
    <xf numFmtId="0" fontId="0" fillId="3" borderId="1" xfId="0" applyFill="1" applyBorder="1"/>
    <xf numFmtId="0" fontId="0" fillId="2" borderId="2" xfId="0" applyFill="1" applyBorder="1" applyAlignment="1">
      <alignment horizontal="left"/>
    </xf>
    <xf numFmtId="0" fontId="0" fillId="2" borderId="3" xfId="0" applyFill="1" applyBorder="1" applyAlignment="1">
      <alignment horizontal="left"/>
    </xf>
    <xf numFmtId="0" fontId="0" fillId="3" borderId="4" xfId="0" applyFill="1" applyBorder="1" applyAlignment="1">
      <alignment wrapText="1"/>
    </xf>
    <xf numFmtId="0" fontId="0" fillId="3" borderId="3" xfId="0" applyFill="1" applyBorder="1" applyAlignment="1">
      <alignment wrapText="1"/>
    </xf>
    <xf numFmtId="0" fontId="0" fillId="0" borderId="0" xfId="0" applyAlignment="1">
      <alignment horizontal="left" wrapText="1"/>
    </xf>
    <xf numFmtId="0" fontId="2" fillId="0" borderId="0" xfId="0" applyFont="1"/>
    <xf numFmtId="0" fontId="0" fillId="0" borderId="0" xfId="0"/>
    <xf numFmtId="0" fontId="3" fillId="0" borderId="0" xfId="0" applyFont="1"/>
    <xf numFmtId="0" fontId="0" fillId="3" borderId="2" xfId="0" applyFill="1" applyBorder="1" applyAlignment="1">
      <alignment horizontal="left"/>
    </xf>
    <xf numFmtId="0" fontId="0" fillId="3" borderId="4" xfId="0" applyFill="1" applyBorder="1" applyAlignment="1">
      <alignment horizontal="left"/>
    </xf>
    <xf numFmtId="0" fontId="0" fillId="3" borderId="3" xfId="0"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238125</xdr:colOff>
          <xdr:row>10</xdr:row>
          <xdr:rowOff>28575</xdr:rowOff>
        </xdr:from>
        <xdr:to>
          <xdr:col>9</xdr:col>
          <xdr:colOff>1266825</xdr:colOff>
          <xdr:row>12</xdr:row>
          <xdr:rowOff>85725</xdr:rowOff>
        </xdr:to>
        <xdr:sp macro="" textlink="">
          <xdr:nvSpPr>
            <xdr:cNvPr id="4098" name="Object 2" hidden="1">
              <a:extLst>
                <a:ext uri="{63B3BB69-23CF-44E3-9099-C40C66FF867C}">
                  <a14:compatExt spid="_x0000_s4098"/>
                </a:ext>
                <a:ext uri="{FF2B5EF4-FFF2-40B4-BE49-F238E27FC236}">
                  <a16:creationId xmlns:a16="http://schemas.microsoft.com/office/drawing/2014/main" id="{00000000-0008-0000-0400-000002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3</xdr:row>
          <xdr:rowOff>409575</xdr:rowOff>
        </xdr:from>
        <xdr:to>
          <xdr:col>5</xdr:col>
          <xdr:colOff>1076325</xdr:colOff>
          <xdr:row>3</xdr:row>
          <xdr:rowOff>838200</xdr:rowOff>
        </xdr:to>
        <xdr:sp macro="" textlink="">
          <xdr:nvSpPr>
            <xdr:cNvPr id="4099" name="Object 3" hidden="1">
              <a:extLst>
                <a:ext uri="{63B3BB69-23CF-44E3-9099-C40C66FF867C}">
                  <a14:compatExt spid="_x0000_s4099"/>
                </a:ext>
                <a:ext uri="{FF2B5EF4-FFF2-40B4-BE49-F238E27FC236}">
                  <a16:creationId xmlns:a16="http://schemas.microsoft.com/office/drawing/2014/main" id="{00000000-0008-0000-0400-000003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18DD3-CD1B-437A-BE35-75B7B3EE7D69}">
  <dimension ref="A1:G49"/>
  <sheetViews>
    <sheetView workbookViewId="0">
      <selection activeCell="C15" sqref="C15"/>
    </sheetView>
  </sheetViews>
  <sheetFormatPr defaultRowHeight="15" x14ac:dyDescent="0.25"/>
  <cols>
    <col min="1" max="1" width="31.85546875" customWidth="1"/>
    <col min="2" max="2" width="18.5703125" customWidth="1"/>
    <col min="5" max="5" width="14" customWidth="1"/>
    <col min="6" max="6" width="26.7109375" bestFit="1" customWidth="1"/>
  </cols>
  <sheetData>
    <row r="1" spans="1:4" x14ac:dyDescent="0.25">
      <c r="A1" t="s">
        <v>20</v>
      </c>
    </row>
    <row r="2" spans="1:4" x14ac:dyDescent="0.25">
      <c r="A2" s="9" t="s">
        <v>27</v>
      </c>
    </row>
    <row r="3" spans="1:4" x14ac:dyDescent="0.25">
      <c r="A3" s="8" t="s">
        <v>21</v>
      </c>
      <c r="B3" s="8"/>
      <c r="C3" s="7"/>
      <c r="D3" s="7"/>
    </row>
    <row r="4" spans="1:4" x14ac:dyDescent="0.25">
      <c r="A4" s="8" t="s">
        <v>1</v>
      </c>
      <c r="B4" s="8" t="s">
        <v>22</v>
      </c>
      <c r="C4" s="7"/>
      <c r="D4" s="7"/>
    </row>
    <row r="5" spans="1:4" x14ac:dyDescent="0.25">
      <c r="A5" s="8" t="s">
        <v>23</v>
      </c>
      <c r="B5" s="8" t="s">
        <v>24</v>
      </c>
      <c r="C5" s="7"/>
      <c r="D5" s="7"/>
    </row>
    <row r="7" spans="1:4" x14ac:dyDescent="0.25">
      <c r="A7" s="4" t="s">
        <v>13</v>
      </c>
    </row>
    <row r="8" spans="1:4" x14ac:dyDescent="0.25">
      <c r="A8" s="22" t="s">
        <v>14</v>
      </c>
      <c r="B8" s="23"/>
      <c r="C8" s="24"/>
    </row>
    <row r="9" spans="1:4" x14ac:dyDescent="0.25">
      <c r="A9" s="25" t="s">
        <v>9</v>
      </c>
      <c r="B9" s="23"/>
      <c r="C9" s="24"/>
    </row>
    <row r="10" spans="1:4" x14ac:dyDescent="0.25">
      <c r="A10" s="1" t="s">
        <v>25</v>
      </c>
      <c r="B10" s="2"/>
      <c r="C10" s="1"/>
    </row>
    <row r="11" spans="1:4" x14ac:dyDescent="0.25">
      <c r="A11" s="1" t="s">
        <v>26</v>
      </c>
      <c r="B11" s="2"/>
      <c r="C11" s="1"/>
    </row>
    <row r="12" spans="1:4" x14ac:dyDescent="0.25">
      <c r="A12" s="1"/>
      <c r="B12" s="1"/>
      <c r="C12" s="1"/>
    </row>
    <row r="13" spans="1:4" x14ac:dyDescent="0.25">
      <c r="A13" s="1" t="s">
        <v>21</v>
      </c>
      <c r="B13" s="1"/>
      <c r="C13" s="1"/>
    </row>
    <row r="14" spans="1:4" x14ac:dyDescent="0.25">
      <c r="A14" s="1"/>
      <c r="B14" s="1"/>
      <c r="C14" s="1"/>
    </row>
    <row r="15" spans="1:4" x14ac:dyDescent="0.25">
      <c r="A15" s="1" t="s">
        <v>28</v>
      </c>
      <c r="B15" s="1" t="s">
        <v>10</v>
      </c>
      <c r="C15" s="1" t="s">
        <v>4</v>
      </c>
    </row>
    <row r="16" spans="1:4" x14ac:dyDescent="0.25">
      <c r="A16" s="2"/>
      <c r="B16" s="1">
        <f>_xlfn.BINOM.DIST(A16,B10,B11,1)</f>
        <v>1</v>
      </c>
      <c r="C16" s="1">
        <f>_xlfn.BINOM.DIST(A16,B10,B11,0)</f>
        <v>1</v>
      </c>
    </row>
    <row r="17" spans="1:7" x14ac:dyDescent="0.25">
      <c r="A17" s="2"/>
      <c r="B17" s="1">
        <f>_xlfn.BINOM.DIST(A17,B10,B11,1)</f>
        <v>1</v>
      </c>
      <c r="C17" s="1">
        <f>_xlfn.BINOM.DIST(A17,B10,B11,0)</f>
        <v>1</v>
      </c>
    </row>
    <row r="18" spans="1:7" x14ac:dyDescent="0.25">
      <c r="A18" s="2"/>
      <c r="B18" s="1">
        <f>_xlfn.BINOM.DIST(A18,B10,B11,1)</f>
        <v>1</v>
      </c>
      <c r="C18" s="1">
        <f>_xlfn.BINOM.DIST(A18,B10,B11,0)</f>
        <v>1</v>
      </c>
    </row>
    <row r="19" spans="1:7" x14ac:dyDescent="0.25">
      <c r="A19" s="2"/>
      <c r="B19" s="1">
        <f>_xlfn.BINOM.DIST(A19,B10,B11,1)</f>
        <v>1</v>
      </c>
      <c r="C19" s="1">
        <f>_xlfn.BINOM.DIST(A19,B10,B11,0)</f>
        <v>1</v>
      </c>
    </row>
    <row r="21" spans="1:7" x14ac:dyDescent="0.25">
      <c r="A21" s="5" t="s">
        <v>12</v>
      </c>
    </row>
    <row r="23" spans="1:7" x14ac:dyDescent="0.25">
      <c r="A23" s="22" t="s">
        <v>93</v>
      </c>
      <c r="B23" s="23"/>
      <c r="C23" s="24"/>
      <c r="E23" s="22" t="s">
        <v>98</v>
      </c>
      <c r="F23" s="23"/>
      <c r="G23" s="24"/>
    </row>
    <row r="24" spans="1:7" x14ac:dyDescent="0.25">
      <c r="A24" s="13" t="s">
        <v>94</v>
      </c>
      <c r="B24" s="13"/>
      <c r="C24" s="13"/>
      <c r="E24" s="25" t="s">
        <v>9</v>
      </c>
      <c r="F24" s="23"/>
      <c r="G24" s="24"/>
    </row>
    <row r="25" spans="1:7" x14ac:dyDescent="0.25">
      <c r="A25" s="13" t="s">
        <v>25</v>
      </c>
      <c r="B25" s="2">
        <v>6</v>
      </c>
      <c r="C25" s="13"/>
      <c r="E25" s="13" t="s">
        <v>25</v>
      </c>
      <c r="F25" s="2">
        <v>12</v>
      </c>
      <c r="G25" s="13"/>
    </row>
    <row r="26" spans="1:7" x14ac:dyDescent="0.25">
      <c r="A26" s="13" t="s">
        <v>26</v>
      </c>
      <c r="B26" s="2">
        <v>0.03</v>
      </c>
      <c r="C26" s="13"/>
      <c r="E26" s="13" t="s">
        <v>26</v>
      </c>
      <c r="F26" s="2">
        <v>0.7</v>
      </c>
      <c r="G26" s="13"/>
    </row>
    <row r="27" spans="1:7" x14ac:dyDescent="0.25">
      <c r="A27" s="13"/>
      <c r="B27" s="13"/>
      <c r="C27" s="13"/>
      <c r="E27" s="13"/>
      <c r="F27" s="13"/>
      <c r="G27" s="13"/>
    </row>
    <row r="28" spans="1:7" x14ac:dyDescent="0.25">
      <c r="A28" s="13" t="s">
        <v>21</v>
      </c>
      <c r="B28" s="13"/>
      <c r="C28" s="13"/>
      <c r="E28" s="13" t="s">
        <v>21</v>
      </c>
      <c r="F28" s="13"/>
      <c r="G28" s="13"/>
    </row>
    <row r="29" spans="1:7" x14ac:dyDescent="0.25">
      <c r="A29" s="13"/>
      <c r="B29" s="13"/>
      <c r="C29" s="13"/>
      <c r="E29" s="13"/>
      <c r="F29" s="13"/>
      <c r="G29" s="13"/>
    </row>
    <row r="30" spans="1:7" x14ac:dyDescent="0.25">
      <c r="A30" s="13" t="s">
        <v>28</v>
      </c>
      <c r="B30" s="13" t="s">
        <v>10</v>
      </c>
      <c r="C30" s="13" t="s">
        <v>4</v>
      </c>
      <c r="E30" s="13" t="s">
        <v>28</v>
      </c>
      <c r="F30" s="13" t="s">
        <v>10</v>
      </c>
      <c r="G30" s="13" t="s">
        <v>4</v>
      </c>
    </row>
    <row r="31" spans="1:7" x14ac:dyDescent="0.25">
      <c r="A31" s="2">
        <v>0</v>
      </c>
      <c r="B31" s="13">
        <f>_xlfn.BINOM.DIST(A31,B25,B26,1)</f>
        <v>0.83297200492900003</v>
      </c>
      <c r="C31" s="13">
        <f>_xlfn.BINOM.DIST(A31,B25,B26,0)</f>
        <v>0.83297200492900003</v>
      </c>
      <c r="E31" s="2">
        <v>11</v>
      </c>
      <c r="F31" s="13">
        <f>_xlfn.BINOM.DIST(E31,F25,F26,1)</f>
        <v>0.98615871279900003</v>
      </c>
      <c r="G31" s="13">
        <f>_xlfn.BINOM.DIST(E31,F25,F26,0)</f>
        <v>7.1183762747999951E-2</v>
      </c>
    </row>
    <row r="32" spans="1:7" x14ac:dyDescent="0.25">
      <c r="A32" s="2"/>
      <c r="B32" s="13">
        <f>_xlfn.BINOM.DIST(A32,B25,B26,1)</f>
        <v>0.83297200492900003</v>
      </c>
      <c r="C32" s="13">
        <f>_xlfn.BINOM.DIST(A32,B25,B26,0)</f>
        <v>0.83297200492900003</v>
      </c>
      <c r="E32" s="2"/>
      <c r="F32" s="13">
        <f>_xlfn.BINOM.DIST(E32,F25,F26,1)</f>
        <v>5.3144100000000061E-7</v>
      </c>
      <c r="G32" s="13">
        <f>_xlfn.BINOM.DIST(E32,F25,F26,0)</f>
        <v>5.3144100000000061E-7</v>
      </c>
    </row>
    <row r="33" spans="1:7" x14ac:dyDescent="0.25">
      <c r="A33" s="2"/>
      <c r="B33" s="13">
        <f>_xlfn.BINOM.DIST(A33,B25,B26,1)</f>
        <v>0.83297200492900003</v>
      </c>
      <c r="C33" s="13">
        <f>_xlfn.BINOM.DIST(A33,B25,B26,0)</f>
        <v>0.83297200492900003</v>
      </c>
      <c r="E33" s="2"/>
      <c r="F33" s="13">
        <f>_xlfn.BINOM.DIST(E33,F25,F26,1)</f>
        <v>5.3144100000000061E-7</v>
      </c>
      <c r="G33" s="13">
        <f>_xlfn.BINOM.DIST(E33,F25,F26,0)</f>
        <v>5.3144100000000061E-7</v>
      </c>
    </row>
    <row r="34" spans="1:7" x14ac:dyDescent="0.25">
      <c r="A34" s="2"/>
      <c r="B34" s="13">
        <f>_xlfn.BINOM.DIST(A34,B25,B26,1)</f>
        <v>0.83297200492900003</v>
      </c>
      <c r="C34" s="13">
        <f>_xlfn.BINOM.DIST(A34,B25,B26,0)</f>
        <v>0.83297200492900003</v>
      </c>
      <c r="E34" s="2"/>
      <c r="F34" s="13">
        <f>_xlfn.BINOM.DIST(E34,F25,F26,1)</f>
        <v>5.3144100000000061E-7</v>
      </c>
      <c r="G34" s="13">
        <f>_xlfn.BINOM.DIST(E34,F25,F26,0)</f>
        <v>5.3144100000000061E-7</v>
      </c>
    </row>
    <row r="35" spans="1:7" x14ac:dyDescent="0.25">
      <c r="A35" t="s">
        <v>95</v>
      </c>
      <c r="B35" t="s">
        <v>96</v>
      </c>
      <c r="E35" s="2"/>
      <c r="F35" s="13">
        <f>_xlfn.BINOM.DIST(E35,F26,F27,1)</f>
        <v>1</v>
      </c>
      <c r="G35" s="13">
        <f>_xlfn.BINOM.DIST(E35,F26,F27,0)</f>
        <v>1</v>
      </c>
    </row>
    <row r="36" spans="1:7" x14ac:dyDescent="0.25">
      <c r="B36">
        <f>1 - B31</f>
        <v>0.16702799507099997</v>
      </c>
    </row>
    <row r="38" spans="1:7" x14ac:dyDescent="0.25">
      <c r="A38" s="22" t="s">
        <v>101</v>
      </c>
      <c r="B38" s="23"/>
      <c r="C38" s="24"/>
      <c r="E38" s="22"/>
      <c r="F38" s="23"/>
      <c r="G38" s="24"/>
    </row>
    <row r="39" spans="1:7" x14ac:dyDescent="0.25">
      <c r="A39" s="13" t="s">
        <v>102</v>
      </c>
      <c r="B39" s="13"/>
      <c r="C39" s="13"/>
      <c r="E39" s="13" t="s">
        <v>102</v>
      </c>
      <c r="F39" s="13" t="s">
        <v>123</v>
      </c>
      <c r="G39" s="13"/>
    </row>
    <row r="40" spans="1:7" x14ac:dyDescent="0.25">
      <c r="A40" s="13" t="s">
        <v>25</v>
      </c>
      <c r="B40" s="2">
        <v>7</v>
      </c>
      <c r="C40" s="13"/>
      <c r="E40" s="13" t="s">
        <v>25</v>
      </c>
      <c r="F40" s="2">
        <v>3</v>
      </c>
      <c r="G40" s="13"/>
    </row>
    <row r="41" spans="1:7" x14ac:dyDescent="0.25">
      <c r="A41" s="13" t="s">
        <v>26</v>
      </c>
      <c r="B41" s="2">
        <v>0.4</v>
      </c>
      <c r="C41" s="13"/>
      <c r="E41" s="13" t="s">
        <v>26</v>
      </c>
      <c r="F41" s="2">
        <f>3/15</f>
        <v>0.2</v>
      </c>
      <c r="G41" s="13"/>
    </row>
    <row r="42" spans="1:7" x14ac:dyDescent="0.25">
      <c r="A42" s="13"/>
      <c r="B42" s="13"/>
      <c r="C42" s="13"/>
      <c r="E42" s="13"/>
      <c r="F42" s="13"/>
      <c r="G42" s="13"/>
    </row>
    <row r="43" spans="1:7" x14ac:dyDescent="0.25">
      <c r="A43" s="13" t="s">
        <v>21</v>
      </c>
      <c r="B43" s="13"/>
      <c r="C43" s="13"/>
      <c r="E43" s="13" t="s">
        <v>21</v>
      </c>
      <c r="F43" s="13"/>
      <c r="G43" s="13"/>
    </row>
    <row r="44" spans="1:7" x14ac:dyDescent="0.25">
      <c r="A44" s="13"/>
      <c r="B44" s="13"/>
      <c r="C44" s="13"/>
      <c r="E44" s="13"/>
      <c r="F44" s="13"/>
      <c r="G44" s="13"/>
    </row>
    <row r="45" spans="1:7" x14ac:dyDescent="0.25">
      <c r="A45" s="13" t="s">
        <v>28</v>
      </c>
      <c r="B45" s="13" t="s">
        <v>10</v>
      </c>
      <c r="C45" s="13" t="s">
        <v>4</v>
      </c>
      <c r="E45" s="13" t="s">
        <v>28</v>
      </c>
      <c r="F45" s="13" t="s">
        <v>10</v>
      </c>
      <c r="G45" s="13" t="s">
        <v>4</v>
      </c>
    </row>
    <row r="46" spans="1:7" x14ac:dyDescent="0.25">
      <c r="A46" s="2">
        <v>5</v>
      </c>
      <c r="B46" s="13">
        <f>_xlfn.BINOM.DIST(A46,B40,B41,1)</f>
        <v>0.98115839999999999</v>
      </c>
      <c r="C46" s="13">
        <f>_xlfn.BINOM.DIST(A46,B40,B41,0)</f>
        <v>7.7414400000000008E-2</v>
      </c>
      <c r="E46" s="2">
        <v>3</v>
      </c>
      <c r="F46" s="13">
        <f>_xlfn.BINOM.DIST(E46,F40,F41,1)</f>
        <v>1</v>
      </c>
      <c r="G46" s="13">
        <f>_xlfn.BINOM.DIST(E46,F40,F41,0)</f>
        <v>8.0000000000000036E-3</v>
      </c>
    </row>
    <row r="47" spans="1:7" x14ac:dyDescent="0.25">
      <c r="A47" s="2"/>
      <c r="B47" s="13">
        <f>_xlfn.BINOM.DIST(A47,B40,B41,1)</f>
        <v>2.7993599999999987E-2</v>
      </c>
      <c r="C47" s="13">
        <f>_xlfn.BINOM.DIST(A47,B40,B41,0)</f>
        <v>2.7993599999999987E-2</v>
      </c>
      <c r="E47" s="2">
        <v>1</v>
      </c>
      <c r="F47" s="13">
        <f>_xlfn.BINOM.DIST(E47,F40,F41,1)</f>
        <v>0.89599999999999991</v>
      </c>
      <c r="G47" s="13">
        <f>_xlfn.BINOM.DIST(E47,F40,F41,0)</f>
        <v>0.38400000000000001</v>
      </c>
    </row>
    <row r="48" spans="1:7" x14ac:dyDescent="0.25">
      <c r="A48" s="2"/>
      <c r="B48" s="13">
        <f>_xlfn.BINOM.DIST(A48,B40,B41,1)</f>
        <v>2.7993599999999987E-2</v>
      </c>
      <c r="C48" s="13">
        <f>_xlfn.BINOM.DIST(A48,B40,B41,0)</f>
        <v>2.7993599999999987E-2</v>
      </c>
      <c r="E48" s="2">
        <v>2</v>
      </c>
      <c r="F48" s="13">
        <f>_xlfn.BINOM.DIST(E48,F40,F41,1)</f>
        <v>0.99199999999999999</v>
      </c>
      <c r="G48" s="13">
        <f>_xlfn.BINOM.DIST(E48,F40,F41,0)</f>
        <v>9.6000000000000016E-2</v>
      </c>
    </row>
    <row r="49" spans="1:7" x14ac:dyDescent="0.25">
      <c r="A49" s="2"/>
      <c r="B49" s="13">
        <f>_xlfn.BINOM.DIST(A49,B40,B41,1)</f>
        <v>2.7993599999999987E-2</v>
      </c>
      <c r="C49" s="13">
        <f>_xlfn.BINOM.DIST(A49,B40,B41,0)</f>
        <v>2.7993599999999987E-2</v>
      </c>
      <c r="E49" s="2">
        <v>4</v>
      </c>
      <c r="F49" s="13" t="e">
        <f>_xlfn.BINOM.DIST(E49,F40,F41,1)</f>
        <v>#NUM!</v>
      </c>
      <c r="G49" s="13" t="e">
        <f>_xlfn.BINOM.DIST(E49,F40,F41,0)</f>
        <v>#NUM!</v>
      </c>
    </row>
  </sheetData>
  <mergeCells count="7">
    <mergeCell ref="A38:C38"/>
    <mergeCell ref="E38:G38"/>
    <mergeCell ref="A8:C8"/>
    <mergeCell ref="A23:C23"/>
    <mergeCell ref="A9:C9"/>
    <mergeCell ref="E24:G24"/>
    <mergeCell ref="E23:G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15272-C2CE-4141-82FB-5F721A095F12}">
  <dimension ref="A1:D39"/>
  <sheetViews>
    <sheetView topLeftCell="A23" zoomScale="80" zoomScaleNormal="80" workbookViewId="0">
      <selection activeCell="B29" sqref="B29"/>
    </sheetView>
  </sheetViews>
  <sheetFormatPr defaultRowHeight="15" x14ac:dyDescent="0.25"/>
  <cols>
    <col min="1" max="1" width="31.85546875" customWidth="1"/>
    <col min="2" max="2" width="27.7109375" bestFit="1" customWidth="1"/>
    <col min="5" max="5" width="14" customWidth="1"/>
    <col min="6" max="6" width="26.7109375" bestFit="1" customWidth="1"/>
  </cols>
  <sheetData>
    <row r="1" spans="1:4" x14ac:dyDescent="0.25">
      <c r="A1" t="s">
        <v>29</v>
      </c>
    </row>
    <row r="2" spans="1:4" x14ac:dyDescent="0.25">
      <c r="A2" s="9" t="s">
        <v>27</v>
      </c>
    </row>
    <row r="3" spans="1:4" x14ac:dyDescent="0.25">
      <c r="A3" s="9" t="s">
        <v>30</v>
      </c>
      <c r="B3" t="s">
        <v>31</v>
      </c>
    </row>
    <row r="4" spans="1:4" x14ac:dyDescent="0.25">
      <c r="A4" s="9" t="s">
        <v>33</v>
      </c>
    </row>
    <row r="6" spans="1:4" x14ac:dyDescent="0.25">
      <c r="A6" s="8" t="s">
        <v>32</v>
      </c>
      <c r="B6" s="8"/>
      <c r="C6" s="7"/>
      <c r="D6" s="7"/>
    </row>
    <row r="7" spans="1:4" x14ac:dyDescent="0.25">
      <c r="A7" s="8" t="s">
        <v>1</v>
      </c>
      <c r="B7" s="8" t="s">
        <v>34</v>
      </c>
      <c r="C7" s="7"/>
      <c r="D7" s="7"/>
    </row>
    <row r="8" spans="1:4" x14ac:dyDescent="0.25">
      <c r="A8" s="8" t="s">
        <v>23</v>
      </c>
      <c r="B8" s="8" t="s">
        <v>35</v>
      </c>
      <c r="C8" s="7"/>
      <c r="D8" s="7"/>
    </row>
    <row r="10" spans="1:4" x14ac:dyDescent="0.25">
      <c r="A10" s="4" t="s">
        <v>13</v>
      </c>
    </row>
    <row r="11" spans="1:4" x14ac:dyDescent="0.25">
      <c r="A11" s="22" t="s">
        <v>14</v>
      </c>
      <c r="B11" s="23"/>
      <c r="C11" s="24"/>
    </row>
    <row r="12" spans="1:4" x14ac:dyDescent="0.25">
      <c r="A12" s="25" t="s">
        <v>9</v>
      </c>
      <c r="B12" s="23"/>
      <c r="C12" s="24"/>
    </row>
    <row r="13" spans="1:4" x14ac:dyDescent="0.25">
      <c r="A13" s="1" t="s">
        <v>25</v>
      </c>
      <c r="B13" s="2"/>
      <c r="C13" s="1"/>
    </row>
    <row r="14" spans="1:4" x14ac:dyDescent="0.25">
      <c r="A14" s="1" t="s">
        <v>26</v>
      </c>
      <c r="B14" s="2"/>
      <c r="C14" s="1"/>
    </row>
    <row r="15" spans="1:4" x14ac:dyDescent="0.25">
      <c r="A15" s="1" t="s">
        <v>36</v>
      </c>
      <c r="B15" s="2"/>
      <c r="C15" s="1"/>
    </row>
    <row r="16" spans="1:4" x14ac:dyDescent="0.25">
      <c r="A16" s="1"/>
      <c r="B16" s="1"/>
      <c r="C16" s="1"/>
    </row>
    <row r="17" spans="1:3" x14ac:dyDescent="0.25">
      <c r="A17" s="1" t="s">
        <v>32</v>
      </c>
      <c r="B17" s="1"/>
      <c r="C17" s="1"/>
    </row>
    <row r="18" spans="1:3" x14ac:dyDescent="0.25">
      <c r="A18" s="1"/>
      <c r="B18" s="1"/>
      <c r="C18" s="1"/>
    </row>
    <row r="19" spans="1:3" x14ac:dyDescent="0.25">
      <c r="A19" s="1" t="s">
        <v>28</v>
      </c>
      <c r="B19" s="1" t="s">
        <v>10</v>
      </c>
      <c r="C19" s="1" t="s">
        <v>4</v>
      </c>
    </row>
    <row r="20" spans="1:3" x14ac:dyDescent="0.25">
      <c r="A20" s="2"/>
      <c r="B20" s="1">
        <f>_xlfn.POISSON.DIST(A20,B15,1)</f>
        <v>1</v>
      </c>
      <c r="C20" s="1">
        <f>_xlfn.POISSON.DIST(A20,B15,0)</f>
        <v>1</v>
      </c>
    </row>
    <row r="21" spans="1:3" x14ac:dyDescent="0.25">
      <c r="A21" s="2"/>
      <c r="B21" s="1">
        <f>_xlfn.POISSON.DIST(A21,B15,1)</f>
        <v>1</v>
      </c>
      <c r="C21" s="1">
        <f>_xlfn.POISSON.DIST(A21,B15,0)</f>
        <v>1</v>
      </c>
    </row>
    <row r="22" spans="1:3" x14ac:dyDescent="0.25">
      <c r="A22" s="2"/>
      <c r="B22" s="1">
        <f>_xlfn.POISSON.DIST(A22,B15,1)</f>
        <v>1</v>
      </c>
      <c r="C22" s="1">
        <f>_xlfn.POISSON.DIST(A22,B15,0)</f>
        <v>1</v>
      </c>
    </row>
    <row r="23" spans="1:3" x14ac:dyDescent="0.25">
      <c r="A23" s="2"/>
      <c r="B23" s="1">
        <f>_xlfn.POISSON.DIST(A23,B15,1)</f>
        <v>1</v>
      </c>
      <c r="C23" s="1">
        <f>_xlfn.POISSON.DIST(A23,B15,0)</f>
        <v>1</v>
      </c>
    </row>
    <row r="25" spans="1:3" x14ac:dyDescent="0.25">
      <c r="A25" s="5" t="s">
        <v>12</v>
      </c>
    </row>
    <row r="27" spans="1:3" x14ac:dyDescent="0.25">
      <c r="A27" s="22" t="s">
        <v>97</v>
      </c>
      <c r="B27" s="23"/>
      <c r="C27" s="24"/>
    </row>
    <row r="28" spans="1:3" x14ac:dyDescent="0.25">
      <c r="A28" s="25" t="s">
        <v>9</v>
      </c>
      <c r="B28" s="23"/>
      <c r="C28" s="24"/>
    </row>
    <row r="29" spans="1:3" x14ac:dyDescent="0.25">
      <c r="A29" s="13" t="s">
        <v>25</v>
      </c>
      <c r="B29" s="2"/>
      <c r="C29" s="13"/>
    </row>
    <row r="30" spans="1:3" x14ac:dyDescent="0.25">
      <c r="A30" s="13" t="s">
        <v>26</v>
      </c>
      <c r="B30" s="2"/>
      <c r="C30" s="13"/>
    </row>
    <row r="31" spans="1:3" x14ac:dyDescent="0.25">
      <c r="A31" s="13" t="s">
        <v>36</v>
      </c>
      <c r="B31" s="2">
        <v>4.2</v>
      </c>
      <c r="C31" s="13"/>
    </row>
    <row r="32" spans="1:3" x14ac:dyDescent="0.25">
      <c r="A32" s="13"/>
      <c r="B32" s="13"/>
      <c r="C32" s="13"/>
    </row>
    <row r="33" spans="1:3" x14ac:dyDescent="0.25">
      <c r="A33" s="13" t="s">
        <v>32</v>
      </c>
      <c r="B33" s="13"/>
      <c r="C33" s="13"/>
    </row>
    <row r="34" spans="1:3" x14ac:dyDescent="0.25">
      <c r="A34" s="13"/>
      <c r="B34" s="13"/>
      <c r="C34" s="13"/>
    </row>
    <row r="35" spans="1:3" x14ac:dyDescent="0.25">
      <c r="A35" s="13" t="s">
        <v>28</v>
      </c>
      <c r="B35" s="13" t="s">
        <v>10</v>
      </c>
      <c r="C35" s="13" t="s">
        <v>4</v>
      </c>
    </row>
    <row r="36" spans="1:3" x14ac:dyDescent="0.25">
      <c r="A36" s="2">
        <v>3</v>
      </c>
      <c r="B36" s="13">
        <f>_xlfn.POISSON.DIST(A36,B31,1)</f>
        <v>0.39540336960235611</v>
      </c>
      <c r="C36" s="13">
        <f>_xlfn.POISSON.DIST(A36,B31,0)</f>
        <v>0.18516538257925874</v>
      </c>
    </row>
    <row r="37" spans="1:3" x14ac:dyDescent="0.25">
      <c r="A37" s="2"/>
      <c r="B37" s="13">
        <f>_xlfn.POISSON.DIST(A37,B31,1)</f>
        <v>1.4995576820477703E-2</v>
      </c>
      <c r="C37" s="13">
        <f>_xlfn.POISSON.DIST(A37,B31,0)</f>
        <v>1.4995576820477703E-2</v>
      </c>
    </row>
    <row r="38" spans="1:3" x14ac:dyDescent="0.25">
      <c r="A38" s="2"/>
      <c r="B38" s="13">
        <f>_xlfn.POISSON.DIST(A38,B31,1)</f>
        <v>1.4995576820477703E-2</v>
      </c>
      <c r="C38" s="13">
        <f>_xlfn.POISSON.DIST(A38,B31,0)</f>
        <v>1.4995576820477703E-2</v>
      </c>
    </row>
    <row r="39" spans="1:3" x14ac:dyDescent="0.25">
      <c r="A39" s="2"/>
      <c r="B39" s="13">
        <f>_xlfn.POISSON.DIST(A39,B31,1)</f>
        <v>1.4995576820477703E-2</v>
      </c>
      <c r="C39" s="13">
        <f>_xlfn.POISSON.DIST(A39,B31,0)</f>
        <v>1.4995576820477703E-2</v>
      </c>
    </row>
  </sheetData>
  <mergeCells count="4">
    <mergeCell ref="A11:C11"/>
    <mergeCell ref="A27:C27"/>
    <mergeCell ref="A12:C12"/>
    <mergeCell ref="A28:C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A654B-6E95-45DF-B767-8082B87837D4}">
  <dimension ref="A1:L82"/>
  <sheetViews>
    <sheetView tabSelected="1" zoomScale="90" zoomScaleNormal="90" workbookViewId="0">
      <selection activeCell="C4" sqref="C4"/>
    </sheetView>
  </sheetViews>
  <sheetFormatPr defaultRowHeight="15" x14ac:dyDescent="0.25"/>
  <cols>
    <col min="1" max="1" width="17.28515625" customWidth="1"/>
    <col min="2" max="2" width="14.42578125" customWidth="1"/>
    <col min="3" max="3" width="25.42578125" customWidth="1"/>
    <col min="4" max="4" width="11.5703125" customWidth="1"/>
    <col min="5" max="5" width="14" customWidth="1"/>
    <col min="6" max="6" width="10.5703125" customWidth="1"/>
    <col min="7" max="7" width="24.42578125" customWidth="1"/>
    <col min="9" max="9" width="18.85546875" customWidth="1"/>
    <col min="10" max="10" width="26.42578125" customWidth="1"/>
  </cols>
  <sheetData>
    <row r="1" spans="1:12" x14ac:dyDescent="0.25">
      <c r="A1" t="s">
        <v>5</v>
      </c>
    </row>
    <row r="3" spans="1:12" x14ac:dyDescent="0.25">
      <c r="A3" s="8" t="s">
        <v>0</v>
      </c>
      <c r="B3" s="8"/>
      <c r="C3" s="8"/>
      <c r="D3" s="8"/>
      <c r="F3" s="27" t="s">
        <v>41</v>
      </c>
      <c r="G3" s="28"/>
      <c r="I3" s="27" t="s">
        <v>50</v>
      </c>
      <c r="J3" s="28"/>
    </row>
    <row r="4" spans="1:12" x14ac:dyDescent="0.25">
      <c r="A4" s="8" t="s">
        <v>1</v>
      </c>
      <c r="B4" s="8"/>
      <c r="C4" s="12" t="s">
        <v>2</v>
      </c>
      <c r="D4" s="8"/>
      <c r="F4" s="8" t="s">
        <v>55</v>
      </c>
      <c r="G4" s="8" t="s">
        <v>40</v>
      </c>
      <c r="I4" s="31" t="s">
        <v>58</v>
      </c>
      <c r="J4" s="32"/>
    </row>
    <row r="5" spans="1:12" x14ac:dyDescent="0.25">
      <c r="A5" s="8"/>
      <c r="B5" s="8"/>
      <c r="C5" s="8"/>
      <c r="D5" s="8"/>
      <c r="I5" s="8"/>
      <c r="J5" s="8"/>
    </row>
    <row r="6" spans="1:12" x14ac:dyDescent="0.25">
      <c r="A6" s="8" t="s">
        <v>6</v>
      </c>
      <c r="B6" s="8"/>
      <c r="C6" s="12" t="s">
        <v>3</v>
      </c>
      <c r="D6" s="8" t="s">
        <v>45</v>
      </c>
      <c r="I6" s="8" t="s">
        <v>56</v>
      </c>
      <c r="J6" s="8" t="s">
        <v>57</v>
      </c>
    </row>
    <row r="8" spans="1:12" x14ac:dyDescent="0.25">
      <c r="A8" s="4" t="s">
        <v>13</v>
      </c>
    </row>
    <row r="9" spans="1:12" x14ac:dyDescent="0.25">
      <c r="A9" s="22" t="s">
        <v>14</v>
      </c>
      <c r="B9" s="23"/>
      <c r="C9" s="24"/>
      <c r="E9" s="22" t="s">
        <v>14</v>
      </c>
      <c r="F9" s="23"/>
      <c r="G9" s="24"/>
      <c r="I9" s="29" t="s">
        <v>14</v>
      </c>
      <c r="J9" s="30"/>
      <c r="K9" s="30"/>
    </row>
    <row r="10" spans="1:12" x14ac:dyDescent="0.25">
      <c r="A10" s="25" t="s">
        <v>9</v>
      </c>
      <c r="B10" s="23"/>
      <c r="C10" s="24"/>
      <c r="E10" s="25" t="s">
        <v>9</v>
      </c>
      <c r="F10" s="23"/>
      <c r="G10" s="24"/>
      <c r="I10" s="25" t="s">
        <v>9</v>
      </c>
      <c r="J10" s="23"/>
      <c r="K10" s="24"/>
    </row>
    <row r="11" spans="1:12" x14ac:dyDescent="0.25">
      <c r="A11" s="1" t="s">
        <v>7</v>
      </c>
      <c r="B11" s="2"/>
      <c r="C11" s="1"/>
      <c r="E11" s="1" t="s">
        <v>7</v>
      </c>
      <c r="F11" s="2"/>
      <c r="G11" s="1"/>
      <c r="I11" s="1" t="s">
        <v>7</v>
      </c>
      <c r="J11" s="2"/>
      <c r="K11" s="1"/>
    </row>
    <row r="12" spans="1:12" x14ac:dyDescent="0.25">
      <c r="A12" s="1" t="s">
        <v>8</v>
      </c>
      <c r="B12" s="2"/>
      <c r="C12" s="1"/>
      <c r="E12" s="1" t="s">
        <v>8</v>
      </c>
      <c r="F12" s="2"/>
      <c r="G12" s="1"/>
      <c r="I12" s="1" t="s">
        <v>8</v>
      </c>
      <c r="J12" s="2"/>
      <c r="K12" s="1"/>
    </row>
    <row r="13" spans="1:12" x14ac:dyDescent="0.25">
      <c r="A13" s="1"/>
      <c r="B13" s="1"/>
      <c r="C13" s="1"/>
      <c r="E13" s="1"/>
      <c r="F13" s="1"/>
      <c r="G13" s="1"/>
      <c r="I13" s="1"/>
      <c r="J13" s="1"/>
      <c r="K13" s="1"/>
    </row>
    <row r="14" spans="1:12" x14ac:dyDescent="0.25">
      <c r="A14" s="1" t="s">
        <v>0</v>
      </c>
      <c r="B14" s="1"/>
      <c r="C14" s="1"/>
      <c r="E14" s="1" t="s">
        <v>0</v>
      </c>
      <c r="F14" s="1"/>
      <c r="G14" s="1"/>
      <c r="I14" s="1" t="s">
        <v>0</v>
      </c>
      <c r="J14" s="1"/>
      <c r="K14" s="1"/>
    </row>
    <row r="15" spans="1:12" x14ac:dyDescent="0.25">
      <c r="A15" s="1"/>
      <c r="B15" s="1"/>
      <c r="C15" s="1"/>
      <c r="E15" s="1"/>
      <c r="F15" s="1"/>
      <c r="G15" s="1"/>
      <c r="I15" s="1"/>
      <c r="J15" s="1"/>
      <c r="K15" s="1"/>
      <c r="L15" s="11"/>
    </row>
    <row r="16" spans="1:12" x14ac:dyDescent="0.25">
      <c r="A16" s="1" t="s">
        <v>28</v>
      </c>
      <c r="B16" s="1" t="s">
        <v>10</v>
      </c>
      <c r="C16" s="1"/>
      <c r="E16" s="1" t="s">
        <v>42</v>
      </c>
      <c r="F16" s="1" t="s">
        <v>28</v>
      </c>
      <c r="G16" s="1"/>
      <c r="I16" s="1" t="s">
        <v>28</v>
      </c>
      <c r="J16" s="1" t="s">
        <v>51</v>
      </c>
      <c r="K16" s="1" t="s">
        <v>52</v>
      </c>
      <c r="L16" s="11"/>
    </row>
    <row r="17" spans="1:12" x14ac:dyDescent="0.25">
      <c r="A17" s="2"/>
      <c r="B17" s="1" t="e">
        <f>_xlfn.NORM.DIST(A17,B11,B12,1)</f>
        <v>#NUM!</v>
      </c>
      <c r="C17" s="1" t="str">
        <f ca="1">_xlfn.FORMULATEXT(B17)</f>
        <v>=NORM.DIST(A17,B11,B12,1)</v>
      </c>
      <c r="E17" s="2"/>
      <c r="F17" s="1" t="e">
        <f>_xlfn.NORM.INV(E17,F11,F12)</f>
        <v>#NUM!</v>
      </c>
      <c r="G17" s="1" t="str">
        <f ca="1">_xlfn.FORMULATEXT(F17)</f>
        <v>=NORM.INV(E17,F11,F12)</v>
      </c>
      <c r="I17" s="2"/>
      <c r="J17" s="1" t="e">
        <f xml:space="preserve"> (I17 - J11) / J12</f>
        <v>#DIV/0!</v>
      </c>
      <c r="K17" s="1"/>
      <c r="L17" s="11"/>
    </row>
    <row r="18" spans="1:12" x14ac:dyDescent="0.25">
      <c r="A18" s="2"/>
      <c r="B18" s="1" t="e">
        <f>_xlfn.NORM.DIST(A18,B11,B12,1)</f>
        <v>#NUM!</v>
      </c>
      <c r="C18" s="1" t="str">
        <f t="shared" ref="C18:C20" ca="1" si="0">_xlfn.FORMULATEXT(B18)</f>
        <v>=NORM.DIST(A18,B11,B12,1)</v>
      </c>
      <c r="E18" s="2"/>
      <c r="F18" s="1" t="e">
        <f>_xlfn.NORM.INV(E18,F11,F12)</f>
        <v>#NUM!</v>
      </c>
      <c r="G18" s="1" t="str">
        <f t="shared" ref="G18:G20" ca="1" si="1">_xlfn.FORMULATEXT(F18)</f>
        <v>=NORM.INV(E18,F11,F12)</v>
      </c>
      <c r="I18" s="2"/>
      <c r="J18" s="1" t="e">
        <f xml:space="preserve"> (I18 - J11) / J12</f>
        <v>#DIV/0!</v>
      </c>
      <c r="K18" s="1"/>
      <c r="L18" s="11"/>
    </row>
    <row r="19" spans="1:12" x14ac:dyDescent="0.25">
      <c r="A19" s="2"/>
      <c r="B19" s="1" t="e">
        <f>_xlfn.NORM.DIST(A19,B11,B12,1)</f>
        <v>#NUM!</v>
      </c>
      <c r="C19" s="1" t="str">
        <f t="shared" ca="1" si="0"/>
        <v>=NORM.DIST(A19,B11,B12,1)</v>
      </c>
      <c r="E19" s="2"/>
      <c r="F19" s="1" t="e">
        <f>_xlfn.NORM.INV(E19,F11,F12)</f>
        <v>#NUM!</v>
      </c>
      <c r="G19" s="1" t="str">
        <f t="shared" ca="1" si="1"/>
        <v>=NORM.INV(E19,F11,F12)</v>
      </c>
      <c r="I19" s="2"/>
      <c r="J19" s="1" t="e">
        <f xml:space="preserve"> (I19 - J11) / J12</f>
        <v>#DIV/0!</v>
      </c>
      <c r="K19" s="1"/>
      <c r="L19" s="11"/>
    </row>
    <row r="20" spans="1:12" x14ac:dyDescent="0.25">
      <c r="A20" s="2"/>
      <c r="B20" s="1" t="e">
        <f>_xlfn.NORM.DIST(A20,B11,B12,1)</f>
        <v>#NUM!</v>
      </c>
      <c r="C20" s="1" t="str">
        <f t="shared" ca="1" si="0"/>
        <v>=NORM.DIST(A20,B11,B12,1)</v>
      </c>
      <c r="E20" s="2"/>
      <c r="F20" s="1" t="e">
        <f>_xlfn.NORM.INV(E20,F11,F12)</f>
        <v>#NUM!</v>
      </c>
      <c r="G20" s="1" t="str">
        <f t="shared" ca="1" si="1"/>
        <v>=NORM.INV(E20,F11,F12)</v>
      </c>
      <c r="I20" s="2"/>
      <c r="J20" s="1" t="e">
        <f xml:space="preserve"> (I20 - J11) / J12</f>
        <v>#DIV/0!</v>
      </c>
      <c r="K20" s="1"/>
      <c r="L20" s="11"/>
    </row>
    <row r="21" spans="1:12" x14ac:dyDescent="0.25">
      <c r="L21" s="11"/>
    </row>
    <row r="22" spans="1:12" x14ac:dyDescent="0.25">
      <c r="A22" s="5" t="s">
        <v>12</v>
      </c>
      <c r="L22" s="11"/>
    </row>
    <row r="24" spans="1:12" x14ac:dyDescent="0.25">
      <c r="A24" s="26" t="s">
        <v>15</v>
      </c>
      <c r="B24" s="23"/>
      <c r="C24" s="24"/>
      <c r="E24" s="26" t="s">
        <v>17</v>
      </c>
      <c r="F24" s="33"/>
      <c r="G24" s="34"/>
    </row>
    <row r="25" spans="1:12" x14ac:dyDescent="0.25">
      <c r="A25" s="1" t="s">
        <v>9</v>
      </c>
      <c r="B25" s="1"/>
      <c r="C25" s="1"/>
      <c r="E25" s="1" t="s">
        <v>9</v>
      </c>
      <c r="F25" s="1"/>
      <c r="G25" s="1"/>
    </row>
    <row r="26" spans="1:12" x14ac:dyDescent="0.25">
      <c r="A26" s="1" t="s">
        <v>7</v>
      </c>
      <c r="B26" s="2">
        <v>300</v>
      </c>
      <c r="C26" s="1"/>
      <c r="E26" s="1" t="s">
        <v>7</v>
      </c>
      <c r="F26" s="2">
        <v>100</v>
      </c>
      <c r="G26" s="1"/>
    </row>
    <row r="27" spans="1:12" x14ac:dyDescent="0.25">
      <c r="A27" s="1" t="s">
        <v>8</v>
      </c>
      <c r="B27" s="2">
        <v>50</v>
      </c>
      <c r="C27" s="1"/>
      <c r="E27" s="1" t="s">
        <v>8</v>
      </c>
      <c r="F27" s="2">
        <v>10</v>
      </c>
      <c r="G27" s="1"/>
    </row>
    <row r="28" spans="1:12" x14ac:dyDescent="0.25">
      <c r="A28" s="1"/>
      <c r="B28" s="1"/>
      <c r="C28" s="1"/>
      <c r="E28" s="1"/>
      <c r="F28" s="1"/>
      <c r="G28" s="1"/>
    </row>
    <row r="29" spans="1:12" x14ac:dyDescent="0.25">
      <c r="A29" s="1" t="s">
        <v>0</v>
      </c>
      <c r="B29" s="1"/>
      <c r="C29" s="1"/>
      <c r="E29" s="1" t="s">
        <v>0</v>
      </c>
      <c r="F29" s="1"/>
      <c r="G29" s="1"/>
    </row>
    <row r="30" spans="1:12" x14ac:dyDescent="0.25">
      <c r="A30" s="1"/>
      <c r="B30" s="1"/>
      <c r="C30" s="1"/>
      <c r="E30" s="1"/>
      <c r="F30" s="1"/>
      <c r="G30" s="1"/>
    </row>
    <row r="31" spans="1:12" x14ac:dyDescent="0.25">
      <c r="A31" s="1" t="s">
        <v>11</v>
      </c>
      <c r="B31" s="1" t="s">
        <v>10</v>
      </c>
      <c r="C31" s="1"/>
      <c r="E31" s="1" t="s">
        <v>11</v>
      </c>
      <c r="F31" s="1" t="s">
        <v>10</v>
      </c>
      <c r="G31" s="1"/>
    </row>
    <row r="32" spans="1:12" x14ac:dyDescent="0.25">
      <c r="A32" s="2">
        <v>400</v>
      </c>
      <c r="B32" s="1">
        <f>_xlfn.NORM.DIST(A32,B26,B27,1)</f>
        <v>0.97724986805182079</v>
      </c>
      <c r="C32" s="1"/>
      <c r="E32" s="2">
        <v>90</v>
      </c>
      <c r="F32" s="1">
        <f>_xlfn.NORM.DIST(E32,F26,F27,1)</f>
        <v>0.15865525393145699</v>
      </c>
      <c r="G32" s="1"/>
    </row>
    <row r="33" spans="1:8" x14ac:dyDescent="0.25">
      <c r="A33" s="2" t="s">
        <v>16</v>
      </c>
      <c r="B33" s="1">
        <f xml:space="preserve"> 1 - B32</f>
        <v>2.2750131948179209E-2</v>
      </c>
      <c r="C33" s="1"/>
      <c r="E33" s="2">
        <v>110</v>
      </c>
      <c r="F33" s="1">
        <f>_xlfn.NORM.DIST(E33,F26,F27,1)</f>
        <v>0.84134474606854304</v>
      </c>
      <c r="G33" s="1"/>
    </row>
    <row r="34" spans="1:8" x14ac:dyDescent="0.25">
      <c r="E34" s="2" t="s">
        <v>18</v>
      </c>
      <c r="F34" s="1" t="s">
        <v>19</v>
      </c>
      <c r="G34" s="1">
        <f>F33-F32</f>
        <v>0.68268949213708607</v>
      </c>
    </row>
    <row r="36" spans="1:8" ht="15" customHeight="1" x14ac:dyDescent="0.25">
      <c r="A36" s="26" t="s">
        <v>37</v>
      </c>
      <c r="B36" s="23"/>
      <c r="C36" s="24"/>
      <c r="E36" s="26" t="s">
        <v>43</v>
      </c>
      <c r="F36" s="23"/>
      <c r="G36" s="24"/>
      <c r="H36" s="10" t="s">
        <v>44</v>
      </c>
    </row>
    <row r="37" spans="1:8" x14ac:dyDescent="0.25">
      <c r="A37" s="1" t="s">
        <v>9</v>
      </c>
      <c r="B37" s="1"/>
      <c r="C37" s="1"/>
      <c r="E37" s="1" t="s">
        <v>9</v>
      </c>
      <c r="F37" s="1"/>
      <c r="G37" s="1"/>
    </row>
    <row r="38" spans="1:8" x14ac:dyDescent="0.25">
      <c r="A38" s="1" t="s">
        <v>7</v>
      </c>
      <c r="B38" s="2">
        <v>45</v>
      </c>
      <c r="C38" s="1"/>
      <c r="E38" s="1" t="s">
        <v>7</v>
      </c>
      <c r="F38" s="2">
        <v>75</v>
      </c>
      <c r="G38" s="1"/>
    </row>
    <row r="39" spans="1:8" x14ac:dyDescent="0.25">
      <c r="A39" s="1" t="s">
        <v>8</v>
      </c>
      <c r="B39" s="2">
        <v>10</v>
      </c>
      <c r="C39" s="1"/>
      <c r="E39" s="1" t="s">
        <v>8</v>
      </c>
      <c r="F39" s="2">
        <v>8</v>
      </c>
      <c r="G39" s="1"/>
    </row>
    <row r="40" spans="1:8" x14ac:dyDescent="0.25">
      <c r="A40" s="1"/>
      <c r="B40" s="1"/>
      <c r="C40" s="1"/>
      <c r="E40" s="1"/>
      <c r="F40" s="1"/>
      <c r="G40" s="1"/>
    </row>
    <row r="41" spans="1:8" x14ac:dyDescent="0.25">
      <c r="A41" s="1" t="s">
        <v>0</v>
      </c>
      <c r="B41" s="1"/>
      <c r="C41" s="1"/>
      <c r="E41" s="1" t="s">
        <v>0</v>
      </c>
      <c r="F41" s="1"/>
      <c r="G41" s="1"/>
    </row>
    <row r="42" spans="1:8" x14ac:dyDescent="0.25">
      <c r="A42" s="1"/>
      <c r="B42" s="1"/>
      <c r="C42" s="1"/>
      <c r="E42" s="1"/>
      <c r="F42" s="1"/>
      <c r="G42" s="1"/>
    </row>
    <row r="43" spans="1:8" x14ac:dyDescent="0.25">
      <c r="A43" s="1" t="s">
        <v>11</v>
      </c>
      <c r="B43" s="1" t="s">
        <v>10</v>
      </c>
      <c r="C43" s="1"/>
      <c r="E43" s="1" t="s">
        <v>42</v>
      </c>
      <c r="F43" s="1" t="s">
        <v>28</v>
      </c>
      <c r="G43" s="1"/>
    </row>
    <row r="44" spans="1:8" x14ac:dyDescent="0.25">
      <c r="A44" s="2">
        <v>25</v>
      </c>
      <c r="B44" s="1">
        <f>_xlfn.NORM.DIST(A44,B38,B39,1)</f>
        <v>2.2750131948179191E-2</v>
      </c>
      <c r="C44" s="1"/>
      <c r="E44" s="2">
        <v>0.01</v>
      </c>
      <c r="F44" s="1">
        <f>_xlfn.NORM.INV(E44,F38,F39)</f>
        <v>56.389217007673274</v>
      </c>
      <c r="G44" s="1" t="str">
        <f ca="1">_xlfn.FORMULATEXT(F44)</f>
        <v>=NORM.INV(E44,F38,F39)</v>
      </c>
    </row>
    <row r="45" spans="1:8" x14ac:dyDescent="0.25">
      <c r="A45" s="2">
        <v>30</v>
      </c>
      <c r="B45" s="1">
        <f>_xlfn.NORM.DIST(A45,B38,B39,1)</f>
        <v>6.6807201268858057E-2</v>
      </c>
      <c r="C45" s="1"/>
      <c r="E45" s="2"/>
      <c r="F45" s="1" t="e">
        <f>_xlfn.NORM.INV(E45,F38,F39)</f>
        <v>#NUM!</v>
      </c>
      <c r="G45" s="1" t="str">
        <f t="shared" ref="G45:G47" ca="1" si="2">_xlfn.FORMULATEXT(F45)</f>
        <v>=NORM.INV(E45,F38,F39)</v>
      </c>
    </row>
    <row r="46" spans="1:8" x14ac:dyDescent="0.25">
      <c r="A46" s="2">
        <v>40</v>
      </c>
      <c r="B46" s="1">
        <f>_xlfn.NORM.DIST(A46,B38,B39,1)</f>
        <v>0.30853753872598688</v>
      </c>
      <c r="C46" s="1"/>
      <c r="E46" s="2"/>
      <c r="F46" s="1" t="e">
        <f>_xlfn.NORM.INV(E46,F38,F39)</f>
        <v>#NUM!</v>
      </c>
      <c r="G46" s="1" t="str">
        <f t="shared" ca="1" si="2"/>
        <v>=NORM.INV(E46,F38,F39)</v>
      </c>
    </row>
    <row r="47" spans="1:8" x14ac:dyDescent="0.25">
      <c r="A47" s="2"/>
      <c r="B47" s="1">
        <f>_xlfn.NORM.DIST(A47,B38,B39,1)</f>
        <v>3.3976731247300535E-6</v>
      </c>
      <c r="C47" s="1"/>
      <c r="E47" s="2"/>
      <c r="F47" s="1" t="e">
        <f>_xlfn.NORM.INV(E47,F38,F39)</f>
        <v>#NUM!</v>
      </c>
      <c r="G47" s="1" t="str">
        <f t="shared" ca="1" si="2"/>
        <v>=NORM.INV(E47,F38,F39)</v>
      </c>
    </row>
    <row r="48" spans="1:8" x14ac:dyDescent="0.25">
      <c r="A48" s="1"/>
      <c r="B48" s="1"/>
      <c r="C48" s="1"/>
    </row>
    <row r="49" spans="1:7" x14ac:dyDescent="0.25">
      <c r="A49" s="1" t="s">
        <v>38</v>
      </c>
      <c r="B49" s="1" t="s">
        <v>39</v>
      </c>
      <c r="C49" s="1"/>
    </row>
    <row r="50" spans="1:7" x14ac:dyDescent="0.25">
      <c r="A50" s="1"/>
      <c r="B50" s="1">
        <f>B46-B45</f>
        <v>0.24173033745712882</v>
      </c>
      <c r="C50" s="1"/>
    </row>
    <row r="51" spans="1:7" x14ac:dyDescent="0.25">
      <c r="A51" s="2">
        <v>0.99</v>
      </c>
      <c r="B51" s="1">
        <f>_xlfn.NORM.INV(A51,B38,B39)</f>
        <v>68.263478740408402</v>
      </c>
      <c r="C51" s="1"/>
    </row>
    <row r="52" spans="1:7" x14ac:dyDescent="0.25">
      <c r="E52" t="s">
        <v>53</v>
      </c>
    </row>
    <row r="53" spans="1:7" x14ac:dyDescent="0.25">
      <c r="A53" s="26" t="s">
        <v>46</v>
      </c>
      <c r="B53" s="23"/>
      <c r="C53" s="24"/>
      <c r="E53" s="29" t="s">
        <v>14</v>
      </c>
      <c r="F53" s="30"/>
      <c r="G53" s="30"/>
    </row>
    <row r="54" spans="1:7" x14ac:dyDescent="0.25">
      <c r="A54" s="1" t="s">
        <v>9</v>
      </c>
      <c r="B54" s="1"/>
      <c r="C54" s="1"/>
      <c r="E54" s="1" t="s">
        <v>9</v>
      </c>
      <c r="F54" s="1"/>
      <c r="G54" s="1"/>
    </row>
    <row r="55" spans="1:7" x14ac:dyDescent="0.25">
      <c r="A55" s="1" t="s">
        <v>7</v>
      </c>
      <c r="B55" s="2">
        <v>50</v>
      </c>
      <c r="C55" s="1"/>
      <c r="E55" s="1" t="s">
        <v>7</v>
      </c>
      <c r="F55" s="2">
        <v>50</v>
      </c>
      <c r="G55" s="1"/>
    </row>
    <row r="56" spans="1:7" x14ac:dyDescent="0.25">
      <c r="A56" s="1" t="s">
        <v>8</v>
      </c>
      <c r="B56" s="2">
        <v>3.5</v>
      </c>
      <c r="C56" s="1"/>
      <c r="E56" s="1" t="s">
        <v>8</v>
      </c>
      <c r="F56" s="2">
        <v>3.5</v>
      </c>
      <c r="G56" s="1"/>
    </row>
    <row r="57" spans="1:7" x14ac:dyDescent="0.25">
      <c r="A57" s="1"/>
      <c r="B57" s="1"/>
      <c r="C57" s="1"/>
      <c r="E57" s="1"/>
      <c r="F57" s="1"/>
      <c r="G57" s="1"/>
    </row>
    <row r="58" spans="1:7" x14ac:dyDescent="0.25">
      <c r="A58" s="1" t="s">
        <v>0</v>
      </c>
      <c r="B58" s="1"/>
      <c r="C58" s="1"/>
      <c r="E58" s="1" t="s">
        <v>0</v>
      </c>
      <c r="F58" s="1"/>
      <c r="G58" s="1"/>
    </row>
    <row r="59" spans="1:7" x14ac:dyDescent="0.25">
      <c r="A59" s="1"/>
      <c r="B59" s="1"/>
      <c r="C59" s="1"/>
      <c r="E59" s="1"/>
      <c r="F59" s="1"/>
      <c r="G59" s="1"/>
    </row>
    <row r="60" spans="1:7" x14ac:dyDescent="0.25">
      <c r="A60" s="1" t="s">
        <v>11</v>
      </c>
      <c r="B60" s="1" t="s">
        <v>10</v>
      </c>
      <c r="C60" s="1"/>
      <c r="E60" s="1" t="s">
        <v>28</v>
      </c>
      <c r="F60" s="1" t="s">
        <v>51</v>
      </c>
      <c r="G60" s="1" t="s">
        <v>52</v>
      </c>
    </row>
    <row r="61" spans="1:7" x14ac:dyDescent="0.25">
      <c r="A61" s="2">
        <v>55</v>
      </c>
      <c r="B61" s="1">
        <f>_xlfn.NORM.DIST(A61,B55,B56,1)</f>
        <v>0.9234362744901653</v>
      </c>
      <c r="C61" s="1" t="str">
        <f ca="1">_xlfn.FORMULATEXT(B61)</f>
        <v>=NORM.DIST(A61,B55,B56,1)</v>
      </c>
      <c r="E61" s="2">
        <v>55</v>
      </c>
      <c r="F61" s="1">
        <f xml:space="preserve"> (E61 - F55) / F56</f>
        <v>1.4285714285714286</v>
      </c>
      <c r="G61" s="1" t="s">
        <v>54</v>
      </c>
    </row>
    <row r="62" spans="1:7" x14ac:dyDescent="0.25">
      <c r="A62" s="2"/>
      <c r="B62" s="1">
        <f>_xlfn.NORM.DIST(A62,B55,B56,1)</f>
        <v>1.3432042673007175E-46</v>
      </c>
      <c r="C62" s="1" t="str">
        <f t="shared" ref="C62:C64" ca="1" si="3">_xlfn.FORMULATEXT(B62)</f>
        <v>=NORM.DIST(A62,B55,B56,1)</v>
      </c>
      <c r="E62" s="2"/>
      <c r="F62" s="1">
        <f xml:space="preserve"> (E62 - F55) / F56</f>
        <v>-14.285714285714286</v>
      </c>
      <c r="G62" s="1"/>
    </row>
    <row r="63" spans="1:7" x14ac:dyDescent="0.25">
      <c r="A63" s="2"/>
      <c r="B63" s="1">
        <f>_xlfn.NORM.DIST(A63,B55,B56,1)</f>
        <v>1.3432042673007175E-46</v>
      </c>
      <c r="C63" s="1" t="str">
        <f t="shared" ca="1" si="3"/>
        <v>=NORM.DIST(A63,B55,B56,1)</v>
      </c>
      <c r="E63" s="2"/>
      <c r="F63" s="1">
        <f xml:space="preserve"> (E63 - F55) / F56</f>
        <v>-14.285714285714286</v>
      </c>
      <c r="G63" s="1"/>
    </row>
    <row r="64" spans="1:7" x14ac:dyDescent="0.25">
      <c r="A64" s="2"/>
      <c r="B64" s="1">
        <f>_xlfn.NORM.DIST(A64,B55,B56,1)</f>
        <v>1.3432042673007175E-46</v>
      </c>
      <c r="C64" s="1" t="str">
        <f t="shared" ca="1" si="3"/>
        <v>=NORM.DIST(A64,B55,B56,1)</v>
      </c>
      <c r="E64" s="2"/>
      <c r="F64" s="1">
        <f xml:space="preserve"> (E64 - F55) / F56</f>
        <v>-14.285714285714286</v>
      </c>
      <c r="G64" s="1"/>
    </row>
    <row r="65" spans="1:7" x14ac:dyDescent="0.25">
      <c r="A65" s="1"/>
      <c r="B65" s="1"/>
      <c r="C65" s="1"/>
    </row>
    <row r="66" spans="1:7" x14ac:dyDescent="0.25">
      <c r="A66" s="1" t="s">
        <v>48</v>
      </c>
      <c r="B66" s="1" t="s">
        <v>47</v>
      </c>
      <c r="C66" s="1"/>
    </row>
    <row r="67" spans="1:7" x14ac:dyDescent="0.25">
      <c r="A67" s="1"/>
      <c r="B67" s="1">
        <f xml:space="preserve"> 1 -B61</f>
        <v>7.6563725509834701E-2</v>
      </c>
      <c r="C67" s="1"/>
    </row>
    <row r="68" spans="1:7" x14ac:dyDescent="0.25">
      <c r="A68" s="1" t="s">
        <v>49</v>
      </c>
      <c r="B68" s="1"/>
      <c r="C68" s="1" t="str">
        <f ca="1">_xlfn.FORMULATEXT(C69)</f>
        <v>= 0.076 * 365</v>
      </c>
    </row>
    <row r="69" spans="1:7" x14ac:dyDescent="0.25">
      <c r="A69" s="1"/>
      <c r="B69" s="1"/>
      <c r="C69" s="1">
        <f xml:space="preserve"> 0.076 * 365</f>
        <v>27.74</v>
      </c>
    </row>
    <row r="71" spans="1:7" x14ac:dyDescent="0.25">
      <c r="A71" s="22" t="s">
        <v>99</v>
      </c>
      <c r="B71" s="23"/>
      <c r="C71" s="24"/>
      <c r="E71" s="22" t="s">
        <v>100</v>
      </c>
      <c r="F71" s="23"/>
      <c r="G71" s="24"/>
    </row>
    <row r="72" spans="1:7" x14ac:dyDescent="0.25">
      <c r="A72" s="13" t="s">
        <v>9</v>
      </c>
      <c r="B72" s="13"/>
      <c r="C72" s="13"/>
      <c r="E72" s="25" t="s">
        <v>9</v>
      </c>
      <c r="F72" s="23"/>
      <c r="G72" s="24"/>
    </row>
    <row r="73" spans="1:7" x14ac:dyDescent="0.25">
      <c r="A73" s="13" t="s">
        <v>7</v>
      </c>
      <c r="B73" s="2">
        <v>563.29999999999995</v>
      </c>
      <c r="C73" s="13"/>
      <c r="E73" s="13" t="s">
        <v>7</v>
      </c>
      <c r="F73" s="2">
        <v>12</v>
      </c>
      <c r="G73" s="13"/>
    </row>
    <row r="74" spans="1:7" x14ac:dyDescent="0.25">
      <c r="A74" s="13" t="s">
        <v>8</v>
      </c>
      <c r="B74" s="2">
        <v>33.200000000000003</v>
      </c>
      <c r="C74" s="13"/>
      <c r="E74" s="13" t="s">
        <v>8</v>
      </c>
      <c r="F74" s="2">
        <v>2.5</v>
      </c>
      <c r="G74" s="13"/>
    </row>
    <row r="75" spans="1:7" x14ac:dyDescent="0.25">
      <c r="A75" s="13"/>
      <c r="B75" s="13"/>
      <c r="C75" s="13"/>
      <c r="E75" s="13"/>
      <c r="F75" s="13"/>
      <c r="G75" s="13"/>
    </row>
    <row r="76" spans="1:7" x14ac:dyDescent="0.25">
      <c r="A76" s="13" t="s">
        <v>0</v>
      </c>
      <c r="B76" s="13"/>
      <c r="C76" s="13"/>
      <c r="E76" s="13" t="s">
        <v>0</v>
      </c>
      <c r="F76" s="13"/>
      <c r="G76" s="13"/>
    </row>
    <row r="77" spans="1:7" x14ac:dyDescent="0.25">
      <c r="A77" s="13"/>
      <c r="B77" s="13"/>
      <c r="C77" s="13"/>
      <c r="E77" s="13"/>
      <c r="F77" s="13"/>
      <c r="G77" s="13"/>
    </row>
    <row r="78" spans="1:7" x14ac:dyDescent="0.25">
      <c r="A78" s="13" t="s">
        <v>28</v>
      </c>
      <c r="B78" s="13" t="s">
        <v>10</v>
      </c>
      <c r="C78" s="13"/>
      <c r="E78" s="13" t="s">
        <v>42</v>
      </c>
      <c r="F78" s="13" t="s">
        <v>28</v>
      </c>
      <c r="G78" s="13"/>
    </row>
    <row r="79" spans="1:7" x14ac:dyDescent="0.25">
      <c r="A79" s="2">
        <v>500</v>
      </c>
      <c r="B79" s="13">
        <f>_xlfn.NORM.DIST(A79,B73,B74,1)</f>
        <v>2.8284485092231956E-2</v>
      </c>
      <c r="C79" s="13" t="str">
        <f ca="1">_xlfn.FORMULATEXT(B79)</f>
        <v>=NORM.DIST(A79,B73,B74,1)</v>
      </c>
      <c r="E79" s="2">
        <v>0.85</v>
      </c>
      <c r="F79" s="13">
        <f>_xlfn.NORM.INV(E79,F73,F74)</f>
        <v>14.591083473734475</v>
      </c>
      <c r="G79" s="13" t="str">
        <f ca="1">_xlfn.FORMULATEXT(F79)</f>
        <v>=NORM.INV(E79,F73,F74)</v>
      </c>
    </row>
    <row r="80" spans="1:7" x14ac:dyDescent="0.25">
      <c r="A80" s="2"/>
      <c r="B80" s="13">
        <f>_xlfn.NORM.DIST(A80,B73,B74,1)</f>
        <v>7.2216979538503128E-65</v>
      </c>
      <c r="C80" s="13" t="str">
        <f t="shared" ref="C80:C82" ca="1" si="4">_xlfn.FORMULATEXT(B80)</f>
        <v>=NORM.DIST(A80,B73,B74,1)</v>
      </c>
      <c r="E80" s="2"/>
      <c r="F80" s="13" t="e">
        <f>_xlfn.NORM.INV(E80,F73,F74)</f>
        <v>#NUM!</v>
      </c>
      <c r="G80" s="13" t="str">
        <f t="shared" ref="G80:G82" ca="1" si="5">_xlfn.FORMULATEXT(F80)</f>
        <v>=NORM.INV(E80,F73,F74)</v>
      </c>
    </row>
    <row r="81" spans="1:7" x14ac:dyDescent="0.25">
      <c r="A81" s="2"/>
      <c r="B81" s="13">
        <f>_xlfn.NORM.DIST(A81,B73,B74,1)</f>
        <v>7.2216979538503128E-65</v>
      </c>
      <c r="C81" s="13" t="str">
        <f t="shared" ca="1" si="4"/>
        <v>=NORM.DIST(A81,B73,B74,1)</v>
      </c>
      <c r="E81" s="2"/>
      <c r="F81" s="13" t="e">
        <f>_xlfn.NORM.INV(E81,F73,F74)</f>
        <v>#NUM!</v>
      </c>
      <c r="G81" s="13" t="str">
        <f t="shared" ca="1" si="5"/>
        <v>=NORM.INV(E81,F73,F74)</v>
      </c>
    </row>
    <row r="82" spans="1:7" x14ac:dyDescent="0.25">
      <c r="A82" s="2"/>
      <c r="B82" s="13">
        <f>_xlfn.NORM.DIST(A82,B73,B74,1)</f>
        <v>7.2216979538503128E-65</v>
      </c>
      <c r="C82" s="13" t="str">
        <f t="shared" ca="1" si="4"/>
        <v>=NORM.DIST(A82,B73,B74,1)</v>
      </c>
      <c r="E82" s="2"/>
      <c r="F82" s="13" t="e">
        <f>_xlfn.NORM.INV(E82,F73,F74)</f>
        <v>#NUM!</v>
      </c>
      <c r="G82" s="13" t="str">
        <f t="shared" ca="1" si="5"/>
        <v>=NORM.INV(E82,F73,F74)</v>
      </c>
    </row>
  </sheetData>
  <mergeCells count="18">
    <mergeCell ref="I3:J3"/>
    <mergeCell ref="I9:K9"/>
    <mergeCell ref="E53:G53"/>
    <mergeCell ref="I4:J4"/>
    <mergeCell ref="A9:C9"/>
    <mergeCell ref="A24:C24"/>
    <mergeCell ref="E24:G24"/>
    <mergeCell ref="A36:C36"/>
    <mergeCell ref="F3:G3"/>
    <mergeCell ref="E9:G9"/>
    <mergeCell ref="E36:G36"/>
    <mergeCell ref="E72:G72"/>
    <mergeCell ref="A71:C71"/>
    <mergeCell ref="A10:C10"/>
    <mergeCell ref="E10:G10"/>
    <mergeCell ref="I10:K10"/>
    <mergeCell ref="E71:G71"/>
    <mergeCell ref="A53:C53"/>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709CF-1193-4A6C-97C8-313B68F144A5}">
  <dimension ref="A1:K46"/>
  <sheetViews>
    <sheetView zoomScale="80" zoomScaleNormal="80" workbookViewId="0">
      <selection activeCell="F6" sqref="F6:G6"/>
    </sheetView>
  </sheetViews>
  <sheetFormatPr defaultRowHeight="15" x14ac:dyDescent="0.25"/>
  <cols>
    <col min="1" max="1" width="31.85546875" customWidth="1"/>
    <col min="2" max="2" width="18.5703125" customWidth="1"/>
    <col min="3" max="3" width="26.42578125" bestFit="1" customWidth="1"/>
    <col min="5" max="5" width="14" customWidth="1"/>
    <col min="6" max="6" width="26.7109375" bestFit="1" customWidth="1"/>
    <col min="7" max="7" width="24.140625" bestFit="1" customWidth="1"/>
    <col min="10" max="10" width="20.28515625" bestFit="1" customWidth="1"/>
  </cols>
  <sheetData>
    <row r="1" spans="1:11" x14ac:dyDescent="0.25">
      <c r="A1" s="3" t="s">
        <v>67</v>
      </c>
    </row>
    <row r="3" spans="1:11" x14ac:dyDescent="0.25">
      <c r="A3" t="s">
        <v>69</v>
      </c>
    </row>
    <row r="4" spans="1:11" x14ac:dyDescent="0.25">
      <c r="A4" s="9" t="s">
        <v>68</v>
      </c>
    </row>
    <row r="5" spans="1:11" x14ac:dyDescent="0.25">
      <c r="B5" s="11"/>
      <c r="C5" s="7"/>
      <c r="D5" s="7"/>
    </row>
    <row r="6" spans="1:11" x14ac:dyDescent="0.25">
      <c r="A6" s="8" t="s">
        <v>59</v>
      </c>
      <c r="B6" s="8"/>
      <c r="C6" s="8"/>
      <c r="D6" s="8"/>
      <c r="F6" s="27" t="s">
        <v>41</v>
      </c>
      <c r="G6" s="28"/>
      <c r="I6" s="27" t="s">
        <v>50</v>
      </c>
      <c r="J6" s="28"/>
    </row>
    <row r="7" spans="1:11" x14ac:dyDescent="0.25">
      <c r="A7" s="8" t="s">
        <v>63</v>
      </c>
      <c r="B7" s="8"/>
      <c r="C7" s="12" t="s">
        <v>60</v>
      </c>
      <c r="D7" s="8"/>
      <c r="F7" s="8" t="s">
        <v>55</v>
      </c>
      <c r="G7" s="8" t="s">
        <v>61</v>
      </c>
      <c r="I7" s="31" t="s">
        <v>58</v>
      </c>
      <c r="J7" s="32"/>
    </row>
    <row r="8" spans="1:11" x14ac:dyDescent="0.25">
      <c r="A8" s="8"/>
      <c r="B8" s="8"/>
      <c r="C8" s="8"/>
      <c r="D8" s="8"/>
      <c r="I8" s="8"/>
      <c r="J8" s="8"/>
    </row>
    <row r="9" spans="1:11" x14ac:dyDescent="0.25">
      <c r="A9" s="8"/>
      <c r="B9" s="8"/>
      <c r="C9" s="12"/>
      <c r="D9" s="8"/>
      <c r="I9" s="8" t="s">
        <v>56</v>
      </c>
      <c r="J9" s="8" t="s">
        <v>62</v>
      </c>
    </row>
    <row r="11" spans="1:11" x14ac:dyDescent="0.25">
      <c r="A11" s="4" t="s">
        <v>13</v>
      </c>
    </row>
    <row r="12" spans="1:11" x14ac:dyDescent="0.25">
      <c r="A12" s="22" t="s">
        <v>14</v>
      </c>
      <c r="B12" s="23"/>
      <c r="C12" s="24"/>
      <c r="E12" s="22" t="s">
        <v>14</v>
      </c>
      <c r="F12" s="23"/>
      <c r="G12" s="24"/>
      <c r="I12" s="29" t="s">
        <v>14</v>
      </c>
      <c r="J12" s="30"/>
      <c r="K12" s="30"/>
    </row>
    <row r="13" spans="1:11" x14ac:dyDescent="0.25">
      <c r="A13" s="1" t="s">
        <v>9</v>
      </c>
      <c r="B13" s="1"/>
      <c r="C13" s="1"/>
      <c r="E13" s="1" t="s">
        <v>9</v>
      </c>
      <c r="F13" s="1"/>
      <c r="G13" s="1"/>
      <c r="I13" s="1" t="s">
        <v>9</v>
      </c>
      <c r="J13" s="1"/>
      <c r="K13" s="1"/>
    </row>
    <row r="14" spans="1:11" x14ac:dyDescent="0.25">
      <c r="A14" s="1" t="s">
        <v>25</v>
      </c>
      <c r="B14" s="2"/>
      <c r="C14" s="1"/>
      <c r="E14" s="1" t="s">
        <v>25</v>
      </c>
      <c r="F14" s="2"/>
      <c r="G14" s="1"/>
      <c r="I14" s="1" t="s">
        <v>25</v>
      </c>
      <c r="J14" s="2"/>
      <c r="K14" s="1"/>
    </row>
    <row r="15" spans="1:11" x14ac:dyDescent="0.25">
      <c r="A15" s="1" t="s">
        <v>7</v>
      </c>
      <c r="B15" s="2"/>
      <c r="C15" s="1"/>
      <c r="E15" s="1" t="s">
        <v>7</v>
      </c>
      <c r="F15" s="2"/>
      <c r="G15" s="1"/>
      <c r="I15" s="1" t="s">
        <v>7</v>
      </c>
      <c r="J15" s="2"/>
      <c r="K15" s="1"/>
    </row>
    <row r="16" spans="1:11" x14ac:dyDescent="0.25">
      <c r="A16" s="1" t="s">
        <v>8</v>
      </c>
      <c r="B16" s="2"/>
      <c r="C16" s="1"/>
      <c r="E16" s="1" t="s">
        <v>8</v>
      </c>
      <c r="F16" s="2"/>
      <c r="G16" s="1"/>
      <c r="I16" s="1" t="s">
        <v>8</v>
      </c>
      <c r="J16" s="2"/>
      <c r="K16" s="1"/>
    </row>
    <row r="17" spans="1:11" x14ac:dyDescent="0.25">
      <c r="A17" s="1" t="s">
        <v>64</v>
      </c>
      <c r="B17" s="2" t="e">
        <f>B16/(SQRT(B14))</f>
        <v>#DIV/0!</v>
      </c>
      <c r="C17" s="1"/>
      <c r="E17" s="1" t="s">
        <v>64</v>
      </c>
      <c r="F17" s="2" t="e">
        <f>F16/(SQRT(F14))</f>
        <v>#DIV/0!</v>
      </c>
      <c r="G17" s="1"/>
      <c r="I17" s="1" t="s">
        <v>64</v>
      </c>
      <c r="J17" s="2" t="e">
        <f>J16/(SQRT(J14))</f>
        <v>#DIV/0!</v>
      </c>
      <c r="K17" s="1"/>
    </row>
    <row r="18" spans="1:11" x14ac:dyDescent="0.25">
      <c r="A18" s="1"/>
      <c r="B18" s="1"/>
      <c r="C18" s="1"/>
      <c r="E18" s="1"/>
      <c r="F18" s="1"/>
      <c r="G18" s="1"/>
      <c r="I18" s="1"/>
      <c r="J18" s="1"/>
      <c r="K18" s="1"/>
    </row>
    <row r="19" spans="1:11" x14ac:dyDescent="0.25">
      <c r="A19" s="1" t="s">
        <v>59</v>
      </c>
      <c r="B19" s="1"/>
      <c r="C19" s="1"/>
      <c r="E19" s="1" t="s">
        <v>59</v>
      </c>
      <c r="F19" s="1"/>
      <c r="G19" s="1"/>
      <c r="I19" s="1" t="s">
        <v>59</v>
      </c>
      <c r="J19" s="1"/>
      <c r="K19" s="1"/>
    </row>
    <row r="20" spans="1:11" x14ac:dyDescent="0.25">
      <c r="A20" s="1"/>
      <c r="B20" s="1"/>
      <c r="C20" s="1"/>
      <c r="E20" s="1"/>
      <c r="F20" s="1"/>
      <c r="G20" s="1"/>
      <c r="I20" s="1"/>
      <c r="J20" s="1"/>
      <c r="K20" s="1"/>
    </row>
    <row r="21" spans="1:11" x14ac:dyDescent="0.25">
      <c r="A21" s="1" t="s">
        <v>28</v>
      </c>
      <c r="B21" s="1" t="s">
        <v>65</v>
      </c>
      <c r="C21" s="1"/>
      <c r="E21" s="1" t="s">
        <v>42</v>
      </c>
      <c r="F21" s="1" t="s">
        <v>28</v>
      </c>
      <c r="G21" s="1"/>
      <c r="I21" s="1" t="s">
        <v>28</v>
      </c>
      <c r="J21" s="1" t="s">
        <v>51</v>
      </c>
      <c r="K21" s="1" t="s">
        <v>52</v>
      </c>
    </row>
    <row r="22" spans="1:11" x14ac:dyDescent="0.25">
      <c r="A22" s="2"/>
      <c r="B22" s="1" t="e">
        <f>_xlfn.NORM.DIST(A22,B15,B17,1)</f>
        <v>#DIV/0!</v>
      </c>
      <c r="C22" s="1" t="str">
        <f ca="1">_xlfn.FORMULATEXT(B22)</f>
        <v>=NORM.DIST(A22,B15,B17,1)</v>
      </c>
      <c r="E22" s="2"/>
      <c r="F22" s="1" t="e">
        <f>_xlfn.NORM.INV(E22,F15,F17)</f>
        <v>#DIV/0!</v>
      </c>
      <c r="G22" s="1" t="str">
        <f ca="1">_xlfn.FORMULATEXT(F22)</f>
        <v>=NORM.INV(E22,F15,F17)</v>
      </c>
      <c r="I22" s="2"/>
      <c r="J22" s="1" t="e">
        <f xml:space="preserve"> (I22 - J15) / J17</f>
        <v>#DIV/0!</v>
      </c>
      <c r="K22" s="1"/>
    </row>
    <row r="23" spans="1:11" x14ac:dyDescent="0.25">
      <c r="A23" s="2"/>
      <c r="B23" s="1" t="e">
        <f>_xlfn.NORM.DIST(A23,B15,B17,1)</f>
        <v>#DIV/0!</v>
      </c>
      <c r="C23" s="1" t="str">
        <f t="shared" ref="C23:C25" ca="1" si="0">_xlfn.FORMULATEXT(B23)</f>
        <v>=NORM.DIST(A23,B15,B17,1)</v>
      </c>
      <c r="E23" s="2"/>
      <c r="F23" s="1" t="e">
        <f>_xlfn.NORM.INV(E23,F15,F17)</f>
        <v>#DIV/0!</v>
      </c>
      <c r="G23" s="1" t="str">
        <f t="shared" ref="G23:G25" ca="1" si="1">_xlfn.FORMULATEXT(F23)</f>
        <v>=NORM.INV(E23,F15,F17)</v>
      </c>
      <c r="I23" s="2"/>
      <c r="J23" s="1" t="e">
        <f xml:space="preserve"> (I23 - J15) / J17</f>
        <v>#DIV/0!</v>
      </c>
      <c r="K23" s="1"/>
    </row>
    <row r="24" spans="1:11" x14ac:dyDescent="0.25">
      <c r="A24" s="2"/>
      <c r="B24" s="1" t="e">
        <f>_xlfn.NORM.DIST(A24,B15,B17,1)</f>
        <v>#DIV/0!</v>
      </c>
      <c r="C24" s="1" t="str">
        <f t="shared" ca="1" si="0"/>
        <v>=NORM.DIST(A24,B15,B17,1)</v>
      </c>
      <c r="E24" s="2"/>
      <c r="F24" s="1" t="e">
        <f>_xlfn.NORM.INV(E24,F15,F17)</f>
        <v>#DIV/0!</v>
      </c>
      <c r="G24" s="1" t="str">
        <f t="shared" ca="1" si="1"/>
        <v>=NORM.INV(E24,F15,F17)</v>
      </c>
      <c r="I24" s="2"/>
      <c r="J24" s="1" t="e">
        <f xml:space="preserve"> (I24 - J15) / J17</f>
        <v>#DIV/0!</v>
      </c>
      <c r="K24" s="1"/>
    </row>
    <row r="25" spans="1:11" x14ac:dyDescent="0.25">
      <c r="A25" s="2"/>
      <c r="B25" s="1" t="e">
        <f>_xlfn.NORM.DIST(A25,B15,B17,1)</f>
        <v>#DIV/0!</v>
      </c>
      <c r="C25" s="1" t="str">
        <f t="shared" ca="1" si="0"/>
        <v>=NORM.DIST(A25,B15,B17,1)</v>
      </c>
      <c r="E25" s="2"/>
      <c r="F25" s="1" t="e">
        <f>_xlfn.NORM.INV(E25,F15,F17)</f>
        <v>#DIV/0!</v>
      </c>
      <c r="G25" s="1" t="str">
        <f t="shared" ca="1" si="1"/>
        <v>=NORM.INV(E25,F15,F17)</v>
      </c>
      <c r="I25" s="2"/>
      <c r="J25" s="1" t="e">
        <f xml:space="preserve"> (I25 - J15) / J17</f>
        <v>#DIV/0!</v>
      </c>
      <c r="K25" s="1"/>
    </row>
    <row r="28" spans="1:11" x14ac:dyDescent="0.25">
      <c r="A28" s="4" t="s">
        <v>12</v>
      </c>
    </row>
    <row r="30" spans="1:11" x14ac:dyDescent="0.25">
      <c r="A30" s="26" t="s">
        <v>66</v>
      </c>
      <c r="B30" s="23"/>
      <c r="C30" s="24"/>
    </row>
    <row r="31" spans="1:11" x14ac:dyDescent="0.25">
      <c r="A31" s="1" t="s">
        <v>9</v>
      </c>
      <c r="B31" s="1"/>
      <c r="C31" s="1"/>
    </row>
    <row r="32" spans="1:11" x14ac:dyDescent="0.25">
      <c r="A32" s="1" t="s">
        <v>25</v>
      </c>
      <c r="B32" s="2">
        <v>36</v>
      </c>
      <c r="C32" s="1"/>
    </row>
    <row r="33" spans="1:3" x14ac:dyDescent="0.25">
      <c r="A33" s="1" t="s">
        <v>7</v>
      </c>
      <c r="B33" s="2">
        <v>8</v>
      </c>
      <c r="C33" s="1"/>
    </row>
    <row r="34" spans="1:3" x14ac:dyDescent="0.25">
      <c r="A34" s="1" t="s">
        <v>8</v>
      </c>
      <c r="B34" s="2">
        <v>3</v>
      </c>
      <c r="C34" s="1"/>
    </row>
    <row r="35" spans="1:3" x14ac:dyDescent="0.25">
      <c r="A35" s="1" t="s">
        <v>64</v>
      </c>
      <c r="B35" s="2">
        <f>B34/(SQRT(B32))</f>
        <v>0.5</v>
      </c>
      <c r="C35" s="1"/>
    </row>
    <row r="36" spans="1:3" x14ac:dyDescent="0.25">
      <c r="A36" s="1"/>
      <c r="B36" s="1"/>
      <c r="C36" s="1"/>
    </row>
    <row r="37" spans="1:3" x14ac:dyDescent="0.25">
      <c r="A37" s="1" t="s">
        <v>59</v>
      </c>
      <c r="B37" s="1"/>
      <c r="C37" s="1"/>
    </row>
    <row r="38" spans="1:3" x14ac:dyDescent="0.25">
      <c r="A38" s="1"/>
      <c r="B38" s="1"/>
      <c r="C38" s="1"/>
    </row>
    <row r="39" spans="1:3" x14ac:dyDescent="0.25">
      <c r="A39" s="1" t="s">
        <v>28</v>
      </c>
      <c r="B39" s="1" t="s">
        <v>65</v>
      </c>
      <c r="C39" s="1"/>
    </row>
    <row r="40" spans="1:3" x14ac:dyDescent="0.25">
      <c r="A40" s="2">
        <v>7.75</v>
      </c>
      <c r="B40" s="1">
        <f>_xlfn.NORM.DIST(A40,B33,B35,1)</f>
        <v>0.30853753872598688</v>
      </c>
      <c r="C40" s="1" t="str">
        <f ca="1">_xlfn.FORMULATEXT(B40)</f>
        <v>=NORM.DIST(A40,B33,B35,1)</v>
      </c>
    </row>
    <row r="41" spans="1:3" x14ac:dyDescent="0.25">
      <c r="A41" s="2">
        <v>8.25</v>
      </c>
      <c r="B41" s="1">
        <f>_xlfn.NORM.DIST(A41,B33,B35,1)</f>
        <v>0.69146246127401312</v>
      </c>
      <c r="C41" s="1" t="str">
        <f t="shared" ref="C41:C43" ca="1" si="2">_xlfn.FORMULATEXT(B41)</f>
        <v>=NORM.DIST(A41,B33,B35,1)</v>
      </c>
    </row>
    <row r="42" spans="1:3" x14ac:dyDescent="0.25">
      <c r="A42" s="2"/>
      <c r="B42" s="1">
        <f>_xlfn.NORM.DIST(A42,B33,B35,1)</f>
        <v>6.3887544005379043E-58</v>
      </c>
      <c r="C42" s="1" t="str">
        <f t="shared" ca="1" si="2"/>
        <v>=NORM.DIST(A42,B33,B35,1)</v>
      </c>
    </row>
    <row r="43" spans="1:3" x14ac:dyDescent="0.25">
      <c r="A43" s="2"/>
      <c r="B43" s="1">
        <f>_xlfn.NORM.DIST(A43,B33,B35,1)</f>
        <v>6.3887544005379043E-58</v>
      </c>
      <c r="C43" s="1" t="str">
        <f t="shared" ca="1" si="2"/>
        <v>=NORM.DIST(A43,B33,B35,1)</v>
      </c>
    </row>
    <row r="45" spans="1:3" x14ac:dyDescent="0.25">
      <c r="A45" t="s">
        <v>70</v>
      </c>
      <c r="B45" t="s">
        <v>71</v>
      </c>
    </row>
    <row r="46" spans="1:3" x14ac:dyDescent="0.25">
      <c r="B46">
        <f xml:space="preserve"> A41 - A40</f>
        <v>0.5</v>
      </c>
      <c r="C46" t="str">
        <f ca="1">_xlfn.FORMULATEXT(B46)</f>
        <v>= A41 - A40</v>
      </c>
    </row>
  </sheetData>
  <mergeCells count="7">
    <mergeCell ref="A30:C30"/>
    <mergeCell ref="F6:G6"/>
    <mergeCell ref="I6:J6"/>
    <mergeCell ref="I7:J7"/>
    <mergeCell ref="A12:C12"/>
    <mergeCell ref="E12:G12"/>
    <mergeCell ref="I12:K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67468-0D98-4284-A0DD-E727BFF4B385}">
  <dimension ref="A1:K48"/>
  <sheetViews>
    <sheetView zoomScale="80" zoomScaleNormal="80" workbookViewId="0">
      <selection activeCell="A5" sqref="A5:C5"/>
    </sheetView>
  </sheetViews>
  <sheetFormatPr defaultRowHeight="15" x14ac:dyDescent="0.25"/>
  <cols>
    <col min="1" max="1" width="18.140625" customWidth="1"/>
    <col min="2" max="2" width="18.5703125" customWidth="1"/>
    <col min="3" max="3" width="26.42578125" bestFit="1" customWidth="1"/>
    <col min="5" max="5" width="14" customWidth="1"/>
    <col min="6" max="6" width="26.7109375" bestFit="1" customWidth="1"/>
    <col min="7" max="7" width="31" customWidth="1"/>
    <col min="9" max="9" width="16" customWidth="1"/>
    <col min="10" max="10" width="33.85546875" customWidth="1"/>
  </cols>
  <sheetData>
    <row r="1" spans="1:11" x14ac:dyDescent="0.25">
      <c r="A1" s="36" t="s">
        <v>72</v>
      </c>
      <c r="B1" s="36"/>
      <c r="C1" s="36"/>
    </row>
    <row r="2" spans="1:11" x14ac:dyDescent="0.25">
      <c r="A2" s="36"/>
      <c r="B2" s="36"/>
      <c r="C2" s="36"/>
    </row>
    <row r="3" spans="1:11" ht="79.5" customHeight="1" x14ac:dyDescent="0.25">
      <c r="A3" s="35" t="s">
        <v>80</v>
      </c>
      <c r="B3" s="35"/>
      <c r="C3" s="35"/>
    </row>
    <row r="4" spans="1:11" ht="83.25" customHeight="1" x14ac:dyDescent="0.25">
      <c r="A4" s="35" t="s">
        <v>81</v>
      </c>
      <c r="B4" s="35"/>
      <c r="C4" s="35"/>
      <c r="D4" s="14"/>
    </row>
    <row r="5" spans="1:11" ht="51.75" customHeight="1" x14ac:dyDescent="0.25">
      <c r="A5" s="35" t="s">
        <v>73</v>
      </c>
      <c r="B5" s="35"/>
      <c r="C5" s="35"/>
    </row>
    <row r="6" spans="1:11" x14ac:dyDescent="0.25">
      <c r="A6" s="37"/>
      <c r="B6" s="37"/>
      <c r="C6" s="37"/>
    </row>
    <row r="7" spans="1:11" x14ac:dyDescent="0.25">
      <c r="A7" s="9"/>
    </row>
    <row r="8" spans="1:11" x14ac:dyDescent="0.25">
      <c r="B8" s="11"/>
      <c r="C8" s="7"/>
      <c r="D8" s="7"/>
    </row>
    <row r="9" spans="1:11" x14ac:dyDescent="0.25">
      <c r="A9" s="8" t="s">
        <v>74</v>
      </c>
      <c r="B9" s="8"/>
      <c r="C9" s="8"/>
      <c r="D9" s="8"/>
      <c r="F9" s="27" t="s">
        <v>41</v>
      </c>
      <c r="G9" s="28"/>
      <c r="I9" s="27" t="s">
        <v>50</v>
      </c>
      <c r="J9" s="28"/>
    </row>
    <row r="10" spans="1:11" x14ac:dyDescent="0.25">
      <c r="A10" s="8" t="s">
        <v>75</v>
      </c>
      <c r="B10" s="8"/>
      <c r="C10" s="12" t="s">
        <v>76</v>
      </c>
      <c r="D10" s="8"/>
      <c r="F10" s="8" t="s">
        <v>55</v>
      </c>
      <c r="G10" s="12" t="s">
        <v>77</v>
      </c>
      <c r="I10" s="31" t="s">
        <v>58</v>
      </c>
      <c r="J10" s="32"/>
    </row>
    <row r="11" spans="1:11" x14ac:dyDescent="0.25">
      <c r="A11" s="8"/>
      <c r="B11" s="8"/>
      <c r="C11" s="8"/>
      <c r="D11" s="8"/>
      <c r="I11" s="8"/>
      <c r="J11" s="8"/>
    </row>
    <row r="12" spans="1:11" x14ac:dyDescent="0.25">
      <c r="A12" s="8"/>
      <c r="B12" s="8"/>
      <c r="C12" s="12"/>
      <c r="D12" s="8"/>
      <c r="I12" s="8"/>
      <c r="J12" s="8"/>
    </row>
    <row r="14" spans="1:11" x14ac:dyDescent="0.25">
      <c r="A14" s="4" t="s">
        <v>13</v>
      </c>
    </row>
    <row r="15" spans="1:11" x14ac:dyDescent="0.25">
      <c r="A15" s="22" t="s">
        <v>14</v>
      </c>
      <c r="B15" s="23"/>
      <c r="C15" s="24"/>
      <c r="E15" s="22" t="s">
        <v>14</v>
      </c>
      <c r="F15" s="23"/>
      <c r="G15" s="24"/>
      <c r="I15" s="29" t="s">
        <v>14</v>
      </c>
      <c r="J15" s="30"/>
      <c r="K15" s="30"/>
    </row>
    <row r="16" spans="1:11" x14ac:dyDescent="0.25">
      <c r="A16" s="1" t="s">
        <v>9</v>
      </c>
      <c r="B16" s="1"/>
      <c r="C16" s="1"/>
      <c r="E16" s="1" t="s">
        <v>9</v>
      </c>
      <c r="F16" s="1"/>
      <c r="G16" s="1"/>
      <c r="I16" s="1" t="s">
        <v>9</v>
      </c>
      <c r="J16" s="1"/>
      <c r="K16" s="1"/>
    </row>
    <row r="17" spans="1:11" x14ac:dyDescent="0.25">
      <c r="A17" s="1" t="s">
        <v>25</v>
      </c>
      <c r="B17" s="2"/>
      <c r="C17" s="1"/>
      <c r="E17" s="1" t="s">
        <v>25</v>
      </c>
      <c r="F17" s="2"/>
      <c r="G17" s="1"/>
      <c r="I17" s="1" t="s">
        <v>25</v>
      </c>
      <c r="J17" s="2"/>
      <c r="K17" s="1"/>
    </row>
    <row r="18" spans="1:11" x14ac:dyDescent="0.25">
      <c r="A18" s="1" t="s">
        <v>78</v>
      </c>
      <c r="B18" s="2"/>
      <c r="C18" s="1"/>
      <c r="E18" s="1" t="s">
        <v>78</v>
      </c>
      <c r="F18" s="2"/>
      <c r="G18" s="1"/>
      <c r="I18" s="1" t="s">
        <v>78</v>
      </c>
      <c r="J18" s="2"/>
      <c r="K18" s="1"/>
    </row>
    <row r="19" spans="1:11" x14ac:dyDescent="0.25">
      <c r="A19" s="1" t="s">
        <v>79</v>
      </c>
      <c r="B19" s="2" t="e">
        <f>SQRT(B18*(1-B18)/B17)</f>
        <v>#DIV/0!</v>
      </c>
      <c r="C19" s="1"/>
      <c r="E19" s="6" t="s">
        <v>79</v>
      </c>
      <c r="F19" s="2" t="e">
        <f>SQRT(F18*(1-F18)/F17)</f>
        <v>#DIV/0!</v>
      </c>
      <c r="G19" s="1"/>
      <c r="I19" s="6" t="s">
        <v>79</v>
      </c>
      <c r="J19" s="2" t="e">
        <f>SQRT(J18*(1-J18)/J17)</f>
        <v>#DIV/0!</v>
      </c>
      <c r="K19" s="1"/>
    </row>
    <row r="20" spans="1:11" x14ac:dyDescent="0.25">
      <c r="A20" s="1"/>
      <c r="B20" s="1"/>
      <c r="C20" s="1"/>
      <c r="E20" s="1"/>
      <c r="F20" s="1"/>
      <c r="G20" s="1"/>
      <c r="I20" s="1"/>
      <c r="J20" s="1"/>
      <c r="K20" s="1"/>
    </row>
    <row r="21" spans="1:11" x14ac:dyDescent="0.25">
      <c r="A21" s="1" t="s">
        <v>74</v>
      </c>
      <c r="B21" s="1"/>
      <c r="C21" s="1"/>
      <c r="E21" s="6" t="s">
        <v>74</v>
      </c>
      <c r="F21" s="1"/>
      <c r="G21" s="1"/>
      <c r="I21" s="6" t="s">
        <v>74</v>
      </c>
      <c r="J21" s="1"/>
      <c r="K21" s="1"/>
    </row>
    <row r="22" spans="1:11" x14ac:dyDescent="0.25">
      <c r="A22" s="1"/>
      <c r="B22" s="1"/>
      <c r="C22" s="1"/>
      <c r="E22" s="1"/>
      <c r="F22" s="1"/>
      <c r="G22" s="1"/>
      <c r="I22" s="1"/>
      <c r="J22" s="1"/>
      <c r="K22" s="1"/>
    </row>
    <row r="23" spans="1:11" x14ac:dyDescent="0.25">
      <c r="A23" s="1" t="s">
        <v>28</v>
      </c>
      <c r="B23" s="1" t="s">
        <v>82</v>
      </c>
      <c r="C23" s="1"/>
      <c r="E23" s="1" t="s">
        <v>42</v>
      </c>
      <c r="F23" s="1" t="s">
        <v>28</v>
      </c>
      <c r="G23" s="1"/>
      <c r="I23" s="1" t="s">
        <v>28</v>
      </c>
      <c r="J23" s="1" t="s">
        <v>51</v>
      </c>
      <c r="K23" s="1" t="s">
        <v>52</v>
      </c>
    </row>
    <row r="24" spans="1:11" x14ac:dyDescent="0.25">
      <c r="A24" s="2"/>
      <c r="B24" s="1" t="e">
        <f>_xlfn.NORM.DIST(A24,B18,B19,1)</f>
        <v>#DIV/0!</v>
      </c>
      <c r="C24" s="1" t="str">
        <f ca="1">_xlfn.FORMULATEXT(B24)</f>
        <v>=NORM.DIST(A24,B18,B19,1)</v>
      </c>
      <c r="E24" s="2"/>
      <c r="F24" s="1" t="e">
        <f>_xlfn.NORM.INV(E24,F18,F19)</f>
        <v>#DIV/0!</v>
      </c>
      <c r="G24" s="1" t="str">
        <f ca="1">_xlfn.FORMULATEXT(F24)</f>
        <v>=NORM.INV(E24,F18,F19)</v>
      </c>
      <c r="I24" s="2"/>
      <c r="J24" s="1" t="e">
        <f xml:space="preserve"> (I24 - J18) / J19</f>
        <v>#DIV/0!</v>
      </c>
      <c r="K24" s="1"/>
    </row>
    <row r="25" spans="1:11" x14ac:dyDescent="0.25">
      <c r="A25" s="2"/>
      <c r="B25" s="1" t="e">
        <f>_xlfn.NORM.DIST(A25,B18,B19,1)</f>
        <v>#DIV/0!</v>
      </c>
      <c r="C25" s="1" t="str">
        <f t="shared" ref="C25:C27" ca="1" si="0">_xlfn.FORMULATEXT(B25)</f>
        <v>=NORM.DIST(A25,B18,B19,1)</v>
      </c>
      <c r="E25" s="2"/>
      <c r="F25" s="1" t="e">
        <f>_xlfn.NORM.INV(E25,F18,F19)</f>
        <v>#DIV/0!</v>
      </c>
      <c r="G25" s="1" t="str">
        <f t="shared" ref="G25:G27" ca="1" si="1">_xlfn.FORMULATEXT(F25)</f>
        <v>=NORM.INV(E25,F18,F19)</v>
      </c>
      <c r="I25" s="2"/>
      <c r="J25" s="1" t="e">
        <f xml:space="preserve"> (I25 - J18) / J19</f>
        <v>#DIV/0!</v>
      </c>
      <c r="K25" s="1"/>
    </row>
    <row r="26" spans="1:11" x14ac:dyDescent="0.25">
      <c r="A26" s="2"/>
      <c r="B26" s="1" t="e">
        <f>_xlfn.NORM.DIST(A26,B18,B19,1)</f>
        <v>#DIV/0!</v>
      </c>
      <c r="C26" s="1" t="str">
        <f t="shared" ca="1" si="0"/>
        <v>=NORM.DIST(A26,B18,B19,1)</v>
      </c>
      <c r="E26" s="2"/>
      <c r="F26" s="1" t="e">
        <f>_xlfn.NORM.INV(E26,F18,F19)</f>
        <v>#DIV/0!</v>
      </c>
      <c r="G26" s="1" t="str">
        <f t="shared" ca="1" si="1"/>
        <v>=NORM.INV(E26,F18,F19)</v>
      </c>
      <c r="I26" s="2"/>
      <c r="J26" s="1" t="e">
        <f xml:space="preserve"> (I26 - J18) / J19</f>
        <v>#DIV/0!</v>
      </c>
      <c r="K26" s="1"/>
    </row>
    <row r="27" spans="1:11" x14ac:dyDescent="0.25">
      <c r="A27" s="2"/>
      <c r="B27" s="1" t="e">
        <f>_xlfn.NORM.DIST(A27,B18,B19,1)</f>
        <v>#DIV/0!</v>
      </c>
      <c r="C27" s="1" t="str">
        <f t="shared" ca="1" si="0"/>
        <v>=NORM.DIST(A27,B18,B19,1)</v>
      </c>
      <c r="E27" s="2"/>
      <c r="F27" s="1" t="e">
        <f>_xlfn.NORM.INV(E27,F18,F19)</f>
        <v>#DIV/0!</v>
      </c>
      <c r="G27" s="1" t="str">
        <f t="shared" ca="1" si="1"/>
        <v>=NORM.INV(E27,F18,F19)</v>
      </c>
      <c r="I27" s="2"/>
      <c r="J27" s="1" t="e">
        <f xml:space="preserve"> (I27 - J18) / J19</f>
        <v>#DIV/0!</v>
      </c>
      <c r="K27" s="1"/>
    </row>
    <row r="30" spans="1:11" x14ac:dyDescent="0.25">
      <c r="A30" s="4" t="s">
        <v>12</v>
      </c>
    </row>
    <row r="32" spans="1:11" x14ac:dyDescent="0.25">
      <c r="A32" s="26" t="s">
        <v>66</v>
      </c>
      <c r="B32" s="23"/>
      <c r="C32" s="24"/>
    </row>
    <row r="33" spans="1:3" x14ac:dyDescent="0.25">
      <c r="A33" s="1" t="s">
        <v>9</v>
      </c>
      <c r="B33" s="1"/>
      <c r="C33" s="1"/>
    </row>
    <row r="34" spans="1:3" x14ac:dyDescent="0.25">
      <c r="A34" s="1" t="s">
        <v>25</v>
      </c>
      <c r="B34" s="2">
        <v>36</v>
      </c>
      <c r="C34" s="1"/>
    </row>
    <row r="35" spans="1:3" x14ac:dyDescent="0.25">
      <c r="A35" s="1" t="s">
        <v>7</v>
      </c>
      <c r="B35" s="2">
        <v>8</v>
      </c>
      <c r="C35" s="1"/>
    </row>
    <row r="36" spans="1:3" x14ac:dyDescent="0.25">
      <c r="A36" s="1" t="s">
        <v>8</v>
      </c>
      <c r="B36" s="2">
        <v>3</v>
      </c>
      <c r="C36" s="1"/>
    </row>
    <row r="37" spans="1:3" x14ac:dyDescent="0.25">
      <c r="A37" s="1" t="s">
        <v>64</v>
      </c>
      <c r="B37" s="2">
        <f>B36/(SQRT(B34))</f>
        <v>0.5</v>
      </c>
      <c r="C37" s="1"/>
    </row>
    <row r="38" spans="1:3" x14ac:dyDescent="0.25">
      <c r="A38" s="1"/>
      <c r="B38" s="1"/>
      <c r="C38" s="1"/>
    </row>
    <row r="39" spans="1:3" x14ac:dyDescent="0.25">
      <c r="A39" s="1" t="s">
        <v>59</v>
      </c>
      <c r="B39" s="1"/>
      <c r="C39" s="1"/>
    </row>
    <row r="40" spans="1:3" x14ac:dyDescent="0.25">
      <c r="A40" s="1"/>
      <c r="B40" s="1"/>
      <c r="C40" s="1"/>
    </row>
    <row r="41" spans="1:3" x14ac:dyDescent="0.25">
      <c r="A41" s="1" t="s">
        <v>28</v>
      </c>
      <c r="B41" s="1" t="s">
        <v>65</v>
      </c>
      <c r="C41" s="1"/>
    </row>
    <row r="42" spans="1:3" x14ac:dyDescent="0.25">
      <c r="A42" s="2">
        <v>7.75</v>
      </c>
      <c r="B42" s="1">
        <f>_xlfn.NORM.DIST(A42,B35,B37,1)</f>
        <v>0.30853753872598688</v>
      </c>
      <c r="C42" s="1" t="str">
        <f ca="1">_xlfn.FORMULATEXT(B42)</f>
        <v>=NORM.DIST(A42,B35,B37,1)</v>
      </c>
    </row>
    <row r="43" spans="1:3" x14ac:dyDescent="0.25">
      <c r="A43" s="2">
        <v>8.25</v>
      </c>
      <c r="B43" s="1">
        <f>_xlfn.NORM.DIST(A43,B35,B37,1)</f>
        <v>0.69146246127401312</v>
      </c>
      <c r="C43" s="1" t="str">
        <f t="shared" ref="C43:C45" ca="1" si="2">_xlfn.FORMULATEXT(B43)</f>
        <v>=NORM.DIST(A43,B35,B37,1)</v>
      </c>
    </row>
    <row r="44" spans="1:3" x14ac:dyDescent="0.25">
      <c r="A44" s="2"/>
      <c r="B44" s="1">
        <f>_xlfn.NORM.DIST(A44,B35,B37,1)</f>
        <v>6.3887544005379043E-58</v>
      </c>
      <c r="C44" s="1" t="str">
        <f t="shared" ca="1" si="2"/>
        <v>=NORM.DIST(A44,B35,B37,1)</v>
      </c>
    </row>
    <row r="45" spans="1:3" x14ac:dyDescent="0.25">
      <c r="A45" s="2"/>
      <c r="B45" s="1">
        <f>_xlfn.NORM.DIST(A45,B35,B37,1)</f>
        <v>6.3887544005379043E-58</v>
      </c>
      <c r="C45" s="1" t="str">
        <f t="shared" ca="1" si="2"/>
        <v>=NORM.DIST(A45,B35,B37,1)</v>
      </c>
    </row>
    <row r="47" spans="1:3" x14ac:dyDescent="0.25">
      <c r="A47" t="s">
        <v>70</v>
      </c>
      <c r="B47" t="s">
        <v>71</v>
      </c>
    </row>
    <row r="48" spans="1:3" x14ac:dyDescent="0.25">
      <c r="B48">
        <f xml:space="preserve"> A43 - A42</f>
        <v>0.5</v>
      </c>
      <c r="C48" t="str">
        <f ca="1">_xlfn.FORMULATEXT(B48)</f>
        <v>= A43 - A42</v>
      </c>
    </row>
  </sheetData>
  <mergeCells count="13">
    <mergeCell ref="F9:G9"/>
    <mergeCell ref="I9:J9"/>
    <mergeCell ref="I10:J10"/>
    <mergeCell ref="A15:C15"/>
    <mergeCell ref="E15:G15"/>
    <mergeCell ref="I15:K15"/>
    <mergeCell ref="A32:C32"/>
    <mergeCell ref="A3:C3"/>
    <mergeCell ref="A4:C4"/>
    <mergeCell ref="A5:C5"/>
    <mergeCell ref="A1:C1"/>
    <mergeCell ref="A2:C2"/>
    <mergeCell ref="A6:C6"/>
  </mergeCells>
  <pageMargins left="0.7" right="0.7" top="0.75" bottom="0.75" header="0.3" footer="0.3"/>
  <drawing r:id="rId1"/>
  <legacyDrawing r:id="rId2"/>
  <oleObjects>
    <mc:AlternateContent xmlns:mc="http://schemas.openxmlformats.org/markup-compatibility/2006">
      <mc:Choice Requires="x14">
        <oleObject shapeId="4098" r:id="rId3">
          <objectPr defaultSize="0" autoPict="0" r:id="rId4">
            <anchor moveWithCells="1">
              <from>
                <xdr:col>8</xdr:col>
                <xdr:colOff>238125</xdr:colOff>
                <xdr:row>10</xdr:row>
                <xdr:rowOff>28575</xdr:rowOff>
              </from>
              <to>
                <xdr:col>9</xdr:col>
                <xdr:colOff>1266825</xdr:colOff>
                <xdr:row>12</xdr:row>
                <xdr:rowOff>85725</xdr:rowOff>
              </to>
            </anchor>
          </objectPr>
        </oleObject>
      </mc:Choice>
      <mc:Fallback>
        <oleObject shapeId="4098" r:id="rId3"/>
      </mc:Fallback>
    </mc:AlternateContent>
    <mc:AlternateContent xmlns:mc="http://schemas.openxmlformats.org/markup-compatibility/2006">
      <mc:Choice Requires="x14">
        <oleObject shapeId="4099" r:id="rId5">
          <objectPr defaultSize="0" autoPict="0" r:id="rId4">
            <anchor moveWithCells="1">
              <from>
                <xdr:col>4</xdr:col>
                <xdr:colOff>28575</xdr:colOff>
                <xdr:row>3</xdr:row>
                <xdr:rowOff>409575</xdr:rowOff>
              </from>
              <to>
                <xdr:col>5</xdr:col>
                <xdr:colOff>1076325</xdr:colOff>
                <xdr:row>3</xdr:row>
                <xdr:rowOff>838200</xdr:rowOff>
              </to>
            </anchor>
          </objectPr>
        </oleObject>
      </mc:Choice>
      <mc:Fallback>
        <oleObject shapeId="4099" r:id="rId5"/>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B48FA-7D3B-4E51-9A5E-A128503CBA75}">
  <dimension ref="A1:K46"/>
  <sheetViews>
    <sheetView zoomScale="80" zoomScaleNormal="80" workbookViewId="0">
      <selection activeCell="A4" sqref="A4:E4"/>
    </sheetView>
  </sheetViews>
  <sheetFormatPr defaultRowHeight="15" x14ac:dyDescent="0.25"/>
  <cols>
    <col min="1" max="1" width="31.85546875" customWidth="1"/>
    <col min="2" max="2" width="18.5703125" customWidth="1"/>
    <col min="3" max="3" width="26.42578125" bestFit="1" customWidth="1"/>
    <col min="5" max="5" width="14" customWidth="1"/>
    <col min="6" max="6" width="26.7109375" bestFit="1" customWidth="1"/>
    <col min="7" max="7" width="24.140625" bestFit="1" customWidth="1"/>
    <col min="10" max="10" width="29" customWidth="1"/>
  </cols>
  <sheetData>
    <row r="1" spans="1:11" x14ac:dyDescent="0.25">
      <c r="A1" s="36" t="s">
        <v>83</v>
      </c>
      <c r="B1" s="36"/>
      <c r="C1" s="36"/>
      <c r="D1" s="36"/>
      <c r="E1" s="36"/>
    </row>
    <row r="2" spans="1:11" x14ac:dyDescent="0.25">
      <c r="A2" s="37"/>
      <c r="B2" s="37"/>
      <c r="C2" s="37"/>
      <c r="D2" s="37"/>
      <c r="E2" s="37"/>
    </row>
    <row r="3" spans="1:11" x14ac:dyDescent="0.25">
      <c r="A3" s="37" t="s">
        <v>69</v>
      </c>
      <c r="B3" s="37"/>
      <c r="C3" s="37"/>
      <c r="D3" s="37"/>
      <c r="E3" s="37"/>
    </row>
    <row r="4" spans="1:11" x14ac:dyDescent="0.25">
      <c r="A4" s="38" t="s">
        <v>122</v>
      </c>
      <c r="B4" s="38"/>
      <c r="C4" s="38"/>
      <c r="D4" s="38"/>
      <c r="E4" s="38"/>
    </row>
    <row r="5" spans="1:11" x14ac:dyDescent="0.25">
      <c r="B5" s="11"/>
      <c r="C5" s="7"/>
      <c r="D5" s="7"/>
    </row>
    <row r="6" spans="1:11" x14ac:dyDescent="0.25">
      <c r="A6" s="8" t="s">
        <v>84</v>
      </c>
      <c r="B6" s="8"/>
      <c r="C6" s="8"/>
      <c r="D6" s="8"/>
      <c r="F6" s="27" t="s">
        <v>41</v>
      </c>
      <c r="G6" s="28"/>
      <c r="I6" s="27" t="s">
        <v>91</v>
      </c>
      <c r="J6" s="28"/>
    </row>
    <row r="7" spans="1:11" x14ac:dyDescent="0.25">
      <c r="A7" s="8" t="s">
        <v>63</v>
      </c>
      <c r="B7" s="8"/>
      <c r="C7" s="12" t="s">
        <v>85</v>
      </c>
      <c r="D7" s="8"/>
      <c r="F7" s="8" t="s">
        <v>55</v>
      </c>
      <c r="G7" s="8" t="s">
        <v>86</v>
      </c>
      <c r="I7" s="31" t="s">
        <v>90</v>
      </c>
      <c r="J7" s="32"/>
    </row>
    <row r="8" spans="1:11" x14ac:dyDescent="0.25">
      <c r="A8" s="8"/>
      <c r="B8" s="8"/>
      <c r="C8" s="8"/>
      <c r="D8" s="8"/>
      <c r="I8" s="8"/>
      <c r="J8" s="8"/>
    </row>
    <row r="9" spans="1:11" x14ac:dyDescent="0.25">
      <c r="A9" s="8"/>
      <c r="B9" s="8"/>
      <c r="C9" s="12"/>
      <c r="D9" s="8"/>
      <c r="I9" s="8" t="s">
        <v>89</v>
      </c>
      <c r="J9" s="8" t="s">
        <v>92</v>
      </c>
    </row>
    <row r="11" spans="1:11" x14ac:dyDescent="0.25">
      <c r="A11" s="4" t="s">
        <v>13</v>
      </c>
    </row>
    <row r="12" spans="1:11" x14ac:dyDescent="0.25">
      <c r="A12" s="22" t="s">
        <v>14</v>
      </c>
      <c r="B12" s="23"/>
      <c r="C12" s="24"/>
      <c r="E12" s="22" t="s">
        <v>14</v>
      </c>
      <c r="F12" s="23"/>
      <c r="G12" s="24"/>
      <c r="I12" s="29" t="s">
        <v>14</v>
      </c>
      <c r="J12" s="30"/>
      <c r="K12" s="30"/>
    </row>
    <row r="13" spans="1:11" x14ac:dyDescent="0.25">
      <c r="A13" s="39" t="s">
        <v>9</v>
      </c>
      <c r="B13" s="40"/>
      <c r="C13" s="41"/>
      <c r="E13" s="39" t="s">
        <v>9</v>
      </c>
      <c r="F13" s="40"/>
      <c r="G13" s="41"/>
      <c r="I13" s="39" t="s">
        <v>9</v>
      </c>
      <c r="J13" s="40"/>
      <c r="K13" s="41"/>
    </row>
    <row r="14" spans="1:11" x14ac:dyDescent="0.25">
      <c r="A14" s="6" t="s">
        <v>25</v>
      </c>
      <c r="B14" s="2"/>
      <c r="C14" s="6"/>
      <c r="E14" s="6" t="s">
        <v>25</v>
      </c>
      <c r="F14" s="2"/>
      <c r="G14" s="6"/>
      <c r="I14" s="6" t="s">
        <v>25</v>
      </c>
      <c r="J14" s="2"/>
      <c r="K14" s="6"/>
    </row>
    <row r="15" spans="1:11" x14ac:dyDescent="0.25">
      <c r="A15" s="6" t="s">
        <v>7</v>
      </c>
      <c r="B15" s="2"/>
      <c r="C15" s="6"/>
      <c r="E15" s="6" t="s">
        <v>7</v>
      </c>
      <c r="F15" s="2"/>
      <c r="G15" s="6"/>
      <c r="I15" s="6" t="s">
        <v>7</v>
      </c>
      <c r="J15" s="2"/>
      <c r="K15" s="6"/>
    </row>
    <row r="16" spans="1:11" x14ac:dyDescent="0.25">
      <c r="A16" s="6" t="s">
        <v>87</v>
      </c>
      <c r="B16" s="2"/>
      <c r="C16" s="6"/>
      <c r="E16" s="6" t="s">
        <v>87</v>
      </c>
      <c r="F16" s="2"/>
      <c r="G16" s="6"/>
      <c r="I16" s="6" t="s">
        <v>87</v>
      </c>
      <c r="J16" s="2"/>
      <c r="K16" s="6"/>
    </row>
    <row r="17" spans="1:11" x14ac:dyDescent="0.25">
      <c r="A17" s="6" t="s">
        <v>88</v>
      </c>
      <c r="B17" s="2" t="e">
        <f>B16/(SQRT(B14))</f>
        <v>#DIV/0!</v>
      </c>
      <c r="C17" s="6"/>
      <c r="E17" s="6" t="s">
        <v>88</v>
      </c>
      <c r="F17" s="2" t="e">
        <f>F16/(SQRT(F14))</f>
        <v>#DIV/0!</v>
      </c>
      <c r="G17" s="6"/>
      <c r="I17" s="6" t="s">
        <v>88</v>
      </c>
      <c r="J17" s="2" t="e">
        <f>J16/(SQRT(J14))</f>
        <v>#DIV/0!</v>
      </c>
      <c r="K17" s="6"/>
    </row>
    <row r="18" spans="1:11" x14ac:dyDescent="0.25">
      <c r="A18" s="6"/>
      <c r="B18" s="6"/>
      <c r="C18" s="6"/>
      <c r="E18" s="6"/>
      <c r="F18" s="6"/>
      <c r="G18" s="6"/>
      <c r="I18" s="6"/>
      <c r="J18" s="6"/>
      <c r="K18" s="6"/>
    </row>
    <row r="19" spans="1:11" x14ac:dyDescent="0.25">
      <c r="A19" s="6" t="s">
        <v>84</v>
      </c>
      <c r="B19" s="6"/>
      <c r="C19" s="6"/>
      <c r="E19" s="6" t="s">
        <v>84</v>
      </c>
      <c r="F19" s="6"/>
      <c r="G19" s="6"/>
      <c r="I19" s="6" t="s">
        <v>84</v>
      </c>
      <c r="J19" s="6"/>
      <c r="K19" s="6"/>
    </row>
    <row r="20" spans="1:11" x14ac:dyDescent="0.25">
      <c r="A20" s="6"/>
      <c r="B20" s="6"/>
      <c r="C20" s="6"/>
      <c r="E20" s="6"/>
      <c r="F20" s="6"/>
      <c r="G20" s="6"/>
      <c r="I20" s="6"/>
      <c r="J20" s="6"/>
      <c r="K20" s="6"/>
    </row>
    <row r="21" spans="1:11" x14ac:dyDescent="0.25">
      <c r="A21" s="6" t="s">
        <v>28</v>
      </c>
      <c r="B21" s="6" t="s">
        <v>65</v>
      </c>
      <c r="C21" s="6"/>
      <c r="E21" s="6" t="s">
        <v>42</v>
      </c>
      <c r="F21" s="6" t="s">
        <v>28</v>
      </c>
      <c r="G21" s="6"/>
      <c r="I21" s="6" t="s">
        <v>28</v>
      </c>
      <c r="J21" s="6" t="s">
        <v>51</v>
      </c>
      <c r="K21" s="6" t="s">
        <v>52</v>
      </c>
    </row>
    <row r="22" spans="1:11" x14ac:dyDescent="0.25">
      <c r="A22" s="2"/>
      <c r="B22" s="6" t="e">
        <f>_xlfn.NORM.DIST(A22,B15,B17,1)</f>
        <v>#DIV/0!</v>
      </c>
      <c r="C22" s="6" t="str">
        <f ca="1">_xlfn.FORMULATEXT(B22)</f>
        <v>=NORM.DIST(A22,B15,B17,1)</v>
      </c>
      <c r="E22" s="2"/>
      <c r="F22" s="6" t="e">
        <f>_xlfn.NORM.INV(E22,F15,F17)</f>
        <v>#DIV/0!</v>
      </c>
      <c r="G22" s="6" t="str">
        <f ca="1">_xlfn.FORMULATEXT(F22)</f>
        <v>=NORM.INV(E22,F15,F17)</v>
      </c>
      <c r="I22" s="2"/>
      <c r="J22" s="6" t="e">
        <f xml:space="preserve"> (I22 - J15) / J17</f>
        <v>#DIV/0!</v>
      </c>
      <c r="K22" s="6"/>
    </row>
    <row r="23" spans="1:11" x14ac:dyDescent="0.25">
      <c r="A23" s="2"/>
      <c r="B23" s="6" t="e">
        <f>_xlfn.NORM.DIST(A23,B15,B17,1)</f>
        <v>#DIV/0!</v>
      </c>
      <c r="C23" s="6" t="str">
        <f t="shared" ref="C23:C25" ca="1" si="0">_xlfn.FORMULATEXT(B23)</f>
        <v>=NORM.DIST(A23,B15,B17,1)</v>
      </c>
      <c r="E23" s="2"/>
      <c r="F23" s="6" t="e">
        <f>_xlfn.NORM.INV(E23,F15,F17)</f>
        <v>#DIV/0!</v>
      </c>
      <c r="G23" s="6" t="str">
        <f t="shared" ref="G23:G25" ca="1" si="1">_xlfn.FORMULATEXT(F23)</f>
        <v>=NORM.INV(E23,F15,F17)</v>
      </c>
      <c r="I23" s="2"/>
      <c r="J23" s="6" t="e">
        <f xml:space="preserve"> (I23 - J15) / J17</f>
        <v>#DIV/0!</v>
      </c>
      <c r="K23" s="6"/>
    </row>
    <row r="24" spans="1:11" x14ac:dyDescent="0.25">
      <c r="A24" s="2"/>
      <c r="B24" s="6" t="e">
        <f>_xlfn.NORM.DIST(A24,B15,B17,1)</f>
        <v>#DIV/0!</v>
      </c>
      <c r="C24" s="6" t="str">
        <f t="shared" ca="1" si="0"/>
        <v>=NORM.DIST(A24,B15,B17,1)</v>
      </c>
      <c r="E24" s="2"/>
      <c r="F24" s="6" t="e">
        <f>_xlfn.NORM.INV(E24,F15,F17)</f>
        <v>#DIV/0!</v>
      </c>
      <c r="G24" s="6" t="str">
        <f t="shared" ca="1" si="1"/>
        <v>=NORM.INV(E24,F15,F17)</v>
      </c>
      <c r="I24" s="2"/>
      <c r="J24" s="6" t="e">
        <f xml:space="preserve"> (I24 - J15) / J17</f>
        <v>#DIV/0!</v>
      </c>
      <c r="K24" s="6"/>
    </row>
    <row r="25" spans="1:11" x14ac:dyDescent="0.25">
      <c r="A25" s="2"/>
      <c r="B25" s="6" t="e">
        <f>_xlfn.NORM.DIST(A25,B15,B17,1)</f>
        <v>#DIV/0!</v>
      </c>
      <c r="C25" s="6" t="str">
        <f t="shared" ca="1" si="0"/>
        <v>=NORM.DIST(A25,B15,B17,1)</v>
      </c>
      <c r="E25" s="2"/>
      <c r="F25" s="6" t="e">
        <f>_xlfn.NORM.INV(E25,F15,F17)</f>
        <v>#DIV/0!</v>
      </c>
      <c r="G25" s="6" t="str">
        <f t="shared" ca="1" si="1"/>
        <v>=NORM.INV(E25,F15,F17)</v>
      </c>
      <c r="I25" s="2"/>
      <c r="J25" s="6" t="e">
        <f xml:space="preserve"> (I25 - J15) / J17</f>
        <v>#DIV/0!</v>
      </c>
      <c r="K25" s="6"/>
    </row>
    <row r="28" spans="1:11" x14ac:dyDescent="0.25">
      <c r="A28" s="4" t="s">
        <v>12</v>
      </c>
    </row>
    <row r="30" spans="1:11" x14ac:dyDescent="0.25">
      <c r="A30" s="26" t="s">
        <v>66</v>
      </c>
      <c r="B30" s="23"/>
      <c r="C30" s="24"/>
    </row>
    <row r="31" spans="1:11" x14ac:dyDescent="0.25">
      <c r="A31" s="6" t="s">
        <v>9</v>
      </c>
      <c r="B31" s="6"/>
      <c r="C31" s="6"/>
    </row>
    <row r="32" spans="1:11" x14ac:dyDescent="0.25">
      <c r="A32" s="6" t="s">
        <v>25</v>
      </c>
      <c r="B32" s="2">
        <v>36</v>
      </c>
      <c r="C32" s="6"/>
    </row>
    <row r="33" spans="1:3" x14ac:dyDescent="0.25">
      <c r="A33" s="6" t="s">
        <v>7</v>
      </c>
      <c r="B33" s="2">
        <v>8</v>
      </c>
      <c r="C33" s="6"/>
    </row>
    <row r="34" spans="1:3" x14ac:dyDescent="0.25">
      <c r="A34" s="6" t="s">
        <v>87</v>
      </c>
      <c r="B34" s="2">
        <v>3</v>
      </c>
      <c r="C34" s="6"/>
    </row>
    <row r="35" spans="1:3" x14ac:dyDescent="0.25">
      <c r="A35" s="6" t="s">
        <v>88</v>
      </c>
      <c r="B35" s="2">
        <f>B34/(SQRT(B32))</f>
        <v>0.5</v>
      </c>
      <c r="C35" s="6"/>
    </row>
    <row r="36" spans="1:3" x14ac:dyDescent="0.25">
      <c r="A36" s="6"/>
      <c r="B36" s="6"/>
      <c r="C36" s="6"/>
    </row>
    <row r="37" spans="1:3" x14ac:dyDescent="0.25">
      <c r="A37" s="6" t="s">
        <v>84</v>
      </c>
      <c r="B37" s="6"/>
      <c r="C37" s="6"/>
    </row>
    <row r="38" spans="1:3" x14ac:dyDescent="0.25">
      <c r="A38" s="6"/>
      <c r="B38" s="6"/>
      <c r="C38" s="6"/>
    </row>
    <row r="39" spans="1:3" x14ac:dyDescent="0.25">
      <c r="A39" s="6" t="s">
        <v>28</v>
      </c>
      <c r="B39" s="6" t="s">
        <v>65</v>
      </c>
      <c r="C39" s="6"/>
    </row>
    <row r="40" spans="1:3" x14ac:dyDescent="0.25">
      <c r="A40" s="2">
        <v>7.75</v>
      </c>
      <c r="B40" s="6">
        <f>_xlfn.NORM.DIST(A40,B33,B35,1)</f>
        <v>0.30853753872598688</v>
      </c>
      <c r="C40" s="6" t="str">
        <f ca="1">_xlfn.FORMULATEXT(B40)</f>
        <v>=NORM.DIST(A40,B33,B35,1)</v>
      </c>
    </row>
    <row r="41" spans="1:3" x14ac:dyDescent="0.25">
      <c r="A41" s="2">
        <v>8.25</v>
      </c>
      <c r="B41" s="6">
        <f>_xlfn.NORM.DIST(A41,B33,B35,1)</f>
        <v>0.69146246127401312</v>
      </c>
      <c r="C41" s="6" t="str">
        <f t="shared" ref="C41:C43" ca="1" si="2">_xlfn.FORMULATEXT(B41)</f>
        <v>=NORM.DIST(A41,B33,B35,1)</v>
      </c>
    </row>
    <row r="42" spans="1:3" x14ac:dyDescent="0.25">
      <c r="A42" s="2"/>
      <c r="B42" s="6">
        <f>_xlfn.NORM.DIST(A42,B33,B35,1)</f>
        <v>6.3887544005379043E-58</v>
      </c>
      <c r="C42" s="6" t="str">
        <f t="shared" ca="1" si="2"/>
        <v>=NORM.DIST(A42,B33,B35,1)</v>
      </c>
    </row>
    <row r="43" spans="1:3" x14ac:dyDescent="0.25">
      <c r="A43" s="2"/>
      <c r="B43" s="6">
        <f>_xlfn.NORM.DIST(A43,B33,B35,1)</f>
        <v>6.3887544005379043E-58</v>
      </c>
      <c r="C43" s="6" t="str">
        <f t="shared" ca="1" si="2"/>
        <v>=NORM.DIST(A43,B33,B35,1)</v>
      </c>
    </row>
    <row r="45" spans="1:3" x14ac:dyDescent="0.25">
      <c r="A45" t="s">
        <v>70</v>
      </c>
      <c r="B45" t="s">
        <v>71</v>
      </c>
    </row>
    <row r="46" spans="1:3" x14ac:dyDescent="0.25">
      <c r="B46">
        <f xml:space="preserve"> A41 - A40</f>
        <v>0.5</v>
      </c>
      <c r="C46" t="str">
        <f ca="1">_xlfn.FORMULATEXT(B46)</f>
        <v>= A41 - A40</v>
      </c>
    </row>
  </sheetData>
  <mergeCells count="14">
    <mergeCell ref="I13:K13"/>
    <mergeCell ref="F6:G6"/>
    <mergeCell ref="I6:J6"/>
    <mergeCell ref="I7:J7"/>
    <mergeCell ref="A12:C12"/>
    <mergeCell ref="E12:G12"/>
    <mergeCell ref="I12:K12"/>
    <mergeCell ref="A1:E1"/>
    <mergeCell ref="A2:E2"/>
    <mergeCell ref="A3:E3"/>
    <mergeCell ref="A4:E4"/>
    <mergeCell ref="A30:C30"/>
    <mergeCell ref="A13:C13"/>
    <mergeCell ref="E13:G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0033D-BAAF-4392-AAE7-3CFC2CCEA086}">
  <dimension ref="A2:E29"/>
  <sheetViews>
    <sheetView workbookViewId="0">
      <selection activeCell="A20" sqref="A20"/>
    </sheetView>
  </sheetViews>
  <sheetFormatPr defaultRowHeight="12.75" x14ac:dyDescent="0.2"/>
  <cols>
    <col min="1" max="1" width="58.28515625" style="16" bestFit="1" customWidth="1"/>
    <col min="2" max="16384" width="9.140625" style="16"/>
  </cols>
  <sheetData>
    <row r="2" spans="1:5" x14ac:dyDescent="0.2">
      <c r="A2" s="15" t="s">
        <v>103</v>
      </c>
    </row>
    <row r="3" spans="1:5" ht="51" x14ac:dyDescent="0.2">
      <c r="A3" s="17" t="s">
        <v>104</v>
      </c>
    </row>
    <row r="4" spans="1:5" ht="25.5" x14ac:dyDescent="0.2">
      <c r="A4" s="17" t="s">
        <v>105</v>
      </c>
      <c r="D4" s="18" t="s">
        <v>114</v>
      </c>
    </row>
    <row r="5" spans="1:5" x14ac:dyDescent="0.2">
      <c r="A5" s="16" t="s">
        <v>106</v>
      </c>
      <c r="D5" s="16" t="s">
        <v>115</v>
      </c>
      <c r="E5" s="16" t="s">
        <v>116</v>
      </c>
    </row>
    <row r="6" spans="1:5" x14ac:dyDescent="0.2">
      <c r="E6" s="16" t="s">
        <v>117</v>
      </c>
    </row>
    <row r="7" spans="1:5" x14ac:dyDescent="0.2">
      <c r="A7" s="16" t="s">
        <v>107</v>
      </c>
    </row>
    <row r="8" spans="1:5" x14ac:dyDescent="0.2">
      <c r="A8" s="16" t="s">
        <v>110</v>
      </c>
      <c r="D8" s="16" t="s">
        <v>118</v>
      </c>
      <c r="E8" s="16" t="s">
        <v>119</v>
      </c>
    </row>
    <row r="9" spans="1:5" x14ac:dyDescent="0.2">
      <c r="E9" s="16" t="s">
        <v>120</v>
      </c>
    </row>
    <row r="10" spans="1:5" x14ac:dyDescent="0.2">
      <c r="A10" s="18" t="s">
        <v>112</v>
      </c>
    </row>
    <row r="11" spans="1:5" x14ac:dyDescent="0.2">
      <c r="A11" s="16" t="s">
        <v>108</v>
      </c>
    </row>
    <row r="12" spans="1:5" x14ac:dyDescent="0.2">
      <c r="A12" s="16" t="s">
        <v>109</v>
      </c>
    </row>
    <row r="14" spans="1:5" x14ac:dyDescent="0.2">
      <c r="A14" s="16" t="s">
        <v>111</v>
      </c>
    </row>
    <row r="15" spans="1:5" x14ac:dyDescent="0.2">
      <c r="A15" s="16" t="s">
        <v>113</v>
      </c>
    </row>
    <row r="17" spans="1:1" x14ac:dyDescent="0.2">
      <c r="A17" s="18" t="s">
        <v>121</v>
      </c>
    </row>
    <row r="19" spans="1:1" x14ac:dyDescent="0.2">
      <c r="A19" s="18"/>
    </row>
    <row r="21" spans="1:1" x14ac:dyDescent="0.2">
      <c r="A21" s="19"/>
    </row>
    <row r="23" spans="1:1" x14ac:dyDescent="0.2">
      <c r="A23" s="20"/>
    </row>
    <row r="24" spans="1:1" x14ac:dyDescent="0.2">
      <c r="A24" s="20"/>
    </row>
    <row r="27" spans="1:1" x14ac:dyDescent="0.2">
      <c r="A27" s="21"/>
    </row>
    <row r="29" spans="1:1" x14ac:dyDescent="0.2">
      <c r="A29" s="18"/>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Binomial Dist</vt:lpstr>
      <vt:lpstr>Possion Dist</vt:lpstr>
      <vt:lpstr>Normal Dist</vt:lpstr>
      <vt:lpstr>Central Limit</vt:lpstr>
      <vt:lpstr>Central Proportion</vt:lpstr>
      <vt:lpstr>T Dist</vt:lpstr>
      <vt:lpstr>Probability Def.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ravs</dc:creator>
  <cp:lastModifiedBy>ravs</cp:lastModifiedBy>
  <dcterms:created xsi:type="dcterms:W3CDTF">2020-05-01T08:11:09Z</dcterms:created>
  <dcterms:modified xsi:type="dcterms:W3CDTF">2020-05-02T13:05:20Z</dcterms:modified>
</cp:coreProperties>
</file>