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s\Dropbox\IIML Notes\"/>
    </mc:Choice>
  </mc:AlternateContent>
  <xr:revisionPtr revIDLastSave="0" documentId="13_ncr:1_{19E9923A-26EB-42AE-8821-0B12D0C2B1A3}" xr6:coauthVersionLast="45" xr6:coauthVersionMax="45" xr10:uidLastSave="{00000000-0000-0000-0000-000000000000}"/>
  <bookViews>
    <workbookView xWindow="-120" yWindow="-120" windowWidth="18960" windowHeight="11760" firstSheet="1" activeTab="1" xr2:uid="{9E030B23-DB22-4481-8C7D-F08381720822}"/>
  </bookViews>
  <sheets>
    <sheet name="Hypo Testing" sheetId="1" r:id="rId1"/>
    <sheet name="Mu Sig Known" sheetId="2" r:id="rId2"/>
    <sheet name="Mu Sig Unknown" sheetId="3" r:id="rId3"/>
    <sheet name="Pi" sheetId="5" r:id="rId4"/>
    <sheet name="Testing Strategy" sheetId="6" r:id="rId5"/>
    <sheet name="Formula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5" l="1"/>
  <c r="B33" i="5"/>
  <c r="K48" i="3" l="1"/>
  <c r="K52" i="3" s="1"/>
  <c r="K53" i="3" s="1"/>
  <c r="Q55" i="3"/>
  <c r="N55" i="3"/>
  <c r="N48" i="3"/>
  <c r="K55" i="3"/>
  <c r="Q52" i="3" l="1"/>
  <c r="Q53" i="3" s="1"/>
  <c r="N52" i="3"/>
  <c r="N53" i="3" s="1"/>
  <c r="B27" i="5"/>
  <c r="B29" i="5" s="1"/>
  <c r="H33" i="5" s="1"/>
  <c r="H34" i="5" s="1"/>
  <c r="L46" i="2"/>
  <c r="L50" i="2" s="1"/>
  <c r="L51" i="2" s="1"/>
  <c r="C46" i="2"/>
  <c r="C50" i="2" s="1"/>
  <c r="C51" i="2" s="1"/>
  <c r="B33" i="3"/>
  <c r="B37" i="3" s="1"/>
  <c r="B38" i="3" s="1"/>
  <c r="K33" i="3"/>
  <c r="Q37" i="3" s="1"/>
  <c r="Q38" i="3" s="1"/>
  <c r="C31" i="2"/>
  <c r="F35" i="2" s="1"/>
  <c r="F36" i="2" s="1"/>
  <c r="L31" i="2"/>
  <c r="L35" i="2" s="1"/>
  <c r="L36" i="2" s="1"/>
  <c r="E29" i="5"/>
  <c r="O53" i="2"/>
  <c r="C53" i="2"/>
  <c r="E40" i="3"/>
  <c r="K40" i="3"/>
  <c r="F31" i="2"/>
  <c r="O38" i="2"/>
  <c r="R53" i="2"/>
  <c r="H40" i="3"/>
  <c r="R38" i="2"/>
  <c r="B36" i="5"/>
  <c r="O46" i="2"/>
  <c r="F53" i="2"/>
  <c r="E33" i="3"/>
  <c r="N40" i="3"/>
  <c r="I38" i="2"/>
  <c r="O31" i="2"/>
  <c r="E36" i="5"/>
  <c r="Q40" i="3"/>
  <c r="H36" i="5"/>
  <c r="L53" i="2"/>
  <c r="F46" i="2"/>
  <c r="B40" i="3"/>
  <c r="N33" i="3"/>
  <c r="C38" i="2"/>
  <c r="L38" i="2"/>
  <c r="I53" i="2"/>
  <c r="F38" i="2"/>
  <c r="B34" i="5" l="1"/>
  <c r="E33" i="5"/>
  <c r="E34" i="5" s="1"/>
  <c r="O50" i="2"/>
  <c r="O51" i="2" s="1"/>
  <c r="R50" i="2"/>
  <c r="R51" i="2" s="1"/>
  <c r="F50" i="2"/>
  <c r="F51" i="2" s="1"/>
  <c r="I50" i="2"/>
  <c r="I51" i="2" s="1"/>
  <c r="E37" i="3"/>
  <c r="E38" i="3" s="1"/>
  <c r="H37" i="3"/>
  <c r="H38" i="3" s="1"/>
  <c r="K37" i="3"/>
  <c r="K38" i="3" s="1"/>
  <c r="N37" i="3"/>
  <c r="N38" i="3" s="1"/>
  <c r="I35" i="2"/>
  <c r="I36" i="2" s="1"/>
  <c r="C35" i="2"/>
  <c r="C36" i="2" s="1"/>
  <c r="R35" i="2"/>
  <c r="R36" i="2" s="1"/>
  <c r="O35" i="2"/>
  <c r="O36" i="2" s="1"/>
  <c r="K21" i="3"/>
  <c r="Q21" i="3"/>
  <c r="N21" i="3"/>
  <c r="L20" i="2"/>
  <c r="K14" i="5"/>
  <c r="Q18" i="5" s="1"/>
  <c r="Q19" i="5" s="1"/>
  <c r="B14" i="5"/>
  <c r="E19" i="5" s="1"/>
  <c r="H18" i="5"/>
  <c r="E18" i="5"/>
  <c r="B18" i="5"/>
  <c r="H22" i="3"/>
  <c r="H21" i="2"/>
  <c r="B22" i="3"/>
  <c r="H21" i="3"/>
  <c r="E21" i="3"/>
  <c r="B21" i="3"/>
  <c r="K17" i="3"/>
  <c r="B17" i="3"/>
  <c r="L16" i="2"/>
  <c r="R20" i="2" s="1"/>
  <c r="R21" i="2" s="1"/>
  <c r="H20" i="2"/>
  <c r="B20" i="2"/>
  <c r="E20" i="2"/>
  <c r="B16" i="2"/>
  <c r="N21" i="5"/>
  <c r="Q24" i="3"/>
  <c r="Q21" i="5"/>
  <c r="E16" i="2"/>
  <c r="E17" i="3"/>
  <c r="B21" i="5"/>
  <c r="E21" i="5"/>
  <c r="R23" i="2"/>
  <c r="E14" i="5"/>
  <c r="O23" i="2"/>
  <c r="B23" i="2"/>
  <c r="N17" i="3"/>
  <c r="H21" i="5"/>
  <c r="H23" i="2"/>
  <c r="N24" i="3"/>
  <c r="K24" i="3"/>
  <c r="O16" i="2"/>
  <c r="E24" i="3"/>
  <c r="B24" i="3"/>
  <c r="K21" i="5"/>
  <c r="L23" i="2"/>
  <c r="H24" i="3"/>
  <c r="E23" i="2"/>
  <c r="N14" i="5"/>
  <c r="Q22" i="3" l="1"/>
  <c r="N18" i="5"/>
  <c r="N19" i="5" s="1"/>
  <c r="H19" i="5"/>
  <c r="B19" i="5"/>
  <c r="K19" i="5"/>
  <c r="E22" i="3"/>
  <c r="N22" i="3"/>
  <c r="K22" i="3"/>
  <c r="L21" i="2"/>
  <c r="O20" i="2"/>
  <c r="O21" i="2" s="1"/>
  <c r="E21" i="2"/>
  <c r="B21" i="2"/>
  <c r="N36" i="1" l="1"/>
  <c r="N34" i="1"/>
  <c r="N31" i="1"/>
  <c r="N30" i="1"/>
</calcChain>
</file>

<file path=xl/sharedStrings.xml><?xml version="1.0" encoding="utf-8"?>
<sst xmlns="http://schemas.openxmlformats.org/spreadsheetml/2006/main" count="456" uniqueCount="150">
  <si>
    <t>H0:mu=3</t>
  </si>
  <si>
    <t>H1:mu&lt;&gt;3</t>
  </si>
  <si>
    <t>H1:mu&gt;3</t>
  </si>
  <si>
    <t>H1:mu&lt;3</t>
  </si>
  <si>
    <t>Two Tailed Test</t>
  </si>
  <si>
    <t>Right Tailed Test</t>
  </si>
  <si>
    <t>Left Tailed Test</t>
  </si>
  <si>
    <t>Assume H0 is true</t>
  </si>
  <si>
    <t>We try rejecting H0 in favor of given corresponding H1</t>
  </si>
  <si>
    <t>If you are not able to reject H0.</t>
  </si>
  <si>
    <t>You say that data has not enough evidence in favor of H1</t>
  </si>
  <si>
    <t>Critical Values for N(0,1)</t>
  </si>
  <si>
    <t>alpha=</t>
  </si>
  <si>
    <t>TTT</t>
  </si>
  <si>
    <t>lower</t>
  </si>
  <si>
    <t>norm.inv(alpha/2,0,1)</t>
  </si>
  <si>
    <t>or</t>
  </si>
  <si>
    <t>norm.s.inv(alpha/2)</t>
  </si>
  <si>
    <t>upper</t>
  </si>
  <si>
    <t>norm.inv(1-alpha/2,0,1)</t>
  </si>
  <si>
    <t>norm.s.inv(1-alpha/2)</t>
  </si>
  <si>
    <t>LTT</t>
  </si>
  <si>
    <t>norm.inv(alpha,0,1)</t>
  </si>
  <si>
    <t>norm.s.inv(alpha)</t>
  </si>
  <si>
    <t>RTT</t>
  </si>
  <si>
    <t>norm.inv(1-alpha,0,1)</t>
  </si>
  <si>
    <t>norm.s.inv(1-alpha)</t>
  </si>
  <si>
    <t>Determine the type of Test (TT, RT, LT)</t>
  </si>
  <si>
    <t>State H0 and H1 according to Test Type</t>
  </si>
  <si>
    <t>Compute the value of test statistic Zc</t>
  </si>
  <si>
    <t>Compare computed value of Zc with critical value</t>
  </si>
  <si>
    <t>Make the decision accordingly.</t>
  </si>
  <si>
    <t>Critical Value is based on alpha which is Significance level
 (or error percentage)</t>
  </si>
  <si>
    <t>Obtain critical value for fixed α and according to H1 (RT, LT, TT Test)</t>
  </si>
  <si>
    <t>We Reject H0, if</t>
  </si>
  <si>
    <t>Thumb rules of deciding H1</t>
  </si>
  <si>
    <t>Always have '=' in H0</t>
  </si>
  <si>
    <t>Never have '=' in H1</t>
  </si>
  <si>
    <t>the perception goes in H1</t>
  </si>
  <si>
    <t>whatever is suggested by the sample, take that in H1</t>
  </si>
  <si>
    <r>
      <rPr>
        <b/>
        <sz val="11"/>
        <color theme="1"/>
        <rFont val="Calibri"/>
        <family val="2"/>
        <scheme val="minor"/>
      </rPr>
      <t>Critical Value</t>
    </r>
    <r>
      <rPr>
        <sz val="11"/>
        <color theme="1"/>
        <rFont val="Calibri"/>
        <family val="2"/>
        <scheme val="minor"/>
      </rPr>
      <t xml:space="preserve"> divides Probabiltiy region into 2 parts.
 Acceptance and Rejection Regions</t>
    </r>
  </si>
  <si>
    <t>Deciding alpha</t>
  </si>
  <si>
    <t>1%, 5%, 10% are commonly used values</t>
  </si>
  <si>
    <t>5% is the most commonly taken value</t>
  </si>
  <si>
    <t>The objective is to reject H0</t>
  </si>
  <si>
    <t>If H0 is not rejected at some alpha level, we should try bigger alpha</t>
  </si>
  <si>
    <t>IF H0 is rejected at some alpha, it would be rejected at every higher alpha</t>
  </si>
  <si>
    <t>If H0 is accepted at some alpha, it would be accepted at every smaller alpha</t>
  </si>
  <si>
    <t>Whatever you want to prove goes  in H1</t>
  </si>
  <si>
    <t>In absence of any such perception,
 take help of the sample</t>
  </si>
  <si>
    <t>H0:mu= 74914</t>
  </si>
  <si>
    <t>H1:mu&lt;&gt;74914</t>
  </si>
  <si>
    <t>H1:mu&gt;74914</t>
  </si>
  <si>
    <t>H1:mu&lt;74914</t>
  </si>
  <si>
    <t>x_bar=</t>
  </si>
  <si>
    <t>mu&lt;&gt;74914</t>
  </si>
  <si>
    <t>mu&gt;74914</t>
  </si>
  <si>
    <t>mu&lt;74914</t>
  </si>
  <si>
    <t>Eg.</t>
  </si>
  <si>
    <t>We take right tail test as the sample suggests greater value</t>
  </si>
  <si>
    <t>Practically 1%&lt;=alpha&lt;=10%  (outside this range, not considered prctically))</t>
  </si>
  <si>
    <t>|Zc| &gt; zα/2 (for two tailed test)</t>
  </si>
  <si>
    <t>Zc &gt; zα  (for right tailed test)</t>
  </si>
  <si>
    <t>Zc &lt; -zα (for left tailed test)</t>
  </si>
  <si>
    <t>Useful Critical Values Z_alpha of N(0,1)</t>
  </si>
  <si>
    <t>Write H0 and H1</t>
  </si>
  <si>
    <t>Compute test statistic Zc</t>
  </si>
  <si>
    <t>Ex: if p-value=0.089</t>
  </si>
  <si>
    <t>Reject H0</t>
  </si>
  <si>
    <t>if p-value=0.15</t>
  </si>
  <si>
    <t>alpha=0.10</t>
  </si>
  <si>
    <t>Can not reject H0</t>
  </si>
  <si>
    <t>n=</t>
  </si>
  <si>
    <t>sigma=</t>
  </si>
  <si>
    <t>n&gt;30</t>
  </si>
  <si>
    <t>Crit Val=</t>
  </si>
  <si>
    <t>Decision:</t>
  </si>
  <si>
    <t>H0:mu=</t>
  </si>
  <si>
    <t>H1:mu&gt;</t>
  </si>
  <si>
    <t>|Zc| &gt; zα/2 (TT)</t>
  </si>
  <si>
    <t>Zc &gt; zα  (RT)</t>
  </si>
  <si>
    <t>Zc &lt; -zα (LT)</t>
  </si>
  <si>
    <t>Critical Value Steps:</t>
  </si>
  <si>
    <t>Compare p-value with alpha and make decision</t>
  </si>
  <si>
    <t>Template : Critical Value Approach</t>
  </si>
  <si>
    <t>p-value approach Steps (More Popular and Convenient)</t>
  </si>
  <si>
    <t>Reject H0  if p-value &lt;= alpha</t>
  </si>
  <si>
    <t>p Value</t>
  </si>
  <si>
    <t>Template : p Value Approach</t>
  </si>
  <si>
    <t>Formula C.V</t>
  </si>
  <si>
    <t>p &lt;= alpha (TT)</t>
  </si>
  <si>
    <t>p &lt;= alpha (LT)</t>
  </si>
  <si>
    <t>p &lt;= alpha (RT)</t>
  </si>
  <si>
    <t>Formula p val</t>
  </si>
  <si>
    <t>Zc =</t>
  </si>
  <si>
    <t>p-value=</t>
  </si>
  <si>
    <t>1-norm.s.dist(Zc,1)</t>
  </si>
  <si>
    <t>(RTT)</t>
  </si>
  <si>
    <t>norm.s.dist(Zc,1)</t>
  </si>
  <si>
    <t>(LTT)</t>
  </si>
  <si>
    <t>(TTT)</t>
  </si>
  <si>
    <t>1 - norm.s.dist(Zc, 1)</t>
  </si>
  <si>
    <t>norm.s.dist(Zc, 1)</t>
  </si>
  <si>
    <t>2*(1 - norm.s.dist(abs(Zc, 1))</t>
  </si>
  <si>
    <t>Compute p-value* (instead of Critical value)</t>
  </si>
  <si>
    <t>sigma known and</t>
  </si>
  <si>
    <t>Zc Formula</t>
  </si>
  <si>
    <t>n &lt; 30</t>
  </si>
  <si>
    <t>sigma unknown and</t>
  </si>
  <si>
    <t>Critical Values using t distribution</t>
  </si>
  <si>
    <t>p-values using t distribution</t>
  </si>
  <si>
    <t>t.inv(1-alpha,n-1)</t>
  </si>
  <si>
    <t>1-t.dist(Tc,n-1,1)</t>
  </si>
  <si>
    <t>t.inv(alpha,n-1)</t>
  </si>
  <si>
    <t>t.dist(Tc,n-1,1)</t>
  </si>
  <si>
    <t>2*(1-t.dist(abs(Tc),n-1,1))</t>
  </si>
  <si>
    <t>t.inv(alpha/2,n-1)</t>
  </si>
  <si>
    <t>t.inv(1-alpha/2,n-1)</t>
  </si>
  <si>
    <t>t.inv(alpha/2, n-1)</t>
  </si>
  <si>
    <t>t.inv(1-alpha/2, n-1)</t>
  </si>
  <si>
    <t>t.inv(1-alpha,  n-1)</t>
  </si>
  <si>
    <t>t.inv(alpha, n-1)</t>
  </si>
  <si>
    <t>2*(1- t.dist(abs(Tc), n-1, 1))</t>
  </si>
  <si>
    <t>t.dist(Tc, n-1, 1)</t>
  </si>
  <si>
    <t>1 - t.dist(Tc, n-1, 1)</t>
  </si>
  <si>
    <t>s1=</t>
  </si>
  <si>
    <t>Tc =</t>
  </si>
  <si>
    <t>|Tc| &gt; zα/2 (TT)</t>
  </si>
  <si>
    <t>Tc &gt; zα  (RT)</t>
  </si>
  <si>
    <t>Tc &lt; -zα (LT)</t>
  </si>
  <si>
    <t>Tc Formula</t>
  </si>
  <si>
    <t>H0:pi=</t>
  </si>
  <si>
    <t>H1:pi&gt;</t>
  </si>
  <si>
    <t>p =</t>
  </si>
  <si>
    <t>pi=</t>
  </si>
  <si>
    <t>Critical Value using N(0,1)</t>
  </si>
  <si>
    <t>p-value using N(0,1)</t>
  </si>
  <si>
    <t>pnorm</t>
  </si>
  <si>
    <t>2*(1-norm.s.dist(abs(Zc),1))</t>
  </si>
  <si>
    <t>(in place of norm.s.inv, use qnorm in R)</t>
  </si>
  <si>
    <t>(in place of norm.s.dist, use pnorm in R)</t>
  </si>
  <si>
    <t>in R, do not use ,1</t>
  </si>
  <si>
    <t>in R, use qt</t>
  </si>
  <si>
    <t>in R use pt</t>
  </si>
  <si>
    <t>Critical Values using Normal distribution N(0,1)</t>
  </si>
  <si>
    <t>p-values using Normal distribution N(0, 1)</t>
  </si>
  <si>
    <t>One Sample</t>
  </si>
  <si>
    <t>or n𝝅 ≥ 5 as well as n(1-𝝅) ≥ 5</t>
  </si>
  <si>
    <t>Then, Zc ~ N(0,1)</t>
  </si>
  <si>
    <t>Two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</si>
</sst>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/>
    <xf numFmtId="0" fontId="2" fillId="4" borderId="0" xfId="0" applyFont="1" applyFill="1"/>
    <xf numFmtId="0" fontId="0" fillId="4" borderId="0" xfId="0" applyFill="1"/>
    <xf numFmtId="0" fontId="0" fillId="7" borderId="1" xfId="0" applyFill="1" applyBorder="1"/>
    <xf numFmtId="2" fontId="0" fillId="7" borderId="1" xfId="0" applyNumberFormat="1" applyFill="1" applyBorder="1"/>
    <xf numFmtId="0" fontId="0" fillId="9" borderId="0" xfId="0" applyFill="1"/>
    <xf numFmtId="0" fontId="2" fillId="9" borderId="0" xfId="0" applyFont="1" applyFill="1"/>
    <xf numFmtId="0" fontId="4" fillId="8" borderId="0" xfId="0" applyFont="1" applyFill="1"/>
    <xf numFmtId="0" fontId="0" fillId="3" borderId="0" xfId="0" applyFill="1"/>
    <xf numFmtId="0" fontId="0" fillId="3" borderId="0" xfId="0" applyFill="1" applyAlignment="1"/>
    <xf numFmtId="164" fontId="0" fillId="3" borderId="0" xfId="0" applyNumberFormat="1" applyFill="1"/>
    <xf numFmtId="9" fontId="0" fillId="10" borderId="0" xfId="1" applyFont="1" applyFill="1"/>
    <xf numFmtId="0" fontId="0" fillId="0" borderId="0" xfId="0" applyFill="1"/>
    <xf numFmtId="0" fontId="0" fillId="0" borderId="0" xfId="0" applyFill="1" applyAlignment="1"/>
    <xf numFmtId="0" fontId="2" fillId="3" borderId="0" xfId="0" applyFont="1" applyFill="1"/>
    <xf numFmtId="0" fontId="2" fillId="3" borderId="0" xfId="0" applyFont="1" applyFill="1" applyAlignment="1"/>
    <xf numFmtId="0" fontId="0" fillId="9" borderId="0" xfId="0" applyFill="1" applyAlignment="1"/>
    <xf numFmtId="0" fontId="0" fillId="0" borderId="0" xfId="0" applyFill="1"/>
    <xf numFmtId="0" fontId="2" fillId="0" borderId="0" xfId="0" applyFont="1" applyAlignment="1">
      <alignment horizontal="left"/>
    </xf>
    <xf numFmtId="0" fontId="2" fillId="3" borderId="0" xfId="0" applyFont="1" applyFill="1"/>
    <xf numFmtId="0" fontId="0" fillId="3" borderId="0" xfId="0" applyFill="1"/>
    <xf numFmtId="9" fontId="0" fillId="0" borderId="0" xfId="1" applyFont="1" applyFill="1"/>
    <xf numFmtId="164" fontId="0" fillId="0" borderId="0" xfId="0" applyNumberFormat="1" applyFill="1"/>
    <xf numFmtId="0" fontId="4" fillId="0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/>
    <xf numFmtId="0" fontId="2" fillId="5" borderId="0" xfId="0" applyFont="1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2" fillId="3" borderId="0" xfId="0" applyFont="1" applyFill="1"/>
    <xf numFmtId="0" fontId="0" fillId="3" borderId="0" xfId="0" applyFill="1" applyAlignment="1">
      <alignment horizontal="left" wrapText="1"/>
    </xf>
    <xf numFmtId="0" fontId="2" fillId="4" borderId="0" xfId="0" applyFont="1" applyFill="1"/>
    <xf numFmtId="0" fontId="0" fillId="3" borderId="0" xfId="0" applyFill="1" applyAlignment="1">
      <alignment wrapText="1"/>
    </xf>
    <xf numFmtId="0" fontId="2" fillId="9" borderId="0" xfId="0" applyFont="1" applyFill="1"/>
    <xf numFmtId="0" fontId="0" fillId="9" borderId="0" xfId="0" applyFill="1"/>
    <xf numFmtId="0" fontId="0" fillId="9" borderId="0" xfId="0" applyFont="1" applyFill="1"/>
    <xf numFmtId="0" fontId="0" fillId="8" borderId="0" xfId="0" applyFill="1"/>
    <xf numFmtId="0" fontId="2" fillId="11" borderId="0" xfId="0" applyFont="1" applyFill="1"/>
    <xf numFmtId="0" fontId="0" fillId="0" borderId="0" xfId="0" applyFill="1"/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</xdr:colOff>
      <xdr:row>1</xdr:row>
      <xdr:rowOff>11907</xdr:rowOff>
    </xdr:from>
    <xdr:to>
      <xdr:col>12</xdr:col>
      <xdr:colOff>428625</xdr:colOff>
      <xdr:row>7</xdr:row>
      <xdr:rowOff>31651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A150B2-9889-492F-A0AB-C69DB6D2F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0156" y="202407"/>
          <a:ext cx="4381500" cy="11627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10583</xdr:colOff>
      <xdr:row>0</xdr:row>
      <xdr:rowOff>0</xdr:rowOff>
    </xdr:from>
    <xdr:to>
      <xdr:col>7</xdr:col>
      <xdr:colOff>481541</xdr:colOff>
      <xdr:row>3</xdr:row>
      <xdr:rowOff>28575</xdr:rowOff>
    </xdr:to>
    <xdr:pic>
      <xdr:nvPicPr>
        <xdr:cNvPr id="2" name="Picture 1" descr="Test Statistic 4">
          <a:extLst>
            <a:ext uri="{FF2B5EF4-FFF2-40B4-BE49-F238E27FC236}">
              <a16:creationId xmlns:a16="http://schemas.microsoft.com/office/drawing/2014/main" id="{2ACF841C-6C2D-4862-A7AE-7B2EAD79C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0"/>
          <a:ext cx="169862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72804</xdr:rowOff>
    </xdr:from>
    <xdr:to>
      <xdr:col>8</xdr:col>
      <xdr:colOff>266700</xdr:colOff>
      <xdr:row>18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D25104-FBF6-4FAF-AC77-AC2FC39C1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3882804"/>
          <a:ext cx="4924425" cy="3318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257174</xdr:colOff>
      <xdr:row>1</xdr:row>
      <xdr:rowOff>85724</xdr:rowOff>
    </xdr:from>
    <xdr:to>
      <xdr:col>17</xdr:col>
      <xdr:colOff>285750</xdr:colOff>
      <xdr:row>18</xdr:row>
      <xdr:rowOff>184143</xdr:rowOff>
    </xdr:to>
    <xdr:pic>
      <xdr:nvPicPr>
        <xdr:cNvPr id="3" name="Picture 2" descr="Testing Strategy 2">
          <a:extLst>
            <a:ext uri="{FF2B5EF4-FFF2-40B4-BE49-F238E27FC236}">
              <a16:creationId xmlns:a16="http://schemas.microsoft.com/office/drawing/2014/main" id="{A786805D-78D0-4029-B8F0-63DD7060F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4" y="276224"/>
          <a:ext cx="4905376" cy="3336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561975</xdr:colOff>
      <xdr:row>32</xdr:row>
      <xdr:rowOff>142875</xdr:rowOff>
    </xdr:to>
    <xdr:pic>
      <xdr:nvPicPr>
        <xdr:cNvPr id="4" name="Picture 3" descr="Test Summary2">
          <a:extLst>
            <a:ext uri="{FF2B5EF4-FFF2-40B4-BE49-F238E27FC236}">
              <a16:creationId xmlns:a16="http://schemas.microsoft.com/office/drawing/2014/main" id="{5B268D16-4323-41A2-9216-344F1674E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20000"/>
          <a:ext cx="4219575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FDC4-6273-4F42-8E52-714C2E15F8E3}">
  <dimension ref="A1:P43"/>
  <sheetViews>
    <sheetView topLeftCell="A19" zoomScale="80" zoomScaleNormal="80" workbookViewId="0">
      <selection activeCell="I38" sqref="I38"/>
    </sheetView>
  </sheetViews>
  <sheetFormatPr defaultRowHeight="15" x14ac:dyDescent="0.25"/>
  <cols>
    <col min="1" max="1" width="9.140625" customWidth="1"/>
    <col min="2" max="2" width="13.140625" customWidth="1"/>
    <col min="3" max="3" width="12.42578125" customWidth="1"/>
    <col min="6" max="6" width="17.7109375" customWidth="1"/>
    <col min="8" max="8" width="5.7109375" customWidth="1"/>
    <col min="10" max="10" width="22.42578125" bestFit="1" customWidth="1"/>
    <col min="11" max="11" width="7.42578125" customWidth="1"/>
    <col min="12" max="12" width="20.5703125" bestFit="1" customWidth="1"/>
    <col min="13" max="13" width="7.42578125" customWidth="1"/>
    <col min="15" max="15" width="12.42578125" customWidth="1"/>
    <col min="16" max="16" width="46.85546875" customWidth="1"/>
  </cols>
  <sheetData>
    <row r="1" spans="1:16" x14ac:dyDescent="0.25">
      <c r="A1" s="1" t="s">
        <v>0</v>
      </c>
      <c r="C1" s="1" t="s">
        <v>0</v>
      </c>
      <c r="E1" s="1" t="s">
        <v>0</v>
      </c>
      <c r="I1" s="2" t="s">
        <v>64</v>
      </c>
    </row>
    <row r="2" spans="1:16" x14ac:dyDescent="0.25">
      <c r="A2" s="1" t="s">
        <v>1</v>
      </c>
      <c r="C2" s="1" t="s">
        <v>2</v>
      </c>
      <c r="E2" s="1" t="s">
        <v>3</v>
      </c>
    </row>
    <row r="4" spans="1:16" x14ac:dyDescent="0.25">
      <c r="A4" s="2" t="s">
        <v>4</v>
      </c>
      <c r="B4" s="2"/>
      <c r="C4" s="2" t="s">
        <v>5</v>
      </c>
      <c r="D4" s="2"/>
      <c r="E4" s="2" t="s">
        <v>6</v>
      </c>
      <c r="F4" s="2"/>
    </row>
    <row r="6" spans="1:16" x14ac:dyDescent="0.25">
      <c r="A6" s="1" t="s">
        <v>7</v>
      </c>
      <c r="B6" s="1"/>
      <c r="C6" s="1"/>
      <c r="D6" s="1"/>
      <c r="E6" s="1"/>
      <c r="F6" s="1"/>
    </row>
    <row r="7" spans="1:16" x14ac:dyDescent="0.25">
      <c r="A7" s="1" t="s">
        <v>8</v>
      </c>
      <c r="B7" s="1"/>
      <c r="C7" s="1"/>
      <c r="D7" s="1"/>
      <c r="E7" s="1"/>
      <c r="F7" s="1"/>
    </row>
    <row r="8" spans="1:16" x14ac:dyDescent="0.25">
      <c r="A8" s="29"/>
      <c r="B8" s="29"/>
      <c r="C8" s="29"/>
      <c r="D8" s="29"/>
      <c r="E8" s="29"/>
      <c r="F8" s="29"/>
    </row>
    <row r="9" spans="1:16" x14ac:dyDescent="0.25">
      <c r="A9" s="29" t="s">
        <v>9</v>
      </c>
      <c r="B9" s="29"/>
      <c r="C9" s="29"/>
      <c r="D9" s="29"/>
      <c r="E9" s="29"/>
      <c r="F9" s="29"/>
    </row>
    <row r="10" spans="1:16" x14ac:dyDescent="0.25">
      <c r="A10" s="29" t="s">
        <v>10</v>
      </c>
      <c r="B10" s="29"/>
      <c r="C10" s="29"/>
      <c r="D10" s="29"/>
      <c r="E10" s="29"/>
      <c r="F10" s="29"/>
      <c r="I10" s="34" t="s">
        <v>35</v>
      </c>
      <c r="J10" s="34"/>
      <c r="K10" s="34"/>
      <c r="M10" s="4" t="s">
        <v>41</v>
      </c>
      <c r="N10" s="5"/>
      <c r="O10" s="5"/>
      <c r="P10" s="5"/>
    </row>
    <row r="11" spans="1:16" x14ac:dyDescent="0.25">
      <c r="A11" s="29"/>
      <c r="B11" s="29"/>
      <c r="C11" s="29"/>
      <c r="D11" s="29"/>
      <c r="E11" s="29"/>
      <c r="F11" s="29"/>
      <c r="I11" s="31" t="s">
        <v>36</v>
      </c>
      <c r="J11" s="31"/>
      <c r="K11" s="31"/>
      <c r="M11" s="33" t="s">
        <v>60</v>
      </c>
      <c r="N11" s="33"/>
      <c r="O11" s="33"/>
      <c r="P11" s="33"/>
    </row>
    <row r="12" spans="1:16" ht="36" customHeight="1" x14ac:dyDescent="0.25">
      <c r="A12" s="27" t="s">
        <v>40</v>
      </c>
      <c r="B12" s="28"/>
      <c r="C12" s="28"/>
      <c r="D12" s="28"/>
      <c r="E12" s="28"/>
      <c r="F12" s="28"/>
      <c r="I12" s="31" t="s">
        <v>37</v>
      </c>
      <c r="J12" s="31"/>
      <c r="K12" s="31"/>
      <c r="M12" s="33" t="s">
        <v>42</v>
      </c>
      <c r="N12" s="33"/>
      <c r="O12" s="33"/>
      <c r="P12" s="33"/>
    </row>
    <row r="13" spans="1:16" ht="30.75" customHeight="1" x14ac:dyDescent="0.25">
      <c r="A13" s="27" t="s">
        <v>32</v>
      </c>
      <c r="B13" s="28"/>
      <c r="C13" s="28"/>
      <c r="D13" s="28"/>
      <c r="E13" s="28"/>
      <c r="F13" s="28"/>
      <c r="I13" s="31"/>
      <c r="J13" s="31"/>
      <c r="K13" s="31"/>
      <c r="M13" s="33" t="s">
        <v>43</v>
      </c>
      <c r="N13" s="33"/>
      <c r="O13" s="33"/>
      <c r="P13" s="33"/>
    </row>
    <row r="14" spans="1:16" x14ac:dyDescent="0.25">
      <c r="A14" s="29"/>
      <c r="B14" s="29"/>
      <c r="C14" s="29"/>
      <c r="D14" s="29"/>
      <c r="E14" s="29"/>
      <c r="F14" s="29"/>
      <c r="I14" s="31" t="s">
        <v>38</v>
      </c>
      <c r="J14" s="31"/>
      <c r="K14" s="31"/>
      <c r="M14" s="33"/>
      <c r="N14" s="33"/>
      <c r="O14" s="33"/>
      <c r="P14" s="33"/>
    </row>
    <row r="15" spans="1:16" ht="15" customHeight="1" x14ac:dyDescent="0.25">
      <c r="A15" s="30" t="s">
        <v>82</v>
      </c>
      <c r="B15" s="30"/>
      <c r="C15" s="30"/>
      <c r="D15" s="30"/>
      <c r="E15" s="30"/>
      <c r="F15" s="30"/>
      <c r="I15" s="35" t="s">
        <v>48</v>
      </c>
      <c r="J15" s="35"/>
      <c r="K15" s="35"/>
      <c r="M15" s="36" t="s">
        <v>44</v>
      </c>
      <c r="N15" s="36"/>
      <c r="O15" s="36"/>
      <c r="P15" s="36"/>
    </row>
    <row r="16" spans="1:16" x14ac:dyDescent="0.25">
      <c r="A16" s="32" t="s">
        <v>27</v>
      </c>
      <c r="B16" s="32"/>
      <c r="C16" s="32"/>
      <c r="D16" s="32"/>
      <c r="E16" s="32"/>
      <c r="F16" s="32"/>
      <c r="I16" s="31"/>
      <c r="J16" s="31"/>
      <c r="K16" s="31"/>
      <c r="M16" s="33" t="s">
        <v>45</v>
      </c>
      <c r="N16" s="33"/>
      <c r="O16" s="33"/>
      <c r="P16" s="33"/>
    </row>
    <row r="17" spans="1:16" ht="27" customHeight="1" x14ac:dyDescent="0.25">
      <c r="A17" s="32" t="s">
        <v>28</v>
      </c>
      <c r="B17" s="32"/>
      <c r="C17" s="32"/>
      <c r="D17" s="32"/>
      <c r="E17" s="32"/>
      <c r="F17" s="32"/>
      <c r="I17" s="37" t="s">
        <v>49</v>
      </c>
      <c r="J17" s="37"/>
      <c r="K17" s="37"/>
      <c r="M17" s="33" t="s">
        <v>46</v>
      </c>
      <c r="N17" s="33"/>
      <c r="O17" s="33"/>
      <c r="P17" s="33"/>
    </row>
    <row r="18" spans="1:16" ht="28.5" customHeight="1" x14ac:dyDescent="0.25">
      <c r="A18" s="32" t="s">
        <v>29</v>
      </c>
      <c r="B18" s="32"/>
      <c r="C18" s="32"/>
      <c r="D18" s="32"/>
      <c r="E18" s="32"/>
      <c r="F18" s="32"/>
      <c r="I18" s="37" t="s">
        <v>39</v>
      </c>
      <c r="J18" s="37"/>
      <c r="K18" s="37"/>
      <c r="M18" s="33" t="s">
        <v>47</v>
      </c>
      <c r="N18" s="33"/>
      <c r="O18" s="33"/>
      <c r="P18" s="33"/>
    </row>
    <row r="19" spans="1:16" x14ac:dyDescent="0.25">
      <c r="A19" s="32" t="s">
        <v>33</v>
      </c>
      <c r="B19" s="32"/>
      <c r="C19" s="32"/>
      <c r="D19" s="32"/>
      <c r="E19" s="32"/>
      <c r="F19" s="32"/>
      <c r="I19" s="29"/>
      <c r="J19" s="29"/>
      <c r="K19" s="29"/>
    </row>
    <row r="20" spans="1:16" x14ac:dyDescent="0.25">
      <c r="A20" s="32" t="s">
        <v>30</v>
      </c>
      <c r="B20" s="32"/>
      <c r="C20" s="32"/>
      <c r="D20" s="32"/>
      <c r="E20" s="32"/>
      <c r="F20" s="32"/>
      <c r="I20" s="2" t="s">
        <v>58</v>
      </c>
    </row>
    <row r="21" spans="1:16" x14ac:dyDescent="0.25">
      <c r="A21" s="32" t="s">
        <v>31</v>
      </c>
      <c r="B21" s="32"/>
      <c r="C21" s="32"/>
      <c r="D21" s="32"/>
      <c r="E21" s="32"/>
      <c r="F21" s="32"/>
      <c r="I21" t="s">
        <v>50</v>
      </c>
      <c r="L21" s="1" t="s">
        <v>50</v>
      </c>
      <c r="M21" s="1"/>
      <c r="O21" t="s">
        <v>50</v>
      </c>
    </row>
    <row r="22" spans="1:16" x14ac:dyDescent="0.25">
      <c r="A22" s="32"/>
      <c r="B22" s="32"/>
      <c r="C22" s="32"/>
      <c r="D22" s="32"/>
      <c r="E22" s="32"/>
      <c r="F22" s="32"/>
      <c r="I22" t="s">
        <v>51</v>
      </c>
      <c r="L22" s="1" t="s">
        <v>52</v>
      </c>
      <c r="M22" s="1"/>
      <c r="O22" t="s">
        <v>53</v>
      </c>
    </row>
    <row r="23" spans="1:16" x14ac:dyDescent="0.25">
      <c r="A23" s="32" t="s">
        <v>34</v>
      </c>
      <c r="B23" s="32"/>
      <c r="C23" s="32"/>
      <c r="D23" s="32"/>
      <c r="E23" s="32"/>
      <c r="F23" s="32"/>
    </row>
    <row r="24" spans="1:16" x14ac:dyDescent="0.25">
      <c r="A24" s="32" t="s">
        <v>61</v>
      </c>
      <c r="B24" s="32"/>
      <c r="C24" s="32"/>
      <c r="D24" s="32"/>
      <c r="E24" s="32"/>
      <c r="F24" s="32"/>
      <c r="I24" s="1" t="s">
        <v>54</v>
      </c>
      <c r="J24" s="1">
        <v>78695</v>
      </c>
      <c r="K24">
        <v>1</v>
      </c>
      <c r="L24" t="s">
        <v>55</v>
      </c>
    </row>
    <row r="25" spans="1:16" ht="20.25" customHeight="1" x14ac:dyDescent="0.25">
      <c r="A25" s="32" t="s">
        <v>62</v>
      </c>
      <c r="B25" s="32"/>
      <c r="C25" s="32"/>
      <c r="D25" s="32"/>
      <c r="E25" s="32"/>
      <c r="F25" s="32"/>
      <c r="K25" s="1">
        <v>2</v>
      </c>
      <c r="L25" s="1" t="s">
        <v>56</v>
      </c>
      <c r="N25" t="s">
        <v>59</v>
      </c>
    </row>
    <row r="26" spans="1:16" x14ac:dyDescent="0.25">
      <c r="A26" s="32" t="s">
        <v>63</v>
      </c>
      <c r="B26" s="32"/>
      <c r="C26" s="32"/>
      <c r="D26" s="32"/>
      <c r="E26" s="32"/>
      <c r="F26" s="32"/>
      <c r="K26">
        <v>3</v>
      </c>
      <c r="L26" t="s">
        <v>57</v>
      </c>
    </row>
    <row r="27" spans="1:16" ht="18" customHeight="1" x14ac:dyDescent="0.25"/>
    <row r="28" spans="1:16" ht="20.25" customHeight="1" x14ac:dyDescent="0.25">
      <c r="A28" s="38" t="s">
        <v>85</v>
      </c>
      <c r="B28" s="38"/>
      <c r="C28" s="38"/>
      <c r="D28" s="38"/>
      <c r="E28" s="38"/>
      <c r="F28" s="38"/>
      <c r="H28" s="6" t="s">
        <v>11</v>
      </c>
      <c r="I28" s="6"/>
      <c r="J28" s="6"/>
      <c r="K28" s="6"/>
      <c r="L28" s="6"/>
      <c r="M28" s="6" t="s">
        <v>12</v>
      </c>
      <c r="N28" s="6">
        <v>0.05</v>
      </c>
    </row>
    <row r="29" spans="1:16" ht="20.25" customHeight="1" x14ac:dyDescent="0.25">
      <c r="A29" s="40" t="s">
        <v>27</v>
      </c>
      <c r="B29" s="40"/>
      <c r="C29" s="40"/>
      <c r="D29" s="40"/>
      <c r="E29" s="40"/>
      <c r="F29" s="40"/>
      <c r="H29" s="6"/>
      <c r="I29" s="6"/>
      <c r="J29" s="6"/>
      <c r="K29" s="6"/>
      <c r="L29" s="6"/>
      <c r="M29" s="6"/>
      <c r="N29" s="6"/>
    </row>
    <row r="30" spans="1:16" ht="20.25" customHeight="1" x14ac:dyDescent="0.25">
      <c r="A30" s="40"/>
      <c r="B30" s="40"/>
      <c r="C30" s="40"/>
      <c r="D30" s="40"/>
      <c r="E30" s="40"/>
      <c r="F30" s="40"/>
      <c r="H30" s="6" t="s">
        <v>13</v>
      </c>
      <c r="I30" s="6" t="s">
        <v>14</v>
      </c>
      <c r="J30" s="6" t="s">
        <v>15</v>
      </c>
      <c r="K30" s="6" t="s">
        <v>16</v>
      </c>
      <c r="L30" s="6" t="s">
        <v>17</v>
      </c>
      <c r="M30" s="6"/>
      <c r="N30" s="7">
        <f>_xlfn.NORM.S.INV(N28/2)</f>
        <v>-1.9599639845400538</v>
      </c>
    </row>
    <row r="31" spans="1:16" x14ac:dyDescent="0.25">
      <c r="A31" s="39" t="s">
        <v>65</v>
      </c>
      <c r="B31" s="39"/>
      <c r="C31" s="39"/>
      <c r="D31" s="39"/>
      <c r="E31" s="39"/>
      <c r="F31" s="39"/>
      <c r="H31" s="6"/>
      <c r="I31" s="6" t="s">
        <v>18</v>
      </c>
      <c r="J31" s="6" t="s">
        <v>19</v>
      </c>
      <c r="K31" s="6" t="s">
        <v>16</v>
      </c>
      <c r="L31" s="6" t="s">
        <v>20</v>
      </c>
      <c r="M31" s="6"/>
      <c r="N31" s="7">
        <f>_xlfn.NORM.S.INV(1-N28/2)</f>
        <v>1.9599639845400536</v>
      </c>
    </row>
    <row r="32" spans="1:16" x14ac:dyDescent="0.25">
      <c r="A32" s="39" t="s">
        <v>66</v>
      </c>
      <c r="B32" s="39"/>
      <c r="C32" s="39"/>
      <c r="D32" s="39"/>
      <c r="E32" s="39"/>
      <c r="F32" s="39"/>
      <c r="H32" s="6"/>
      <c r="I32" s="6"/>
      <c r="J32" s="6"/>
      <c r="K32" s="6"/>
      <c r="L32" s="6"/>
      <c r="M32" s="6"/>
      <c r="N32" s="7"/>
    </row>
    <row r="33" spans="1:14" x14ac:dyDescent="0.25">
      <c r="A33" s="39" t="s">
        <v>104</v>
      </c>
      <c r="B33" s="39"/>
      <c r="C33" s="39"/>
      <c r="D33" s="39"/>
      <c r="E33" s="39"/>
      <c r="F33" s="39"/>
      <c r="H33" s="6"/>
      <c r="I33" s="6"/>
      <c r="J33" s="6"/>
      <c r="K33" s="6"/>
      <c r="L33" s="6"/>
      <c r="M33" s="6"/>
      <c r="N33" s="7"/>
    </row>
    <row r="34" spans="1:14" x14ac:dyDescent="0.25">
      <c r="A34" s="39" t="s">
        <v>83</v>
      </c>
      <c r="B34" s="39"/>
      <c r="C34" s="39"/>
      <c r="D34" s="39"/>
      <c r="E34" s="39"/>
      <c r="F34" s="39"/>
      <c r="H34" s="6" t="s">
        <v>21</v>
      </c>
      <c r="I34" s="6"/>
      <c r="J34" s="6" t="s">
        <v>22</v>
      </c>
      <c r="K34" s="6" t="s">
        <v>16</v>
      </c>
      <c r="L34" s="6" t="s">
        <v>23</v>
      </c>
      <c r="M34" s="6"/>
      <c r="N34" s="7">
        <f>_xlfn.NORM.S.INV(N28)</f>
        <v>-1.6448536269514726</v>
      </c>
    </row>
    <row r="35" spans="1:14" x14ac:dyDescent="0.25">
      <c r="A35" s="8"/>
      <c r="B35" s="8"/>
      <c r="C35" s="8"/>
      <c r="D35" s="8"/>
      <c r="E35" s="8"/>
      <c r="F35" s="8"/>
      <c r="H35" s="6"/>
      <c r="I35" s="6"/>
      <c r="J35" s="6"/>
      <c r="K35" s="6"/>
      <c r="L35" s="6"/>
      <c r="M35" s="6"/>
      <c r="N35" s="7"/>
    </row>
    <row r="36" spans="1:14" x14ac:dyDescent="0.25">
      <c r="A36" s="38" t="s">
        <v>86</v>
      </c>
      <c r="B36" s="38"/>
      <c r="C36" s="38"/>
      <c r="D36" s="38"/>
      <c r="E36" s="38"/>
      <c r="F36" s="8"/>
      <c r="G36" s="15"/>
      <c r="H36" s="6" t="s">
        <v>24</v>
      </c>
      <c r="I36" s="6"/>
      <c r="J36" s="6" t="s">
        <v>25</v>
      </c>
      <c r="K36" s="6" t="s">
        <v>16</v>
      </c>
      <c r="L36" s="6" t="s">
        <v>26</v>
      </c>
      <c r="M36" s="6"/>
      <c r="N36" s="7">
        <f>_xlfn.NORM.S.INV(1-N28)</f>
        <v>1.6448536269514715</v>
      </c>
    </row>
    <row r="37" spans="1:14" x14ac:dyDescent="0.25">
      <c r="A37" s="39" t="s">
        <v>67</v>
      </c>
      <c r="B37" s="39"/>
      <c r="C37" s="39"/>
      <c r="D37" s="39" t="s">
        <v>70</v>
      </c>
      <c r="E37" s="39"/>
      <c r="F37" s="19" t="s">
        <v>68</v>
      </c>
      <c r="G37" s="16"/>
    </row>
    <row r="38" spans="1:14" x14ac:dyDescent="0.25">
      <c r="A38" s="39" t="s">
        <v>69</v>
      </c>
      <c r="B38" s="39"/>
      <c r="C38" s="39"/>
      <c r="D38" s="39" t="s">
        <v>70</v>
      </c>
      <c r="E38" s="39"/>
      <c r="F38" s="19" t="s">
        <v>71</v>
      </c>
      <c r="G38" s="16"/>
    </row>
    <row r="39" spans="1:14" x14ac:dyDescent="0.25">
      <c r="A39" s="39"/>
      <c r="B39" s="39"/>
      <c r="C39" s="39"/>
      <c r="D39" s="39"/>
      <c r="E39" s="39"/>
      <c r="F39" s="8"/>
      <c r="G39" s="15"/>
    </row>
    <row r="40" spans="1:14" x14ac:dyDescent="0.25">
      <c r="A40" s="9" t="s">
        <v>95</v>
      </c>
      <c r="B40" s="8"/>
      <c r="C40" s="8"/>
      <c r="D40" s="8"/>
      <c r="E40" s="8"/>
      <c r="F40" s="8"/>
      <c r="G40" s="15"/>
    </row>
    <row r="41" spans="1:14" x14ac:dyDescent="0.25">
      <c r="A41" s="39" t="s">
        <v>101</v>
      </c>
      <c r="B41" s="39"/>
      <c r="C41" s="39"/>
      <c r="D41" s="8" t="s">
        <v>97</v>
      </c>
      <c r="E41" s="19"/>
      <c r="F41" s="8"/>
      <c r="J41" s="3"/>
    </row>
    <row r="42" spans="1:14" x14ac:dyDescent="0.25">
      <c r="A42" s="39" t="s">
        <v>102</v>
      </c>
      <c r="B42" s="39"/>
      <c r="C42" s="39"/>
      <c r="D42" s="8" t="s">
        <v>99</v>
      </c>
      <c r="E42" s="19"/>
      <c r="F42" s="8"/>
    </row>
    <row r="43" spans="1:14" x14ac:dyDescent="0.25">
      <c r="A43" s="39" t="s">
        <v>103</v>
      </c>
      <c r="B43" s="39"/>
      <c r="C43" s="39"/>
      <c r="D43" s="8" t="s">
        <v>100</v>
      </c>
      <c r="E43" s="19"/>
      <c r="F43" s="8"/>
    </row>
  </sheetData>
  <mergeCells count="55">
    <mergeCell ref="A43:C43"/>
    <mergeCell ref="A39:C39"/>
    <mergeCell ref="D36:E36"/>
    <mergeCell ref="D37:E37"/>
    <mergeCell ref="D38:E38"/>
    <mergeCell ref="D39:E39"/>
    <mergeCell ref="A41:C41"/>
    <mergeCell ref="A42:C42"/>
    <mergeCell ref="A26:F26"/>
    <mergeCell ref="A36:C36"/>
    <mergeCell ref="A37:C37"/>
    <mergeCell ref="A38:C38"/>
    <mergeCell ref="A28:F28"/>
    <mergeCell ref="A29:F29"/>
    <mergeCell ref="A30:F30"/>
    <mergeCell ref="A31:F31"/>
    <mergeCell ref="A32:F32"/>
    <mergeCell ref="A33:F33"/>
    <mergeCell ref="A34:F34"/>
    <mergeCell ref="M16:P16"/>
    <mergeCell ref="M17:P17"/>
    <mergeCell ref="M18:P18"/>
    <mergeCell ref="I10:K10"/>
    <mergeCell ref="I11:K11"/>
    <mergeCell ref="I12:K12"/>
    <mergeCell ref="M12:P12"/>
    <mergeCell ref="M13:P13"/>
    <mergeCell ref="I13:K13"/>
    <mergeCell ref="I14:K14"/>
    <mergeCell ref="I15:K15"/>
    <mergeCell ref="M11:P11"/>
    <mergeCell ref="M14:P14"/>
    <mergeCell ref="M15:P15"/>
    <mergeCell ref="I17:K17"/>
    <mergeCell ref="I18:K18"/>
    <mergeCell ref="I19:K19"/>
    <mergeCell ref="A22:F22"/>
    <mergeCell ref="A25:F25"/>
    <mergeCell ref="A8:F8"/>
    <mergeCell ref="A11:F11"/>
    <mergeCell ref="A23:F23"/>
    <mergeCell ref="A24:F24"/>
    <mergeCell ref="A16:F16"/>
    <mergeCell ref="A17:F17"/>
    <mergeCell ref="A18:F18"/>
    <mergeCell ref="A19:F19"/>
    <mergeCell ref="A20:F20"/>
    <mergeCell ref="A21:F21"/>
    <mergeCell ref="A9:F9"/>
    <mergeCell ref="A10:F10"/>
    <mergeCell ref="A12:F12"/>
    <mergeCell ref="A13:F13"/>
    <mergeCell ref="A14:F14"/>
    <mergeCell ref="A15:F15"/>
    <mergeCell ref="I16:K16"/>
  </mergeCells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72B3-F262-4432-B437-A993A60A8948}">
  <dimension ref="A1:R53"/>
  <sheetViews>
    <sheetView tabSelected="1" topLeftCell="A30" zoomScale="90" zoomScaleNormal="90" workbookViewId="0">
      <selection activeCell="C45" sqref="C45"/>
    </sheetView>
  </sheetViews>
  <sheetFormatPr defaultRowHeight="15" x14ac:dyDescent="0.25"/>
  <cols>
    <col min="1" max="1" width="12.42578125" customWidth="1"/>
    <col min="2" max="2" width="9.5703125" bestFit="1" customWidth="1"/>
    <col min="3" max="3" width="11.42578125" customWidth="1"/>
    <col min="4" max="4" width="11.85546875" customWidth="1"/>
    <col min="8" max="8" width="18.28515625" customWidth="1"/>
    <col min="9" max="9" width="14.85546875" customWidth="1"/>
    <col min="10" max="10" width="19.5703125" style="3" customWidth="1"/>
    <col min="11" max="11" width="15.140625" customWidth="1"/>
    <col min="14" max="14" width="10.5703125" customWidth="1"/>
    <col min="18" max="18" width="18.5703125" customWidth="1"/>
  </cols>
  <sheetData>
    <row r="1" spans="1:18" x14ac:dyDescent="0.25">
      <c r="A1" s="41" t="s">
        <v>105</v>
      </c>
      <c r="B1" s="41"/>
      <c r="C1" s="41" t="s">
        <v>74</v>
      </c>
      <c r="D1" s="41"/>
      <c r="G1" s="2"/>
      <c r="H1" s="2"/>
    </row>
    <row r="2" spans="1:18" x14ac:dyDescent="0.25">
      <c r="G2" s="2"/>
      <c r="H2" s="2"/>
    </row>
    <row r="3" spans="1:18" x14ac:dyDescent="0.25">
      <c r="A3" s="2" t="s">
        <v>144</v>
      </c>
      <c r="B3" s="2"/>
      <c r="C3" s="2"/>
      <c r="K3" s="21" t="s">
        <v>145</v>
      </c>
      <c r="L3" s="21"/>
      <c r="M3" s="21"/>
      <c r="N3" s="21"/>
    </row>
    <row r="4" spans="1:18" x14ac:dyDescent="0.25">
      <c r="A4" t="s">
        <v>24</v>
      </c>
      <c r="B4" s="29" t="s">
        <v>26</v>
      </c>
      <c r="C4" s="29"/>
      <c r="K4" t="s">
        <v>24</v>
      </c>
      <c r="L4" s="43" t="s">
        <v>101</v>
      </c>
      <c r="M4" s="43"/>
      <c r="N4" s="43"/>
      <c r="R4" s="15"/>
    </row>
    <row r="5" spans="1:18" x14ac:dyDescent="0.25">
      <c r="A5" t="s">
        <v>21</v>
      </c>
      <c r="B5" s="29" t="s">
        <v>23</v>
      </c>
      <c r="C5" s="29"/>
      <c r="K5" t="s">
        <v>21</v>
      </c>
      <c r="L5" s="43" t="s">
        <v>102</v>
      </c>
      <c r="M5" s="43"/>
      <c r="N5" s="43"/>
      <c r="R5" s="15"/>
    </row>
    <row r="6" spans="1:18" x14ac:dyDescent="0.25">
      <c r="A6" t="s">
        <v>13</v>
      </c>
      <c r="B6" s="29" t="s">
        <v>17</v>
      </c>
      <c r="C6" s="29"/>
      <c r="K6" t="s">
        <v>13</v>
      </c>
      <c r="L6" s="43" t="s">
        <v>103</v>
      </c>
      <c r="M6" s="43"/>
      <c r="N6" s="43"/>
      <c r="R6" s="15"/>
    </row>
    <row r="7" spans="1:18" x14ac:dyDescent="0.25">
      <c r="B7" s="29" t="s">
        <v>20</v>
      </c>
      <c r="C7" s="29"/>
    </row>
    <row r="9" spans="1:18" x14ac:dyDescent="0.25">
      <c r="A9" s="42" t="s">
        <v>84</v>
      </c>
      <c r="B9" s="42"/>
      <c r="C9" s="42"/>
      <c r="D9" s="42"/>
      <c r="E9" s="42"/>
      <c r="K9" s="42" t="s">
        <v>88</v>
      </c>
      <c r="L9" s="42"/>
      <c r="M9" s="42"/>
      <c r="N9" s="42"/>
      <c r="O9" s="42"/>
    </row>
    <row r="10" spans="1:18" x14ac:dyDescent="0.25">
      <c r="A10" s="11" t="s">
        <v>77</v>
      </c>
      <c r="B10" s="1"/>
      <c r="C10" s="11"/>
      <c r="D10" s="11"/>
      <c r="E10" s="11"/>
      <c r="F10" s="11"/>
      <c r="G10" s="11"/>
      <c r="H10" s="11"/>
      <c r="K10" s="11" t="s">
        <v>77</v>
      </c>
      <c r="L10" s="1"/>
      <c r="M10" s="11"/>
      <c r="N10" s="11"/>
      <c r="O10" s="11"/>
      <c r="P10" s="11"/>
      <c r="Q10" s="11"/>
      <c r="R10" s="11"/>
    </row>
    <row r="11" spans="1:18" x14ac:dyDescent="0.25">
      <c r="A11" s="11" t="s">
        <v>78</v>
      </c>
      <c r="B11" s="1"/>
      <c r="C11" s="11"/>
      <c r="D11" s="11"/>
      <c r="E11" s="11"/>
      <c r="F11" s="11"/>
      <c r="G11" s="11"/>
      <c r="H11" s="11"/>
      <c r="K11" s="11" t="s">
        <v>78</v>
      </c>
      <c r="L11" s="1"/>
      <c r="M11" s="11"/>
      <c r="N11" s="11"/>
      <c r="O11" s="11"/>
      <c r="P11" s="11"/>
      <c r="Q11" s="11"/>
      <c r="R11" s="11"/>
    </row>
    <row r="12" spans="1:18" x14ac:dyDescent="0.25">
      <c r="A12" s="11" t="s">
        <v>72</v>
      </c>
      <c r="B12" s="1"/>
      <c r="C12" s="11"/>
      <c r="D12" s="11"/>
      <c r="E12" s="11"/>
      <c r="F12" s="11"/>
      <c r="G12" s="11"/>
      <c r="H12" s="11"/>
      <c r="K12" s="11" t="s">
        <v>72</v>
      </c>
      <c r="L12" s="1"/>
      <c r="M12" s="11"/>
      <c r="N12" s="11"/>
      <c r="O12" s="11"/>
      <c r="P12" s="11"/>
      <c r="Q12" s="11"/>
      <c r="R12" s="11"/>
    </row>
    <row r="13" spans="1:18" x14ac:dyDescent="0.25">
      <c r="A13" s="11" t="s">
        <v>73</v>
      </c>
      <c r="B13" s="1"/>
      <c r="C13" s="11"/>
      <c r="D13" s="11"/>
      <c r="E13" s="11"/>
      <c r="F13" s="11"/>
      <c r="G13" s="11"/>
      <c r="H13" s="11"/>
      <c r="K13" s="11" t="s">
        <v>73</v>
      </c>
      <c r="L13" s="1"/>
      <c r="M13" s="11"/>
      <c r="N13" s="11"/>
      <c r="O13" s="11"/>
      <c r="P13" s="11"/>
      <c r="Q13" s="11"/>
      <c r="R13" s="11"/>
    </row>
    <row r="14" spans="1:18" x14ac:dyDescent="0.25">
      <c r="A14" s="11" t="s">
        <v>54</v>
      </c>
      <c r="B14" s="1"/>
      <c r="C14" s="11"/>
      <c r="D14" s="11"/>
      <c r="E14" s="11"/>
      <c r="F14" s="11"/>
      <c r="G14" s="11"/>
      <c r="H14" s="11"/>
      <c r="K14" s="11" t="s">
        <v>54</v>
      </c>
      <c r="L14" s="1"/>
      <c r="M14" s="11"/>
      <c r="N14" s="11"/>
      <c r="O14" s="11"/>
      <c r="P14" s="11"/>
      <c r="Q14" s="11"/>
      <c r="R14" s="11"/>
    </row>
    <row r="15" spans="1:18" x14ac:dyDescent="0.25">
      <c r="A15" s="11"/>
      <c r="B15" s="11"/>
      <c r="C15" s="11"/>
      <c r="D15" s="11"/>
      <c r="E15" s="11"/>
      <c r="F15" s="11"/>
      <c r="G15" s="11"/>
      <c r="H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A16" s="11" t="s">
        <v>94</v>
      </c>
      <c r="B16" s="11" t="e">
        <f>(B14-B10)/(B13/SQRT(B12))</f>
        <v>#DIV/0!</v>
      </c>
      <c r="C16" s="11"/>
      <c r="D16" s="17" t="s">
        <v>106</v>
      </c>
      <c r="E16" s="11" t="str">
        <f ca="1">_xlfn.FORMULATEXT(B16)</f>
        <v>=(B14-B10)/(B13/SQRT(B12))</v>
      </c>
      <c r="F16" s="11"/>
      <c r="G16" s="11"/>
      <c r="H16" s="11"/>
      <c r="I16" s="15"/>
      <c r="J16" s="20"/>
      <c r="K16" s="11" t="s">
        <v>94</v>
      </c>
      <c r="L16" s="11" t="e">
        <f>(L14-L10)/(L13/SQRT(L12))</f>
        <v>#DIV/0!</v>
      </c>
      <c r="M16" s="11"/>
      <c r="N16" s="17" t="s">
        <v>106</v>
      </c>
      <c r="O16" s="11" t="str">
        <f ca="1">_xlfn.FORMULATEXT(L16)</f>
        <v>=(L14-L10)/(L13/SQRT(L12))</v>
      </c>
      <c r="P16" s="11"/>
      <c r="Q16" s="11"/>
      <c r="R16" s="11"/>
    </row>
    <row r="17" spans="1:18" x14ac:dyDescent="0.25">
      <c r="A17" s="11"/>
      <c r="B17" s="11"/>
      <c r="C17" s="11"/>
      <c r="D17" s="11"/>
      <c r="E17" s="12"/>
      <c r="F17" s="12"/>
      <c r="G17" s="12"/>
      <c r="H17" s="12"/>
      <c r="I17" s="16"/>
      <c r="J17" s="16"/>
      <c r="K17" s="11"/>
      <c r="L17" s="11"/>
      <c r="M17" s="11"/>
      <c r="N17" s="11"/>
      <c r="O17" s="12"/>
      <c r="P17" s="12"/>
      <c r="Q17" s="12"/>
      <c r="R17" s="12"/>
    </row>
    <row r="18" spans="1:18" x14ac:dyDescent="0.25">
      <c r="A18" s="17" t="s">
        <v>79</v>
      </c>
      <c r="B18" s="17"/>
      <c r="C18" s="11"/>
      <c r="D18" s="18" t="s">
        <v>80</v>
      </c>
      <c r="E18" s="18"/>
      <c r="F18" s="12"/>
      <c r="G18" s="18" t="s">
        <v>81</v>
      </c>
      <c r="H18" s="12"/>
      <c r="I18" s="16"/>
      <c r="J18" s="16"/>
      <c r="K18" s="17" t="s">
        <v>90</v>
      </c>
      <c r="L18" s="17"/>
      <c r="M18" s="11"/>
      <c r="N18" s="17" t="s">
        <v>92</v>
      </c>
      <c r="O18" s="18"/>
      <c r="P18" s="12"/>
      <c r="Q18" s="17" t="s">
        <v>91</v>
      </c>
      <c r="R18" s="12"/>
    </row>
    <row r="19" spans="1:18" x14ac:dyDescent="0.25">
      <c r="A19" s="11" t="s">
        <v>12</v>
      </c>
      <c r="B19" s="14">
        <v>0.05</v>
      </c>
      <c r="C19" s="11"/>
      <c r="D19" s="11" t="s">
        <v>12</v>
      </c>
      <c r="E19" s="14">
        <v>0.05</v>
      </c>
      <c r="F19" s="11"/>
      <c r="G19" s="11" t="s">
        <v>12</v>
      </c>
      <c r="H19" s="14">
        <v>0.05</v>
      </c>
      <c r="K19" s="11" t="s">
        <v>12</v>
      </c>
      <c r="L19" s="14">
        <v>0.05</v>
      </c>
      <c r="M19" s="11"/>
      <c r="N19" s="11" t="s">
        <v>12</v>
      </c>
      <c r="O19" s="14">
        <v>0.05</v>
      </c>
      <c r="P19" s="11"/>
      <c r="Q19" s="11" t="s">
        <v>12</v>
      </c>
      <c r="R19" s="14">
        <v>0.05</v>
      </c>
    </row>
    <row r="20" spans="1:18" x14ac:dyDescent="0.25">
      <c r="A20" s="17" t="s">
        <v>75</v>
      </c>
      <c r="B20" s="13">
        <f>_xlfn.NORM.S.INV(1-B19/2)</f>
        <v>1.9599639845400536</v>
      </c>
      <c r="C20" s="11"/>
      <c r="D20" s="17" t="s">
        <v>75</v>
      </c>
      <c r="E20" s="13">
        <f>_xlfn.NORM.S.INV(1-E19)</f>
        <v>1.6448536269514715</v>
      </c>
      <c r="F20" s="11"/>
      <c r="G20" s="17" t="s">
        <v>75</v>
      </c>
      <c r="H20" s="13">
        <f>_xlfn.NORM.S.INV(H19)</f>
        <v>-1.6448536269514726</v>
      </c>
      <c r="K20" s="17" t="s">
        <v>87</v>
      </c>
      <c r="L20" s="13" t="e">
        <f>2*(1 - _xlfn.NORM.S.DIST(ABS(L16), 1) )</f>
        <v>#DIV/0!</v>
      </c>
      <c r="M20" s="11"/>
      <c r="N20" s="17" t="s">
        <v>87</v>
      </c>
      <c r="O20" s="13" t="e">
        <f>1-_xlfn.NORM.S.DIST(L16,1)</f>
        <v>#DIV/0!</v>
      </c>
      <c r="P20" s="11"/>
      <c r="Q20" s="17" t="s">
        <v>87</v>
      </c>
      <c r="R20" s="13" t="e">
        <f>_xlfn.NORM.S.DIST(L16,1)</f>
        <v>#DIV/0!</v>
      </c>
    </row>
    <row r="21" spans="1:18" x14ac:dyDescent="0.25">
      <c r="A21" s="11" t="s">
        <v>76</v>
      </c>
      <c r="B21" s="10" t="e">
        <f>IF(B16&gt;B20,"Reject H0","Accept H0")</f>
        <v>#DIV/0!</v>
      </c>
      <c r="C21" s="11"/>
      <c r="D21" s="11" t="s">
        <v>76</v>
      </c>
      <c r="E21" s="10" t="e">
        <f>IF(B16&gt;E20,"Reject H0","Accept H0")</f>
        <v>#DIV/0!</v>
      </c>
      <c r="F21" s="11"/>
      <c r="G21" s="11" t="s">
        <v>76</v>
      </c>
      <c r="H21" s="10" t="e">
        <f>IF(B16 &lt; H20,"Reject H0","Accept H0")</f>
        <v>#DIV/0!</v>
      </c>
      <c r="K21" s="11" t="s">
        <v>76</v>
      </c>
      <c r="L21" s="10" t="e">
        <f>IF(L20&lt;=L19,"Reject H0","Accept H0")</f>
        <v>#DIV/0!</v>
      </c>
      <c r="M21" s="11"/>
      <c r="N21" s="11" t="s">
        <v>76</v>
      </c>
      <c r="O21" s="10" t="e">
        <f>IF(O20&lt;=O19,"Reject H0","Accept H0")</f>
        <v>#DIV/0!</v>
      </c>
      <c r="P21" s="11"/>
      <c r="Q21" s="11" t="s">
        <v>76</v>
      </c>
      <c r="R21" s="10" t="e">
        <f>IF(R20&lt;=R19,"Reject H0","Accept H0")</f>
        <v>#DIV/0!</v>
      </c>
    </row>
    <row r="22" spans="1:18" x14ac:dyDescent="0.25">
      <c r="A22" s="11"/>
      <c r="B22" s="11"/>
      <c r="C22" s="11"/>
      <c r="D22" s="11"/>
      <c r="E22" s="11"/>
      <c r="F22" s="11"/>
      <c r="G22" s="11"/>
      <c r="H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A23" s="17" t="s">
        <v>89</v>
      </c>
      <c r="B23" s="11" t="str">
        <f ca="1">_xlfn.FORMULATEXT(B20)</f>
        <v>=NORM.S.INV(1-B19/2)</v>
      </c>
      <c r="C23" s="11"/>
      <c r="D23" s="11"/>
      <c r="E23" s="11" t="str">
        <f ca="1">_xlfn.FORMULATEXT(E20)</f>
        <v>=NORM.S.INV(1-E19)</v>
      </c>
      <c r="F23" s="11"/>
      <c r="G23" s="11"/>
      <c r="H23" s="11" t="str">
        <f ca="1">_xlfn.FORMULATEXT(H20)</f>
        <v>=NORM.S.INV(H19)</v>
      </c>
      <c r="J23" s="20"/>
      <c r="K23" s="17" t="s">
        <v>93</v>
      </c>
      <c r="L23" s="11" t="str">
        <f ca="1">_xlfn.FORMULATEXT(L20)</f>
        <v>=2*(1 - NORM.S.DIST(ABS(L16), 1) )</v>
      </c>
      <c r="M23" s="11"/>
      <c r="N23" s="11"/>
      <c r="O23" s="11" t="str">
        <f ca="1">_xlfn.FORMULATEXT(O20)</f>
        <v>=1-NORM.S.DIST(L16,1)</v>
      </c>
      <c r="P23" s="11"/>
      <c r="Q23" s="11"/>
      <c r="R23" s="11" t="str">
        <f ca="1">_xlfn.FORMULATEXT(R20)</f>
        <v>=NORM.S.DIST(L16,1)</v>
      </c>
    </row>
    <row r="24" spans="1:18" x14ac:dyDescent="0.25">
      <c r="J24" s="20"/>
    </row>
    <row r="25" spans="1:18" x14ac:dyDescent="0.25">
      <c r="B25" s="11" t="s">
        <v>77</v>
      </c>
      <c r="C25" s="1">
        <v>70</v>
      </c>
      <c r="D25" s="11"/>
      <c r="E25" s="11"/>
      <c r="F25" s="11"/>
      <c r="G25" s="11"/>
      <c r="H25" s="11"/>
      <c r="I25" s="11"/>
      <c r="J25" s="20"/>
      <c r="K25" s="11" t="s">
        <v>77</v>
      </c>
      <c r="L25" s="1">
        <v>29</v>
      </c>
      <c r="M25" s="11"/>
      <c r="N25" s="11"/>
      <c r="O25" s="11"/>
      <c r="P25" s="11"/>
      <c r="Q25" s="11"/>
      <c r="R25" s="11"/>
    </row>
    <row r="26" spans="1:18" x14ac:dyDescent="0.25">
      <c r="B26" s="11" t="s">
        <v>78</v>
      </c>
      <c r="C26" s="1">
        <v>70</v>
      </c>
      <c r="D26" s="11"/>
      <c r="E26" s="11"/>
      <c r="F26" s="11"/>
      <c r="G26" s="11"/>
      <c r="H26" s="11"/>
      <c r="I26" s="11"/>
      <c r="J26" s="20"/>
      <c r="K26" s="11" t="s">
        <v>78</v>
      </c>
      <c r="L26" s="1">
        <v>29</v>
      </c>
      <c r="M26" s="11"/>
      <c r="N26" s="11"/>
      <c r="O26" s="11"/>
      <c r="P26" s="11"/>
      <c r="Q26" s="11"/>
      <c r="R26" s="11"/>
    </row>
    <row r="27" spans="1:18" x14ac:dyDescent="0.25">
      <c r="B27" s="11" t="s">
        <v>72</v>
      </c>
      <c r="C27" s="1">
        <v>35</v>
      </c>
      <c r="D27" s="11"/>
      <c r="E27" s="11"/>
      <c r="F27" s="11"/>
      <c r="G27" s="11"/>
      <c r="H27" s="11"/>
      <c r="I27" s="11"/>
      <c r="J27" s="20"/>
      <c r="K27" s="11" t="s">
        <v>72</v>
      </c>
      <c r="L27" s="1">
        <v>15</v>
      </c>
      <c r="M27" s="11"/>
      <c r="N27" s="11"/>
      <c r="O27" s="11"/>
      <c r="P27" s="11"/>
      <c r="Q27" s="11"/>
      <c r="R27" s="11"/>
    </row>
    <row r="28" spans="1:18" x14ac:dyDescent="0.25">
      <c r="B28" s="11" t="s">
        <v>73</v>
      </c>
      <c r="C28" s="1">
        <v>17.32</v>
      </c>
      <c r="D28" s="11"/>
      <c r="E28" s="11"/>
      <c r="F28" s="11"/>
      <c r="G28" s="11"/>
      <c r="H28" s="11"/>
      <c r="I28" s="11"/>
      <c r="J28" s="20"/>
      <c r="K28" s="11" t="s">
        <v>73</v>
      </c>
      <c r="L28" s="1">
        <v>6.2</v>
      </c>
      <c r="M28" s="11"/>
      <c r="N28" s="11"/>
      <c r="O28" s="11"/>
      <c r="P28" s="11"/>
      <c r="Q28" s="11"/>
      <c r="R28" s="11"/>
    </row>
    <row r="29" spans="1:18" x14ac:dyDescent="0.25">
      <c r="B29" s="11" t="s">
        <v>54</v>
      </c>
      <c r="C29" s="1">
        <v>72.430000000000007</v>
      </c>
      <c r="D29" s="11"/>
      <c r="E29" s="11"/>
      <c r="F29" s="11"/>
      <c r="G29" s="11"/>
      <c r="H29" s="11"/>
      <c r="I29" s="11"/>
      <c r="J29" s="20"/>
      <c r="K29" s="11" t="s">
        <v>54</v>
      </c>
      <c r="L29" s="1">
        <v>26</v>
      </c>
      <c r="M29" s="11"/>
      <c r="N29" s="11"/>
      <c r="O29" s="11"/>
      <c r="P29" s="11"/>
      <c r="Q29" s="11"/>
      <c r="R29" s="11"/>
    </row>
    <row r="30" spans="1:18" x14ac:dyDescent="0.25">
      <c r="B30" s="11"/>
      <c r="C30" s="11"/>
      <c r="D30" s="11"/>
      <c r="E30" s="11"/>
      <c r="F30" s="11"/>
      <c r="G30" s="11"/>
      <c r="H30" s="11"/>
      <c r="I30" s="11"/>
      <c r="J30" s="20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B31" s="11" t="s">
        <v>94</v>
      </c>
      <c r="C31" s="11">
        <f>(C29-C25)/(C28/SQRT(C27))</f>
        <v>0.83002735986905929</v>
      </c>
      <c r="D31" s="11"/>
      <c r="E31" s="17" t="s">
        <v>106</v>
      </c>
      <c r="F31" s="11" t="str">
        <f ca="1">_xlfn.FORMULATEXT(C31)</f>
        <v>=(C29-C25)/(C28/SQRT(C27))</v>
      </c>
      <c r="G31" s="11"/>
      <c r="H31" s="11"/>
      <c r="I31" s="11"/>
      <c r="J31" s="20"/>
      <c r="K31" s="11" t="s">
        <v>94</v>
      </c>
      <c r="L31" s="11">
        <f>(L29-L25)/(L28/SQRT(L27))</f>
        <v>-1.8740241997777822</v>
      </c>
      <c r="M31" s="11"/>
      <c r="N31" s="17" t="s">
        <v>106</v>
      </c>
      <c r="O31" s="11" t="str">
        <f ca="1">_xlfn.FORMULATEXT(L31)</f>
        <v>=(L29-L25)/(L28/SQRT(L27))</v>
      </c>
      <c r="P31" s="11"/>
      <c r="Q31" s="11"/>
      <c r="R31" s="11"/>
    </row>
    <row r="32" spans="1:18" x14ac:dyDescent="0.25">
      <c r="B32" s="11"/>
      <c r="C32" s="11"/>
      <c r="D32" s="11"/>
      <c r="E32" s="11"/>
      <c r="F32" s="12"/>
      <c r="G32" s="12"/>
      <c r="H32" s="12"/>
      <c r="I32" s="12"/>
      <c r="J32" s="16"/>
      <c r="K32" s="11"/>
      <c r="L32" s="11"/>
      <c r="M32" s="11"/>
      <c r="N32" s="11"/>
      <c r="O32" s="12"/>
      <c r="P32" s="12"/>
      <c r="Q32" s="12"/>
      <c r="R32" s="12"/>
    </row>
    <row r="33" spans="2:18" x14ac:dyDescent="0.25">
      <c r="B33" s="17" t="s">
        <v>90</v>
      </c>
      <c r="C33" s="17"/>
      <c r="D33" s="11"/>
      <c r="E33" s="17" t="s">
        <v>92</v>
      </c>
      <c r="F33" s="18"/>
      <c r="G33" s="12"/>
      <c r="H33" s="17" t="s">
        <v>91</v>
      </c>
      <c r="I33" s="12"/>
      <c r="J33" s="16"/>
      <c r="K33" s="17" t="s">
        <v>90</v>
      </c>
      <c r="L33" s="17"/>
      <c r="M33" s="11"/>
      <c r="N33" s="17" t="s">
        <v>92</v>
      </c>
      <c r="O33" s="18"/>
      <c r="P33" s="12"/>
      <c r="Q33" s="17" t="s">
        <v>91</v>
      </c>
      <c r="R33" s="12"/>
    </row>
    <row r="34" spans="2:18" x14ac:dyDescent="0.25">
      <c r="B34" s="11" t="s">
        <v>12</v>
      </c>
      <c r="C34" s="14">
        <v>0.05</v>
      </c>
      <c r="D34" s="11"/>
      <c r="E34" s="11" t="s">
        <v>12</v>
      </c>
      <c r="F34" s="14">
        <v>0.05</v>
      </c>
      <c r="G34" s="11"/>
      <c r="H34" s="11" t="s">
        <v>12</v>
      </c>
      <c r="I34" s="14">
        <v>0.05</v>
      </c>
      <c r="J34" s="24"/>
      <c r="K34" s="11" t="s">
        <v>12</v>
      </c>
      <c r="L34" s="14">
        <v>0.05</v>
      </c>
      <c r="M34" s="11"/>
      <c r="N34" s="11" t="s">
        <v>12</v>
      </c>
      <c r="O34" s="14">
        <v>0.05</v>
      </c>
      <c r="P34" s="11"/>
      <c r="Q34" s="11" t="s">
        <v>12</v>
      </c>
      <c r="R34" s="14">
        <v>0.05</v>
      </c>
    </row>
    <row r="35" spans="2:18" x14ac:dyDescent="0.25">
      <c r="B35" s="17" t="s">
        <v>87</v>
      </c>
      <c r="C35" s="13">
        <f>2*(1 - _xlfn.NORM.S.DIST(ABS(C31), 1) )</f>
        <v>0.40652331486375193</v>
      </c>
      <c r="D35" s="11"/>
      <c r="E35" s="17" t="s">
        <v>87</v>
      </c>
      <c r="F35" s="13">
        <f>1-_xlfn.NORM.S.DIST(C31,1)</f>
        <v>0.20326165743187596</v>
      </c>
      <c r="G35" s="11"/>
      <c r="H35" s="17" t="s">
        <v>87</v>
      </c>
      <c r="I35" s="13">
        <f>_xlfn.NORM.S.DIST(C31,1)</f>
        <v>0.79673834256812404</v>
      </c>
      <c r="J35" s="25"/>
      <c r="K35" s="17" t="s">
        <v>87</v>
      </c>
      <c r="L35" s="13">
        <f>2*(1 - _xlfn.NORM.S.DIST(ABS(L31), 1) )</f>
        <v>6.0927089718096461E-2</v>
      </c>
      <c r="M35" s="11"/>
      <c r="N35" s="17" t="s">
        <v>87</v>
      </c>
      <c r="O35" s="13">
        <f>1-_xlfn.NORM.S.DIST(L31,1)</f>
        <v>0.96953645514095177</v>
      </c>
      <c r="P35" s="11"/>
      <c r="Q35" s="17" t="s">
        <v>87</v>
      </c>
      <c r="R35" s="13">
        <f>_xlfn.NORM.S.DIST(L31,1)</f>
        <v>3.0463544859048192E-2</v>
      </c>
    </row>
    <row r="36" spans="2:18" x14ac:dyDescent="0.25">
      <c r="B36" s="11" t="s">
        <v>76</v>
      </c>
      <c r="C36" s="10" t="str">
        <f>IF(C35&lt;=C34,"Reject H0","Accept H0")</f>
        <v>Accept H0</v>
      </c>
      <c r="D36" s="11"/>
      <c r="E36" s="11" t="s">
        <v>76</v>
      </c>
      <c r="F36" s="10" t="str">
        <f>IF(F35&lt;=F34,"Reject H0","Accept H0")</f>
        <v>Accept H0</v>
      </c>
      <c r="G36" s="11"/>
      <c r="H36" s="11" t="s">
        <v>76</v>
      </c>
      <c r="I36" s="10" t="str">
        <f>IF(I35&lt;=I34,"Reject H0","Accept H0")</f>
        <v>Accept H0</v>
      </c>
      <c r="J36" s="26"/>
      <c r="K36" s="11" t="s">
        <v>76</v>
      </c>
      <c r="L36" s="10" t="str">
        <f>IF(L35&lt;=L34,"Reject H0","Accept H0")</f>
        <v>Accept H0</v>
      </c>
      <c r="M36" s="11"/>
      <c r="N36" s="11" t="s">
        <v>76</v>
      </c>
      <c r="O36" s="10" t="str">
        <f>IF(O35&lt;=O34,"Reject H0","Accept H0")</f>
        <v>Accept H0</v>
      </c>
      <c r="P36" s="11"/>
      <c r="Q36" s="11" t="s">
        <v>76</v>
      </c>
      <c r="R36" s="10" t="str">
        <f>IF(R35&lt;=R34,"Reject H0","Accept H0")</f>
        <v>Reject H0</v>
      </c>
    </row>
    <row r="37" spans="2:18" x14ac:dyDescent="0.25">
      <c r="B37" s="11"/>
      <c r="C37" s="11"/>
      <c r="D37" s="11"/>
      <c r="E37" s="11"/>
      <c r="F37" s="11"/>
      <c r="G37" s="11"/>
      <c r="H37" s="11"/>
      <c r="I37" s="11"/>
      <c r="J37" s="20"/>
      <c r="K37" s="11"/>
      <c r="L37" s="11"/>
      <c r="M37" s="11"/>
      <c r="N37" s="11"/>
      <c r="O37" s="11"/>
      <c r="P37" s="11"/>
      <c r="Q37" s="11"/>
      <c r="R37" s="11"/>
    </row>
    <row r="38" spans="2:18" x14ac:dyDescent="0.25">
      <c r="B38" s="17" t="s">
        <v>93</v>
      </c>
      <c r="C38" s="11" t="str">
        <f ca="1">_xlfn.FORMULATEXT(C35)</f>
        <v>=2*(1 - NORM.S.DIST(ABS(C31), 1) )</v>
      </c>
      <c r="D38" s="11"/>
      <c r="E38" s="11"/>
      <c r="F38" s="11" t="str">
        <f ca="1">_xlfn.FORMULATEXT(F35)</f>
        <v>=1-NORM.S.DIST(C31,1)</v>
      </c>
      <c r="G38" s="11"/>
      <c r="H38" s="11"/>
      <c r="I38" s="11" t="str">
        <f ca="1">_xlfn.FORMULATEXT(I35)</f>
        <v>=NORM.S.DIST(C31,1)</v>
      </c>
      <c r="J38" s="20"/>
      <c r="K38" s="17" t="s">
        <v>93</v>
      </c>
      <c r="L38" s="11" t="str">
        <f ca="1">_xlfn.FORMULATEXT(L35)</f>
        <v>=2*(1 - NORM.S.DIST(ABS(L31), 1) )</v>
      </c>
      <c r="M38" s="11"/>
      <c r="N38" s="11"/>
      <c r="O38" s="11" t="str">
        <f ca="1">_xlfn.FORMULATEXT(O35)</f>
        <v>=1-NORM.S.DIST(L31,1)</v>
      </c>
      <c r="P38" s="11"/>
      <c r="Q38" s="11"/>
      <c r="R38" s="11" t="str">
        <f ca="1">_xlfn.FORMULATEXT(R35)</f>
        <v>=NORM.S.DIST(L31,1)</v>
      </c>
    </row>
    <row r="39" spans="2:18" x14ac:dyDescent="0.25">
      <c r="J39" s="20"/>
    </row>
    <row r="40" spans="2:18" x14ac:dyDescent="0.25">
      <c r="B40" s="11" t="s">
        <v>77</v>
      </c>
      <c r="C40" s="1">
        <v>60</v>
      </c>
      <c r="D40" s="11"/>
      <c r="E40" s="11"/>
      <c r="F40" s="11"/>
      <c r="G40" s="11"/>
      <c r="H40" s="11"/>
      <c r="I40" s="11"/>
      <c r="J40" s="20"/>
      <c r="K40" s="11" t="s">
        <v>77</v>
      </c>
      <c r="L40" s="1">
        <v>3</v>
      </c>
      <c r="M40" s="11"/>
      <c r="N40" s="11"/>
      <c r="O40" s="11"/>
      <c r="P40" s="11"/>
      <c r="Q40" s="11"/>
      <c r="R40" s="11"/>
    </row>
    <row r="41" spans="2:18" x14ac:dyDescent="0.25">
      <c r="B41" s="11" t="s">
        <v>78</v>
      </c>
      <c r="C41" s="1">
        <v>60</v>
      </c>
      <c r="D41" s="11"/>
      <c r="E41" s="11"/>
      <c r="F41" s="11"/>
      <c r="G41" s="11"/>
      <c r="H41" s="11"/>
      <c r="I41" s="11"/>
      <c r="K41" s="11" t="s">
        <v>78</v>
      </c>
      <c r="L41" s="1">
        <v>3</v>
      </c>
      <c r="M41" s="11"/>
      <c r="N41" s="11"/>
      <c r="O41" s="11"/>
      <c r="P41" s="11"/>
      <c r="Q41" s="11"/>
      <c r="R41" s="11"/>
    </row>
    <row r="42" spans="2:18" x14ac:dyDescent="0.25">
      <c r="B42" s="11" t="s">
        <v>72</v>
      </c>
      <c r="C42" s="1">
        <v>24</v>
      </c>
      <c r="D42" s="11"/>
      <c r="E42" s="11"/>
      <c r="F42" s="11"/>
      <c r="G42" s="11"/>
      <c r="H42" s="11"/>
      <c r="I42" s="11"/>
      <c r="K42" s="11" t="s">
        <v>72</v>
      </c>
      <c r="L42" s="1">
        <v>64</v>
      </c>
      <c r="M42" s="11"/>
      <c r="N42" s="11"/>
      <c r="O42" s="11"/>
      <c r="P42" s="11"/>
      <c r="Q42" s="11"/>
      <c r="R42" s="11"/>
    </row>
    <row r="43" spans="2:18" x14ac:dyDescent="0.25">
      <c r="B43" s="11" t="s">
        <v>73</v>
      </c>
      <c r="C43" s="1">
        <v>7.7</v>
      </c>
      <c r="D43" s="11"/>
      <c r="E43" s="11"/>
      <c r="F43" s="11"/>
      <c r="G43" s="11"/>
      <c r="H43" s="11"/>
      <c r="I43" s="11"/>
      <c r="K43" s="11" t="s">
        <v>73</v>
      </c>
      <c r="L43" s="1">
        <v>0.4</v>
      </c>
      <c r="M43" s="11"/>
      <c r="N43" s="11"/>
      <c r="O43" s="11"/>
      <c r="P43" s="11"/>
      <c r="Q43" s="11"/>
      <c r="R43" s="11"/>
    </row>
    <row r="44" spans="2:18" x14ac:dyDescent="0.25">
      <c r="B44" s="11" t="s">
        <v>54</v>
      </c>
      <c r="C44" s="1">
        <v>63.2</v>
      </c>
      <c r="D44" s="11"/>
      <c r="E44" s="11"/>
      <c r="F44" s="11"/>
      <c r="G44" s="11"/>
      <c r="H44" s="11"/>
      <c r="I44" s="11"/>
      <c r="K44" s="11" t="s">
        <v>54</v>
      </c>
      <c r="L44" s="1">
        <v>3.1</v>
      </c>
      <c r="M44" s="11"/>
      <c r="N44" s="11"/>
      <c r="O44" s="11"/>
      <c r="P44" s="11"/>
      <c r="Q44" s="11"/>
      <c r="R44" s="11"/>
    </row>
    <row r="45" spans="2:18" x14ac:dyDescent="0.25">
      <c r="B45" s="11"/>
      <c r="C45" s="11"/>
      <c r="D45" s="11"/>
      <c r="E45" s="11"/>
      <c r="F45" s="11"/>
      <c r="G45" s="11"/>
      <c r="H45" s="11"/>
      <c r="I45" s="11"/>
      <c r="K45" s="11"/>
      <c r="L45" s="11"/>
      <c r="M45" s="11"/>
      <c r="N45" s="11"/>
      <c r="O45" s="11"/>
      <c r="P45" s="11"/>
      <c r="Q45" s="11"/>
      <c r="R45" s="11"/>
    </row>
    <row r="46" spans="2:18" x14ac:dyDescent="0.25">
      <c r="B46" s="11" t="s">
        <v>94</v>
      </c>
      <c r="C46" s="11">
        <f>(C44-C40)/(C43/SQRT(C42))</f>
        <v>2.0359395264691367</v>
      </c>
      <c r="D46" s="11"/>
      <c r="E46" s="17" t="s">
        <v>106</v>
      </c>
      <c r="F46" s="11" t="str">
        <f ca="1">_xlfn.FORMULATEXT(C46)</f>
        <v>=(C44-C40)/(C43/SQRT(C42))</v>
      </c>
      <c r="G46" s="11"/>
      <c r="H46" s="11"/>
      <c r="I46" s="11"/>
      <c r="K46" s="11" t="s">
        <v>94</v>
      </c>
      <c r="L46" s="11">
        <f>(L44-L40)/(L43/SQRT(L42))</f>
        <v>2.0000000000000018</v>
      </c>
      <c r="M46" s="11"/>
      <c r="N46" s="17" t="s">
        <v>106</v>
      </c>
      <c r="O46" s="11" t="str">
        <f ca="1">_xlfn.FORMULATEXT(L46)</f>
        <v>=(L44-L40)/(L43/SQRT(L42))</v>
      </c>
      <c r="P46" s="11"/>
      <c r="Q46" s="11"/>
      <c r="R46" s="11"/>
    </row>
    <row r="47" spans="2:18" x14ac:dyDescent="0.25">
      <c r="B47" s="11"/>
      <c r="C47" s="11"/>
      <c r="D47" s="11"/>
      <c r="E47" s="11"/>
      <c r="F47" s="12"/>
      <c r="G47" s="12"/>
      <c r="H47" s="12"/>
      <c r="I47" s="12"/>
      <c r="K47" s="11"/>
      <c r="L47" s="11"/>
      <c r="M47" s="11"/>
      <c r="N47" s="11"/>
      <c r="O47" s="12"/>
      <c r="P47" s="12"/>
      <c r="Q47" s="12"/>
      <c r="R47" s="12"/>
    </row>
    <row r="48" spans="2:18" x14ac:dyDescent="0.25">
      <c r="B48" s="17" t="s">
        <v>90</v>
      </c>
      <c r="C48" s="17"/>
      <c r="D48" s="11"/>
      <c r="E48" s="17" t="s">
        <v>92</v>
      </c>
      <c r="F48" s="18"/>
      <c r="G48" s="12"/>
      <c r="H48" s="17" t="s">
        <v>91</v>
      </c>
      <c r="I48" s="12"/>
      <c r="K48" s="17" t="s">
        <v>90</v>
      </c>
      <c r="L48" s="17"/>
      <c r="M48" s="11"/>
      <c r="N48" s="17" t="s">
        <v>92</v>
      </c>
      <c r="O48" s="18"/>
      <c r="P48" s="12"/>
      <c r="Q48" s="17" t="s">
        <v>91</v>
      </c>
      <c r="R48" s="12"/>
    </row>
    <row r="49" spans="2:18" x14ac:dyDescent="0.25">
      <c r="B49" s="11" t="s">
        <v>12</v>
      </c>
      <c r="C49" s="14">
        <v>0.05</v>
      </c>
      <c r="D49" s="11"/>
      <c r="E49" s="11" t="s">
        <v>12</v>
      </c>
      <c r="F49" s="14">
        <v>0.05</v>
      </c>
      <c r="G49" s="11"/>
      <c r="H49" s="11" t="s">
        <v>12</v>
      </c>
      <c r="I49" s="14">
        <v>0.05</v>
      </c>
      <c r="K49" s="11" t="s">
        <v>12</v>
      </c>
      <c r="L49" s="14">
        <v>0.05</v>
      </c>
      <c r="M49" s="11"/>
      <c r="N49" s="11" t="s">
        <v>12</v>
      </c>
      <c r="O49" s="14">
        <v>0.05</v>
      </c>
      <c r="P49" s="11"/>
      <c r="Q49" s="11" t="s">
        <v>12</v>
      </c>
      <c r="R49" s="14">
        <v>0.05</v>
      </c>
    </row>
    <row r="50" spans="2:18" x14ac:dyDescent="0.25">
      <c r="B50" s="17" t="s">
        <v>87</v>
      </c>
      <c r="C50" s="13">
        <f>2*(1 - _xlfn.NORM.S.DIST(ABS(C46), 1) )</f>
        <v>4.1756428120015787E-2</v>
      </c>
      <c r="D50" s="11"/>
      <c r="E50" s="17" t="s">
        <v>87</v>
      </c>
      <c r="F50" s="13">
        <f>1-_xlfn.NORM.S.DIST(C46,1)</f>
        <v>2.0878214060007894E-2</v>
      </c>
      <c r="G50" s="11"/>
      <c r="H50" s="17" t="s">
        <v>87</v>
      </c>
      <c r="I50" s="13">
        <f>_xlfn.NORM.S.DIST(C46,1)</f>
        <v>0.97912178593999211</v>
      </c>
      <c r="K50" s="17" t="s">
        <v>87</v>
      </c>
      <c r="L50" s="13">
        <f>2*(1 - _xlfn.NORM.S.DIST(ABS(L46), 1) )</f>
        <v>4.5500263896358195E-2</v>
      </c>
      <c r="M50" s="11"/>
      <c r="N50" s="17" t="s">
        <v>87</v>
      </c>
      <c r="O50" s="13">
        <f>1-_xlfn.NORM.S.DIST(L46,1)</f>
        <v>2.2750131948179098E-2</v>
      </c>
      <c r="P50" s="11"/>
      <c r="Q50" s="17" t="s">
        <v>87</v>
      </c>
      <c r="R50" s="13">
        <f>_xlfn.NORM.S.DIST(L46,1)</f>
        <v>0.9772498680518209</v>
      </c>
    </row>
    <row r="51" spans="2:18" x14ac:dyDescent="0.25">
      <c r="B51" s="11" t="s">
        <v>76</v>
      </c>
      <c r="C51" s="10" t="str">
        <f>IF(C50&lt;=C49,"Reject H0","Accept H0")</f>
        <v>Reject H0</v>
      </c>
      <c r="D51" s="11"/>
      <c r="E51" s="11" t="s">
        <v>76</v>
      </c>
      <c r="F51" s="10" t="str">
        <f>IF(F50&lt;=F49,"Reject H0","Accept H0")</f>
        <v>Reject H0</v>
      </c>
      <c r="G51" s="11"/>
      <c r="H51" s="11" t="s">
        <v>76</v>
      </c>
      <c r="I51" s="10" t="str">
        <f>IF(I50&lt;=I49,"Reject H0","Accept H0")</f>
        <v>Accept H0</v>
      </c>
      <c r="K51" s="11" t="s">
        <v>76</v>
      </c>
      <c r="L51" s="10" t="str">
        <f>IF(L50&lt;=L49,"Reject H0","Accept H0")</f>
        <v>Reject H0</v>
      </c>
      <c r="M51" s="11"/>
      <c r="N51" s="11" t="s">
        <v>76</v>
      </c>
      <c r="O51" s="10" t="str">
        <f>IF(O50&lt;=O49,"Reject H0","Accept H0")</f>
        <v>Reject H0</v>
      </c>
      <c r="P51" s="11"/>
      <c r="Q51" s="11" t="s">
        <v>76</v>
      </c>
      <c r="R51" s="10" t="str">
        <f>IF(R50&lt;=R49,"Reject H0","Accept H0")</f>
        <v>Accept H0</v>
      </c>
    </row>
    <row r="52" spans="2:18" x14ac:dyDescent="0.25">
      <c r="B52" s="11"/>
      <c r="C52" s="11"/>
      <c r="D52" s="11"/>
      <c r="E52" s="11"/>
      <c r="F52" s="11"/>
      <c r="G52" s="11"/>
      <c r="H52" s="11"/>
      <c r="I52" s="11"/>
      <c r="K52" s="11"/>
      <c r="L52" s="11"/>
      <c r="M52" s="11"/>
      <c r="N52" s="11"/>
      <c r="O52" s="11"/>
      <c r="P52" s="11"/>
      <c r="Q52" s="11"/>
      <c r="R52" s="11"/>
    </row>
    <row r="53" spans="2:18" x14ac:dyDescent="0.25">
      <c r="B53" s="17" t="s">
        <v>93</v>
      </c>
      <c r="C53" s="11" t="str">
        <f ca="1">_xlfn.FORMULATEXT(C50)</f>
        <v>=2*(1 - NORM.S.DIST(ABS(C46), 1) )</v>
      </c>
      <c r="D53" s="11"/>
      <c r="E53" s="11"/>
      <c r="F53" s="11" t="str">
        <f ca="1">_xlfn.FORMULATEXT(F50)</f>
        <v>=1-NORM.S.DIST(C46,1)</v>
      </c>
      <c r="G53" s="11"/>
      <c r="H53" s="11"/>
      <c r="I53" s="11" t="str">
        <f ca="1">_xlfn.FORMULATEXT(I50)</f>
        <v>=NORM.S.DIST(C46,1)</v>
      </c>
      <c r="K53" s="17" t="s">
        <v>93</v>
      </c>
      <c r="L53" s="11" t="str">
        <f ca="1">_xlfn.FORMULATEXT(L50)</f>
        <v>=2*(1 - NORM.S.DIST(ABS(L46), 1) )</v>
      </c>
      <c r="M53" s="11"/>
      <c r="N53" s="11"/>
      <c r="O53" s="11" t="str">
        <f ca="1">_xlfn.FORMULATEXT(O50)</f>
        <v>=1-NORM.S.DIST(L46,1)</v>
      </c>
      <c r="P53" s="11"/>
      <c r="Q53" s="11"/>
      <c r="R53" s="11" t="str">
        <f ca="1">_xlfn.FORMULATEXT(R50)</f>
        <v>=NORM.S.DIST(L46,1)</v>
      </c>
    </row>
  </sheetData>
  <mergeCells count="11">
    <mergeCell ref="A1:B1"/>
    <mergeCell ref="C1:D1"/>
    <mergeCell ref="A9:E9"/>
    <mergeCell ref="L5:N5"/>
    <mergeCell ref="L6:N6"/>
    <mergeCell ref="K9:O9"/>
    <mergeCell ref="B4:C4"/>
    <mergeCell ref="L4:N4"/>
    <mergeCell ref="B5:C5"/>
    <mergeCell ref="B6:C6"/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6A2B-CF6B-438D-B791-D4A75FDB4F25}">
  <dimension ref="A1:Q55"/>
  <sheetViews>
    <sheetView topLeftCell="A15" zoomScale="90" zoomScaleNormal="90" workbookViewId="0">
      <selection activeCell="K31" sqref="K31"/>
    </sheetView>
  </sheetViews>
  <sheetFormatPr defaultRowHeight="15" x14ac:dyDescent="0.25"/>
  <cols>
    <col min="1" max="1" width="12.42578125" customWidth="1"/>
    <col min="2" max="2" width="9.5703125" bestFit="1" customWidth="1"/>
    <col min="4" max="4" width="11.85546875" customWidth="1"/>
    <col min="8" max="8" width="18.28515625" customWidth="1"/>
    <col min="10" max="10" width="15.140625" customWidth="1"/>
    <col min="13" max="13" width="10.5703125" customWidth="1"/>
    <col min="17" max="17" width="18.5703125" customWidth="1"/>
  </cols>
  <sheetData>
    <row r="1" spans="1:17" x14ac:dyDescent="0.25">
      <c r="A1" s="41" t="s">
        <v>108</v>
      </c>
      <c r="B1" s="41"/>
      <c r="C1" s="41" t="s">
        <v>107</v>
      </c>
      <c r="D1" s="41"/>
      <c r="G1" s="2"/>
    </row>
    <row r="2" spans="1:17" x14ac:dyDescent="0.25">
      <c r="G2" s="2"/>
    </row>
    <row r="3" spans="1:17" x14ac:dyDescent="0.25">
      <c r="A3" s="2" t="s">
        <v>109</v>
      </c>
      <c r="B3" s="2"/>
      <c r="C3" s="2"/>
      <c r="J3" s="44" t="s">
        <v>110</v>
      </c>
      <c r="K3" s="44"/>
      <c r="L3" s="44"/>
    </row>
    <row r="4" spans="1:17" x14ac:dyDescent="0.25">
      <c r="A4" t="s">
        <v>24</v>
      </c>
      <c r="B4" s="29" t="s">
        <v>120</v>
      </c>
      <c r="C4" s="29"/>
      <c r="J4" t="s">
        <v>24</v>
      </c>
      <c r="K4" s="29" t="s">
        <v>124</v>
      </c>
      <c r="L4" s="29"/>
      <c r="M4" s="29"/>
    </row>
    <row r="5" spans="1:17" x14ac:dyDescent="0.25">
      <c r="A5" t="s">
        <v>21</v>
      </c>
      <c r="B5" s="29" t="s">
        <v>121</v>
      </c>
      <c r="C5" s="29"/>
      <c r="J5" t="s">
        <v>21</v>
      </c>
      <c r="K5" s="29" t="s">
        <v>123</v>
      </c>
      <c r="L5" s="29"/>
      <c r="M5" s="29"/>
    </row>
    <row r="6" spans="1:17" x14ac:dyDescent="0.25">
      <c r="A6" t="s">
        <v>13</v>
      </c>
      <c r="B6" s="29" t="s">
        <v>118</v>
      </c>
      <c r="C6" s="29"/>
      <c r="J6" t="s">
        <v>13</v>
      </c>
      <c r="K6" s="29" t="s">
        <v>122</v>
      </c>
      <c r="L6" s="29"/>
      <c r="M6" s="29"/>
    </row>
    <row r="7" spans="1:17" x14ac:dyDescent="0.25">
      <c r="B7" s="29" t="s">
        <v>119</v>
      </c>
      <c r="C7" s="29"/>
    </row>
    <row r="10" spans="1:17" x14ac:dyDescent="0.25">
      <c r="A10" s="42" t="s">
        <v>84</v>
      </c>
      <c r="B10" s="42"/>
      <c r="C10" s="42"/>
      <c r="D10" s="42"/>
      <c r="E10" s="42"/>
      <c r="J10" s="42" t="s">
        <v>88</v>
      </c>
      <c r="K10" s="42"/>
      <c r="L10" s="42"/>
      <c r="M10" s="42"/>
      <c r="N10" s="42"/>
    </row>
    <row r="11" spans="1:17" x14ac:dyDescent="0.25">
      <c r="A11" s="11" t="s">
        <v>77</v>
      </c>
      <c r="B11" s="1"/>
      <c r="C11" s="11"/>
      <c r="D11" s="11"/>
      <c r="E11" s="11"/>
      <c r="F11" s="11"/>
      <c r="G11" s="11"/>
      <c r="H11" s="11"/>
      <c r="J11" s="11" t="s">
        <v>77</v>
      </c>
      <c r="K11" s="1"/>
      <c r="L11" s="11"/>
      <c r="M11" s="11"/>
      <c r="N11" s="11"/>
      <c r="O11" s="11"/>
      <c r="P11" s="11"/>
      <c r="Q11" s="11"/>
    </row>
    <row r="12" spans="1:17" x14ac:dyDescent="0.25">
      <c r="A12" s="11" t="s">
        <v>78</v>
      </c>
      <c r="B12" s="1"/>
      <c r="C12" s="11"/>
      <c r="D12" s="11"/>
      <c r="E12" s="11"/>
      <c r="F12" s="11"/>
      <c r="G12" s="11"/>
      <c r="H12" s="11"/>
      <c r="J12" s="11" t="s">
        <v>78</v>
      </c>
      <c r="K12" s="1"/>
      <c r="L12" s="11"/>
      <c r="M12" s="11"/>
      <c r="N12" s="11"/>
      <c r="O12" s="11"/>
      <c r="P12" s="11"/>
      <c r="Q12" s="11"/>
    </row>
    <row r="13" spans="1:17" x14ac:dyDescent="0.25">
      <c r="A13" s="11" t="s">
        <v>72</v>
      </c>
      <c r="B13" s="1"/>
      <c r="C13" s="11"/>
      <c r="D13" s="11"/>
      <c r="E13" s="11"/>
      <c r="F13" s="11"/>
      <c r="G13" s="11"/>
      <c r="H13" s="11"/>
      <c r="J13" s="11" t="s">
        <v>72</v>
      </c>
      <c r="K13" s="1"/>
      <c r="L13" s="11"/>
      <c r="M13" s="11"/>
      <c r="N13" s="11"/>
      <c r="O13" s="11"/>
      <c r="P13" s="11"/>
      <c r="Q13" s="11"/>
    </row>
    <row r="14" spans="1:17" x14ac:dyDescent="0.25">
      <c r="A14" s="11" t="s">
        <v>125</v>
      </c>
      <c r="B14" s="1"/>
      <c r="C14" s="11"/>
      <c r="D14" s="11"/>
      <c r="E14" s="11"/>
      <c r="F14" s="11"/>
      <c r="G14" s="11"/>
      <c r="H14" s="11"/>
      <c r="J14" s="11" t="s">
        <v>125</v>
      </c>
      <c r="K14" s="1"/>
      <c r="L14" s="11"/>
      <c r="M14" s="11"/>
      <c r="N14" s="11"/>
      <c r="O14" s="11"/>
      <c r="P14" s="11"/>
      <c r="Q14" s="11"/>
    </row>
    <row r="15" spans="1:17" x14ac:dyDescent="0.25">
      <c r="A15" s="11" t="s">
        <v>54</v>
      </c>
      <c r="B15" s="1"/>
      <c r="C15" s="11"/>
      <c r="D15" s="11"/>
      <c r="E15" s="11"/>
      <c r="F15" s="11"/>
      <c r="G15" s="11"/>
      <c r="H15" s="11"/>
      <c r="J15" s="11" t="s">
        <v>54</v>
      </c>
      <c r="K15" s="1"/>
      <c r="L15" s="11"/>
      <c r="M15" s="11"/>
      <c r="N15" s="11"/>
      <c r="O15" s="11"/>
      <c r="P15" s="11"/>
      <c r="Q15" s="11"/>
    </row>
    <row r="16" spans="1:17" x14ac:dyDescent="0.25">
      <c r="A16" s="11"/>
      <c r="B16" s="11"/>
      <c r="C16" s="11"/>
      <c r="D16" s="11"/>
      <c r="E16" s="11"/>
      <c r="F16" s="11"/>
      <c r="G16" s="11"/>
      <c r="H16" s="11"/>
      <c r="J16" s="11"/>
      <c r="K16" s="11"/>
      <c r="L16" s="11"/>
      <c r="M16" s="11"/>
      <c r="N16" s="11"/>
      <c r="O16" s="11"/>
      <c r="P16" s="11"/>
      <c r="Q16" s="11"/>
    </row>
    <row r="17" spans="1:17" x14ac:dyDescent="0.25">
      <c r="A17" s="11" t="s">
        <v>126</v>
      </c>
      <c r="B17" s="11" t="e">
        <f>(B15-B11)/(B14/SQRT(B13))</f>
        <v>#DIV/0!</v>
      </c>
      <c r="C17" s="11"/>
      <c r="D17" s="17" t="s">
        <v>130</v>
      </c>
      <c r="E17" s="11" t="str">
        <f ca="1">_xlfn.FORMULATEXT(B17)</f>
        <v>=(B15-B11)/(B14/SQRT(B13))</v>
      </c>
      <c r="F17" s="11"/>
      <c r="G17" s="11"/>
      <c r="H17" s="11"/>
      <c r="I17" s="15"/>
      <c r="J17" s="11" t="s">
        <v>126</v>
      </c>
      <c r="K17" s="11" t="e">
        <f>(K15-K11)/(K14/SQRT(K13))</f>
        <v>#DIV/0!</v>
      </c>
      <c r="L17" s="11"/>
      <c r="M17" s="17" t="s">
        <v>130</v>
      </c>
      <c r="N17" s="11" t="str">
        <f ca="1">_xlfn.FORMULATEXT(K17)</f>
        <v>=(K15-K11)/(K14/SQRT(K13))</v>
      </c>
      <c r="O17" s="11"/>
      <c r="P17" s="11"/>
      <c r="Q17" s="11"/>
    </row>
    <row r="18" spans="1:17" x14ac:dyDescent="0.25">
      <c r="A18" s="11"/>
      <c r="B18" s="11"/>
      <c r="C18" s="11"/>
      <c r="D18" s="11"/>
      <c r="E18" s="12"/>
      <c r="F18" s="12"/>
      <c r="G18" s="12"/>
      <c r="H18" s="12"/>
      <c r="I18" s="16"/>
      <c r="J18" s="11"/>
      <c r="K18" s="11"/>
      <c r="L18" s="11"/>
      <c r="M18" s="11"/>
      <c r="N18" s="12"/>
      <c r="O18" s="12"/>
      <c r="P18" s="12"/>
      <c r="Q18" s="12"/>
    </row>
    <row r="19" spans="1:17" x14ac:dyDescent="0.25">
      <c r="A19" s="17" t="s">
        <v>127</v>
      </c>
      <c r="B19" s="17"/>
      <c r="C19" s="11"/>
      <c r="D19" s="18" t="s">
        <v>128</v>
      </c>
      <c r="E19" s="18"/>
      <c r="F19" s="12"/>
      <c r="G19" s="18" t="s">
        <v>129</v>
      </c>
      <c r="H19" s="12"/>
      <c r="I19" s="16"/>
      <c r="J19" s="17" t="s">
        <v>90</v>
      </c>
      <c r="K19" s="17"/>
      <c r="L19" s="11"/>
      <c r="M19" s="17" t="s">
        <v>92</v>
      </c>
      <c r="N19" s="18"/>
      <c r="O19" s="12"/>
      <c r="P19" s="17" t="s">
        <v>91</v>
      </c>
      <c r="Q19" s="12"/>
    </row>
    <row r="20" spans="1:17" x14ac:dyDescent="0.25">
      <c r="A20" s="11" t="s">
        <v>12</v>
      </c>
      <c r="B20" s="14">
        <v>0.05</v>
      </c>
      <c r="C20" s="11"/>
      <c r="D20" s="11" t="s">
        <v>12</v>
      </c>
      <c r="E20" s="14">
        <v>0.05</v>
      </c>
      <c r="F20" s="11"/>
      <c r="G20" s="11" t="s">
        <v>12</v>
      </c>
      <c r="H20" s="14">
        <v>0.05</v>
      </c>
      <c r="J20" s="11" t="s">
        <v>12</v>
      </c>
      <c r="K20" s="14">
        <v>0.05</v>
      </c>
      <c r="L20" s="11"/>
      <c r="M20" s="11" t="s">
        <v>12</v>
      </c>
      <c r="N20" s="14">
        <v>0.05</v>
      </c>
      <c r="O20" s="11"/>
      <c r="P20" s="11" t="s">
        <v>12</v>
      </c>
      <c r="Q20" s="14">
        <v>0.05</v>
      </c>
    </row>
    <row r="21" spans="1:17" x14ac:dyDescent="0.25">
      <c r="A21" s="17" t="s">
        <v>75</v>
      </c>
      <c r="B21" s="13" t="e">
        <f>_xlfn.T.INV(1-B20/2, B13-1)</f>
        <v>#NUM!</v>
      </c>
      <c r="C21" s="11"/>
      <c r="D21" s="17" t="s">
        <v>75</v>
      </c>
      <c r="E21" s="13" t="e">
        <f>_xlfn.T.INV(1-E20, B13 - 1)</f>
        <v>#NUM!</v>
      </c>
      <c r="F21" s="11"/>
      <c r="G21" s="17" t="s">
        <v>75</v>
      </c>
      <c r="H21" s="13" t="e">
        <f>_xlfn.T.INV(H20, B13 - 1)</f>
        <v>#NUM!</v>
      </c>
      <c r="J21" s="17" t="s">
        <v>87</v>
      </c>
      <c r="K21" s="13" t="e">
        <f>2*(1-_xlfn.T.DIST(ABS(K17),K13-1,1))</f>
        <v>#DIV/0!</v>
      </c>
      <c r="L21" s="11"/>
      <c r="M21" s="17" t="s">
        <v>87</v>
      </c>
      <c r="N21" s="13" t="e">
        <f>1-_xlfn.T.DIST(K17, K13-1, 1)</f>
        <v>#DIV/0!</v>
      </c>
      <c r="O21" s="11"/>
      <c r="P21" s="17" t="s">
        <v>87</v>
      </c>
      <c r="Q21" s="13" t="e">
        <f>_xlfn.T.DIST(K17, K13-1, 1)</f>
        <v>#DIV/0!</v>
      </c>
    </row>
    <row r="22" spans="1:17" x14ac:dyDescent="0.25">
      <c r="A22" s="11" t="s">
        <v>76</v>
      </c>
      <c r="B22" s="10" t="e">
        <f>IF(ABS(B17) &gt; B21,"Reject H0","Accept H0")</f>
        <v>#DIV/0!</v>
      </c>
      <c r="C22" s="11"/>
      <c r="D22" s="11" t="s">
        <v>76</v>
      </c>
      <c r="E22" s="10" t="e">
        <f>IF(B17&gt;E21,"Reject H0","Accept H0")</f>
        <v>#DIV/0!</v>
      </c>
      <c r="F22" s="11"/>
      <c r="G22" s="11" t="s">
        <v>76</v>
      </c>
      <c r="H22" s="10" t="e">
        <f>IF(B17&lt;H21,"Reject H0","Accept H0")</f>
        <v>#DIV/0!</v>
      </c>
      <c r="J22" s="11" t="s">
        <v>76</v>
      </c>
      <c r="K22" s="10" t="e">
        <f>IF(K21&lt;=K20,"Reject H0","Accept H0")</f>
        <v>#DIV/0!</v>
      </c>
      <c r="L22" s="11"/>
      <c r="M22" s="11" t="s">
        <v>76</v>
      </c>
      <c r="N22" s="10" t="e">
        <f>IF(N21&lt;=N20,"Reject H0","Accept H0")</f>
        <v>#DIV/0!</v>
      </c>
      <c r="O22" s="11"/>
      <c r="P22" s="11" t="s">
        <v>76</v>
      </c>
      <c r="Q22" s="10" t="e">
        <f>IF(Q21&lt;=Q20,"Reject H0","Accept H0")</f>
        <v>#DIV/0!</v>
      </c>
    </row>
    <row r="23" spans="1:17" x14ac:dyDescent="0.25">
      <c r="A23" s="11"/>
      <c r="B23" s="11"/>
      <c r="C23" s="11"/>
      <c r="D23" s="11"/>
      <c r="E23" s="11"/>
      <c r="F23" s="11"/>
      <c r="G23" s="11"/>
      <c r="H23" s="11"/>
      <c r="J23" s="11"/>
      <c r="K23" s="11"/>
      <c r="L23" s="11"/>
      <c r="M23" s="11"/>
      <c r="N23" s="11"/>
      <c r="O23" s="11"/>
      <c r="P23" s="11"/>
      <c r="Q23" s="11"/>
    </row>
    <row r="24" spans="1:17" x14ac:dyDescent="0.25">
      <c r="A24" s="17" t="s">
        <v>89</v>
      </c>
      <c r="B24" s="11" t="str">
        <f ca="1">_xlfn.FORMULATEXT(B21)</f>
        <v>=T.INV(1-B20/2, B13-1)</v>
      </c>
      <c r="C24" s="11"/>
      <c r="D24" s="11"/>
      <c r="E24" s="11" t="str">
        <f ca="1">_xlfn.FORMULATEXT(E21)</f>
        <v>=T.INV(1-E20, B13 - 1)</v>
      </c>
      <c r="F24" s="11"/>
      <c r="G24" s="11"/>
      <c r="H24" s="11" t="str">
        <f ca="1">_xlfn.FORMULATEXT(H21)</f>
        <v>=T.INV(H20, B13 - 1)</v>
      </c>
      <c r="J24" s="17" t="s">
        <v>93</v>
      </c>
      <c r="K24" s="11" t="str">
        <f ca="1">_xlfn.FORMULATEXT(K21)</f>
        <v>=2*(1-T.DIST(ABS(K17),K13-1,1))</v>
      </c>
      <c r="L24" s="11"/>
      <c r="M24" s="11"/>
      <c r="N24" s="11" t="str">
        <f ca="1">_xlfn.FORMULATEXT(N21)</f>
        <v>=1-T.DIST(K17, K13-1, 1)</v>
      </c>
      <c r="O24" s="11"/>
      <c r="P24" s="11"/>
      <c r="Q24" s="11" t="str">
        <f ca="1">_xlfn.FORMULATEXT(Q21)</f>
        <v>=T.DIST(K17, K13-1, 1)</v>
      </c>
    </row>
    <row r="27" spans="1:17" x14ac:dyDescent="0.25">
      <c r="A27" s="11" t="s">
        <v>77</v>
      </c>
      <c r="B27" s="1">
        <v>100</v>
      </c>
      <c r="C27" s="11"/>
      <c r="D27" s="11"/>
      <c r="E27" s="11"/>
      <c r="F27" s="11"/>
      <c r="G27" s="11"/>
      <c r="H27" s="11"/>
      <c r="J27" s="11" t="s">
        <v>77</v>
      </c>
      <c r="K27" s="1">
        <v>0.15</v>
      </c>
      <c r="L27" s="11"/>
      <c r="M27" s="11"/>
      <c r="N27" s="11"/>
      <c r="O27" s="11"/>
      <c r="P27" s="11"/>
      <c r="Q27" s="11"/>
    </row>
    <row r="28" spans="1:17" x14ac:dyDescent="0.25">
      <c r="A28" s="11" t="s">
        <v>78</v>
      </c>
      <c r="B28" s="1">
        <v>100</v>
      </c>
      <c r="C28" s="11"/>
      <c r="D28" s="11"/>
      <c r="E28" s="11"/>
      <c r="F28" s="11"/>
      <c r="G28" s="11"/>
      <c r="H28" s="11"/>
      <c r="J28" s="11" t="s">
        <v>78</v>
      </c>
      <c r="K28" s="1">
        <v>0.15</v>
      </c>
      <c r="L28" s="11"/>
      <c r="M28" s="11"/>
      <c r="N28" s="11"/>
      <c r="O28" s="11"/>
      <c r="P28" s="11"/>
      <c r="Q28" s="11"/>
    </row>
    <row r="29" spans="1:17" x14ac:dyDescent="0.25">
      <c r="A29" s="11" t="s">
        <v>72</v>
      </c>
      <c r="B29" s="1">
        <v>50</v>
      </c>
      <c r="C29" s="11"/>
      <c r="D29" s="11"/>
      <c r="E29" s="11"/>
      <c r="F29" s="11"/>
      <c r="G29" s="11"/>
      <c r="H29" s="11"/>
      <c r="J29" s="11" t="s">
        <v>72</v>
      </c>
      <c r="K29" s="1">
        <v>25</v>
      </c>
      <c r="L29" s="11"/>
      <c r="M29" s="11"/>
      <c r="N29" s="11"/>
      <c r="O29" s="11"/>
      <c r="P29" s="11"/>
      <c r="Q29" s="11"/>
    </row>
    <row r="30" spans="1:17" x14ac:dyDescent="0.25">
      <c r="A30" s="11" t="s">
        <v>125</v>
      </c>
      <c r="B30" s="1">
        <v>8</v>
      </c>
      <c r="C30" s="11"/>
      <c r="D30" s="11"/>
      <c r="E30" s="11"/>
      <c r="F30" s="11"/>
      <c r="G30" s="11"/>
      <c r="H30" s="11"/>
      <c r="J30" s="11" t="s">
        <v>125</v>
      </c>
      <c r="K30" s="1">
        <v>0.19</v>
      </c>
      <c r="L30" s="11"/>
      <c r="M30" s="11"/>
      <c r="N30" s="11"/>
      <c r="O30" s="11"/>
      <c r="P30" s="11"/>
      <c r="Q30" s="11"/>
    </row>
    <row r="31" spans="1:17" x14ac:dyDescent="0.25">
      <c r="A31" s="11" t="s">
        <v>54</v>
      </c>
      <c r="B31" s="1">
        <v>99.5</v>
      </c>
      <c r="C31" s="11"/>
      <c r="D31" s="11"/>
      <c r="E31" s="11"/>
      <c r="F31" s="11"/>
      <c r="G31" s="11"/>
      <c r="H31" s="11"/>
      <c r="J31" s="11" t="s">
        <v>54</v>
      </c>
      <c r="K31" s="1">
        <v>98</v>
      </c>
      <c r="L31" s="11"/>
      <c r="M31" s="11"/>
      <c r="N31" s="11"/>
      <c r="O31" s="11"/>
      <c r="P31" s="11"/>
      <c r="Q31" s="11"/>
    </row>
    <row r="32" spans="1:17" x14ac:dyDescent="0.25">
      <c r="A32" s="11"/>
      <c r="B32" s="11"/>
      <c r="C32" s="11"/>
      <c r="D32" s="11"/>
      <c r="E32" s="11"/>
      <c r="F32" s="11"/>
      <c r="G32" s="11"/>
      <c r="H32" s="11"/>
      <c r="J32" s="11"/>
      <c r="K32" s="11"/>
      <c r="L32" s="11"/>
      <c r="M32" s="11"/>
      <c r="N32" s="11"/>
      <c r="O32" s="11"/>
      <c r="P32" s="11"/>
      <c r="Q32" s="11"/>
    </row>
    <row r="33" spans="1:17" x14ac:dyDescent="0.25">
      <c r="A33" s="11" t="s">
        <v>126</v>
      </c>
      <c r="B33" s="11">
        <f>(B31-B27)/(B30/SQRT(B29))</f>
        <v>-0.44194173824159222</v>
      </c>
      <c r="C33" s="11"/>
      <c r="D33" s="17" t="s">
        <v>130</v>
      </c>
      <c r="E33" s="11" t="str">
        <f ca="1">_xlfn.FORMULATEXT(B33)</f>
        <v>=(B31-B27)/(B30/SQRT(B29))</v>
      </c>
      <c r="F33" s="11"/>
      <c r="G33" s="11"/>
      <c r="H33" s="11"/>
      <c r="J33" s="11" t="s">
        <v>126</v>
      </c>
      <c r="K33" s="11">
        <f>(K31-K27)/(K30/SQRT(K29))</f>
        <v>2575</v>
      </c>
      <c r="L33" s="11"/>
      <c r="M33" s="17" t="s">
        <v>130</v>
      </c>
      <c r="N33" s="11" t="str">
        <f ca="1">_xlfn.FORMULATEXT(K33)</f>
        <v>=(K31-K27)/(K30/SQRT(K29))</v>
      </c>
      <c r="O33" s="11"/>
      <c r="P33" s="11"/>
      <c r="Q33" s="11"/>
    </row>
    <row r="34" spans="1:17" x14ac:dyDescent="0.25">
      <c r="A34" s="11"/>
      <c r="B34" s="11"/>
      <c r="C34" s="11"/>
      <c r="D34" s="11"/>
      <c r="E34" s="12"/>
      <c r="F34" s="12"/>
      <c r="G34" s="12"/>
      <c r="H34" s="12"/>
      <c r="J34" s="11"/>
      <c r="K34" s="11"/>
      <c r="L34" s="11"/>
      <c r="M34" s="11"/>
      <c r="N34" s="12"/>
      <c r="O34" s="12"/>
      <c r="P34" s="12"/>
      <c r="Q34" s="12"/>
    </row>
    <row r="35" spans="1:17" x14ac:dyDescent="0.25">
      <c r="A35" s="17" t="s">
        <v>90</v>
      </c>
      <c r="B35" s="17"/>
      <c r="C35" s="11"/>
      <c r="D35" s="17" t="s">
        <v>92</v>
      </c>
      <c r="E35" s="18"/>
      <c r="F35" s="12"/>
      <c r="G35" s="17" t="s">
        <v>91</v>
      </c>
      <c r="H35" s="12"/>
      <c r="J35" s="17" t="s">
        <v>90</v>
      </c>
      <c r="K35" s="17"/>
      <c r="L35" s="11"/>
      <c r="M35" s="17" t="s">
        <v>92</v>
      </c>
      <c r="N35" s="18"/>
      <c r="O35" s="12"/>
      <c r="P35" s="17" t="s">
        <v>91</v>
      </c>
      <c r="Q35" s="12"/>
    </row>
    <row r="36" spans="1:17" x14ac:dyDescent="0.25">
      <c r="A36" s="11" t="s">
        <v>12</v>
      </c>
      <c r="B36" s="14">
        <v>0.05</v>
      </c>
      <c r="C36" s="11"/>
      <c r="D36" s="11" t="s">
        <v>12</v>
      </c>
      <c r="E36" s="14">
        <v>0.05</v>
      </c>
      <c r="F36" s="11"/>
      <c r="G36" s="11" t="s">
        <v>12</v>
      </c>
      <c r="H36" s="14">
        <v>0.05</v>
      </c>
      <c r="J36" s="11" t="s">
        <v>12</v>
      </c>
      <c r="K36" s="14">
        <v>0.05</v>
      </c>
      <c r="L36" s="11"/>
      <c r="M36" s="11" t="s">
        <v>12</v>
      </c>
      <c r="N36" s="14">
        <v>0.05</v>
      </c>
      <c r="O36" s="11"/>
      <c r="P36" s="11" t="s">
        <v>12</v>
      </c>
      <c r="Q36" s="14">
        <v>0.05</v>
      </c>
    </row>
    <row r="37" spans="1:17" x14ac:dyDescent="0.25">
      <c r="A37" s="17" t="s">
        <v>87</v>
      </c>
      <c r="B37" s="13">
        <f>2*(1-_xlfn.T.DIST(ABS(B33),B29-1,1))</f>
        <v>0.66047578070259805</v>
      </c>
      <c r="C37" s="11"/>
      <c r="D37" s="17" t="s">
        <v>87</v>
      </c>
      <c r="E37" s="13">
        <f>1-_xlfn.T.DIST(B33, B29-1, 1)</f>
        <v>0.66976210964870098</v>
      </c>
      <c r="F37" s="11"/>
      <c r="G37" s="17" t="s">
        <v>87</v>
      </c>
      <c r="H37" s="13">
        <f>_xlfn.T.DIST(B33, B29-1, 1)</f>
        <v>0.33023789035129908</v>
      </c>
      <c r="J37" s="17" t="s">
        <v>87</v>
      </c>
      <c r="K37" s="13">
        <f>2*(1-_xlfn.T.DIST(ABS(K33),K29-1,1))</f>
        <v>0</v>
      </c>
      <c r="L37" s="11"/>
      <c r="M37" s="17" t="s">
        <v>87</v>
      </c>
      <c r="N37" s="13">
        <f>1-_xlfn.T.DIST(K33, K29-1, 1)</f>
        <v>0</v>
      </c>
      <c r="O37" s="11"/>
      <c r="P37" s="17" t="s">
        <v>87</v>
      </c>
      <c r="Q37" s="13">
        <f>_xlfn.T.DIST(K33, K29-1, 1)</f>
        <v>1</v>
      </c>
    </row>
    <row r="38" spans="1:17" x14ac:dyDescent="0.25">
      <c r="A38" s="11" t="s">
        <v>76</v>
      </c>
      <c r="B38" s="10" t="str">
        <f>IF(B37&lt;=B36,"Reject H0","Accept H0")</f>
        <v>Accept H0</v>
      </c>
      <c r="C38" s="11"/>
      <c r="D38" s="11" t="s">
        <v>76</v>
      </c>
      <c r="E38" s="10" t="str">
        <f>IF(E37&lt;=E36,"Reject H0","Accept H0")</f>
        <v>Accept H0</v>
      </c>
      <c r="F38" s="11"/>
      <c r="G38" s="11" t="s">
        <v>76</v>
      </c>
      <c r="H38" s="10" t="str">
        <f>IF(H37&lt;=H36,"Reject H0","Accept H0")</f>
        <v>Accept H0</v>
      </c>
      <c r="J38" s="11" t="s">
        <v>76</v>
      </c>
      <c r="K38" s="10" t="str">
        <f>IF(K37&lt;=K36,"Reject H0","Accept H0")</f>
        <v>Reject H0</v>
      </c>
      <c r="L38" s="11"/>
      <c r="M38" s="11" t="s">
        <v>76</v>
      </c>
      <c r="N38" s="10" t="str">
        <f>IF(N37&lt;=N36,"Reject H0","Accept H0")</f>
        <v>Reject H0</v>
      </c>
      <c r="O38" s="11"/>
      <c r="P38" s="11" t="s">
        <v>76</v>
      </c>
      <c r="Q38" s="10" t="str">
        <f>IF(Q37&lt;=Q36,"Reject H0","Accept H0")</f>
        <v>Accept H0</v>
      </c>
    </row>
    <row r="39" spans="1:17" x14ac:dyDescent="0.25">
      <c r="A39" s="11"/>
      <c r="B39" s="11"/>
      <c r="C39" s="11"/>
      <c r="D39" s="11"/>
      <c r="E39" s="11"/>
      <c r="F39" s="11"/>
      <c r="G39" s="11"/>
      <c r="H39" s="11"/>
      <c r="J39" s="11"/>
      <c r="K39" s="11"/>
      <c r="L39" s="11"/>
      <c r="M39" s="11"/>
      <c r="N39" s="11"/>
      <c r="O39" s="11"/>
      <c r="P39" s="11"/>
      <c r="Q39" s="11"/>
    </row>
    <row r="40" spans="1:17" x14ac:dyDescent="0.25">
      <c r="A40" s="17" t="s">
        <v>93</v>
      </c>
      <c r="B40" s="11" t="str">
        <f ca="1">_xlfn.FORMULATEXT(B37)</f>
        <v>=2*(1-T.DIST(ABS(B33),B29-1,1))</v>
      </c>
      <c r="C40" s="11"/>
      <c r="D40" s="11"/>
      <c r="E40" s="11" t="str">
        <f ca="1">_xlfn.FORMULATEXT(E37)</f>
        <v>=1-T.DIST(B33, B29-1, 1)</v>
      </c>
      <c r="F40" s="11"/>
      <c r="G40" s="11"/>
      <c r="H40" s="11" t="str">
        <f ca="1">_xlfn.FORMULATEXT(H37)</f>
        <v>=T.DIST(B33, B29-1, 1)</v>
      </c>
      <c r="J40" s="17" t="s">
        <v>93</v>
      </c>
      <c r="K40" s="11" t="str">
        <f ca="1">_xlfn.FORMULATEXT(K37)</f>
        <v>=2*(1-T.DIST(ABS(K33),K29-1,1))</v>
      </c>
      <c r="L40" s="11"/>
      <c r="M40" s="11"/>
      <c r="N40" s="11" t="str">
        <f ca="1">_xlfn.FORMULATEXT(N37)</f>
        <v>=1-T.DIST(K33, K29-1, 1)</v>
      </c>
      <c r="O40" s="11"/>
      <c r="P40" s="11"/>
      <c r="Q40" s="11" t="str">
        <f ca="1">_xlfn.FORMULATEXT(Q37)</f>
        <v>=T.DIST(K33, K29-1, 1)</v>
      </c>
    </row>
    <row r="41" spans="1:17" x14ac:dyDescent="0.25">
      <c r="A41" s="3"/>
      <c r="B41" s="3"/>
      <c r="C41" s="3"/>
      <c r="D41" s="3"/>
      <c r="E41" s="3"/>
      <c r="F41" s="3"/>
      <c r="G41" s="3"/>
      <c r="H41" s="3"/>
    </row>
    <row r="42" spans="1:17" x14ac:dyDescent="0.25">
      <c r="J42" s="23" t="s">
        <v>77</v>
      </c>
      <c r="K42" s="1">
        <v>29</v>
      </c>
      <c r="L42" s="23"/>
      <c r="M42" s="23"/>
      <c r="N42" s="23"/>
      <c r="O42" s="23"/>
      <c r="P42" s="23"/>
      <c r="Q42" s="23"/>
    </row>
    <row r="43" spans="1:17" x14ac:dyDescent="0.25">
      <c r="J43" s="23" t="s">
        <v>78</v>
      </c>
      <c r="K43" s="1">
        <v>29</v>
      </c>
      <c r="L43" s="23"/>
      <c r="M43" s="23"/>
      <c r="N43" s="23"/>
      <c r="O43" s="23"/>
      <c r="P43" s="23"/>
      <c r="Q43" s="23"/>
    </row>
    <row r="44" spans="1:17" x14ac:dyDescent="0.25">
      <c r="J44" s="23" t="s">
        <v>72</v>
      </c>
      <c r="K44" s="1">
        <v>15</v>
      </c>
      <c r="L44" s="23"/>
      <c r="M44" s="23"/>
      <c r="N44" s="23"/>
      <c r="O44" s="23"/>
      <c r="P44" s="23"/>
      <c r="Q44" s="23"/>
    </row>
    <row r="45" spans="1:17" x14ac:dyDescent="0.25">
      <c r="J45" s="23" t="s">
        <v>125</v>
      </c>
      <c r="K45" s="1">
        <v>6.2</v>
      </c>
      <c r="L45" s="23"/>
      <c r="M45" s="23"/>
      <c r="N45" s="23"/>
      <c r="O45" s="23"/>
      <c r="P45" s="23"/>
      <c r="Q45" s="23"/>
    </row>
    <row r="46" spans="1:17" x14ac:dyDescent="0.25">
      <c r="J46" s="23" t="s">
        <v>54</v>
      </c>
      <c r="K46" s="1">
        <v>26</v>
      </c>
      <c r="L46" s="23"/>
      <c r="M46" s="23"/>
      <c r="N46" s="23"/>
      <c r="O46" s="23"/>
      <c r="P46" s="23"/>
      <c r="Q46" s="23"/>
    </row>
    <row r="47" spans="1:17" x14ac:dyDescent="0.25">
      <c r="J47" s="23"/>
      <c r="K47" s="23"/>
      <c r="L47" s="23"/>
      <c r="M47" s="23"/>
      <c r="N47" s="23"/>
      <c r="O47" s="23"/>
      <c r="P47" s="23"/>
      <c r="Q47" s="23"/>
    </row>
    <row r="48" spans="1:17" x14ac:dyDescent="0.25">
      <c r="J48" s="23" t="s">
        <v>126</v>
      </c>
      <c r="K48" s="23">
        <f>(K46-K42)/(K45/SQRT(K44))</f>
        <v>-1.8740241997777822</v>
      </c>
      <c r="L48" s="23"/>
      <c r="M48" s="22" t="s">
        <v>130</v>
      </c>
      <c r="N48" s="23" t="str">
        <f ca="1">_xlfn.FORMULATEXT(K48)</f>
        <v>=(K46-K42)/(K45/SQRT(K44))</v>
      </c>
      <c r="O48" s="23"/>
      <c r="P48" s="23"/>
      <c r="Q48" s="23"/>
    </row>
    <row r="49" spans="10:17" x14ac:dyDescent="0.25">
      <c r="J49" s="23"/>
      <c r="K49" s="23"/>
      <c r="L49" s="23"/>
      <c r="M49" s="23"/>
      <c r="N49" s="12"/>
      <c r="O49" s="12"/>
      <c r="P49" s="12"/>
      <c r="Q49" s="12"/>
    </row>
    <row r="50" spans="10:17" x14ac:dyDescent="0.25">
      <c r="J50" s="22" t="s">
        <v>90</v>
      </c>
      <c r="K50" s="22"/>
      <c r="L50" s="23"/>
      <c r="M50" s="22" t="s">
        <v>92</v>
      </c>
      <c r="N50" s="18"/>
      <c r="O50" s="12"/>
      <c r="P50" s="22" t="s">
        <v>91</v>
      </c>
      <c r="Q50" s="12"/>
    </row>
    <row r="51" spans="10:17" x14ac:dyDescent="0.25">
      <c r="J51" s="23" t="s">
        <v>12</v>
      </c>
      <c r="K51" s="14">
        <v>0.05</v>
      </c>
      <c r="L51" s="23"/>
      <c r="M51" s="23" t="s">
        <v>12</v>
      </c>
      <c r="N51" s="14">
        <v>0.05</v>
      </c>
      <c r="O51" s="23"/>
      <c r="P51" s="23" t="s">
        <v>12</v>
      </c>
      <c r="Q51" s="14">
        <v>0.05</v>
      </c>
    </row>
    <row r="52" spans="10:17" x14ac:dyDescent="0.25">
      <c r="J52" s="22" t="s">
        <v>87</v>
      </c>
      <c r="K52" s="13">
        <f>2*(1-_xlfn.T.DIST(ABS(K48),K44-1,1))</f>
        <v>8.1949287532006032E-2</v>
      </c>
      <c r="L52" s="23"/>
      <c r="M52" s="22" t="s">
        <v>87</v>
      </c>
      <c r="N52" s="13">
        <f>1-_xlfn.T.DIST(K48, K44-1, 1)</f>
        <v>0.95902535623399698</v>
      </c>
      <c r="O52" s="23"/>
      <c r="P52" s="22" t="s">
        <v>87</v>
      </c>
      <c r="Q52" s="13">
        <f>_xlfn.T.DIST(K48, K44-1, 1)</f>
        <v>4.0974643766003051E-2</v>
      </c>
    </row>
    <row r="53" spans="10:17" x14ac:dyDescent="0.25">
      <c r="J53" s="23" t="s">
        <v>76</v>
      </c>
      <c r="K53" s="10" t="str">
        <f>IF(K52&lt;=K51,"Reject H0","Accept H0")</f>
        <v>Accept H0</v>
      </c>
      <c r="L53" s="23"/>
      <c r="M53" s="23" t="s">
        <v>76</v>
      </c>
      <c r="N53" s="10" t="str">
        <f>IF(N52&lt;=N51,"Reject H0","Accept H0")</f>
        <v>Accept H0</v>
      </c>
      <c r="O53" s="23"/>
      <c r="P53" s="23" t="s">
        <v>76</v>
      </c>
      <c r="Q53" s="10" t="str">
        <f>IF(Q52&lt;=Q51,"Reject H0","Accept H0")</f>
        <v>Reject H0</v>
      </c>
    </row>
    <row r="54" spans="10:17" x14ac:dyDescent="0.25">
      <c r="J54" s="23"/>
      <c r="K54" s="23"/>
      <c r="L54" s="23"/>
      <c r="M54" s="23"/>
      <c r="N54" s="23"/>
      <c r="O54" s="23"/>
      <c r="P54" s="23"/>
      <c r="Q54" s="23"/>
    </row>
    <row r="55" spans="10:17" x14ac:dyDescent="0.25">
      <c r="J55" s="22" t="s">
        <v>93</v>
      </c>
      <c r="K55" s="23" t="str">
        <f ca="1">_xlfn.FORMULATEXT(K52)</f>
        <v>=2*(1-T.DIST(ABS(K48),K44-1,1))</v>
      </c>
      <c r="L55" s="23"/>
      <c r="M55" s="23"/>
      <c r="N55" s="23" t="str">
        <f ca="1">_xlfn.FORMULATEXT(N52)</f>
        <v>=1-T.DIST(K48, K44-1, 1)</v>
      </c>
      <c r="O55" s="23"/>
      <c r="P55" s="23"/>
      <c r="Q55" s="23" t="str">
        <f ca="1">_xlfn.FORMULATEXT(Q52)</f>
        <v>=T.DIST(K48, K44-1, 1)</v>
      </c>
    </row>
  </sheetData>
  <mergeCells count="12">
    <mergeCell ref="K6:M6"/>
    <mergeCell ref="J3:L3"/>
    <mergeCell ref="A1:B1"/>
    <mergeCell ref="C1:D1"/>
    <mergeCell ref="A10:E10"/>
    <mergeCell ref="J10:N10"/>
    <mergeCell ref="B4:C4"/>
    <mergeCell ref="B5:C5"/>
    <mergeCell ref="B6:C6"/>
    <mergeCell ref="B7:C7"/>
    <mergeCell ref="K4:M4"/>
    <mergeCell ref="K5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B16A-930F-4A95-8505-03236F1E103D}">
  <dimension ref="A1:Q36"/>
  <sheetViews>
    <sheetView topLeftCell="A16" zoomScale="90" zoomScaleNormal="90" workbookViewId="0">
      <selection activeCell="K18" sqref="K18"/>
    </sheetView>
  </sheetViews>
  <sheetFormatPr defaultRowHeight="15" x14ac:dyDescent="0.25"/>
  <cols>
    <col min="1" max="1" width="12.42578125" customWidth="1"/>
    <col min="2" max="2" width="9.85546875" customWidth="1"/>
    <col min="4" max="4" width="11.85546875" customWidth="1"/>
    <col min="8" max="8" width="18.28515625" customWidth="1"/>
    <col min="10" max="10" width="15.140625" customWidth="1"/>
    <col min="13" max="13" width="10.5703125" customWidth="1"/>
    <col min="17" max="17" width="18.5703125" customWidth="1"/>
  </cols>
  <sheetData>
    <row r="1" spans="1:17" x14ac:dyDescent="0.25">
      <c r="A1" s="41" t="s">
        <v>74</v>
      </c>
      <c r="B1" s="41"/>
      <c r="C1" s="41"/>
      <c r="D1" s="20"/>
      <c r="G1" s="2"/>
      <c r="H1" s="2"/>
    </row>
    <row r="2" spans="1:17" s="3" customFormat="1" x14ac:dyDescent="0.25">
      <c r="A2" s="41" t="s">
        <v>147</v>
      </c>
      <c r="B2" s="41"/>
      <c r="C2" s="41"/>
      <c r="D2" s="20"/>
      <c r="G2" s="2"/>
      <c r="H2" s="2"/>
    </row>
    <row r="3" spans="1:17" s="3" customFormat="1" x14ac:dyDescent="0.25">
      <c r="A3" s="41" t="s">
        <v>148</v>
      </c>
      <c r="B3" s="41"/>
      <c r="C3" s="41"/>
      <c r="D3" s="20"/>
      <c r="G3" s="2"/>
      <c r="H3" s="2"/>
    </row>
    <row r="4" spans="1:17" s="3" customFormat="1" x14ac:dyDescent="0.25">
      <c r="A4" s="41"/>
      <c r="B4" s="41"/>
      <c r="C4" s="41"/>
      <c r="D4" s="20"/>
      <c r="G4" s="2"/>
      <c r="H4" s="2"/>
    </row>
    <row r="5" spans="1:17" s="3" customFormat="1" x14ac:dyDescent="0.25">
      <c r="A5" s="41"/>
      <c r="B5" s="41"/>
      <c r="C5" s="41"/>
      <c r="D5" s="20"/>
      <c r="G5" s="2"/>
      <c r="H5" s="2"/>
    </row>
    <row r="6" spans="1:17" x14ac:dyDescent="0.25">
      <c r="C6" s="20"/>
      <c r="D6" s="20"/>
      <c r="G6" s="2"/>
      <c r="H6" s="2"/>
    </row>
    <row r="7" spans="1:17" x14ac:dyDescent="0.25">
      <c r="A7" s="42" t="s">
        <v>84</v>
      </c>
      <c r="B7" s="42"/>
      <c r="C7" s="42"/>
      <c r="D7" s="42"/>
      <c r="E7" s="42"/>
      <c r="J7" s="42" t="s">
        <v>88</v>
      </c>
      <c r="K7" s="42"/>
      <c r="L7" s="42"/>
      <c r="M7" s="42"/>
      <c r="N7" s="42"/>
    </row>
    <row r="8" spans="1:17" x14ac:dyDescent="0.25">
      <c r="A8" s="11" t="s">
        <v>131</v>
      </c>
      <c r="B8" s="1"/>
      <c r="C8" s="11"/>
      <c r="D8" s="11"/>
      <c r="E8" s="11"/>
      <c r="F8" s="11"/>
      <c r="G8" s="11"/>
      <c r="H8" s="11"/>
      <c r="J8" s="11" t="s">
        <v>131</v>
      </c>
      <c r="K8" s="1"/>
      <c r="L8" s="11"/>
      <c r="M8" s="11"/>
      <c r="N8" s="11"/>
      <c r="O8" s="11"/>
      <c r="P8" s="11"/>
      <c r="Q8" s="11"/>
    </row>
    <row r="9" spans="1:17" x14ac:dyDescent="0.25">
      <c r="A9" s="11" t="s">
        <v>132</v>
      </c>
      <c r="B9" s="1"/>
      <c r="C9" s="11"/>
      <c r="D9" s="11"/>
      <c r="E9" s="11"/>
      <c r="F9" s="11"/>
      <c r="G9" s="11"/>
      <c r="H9" s="11"/>
      <c r="J9" s="11" t="s">
        <v>132</v>
      </c>
      <c r="K9" s="1"/>
      <c r="L9" s="11"/>
      <c r="M9" s="11"/>
      <c r="N9" s="11"/>
      <c r="O9" s="11"/>
      <c r="P9" s="11"/>
      <c r="Q9" s="11"/>
    </row>
    <row r="10" spans="1:17" x14ac:dyDescent="0.25">
      <c r="A10" s="11" t="s">
        <v>72</v>
      </c>
      <c r="B10" s="1"/>
      <c r="C10" s="11"/>
      <c r="D10" s="11"/>
      <c r="E10" s="11"/>
      <c r="F10" s="11"/>
      <c r="G10" s="11"/>
      <c r="H10" s="11"/>
      <c r="J10" s="11" t="s">
        <v>72</v>
      </c>
      <c r="K10" s="1"/>
      <c r="L10" s="11"/>
      <c r="M10" s="11"/>
      <c r="N10" s="11"/>
      <c r="O10" s="11"/>
      <c r="P10" s="11"/>
      <c r="Q10" s="11"/>
    </row>
    <row r="11" spans="1:17" x14ac:dyDescent="0.25">
      <c r="A11" s="11" t="s">
        <v>134</v>
      </c>
      <c r="B11" s="1"/>
      <c r="C11" s="11"/>
      <c r="D11" s="11"/>
      <c r="E11" s="11"/>
      <c r="F11" s="11"/>
      <c r="G11" s="11"/>
      <c r="H11" s="11"/>
      <c r="J11" s="11" t="s">
        <v>134</v>
      </c>
      <c r="K11" s="1"/>
      <c r="L11" s="11"/>
      <c r="M11" s="11"/>
      <c r="N11" s="11"/>
      <c r="O11" s="11"/>
      <c r="P11" s="11"/>
      <c r="Q11" s="11"/>
    </row>
    <row r="12" spans="1:17" x14ac:dyDescent="0.25">
      <c r="A12" s="11" t="s">
        <v>133</v>
      </c>
      <c r="B12" s="1"/>
      <c r="C12" s="11"/>
      <c r="D12" s="11"/>
      <c r="E12" s="11"/>
      <c r="F12" s="11"/>
      <c r="G12" s="11"/>
      <c r="H12" s="11"/>
      <c r="J12" s="11" t="s">
        <v>133</v>
      </c>
      <c r="K12" s="1"/>
      <c r="L12" s="11"/>
      <c r="M12" s="11"/>
      <c r="N12" s="11"/>
      <c r="O12" s="11"/>
      <c r="P12" s="11"/>
      <c r="Q12" s="11"/>
    </row>
    <row r="13" spans="1:17" x14ac:dyDescent="0.25">
      <c r="A13" s="11"/>
      <c r="B13" s="11"/>
      <c r="C13" s="11"/>
      <c r="D13" s="11"/>
      <c r="E13" s="11"/>
      <c r="F13" s="11"/>
      <c r="G13" s="11"/>
      <c r="H13" s="11"/>
      <c r="J13" s="11"/>
      <c r="K13" s="11"/>
      <c r="L13" s="11"/>
      <c r="M13" s="11"/>
      <c r="N13" s="11"/>
      <c r="O13" s="11"/>
      <c r="P13" s="11"/>
      <c r="Q13" s="11"/>
    </row>
    <row r="14" spans="1:17" x14ac:dyDescent="0.25">
      <c r="A14" s="11" t="s">
        <v>94</v>
      </c>
      <c r="B14" s="11" t="e">
        <f>(B12-B11)/(SQRT(B11*(1-B11)/B10))</f>
        <v>#DIV/0!</v>
      </c>
      <c r="C14" s="11"/>
      <c r="D14" s="17" t="s">
        <v>106</v>
      </c>
      <c r="E14" s="11" t="str">
        <f ca="1">_xlfn.FORMULATEXT(B14)</f>
        <v>=(B12-B11)/(SQRT(B11*(1-B11)/B10))</v>
      </c>
      <c r="F14" s="11"/>
      <c r="G14" s="11"/>
      <c r="H14" s="11"/>
      <c r="I14" s="15"/>
      <c r="J14" s="11" t="s">
        <v>94</v>
      </c>
      <c r="K14" s="11" t="e">
        <f>(K12-K11)/(SQRT(K11*(1-K11)/K10))</f>
        <v>#DIV/0!</v>
      </c>
      <c r="L14" s="11"/>
      <c r="M14" s="17" t="s">
        <v>106</v>
      </c>
      <c r="N14" s="11" t="str">
        <f ca="1">_xlfn.FORMULATEXT(K14)</f>
        <v>=(K12-K11)/(SQRT(K11*(1-K11)/K10))</v>
      </c>
      <c r="O14" s="11"/>
      <c r="P14" s="11"/>
      <c r="Q14" s="11"/>
    </row>
    <row r="15" spans="1:17" x14ac:dyDescent="0.25">
      <c r="A15" s="11"/>
      <c r="B15" s="11"/>
      <c r="C15" s="11"/>
      <c r="D15" s="11"/>
      <c r="E15" s="12"/>
      <c r="F15" s="12"/>
      <c r="G15" s="12"/>
      <c r="H15" s="12"/>
      <c r="I15" s="16"/>
      <c r="J15" s="11"/>
      <c r="K15" s="11"/>
      <c r="L15" s="11"/>
      <c r="M15" s="11"/>
      <c r="N15" s="12"/>
      <c r="O15" s="12"/>
      <c r="P15" s="12"/>
      <c r="Q15" s="12"/>
    </row>
    <row r="16" spans="1:17" x14ac:dyDescent="0.25">
      <c r="A16" s="17" t="s">
        <v>79</v>
      </c>
      <c r="B16" s="17"/>
      <c r="C16" s="11"/>
      <c r="D16" s="18" t="s">
        <v>80</v>
      </c>
      <c r="E16" s="18"/>
      <c r="F16" s="12"/>
      <c r="G16" s="18" t="s">
        <v>81</v>
      </c>
      <c r="H16" s="12"/>
      <c r="I16" s="16"/>
      <c r="J16" s="17" t="s">
        <v>90</v>
      </c>
      <c r="K16" s="17"/>
      <c r="L16" s="11"/>
      <c r="M16" s="17" t="s">
        <v>92</v>
      </c>
      <c r="N16" s="18"/>
      <c r="O16" s="12"/>
      <c r="P16" s="17" t="s">
        <v>91</v>
      </c>
      <c r="Q16" s="12"/>
    </row>
    <row r="17" spans="1:17" x14ac:dyDescent="0.25">
      <c r="A17" s="11" t="s">
        <v>12</v>
      </c>
      <c r="B17" s="14">
        <v>0.05</v>
      </c>
      <c r="C17" s="11"/>
      <c r="D17" s="11" t="s">
        <v>12</v>
      </c>
      <c r="E17" s="14">
        <v>0.05</v>
      </c>
      <c r="F17" s="11"/>
      <c r="G17" s="11" t="s">
        <v>12</v>
      </c>
      <c r="H17" s="14">
        <v>0.05</v>
      </c>
      <c r="J17" s="11" t="s">
        <v>12</v>
      </c>
      <c r="K17" s="14">
        <v>0.05</v>
      </c>
      <c r="L17" s="11"/>
      <c r="M17" s="11" t="s">
        <v>12</v>
      </c>
      <c r="N17" s="14">
        <v>0.05</v>
      </c>
      <c r="O17" s="11"/>
      <c r="P17" s="11" t="s">
        <v>12</v>
      </c>
      <c r="Q17" s="14">
        <v>0.05</v>
      </c>
    </row>
    <row r="18" spans="1:17" x14ac:dyDescent="0.25">
      <c r="A18" s="17" t="s">
        <v>75</v>
      </c>
      <c r="B18" s="13">
        <f>_xlfn.NORM.S.INV(1-B17/2)</f>
        <v>1.9599639845400536</v>
      </c>
      <c r="C18" s="11"/>
      <c r="D18" s="17" t="s">
        <v>75</v>
      </c>
      <c r="E18" s="13">
        <f>_xlfn.NORM.S.INV(1-E17)</f>
        <v>1.6448536269514715</v>
      </c>
      <c r="F18" s="11"/>
      <c r="G18" s="17" t="s">
        <v>75</v>
      </c>
      <c r="H18" s="13">
        <f>_xlfn.NORM.S.INV(H17)</f>
        <v>-1.6448536269514726</v>
      </c>
      <c r="J18" s="17" t="s">
        <v>87</v>
      </c>
      <c r="K18" s="13" t="e">
        <f>2*(1-_xlfn.NORM.S.DIST(ABS(K14), 1))</f>
        <v>#DIV/0!</v>
      </c>
      <c r="L18" s="11"/>
      <c r="M18" s="17" t="s">
        <v>87</v>
      </c>
      <c r="N18" s="13" t="e">
        <f>1-_xlfn.NORM.S.DIST(K14,1)</f>
        <v>#DIV/0!</v>
      </c>
      <c r="O18" s="11"/>
      <c r="P18" s="17" t="s">
        <v>87</v>
      </c>
      <c r="Q18" s="13" t="e">
        <f>_xlfn.NORM.S.DIST(K14,1)</f>
        <v>#DIV/0!</v>
      </c>
    </row>
    <row r="19" spans="1:17" x14ac:dyDescent="0.25">
      <c r="A19" s="11" t="s">
        <v>76</v>
      </c>
      <c r="B19" s="10" t="e">
        <f>IF(B14&gt;B18,"Reject H0","Accept H0")</f>
        <v>#DIV/0!</v>
      </c>
      <c r="C19" s="11"/>
      <c r="D19" s="11" t="s">
        <v>76</v>
      </c>
      <c r="E19" s="10" t="e">
        <f>IF(B14&gt;E18,"Reject H0","Accept H0")</f>
        <v>#DIV/0!</v>
      </c>
      <c r="F19" s="11"/>
      <c r="G19" s="11" t="s">
        <v>76</v>
      </c>
      <c r="H19" s="10" t="e">
        <f>IF(B14 &lt; H18,"Reject H0","Accept H0")</f>
        <v>#DIV/0!</v>
      </c>
      <c r="J19" s="11" t="s">
        <v>76</v>
      </c>
      <c r="K19" s="10" t="e">
        <f>IF(K18&lt;=K17,"Reject H0","Accept H0")</f>
        <v>#DIV/0!</v>
      </c>
      <c r="L19" s="11"/>
      <c r="M19" s="11" t="s">
        <v>76</v>
      </c>
      <c r="N19" s="10" t="e">
        <f>IF(N18&lt;=N17,"Reject H0","Accept H0")</f>
        <v>#DIV/0!</v>
      </c>
      <c r="O19" s="11"/>
      <c r="P19" s="11" t="s">
        <v>76</v>
      </c>
      <c r="Q19" s="10" t="e">
        <f>IF(Q18&lt;=Q17,"Reject H0","Accept H0")</f>
        <v>#DIV/0!</v>
      </c>
    </row>
    <row r="20" spans="1:17" x14ac:dyDescent="0.25">
      <c r="A20" s="11"/>
      <c r="B20" s="11"/>
      <c r="C20" s="11"/>
      <c r="D20" s="11"/>
      <c r="E20" s="11"/>
      <c r="F20" s="11"/>
      <c r="G20" s="11"/>
      <c r="H20" s="11"/>
      <c r="J20" s="11"/>
      <c r="K20" s="11"/>
      <c r="L20" s="11"/>
      <c r="M20" s="11"/>
      <c r="N20" s="11"/>
      <c r="O20" s="11"/>
      <c r="P20" s="11"/>
      <c r="Q20" s="11"/>
    </row>
    <row r="21" spans="1:17" x14ac:dyDescent="0.25">
      <c r="A21" s="17" t="s">
        <v>89</v>
      </c>
      <c r="B21" s="11" t="str">
        <f ca="1">_xlfn.FORMULATEXT(B18)</f>
        <v>=NORM.S.INV(1-B17/2)</v>
      </c>
      <c r="C21" s="11"/>
      <c r="D21" s="11"/>
      <c r="E21" s="11" t="str">
        <f ca="1">_xlfn.FORMULATEXT(E18)</f>
        <v>=NORM.S.INV(1-E17)</v>
      </c>
      <c r="F21" s="11"/>
      <c r="G21" s="11"/>
      <c r="H21" s="11" t="str">
        <f ca="1">_xlfn.FORMULATEXT(H18)</f>
        <v>=NORM.S.INV(H17)</v>
      </c>
      <c r="J21" s="17" t="s">
        <v>93</v>
      </c>
      <c r="K21" s="11" t="str">
        <f ca="1">_xlfn.FORMULATEXT(K18)</f>
        <v>=2*(1-NORM.S.DIST(ABS(K14), 1))</v>
      </c>
      <c r="L21" s="11"/>
      <c r="M21" s="11"/>
      <c r="N21" s="11" t="str">
        <f ca="1">_xlfn.FORMULATEXT(N18)</f>
        <v>=1-NORM.S.DIST(K14,1)</v>
      </c>
      <c r="O21" s="11"/>
      <c r="P21" s="11"/>
      <c r="Q21" s="11" t="str">
        <f ca="1">_xlfn.FORMULATEXT(Q18)</f>
        <v>=NORM.S.DIST(K14,1)</v>
      </c>
    </row>
    <row r="23" spans="1:17" x14ac:dyDescent="0.25">
      <c r="A23" s="11" t="s">
        <v>131</v>
      </c>
      <c r="B23" s="1">
        <v>0.05</v>
      </c>
      <c r="C23" s="11"/>
      <c r="D23" s="11"/>
      <c r="E23" s="11"/>
      <c r="F23" s="11"/>
      <c r="G23" s="11"/>
      <c r="H23" s="11"/>
    </row>
    <row r="24" spans="1:17" x14ac:dyDescent="0.25">
      <c r="A24" s="11" t="s">
        <v>132</v>
      </c>
      <c r="B24" s="1">
        <v>0.05</v>
      </c>
      <c r="C24" s="11"/>
      <c r="D24" s="11"/>
      <c r="E24" s="11"/>
      <c r="F24" s="11"/>
      <c r="G24" s="11"/>
      <c r="H24" s="11"/>
    </row>
    <row r="25" spans="1:17" x14ac:dyDescent="0.25">
      <c r="A25" s="11" t="s">
        <v>72</v>
      </c>
      <c r="B25" s="1">
        <v>120</v>
      </c>
      <c r="C25" s="11"/>
      <c r="D25" s="11"/>
      <c r="E25" s="11"/>
      <c r="F25" s="11"/>
      <c r="G25" s="11"/>
      <c r="H25" s="11"/>
    </row>
    <row r="26" spans="1:17" x14ac:dyDescent="0.25">
      <c r="A26" s="11" t="s">
        <v>134</v>
      </c>
      <c r="B26" s="1">
        <v>0.05</v>
      </c>
      <c r="C26" s="11"/>
      <c r="D26" s="11"/>
      <c r="E26" s="11"/>
      <c r="F26" s="11"/>
      <c r="G26" s="11"/>
      <c r="H26" s="11"/>
    </row>
    <row r="27" spans="1:17" x14ac:dyDescent="0.25">
      <c r="A27" s="11" t="s">
        <v>133</v>
      </c>
      <c r="B27" s="1">
        <f>5/120</f>
        <v>4.1666666666666664E-2</v>
      </c>
      <c r="C27" s="11"/>
      <c r="D27" s="11"/>
      <c r="E27" s="11"/>
      <c r="F27" s="11"/>
      <c r="G27" s="11"/>
      <c r="H27" s="11"/>
    </row>
    <row r="28" spans="1:17" x14ac:dyDescent="0.25">
      <c r="A28" s="11"/>
      <c r="B28" s="11"/>
      <c r="C28" s="11"/>
      <c r="D28" s="11"/>
      <c r="E28" s="11"/>
      <c r="F28" s="11"/>
      <c r="G28" s="11"/>
      <c r="H28" s="11"/>
    </row>
    <row r="29" spans="1:17" x14ac:dyDescent="0.25">
      <c r="A29" s="11" t="s">
        <v>94</v>
      </c>
      <c r="B29" s="11">
        <f>(B27-B26)/(SQRT(B26*(1-B26)/B25))</f>
        <v>-0.41885390829169572</v>
      </c>
      <c r="C29" s="11"/>
      <c r="D29" s="17" t="s">
        <v>106</v>
      </c>
      <c r="E29" s="11" t="str">
        <f ca="1">_xlfn.FORMULATEXT(B29)</f>
        <v>=(B27-B26)/(SQRT(B26*(1-B26)/B25))</v>
      </c>
      <c r="F29" s="11"/>
      <c r="G29" s="11"/>
      <c r="H29" s="11"/>
    </row>
    <row r="30" spans="1:17" x14ac:dyDescent="0.25">
      <c r="A30" s="11"/>
      <c r="B30" s="11"/>
      <c r="C30" s="11"/>
      <c r="D30" s="11"/>
      <c r="E30" s="12"/>
      <c r="F30" s="12"/>
      <c r="G30" s="12"/>
      <c r="H30" s="12"/>
    </row>
    <row r="31" spans="1:17" x14ac:dyDescent="0.25">
      <c r="A31" s="17" t="s">
        <v>90</v>
      </c>
      <c r="B31" s="17"/>
      <c r="C31" s="11"/>
      <c r="D31" s="17" t="s">
        <v>92</v>
      </c>
      <c r="E31" s="18"/>
      <c r="F31" s="12"/>
      <c r="G31" s="17" t="s">
        <v>91</v>
      </c>
      <c r="H31" s="12"/>
    </row>
    <row r="32" spans="1:17" x14ac:dyDescent="0.25">
      <c r="A32" s="11" t="s">
        <v>12</v>
      </c>
      <c r="B32" s="14">
        <v>0.05</v>
      </c>
      <c r="C32" s="11"/>
      <c r="D32" s="11" t="s">
        <v>12</v>
      </c>
      <c r="E32" s="14">
        <v>0.05</v>
      </c>
      <c r="F32" s="11"/>
      <c r="G32" s="11" t="s">
        <v>12</v>
      </c>
      <c r="H32" s="14">
        <v>0.05</v>
      </c>
    </row>
    <row r="33" spans="1:8" x14ac:dyDescent="0.25">
      <c r="A33" s="17" t="s">
        <v>87</v>
      </c>
      <c r="B33" s="13">
        <f>2*(1-_xlfn.NORM.S.DIST(ABS(B29), 1))</f>
        <v>0.67532290409484697</v>
      </c>
      <c r="C33" s="11"/>
      <c r="D33" s="17" t="s">
        <v>87</v>
      </c>
      <c r="E33" s="13">
        <f>1-_xlfn.NORM.S.DIST(B29,1)</f>
        <v>0.66233854795257652</v>
      </c>
      <c r="F33" s="11"/>
      <c r="G33" s="17" t="s">
        <v>87</v>
      </c>
      <c r="H33" s="13">
        <f>_xlfn.NORM.S.DIST(B29,1)</f>
        <v>0.33766145204742348</v>
      </c>
    </row>
    <row r="34" spans="1:8" x14ac:dyDescent="0.25">
      <c r="A34" s="11" t="s">
        <v>76</v>
      </c>
      <c r="B34" s="10" t="str">
        <f>IF(B33&lt;=B32,"Reject H0","Accept H0")</f>
        <v>Accept H0</v>
      </c>
      <c r="C34" s="11"/>
      <c r="D34" s="11" t="s">
        <v>76</v>
      </c>
      <c r="E34" s="10" t="str">
        <f>IF(E33&lt;=E32,"Reject H0","Accept H0")</f>
        <v>Accept H0</v>
      </c>
      <c r="F34" s="11"/>
      <c r="G34" s="11" t="s">
        <v>76</v>
      </c>
      <c r="H34" s="10" t="str">
        <f>IF(H33&lt;=H32,"Reject H0","Accept H0")</f>
        <v>Accept H0</v>
      </c>
    </row>
    <row r="35" spans="1:8" x14ac:dyDescent="0.25">
      <c r="A35" s="11"/>
      <c r="B35" s="11"/>
      <c r="C35" s="11"/>
      <c r="D35" s="11"/>
      <c r="E35" s="11"/>
      <c r="F35" s="11"/>
      <c r="G35" s="11"/>
      <c r="H35" s="11"/>
    </row>
    <row r="36" spans="1:8" x14ac:dyDescent="0.25">
      <c r="A36" s="17" t="s">
        <v>93</v>
      </c>
      <c r="B36" s="11" t="str">
        <f ca="1">_xlfn.FORMULATEXT(B33)</f>
        <v>=2*(1-NORM.S.DIST(ABS(B29), 1))</v>
      </c>
      <c r="C36" s="11"/>
      <c r="D36" s="11"/>
      <c r="E36" s="11" t="str">
        <f ca="1">_xlfn.FORMULATEXT(E33)</f>
        <v>=1-NORM.S.DIST(B29,1)</v>
      </c>
      <c r="F36" s="11"/>
      <c r="G36" s="11"/>
      <c r="H36" s="11" t="str">
        <f ca="1">_xlfn.FORMULATEXT(H33)</f>
        <v>=NORM.S.DIST(B29,1)</v>
      </c>
    </row>
  </sheetData>
  <mergeCells count="7">
    <mergeCell ref="A7:E7"/>
    <mergeCell ref="J7:N7"/>
    <mergeCell ref="A1:C1"/>
    <mergeCell ref="A2:C2"/>
    <mergeCell ref="A3:C3"/>
    <mergeCell ref="A4:C4"/>
    <mergeCell ref="A5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A760-54F3-4133-8C52-E7655A375BA9}">
  <dimension ref="D1:N2"/>
  <sheetViews>
    <sheetView workbookViewId="0">
      <selection activeCell="N1" sqref="N1"/>
    </sheetView>
  </sheetViews>
  <sheetFormatPr defaultRowHeight="15" x14ac:dyDescent="0.25"/>
  <sheetData>
    <row r="1" spans="4:14" x14ac:dyDescent="0.25">
      <c r="D1" s="2" t="s">
        <v>146</v>
      </c>
      <c r="N1" s="2" t="s">
        <v>149</v>
      </c>
    </row>
    <row r="2" spans="4:14" x14ac:dyDescent="0.25">
      <c r="D2" t="s">
        <v>146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5E69-20F2-4801-BA02-29AE52E2983D}">
  <dimension ref="A1:K16"/>
  <sheetViews>
    <sheetView workbookViewId="0">
      <selection activeCell="G1" sqref="G1"/>
    </sheetView>
  </sheetViews>
  <sheetFormatPr defaultRowHeight="15" x14ac:dyDescent="0.25"/>
  <sheetData>
    <row r="1" spans="1:11" x14ac:dyDescent="0.25">
      <c r="A1" s="2" t="s">
        <v>135</v>
      </c>
      <c r="G1" s="2" t="s">
        <v>136</v>
      </c>
    </row>
    <row r="2" spans="1:11" x14ac:dyDescent="0.25">
      <c r="A2" t="s">
        <v>24</v>
      </c>
      <c r="B2" t="s">
        <v>26</v>
      </c>
      <c r="G2" t="s">
        <v>24</v>
      </c>
      <c r="H2" t="s">
        <v>96</v>
      </c>
      <c r="K2" t="s">
        <v>137</v>
      </c>
    </row>
    <row r="3" spans="1:11" x14ac:dyDescent="0.25">
      <c r="A3" t="s">
        <v>21</v>
      </c>
      <c r="B3" t="s">
        <v>23</v>
      </c>
      <c r="G3" t="s">
        <v>21</v>
      </c>
      <c r="H3" t="s">
        <v>98</v>
      </c>
    </row>
    <row r="4" spans="1:11" x14ac:dyDescent="0.25">
      <c r="G4" t="s">
        <v>13</v>
      </c>
      <c r="H4" t="s">
        <v>138</v>
      </c>
    </row>
    <row r="5" spans="1:11" x14ac:dyDescent="0.25">
      <c r="A5" t="s">
        <v>13</v>
      </c>
      <c r="B5" t="s">
        <v>17</v>
      </c>
    </row>
    <row r="6" spans="1:11" x14ac:dyDescent="0.25">
      <c r="B6" t="s">
        <v>20</v>
      </c>
    </row>
    <row r="7" spans="1:11" x14ac:dyDescent="0.25">
      <c r="A7" s="2" t="s">
        <v>139</v>
      </c>
      <c r="B7" s="2"/>
      <c r="G7" s="2" t="s">
        <v>140</v>
      </c>
      <c r="K7" t="s">
        <v>141</v>
      </c>
    </row>
    <row r="9" spans="1:11" x14ac:dyDescent="0.25">
      <c r="A9" t="s">
        <v>109</v>
      </c>
      <c r="G9" t="s">
        <v>110</v>
      </c>
    </row>
    <row r="10" spans="1:11" x14ac:dyDescent="0.25">
      <c r="A10" t="s">
        <v>24</v>
      </c>
      <c r="B10" t="s">
        <v>111</v>
      </c>
      <c r="G10" t="s">
        <v>24</v>
      </c>
      <c r="H10" t="s">
        <v>112</v>
      </c>
    </row>
    <row r="11" spans="1:11" x14ac:dyDescent="0.25">
      <c r="A11" t="s">
        <v>21</v>
      </c>
      <c r="B11" t="s">
        <v>113</v>
      </c>
      <c r="G11" t="s">
        <v>21</v>
      </c>
      <c r="H11" t="s">
        <v>114</v>
      </c>
    </row>
    <row r="12" spans="1:11" x14ac:dyDescent="0.25">
      <c r="G12" t="s">
        <v>13</v>
      </c>
      <c r="H12" t="s">
        <v>115</v>
      </c>
    </row>
    <row r="13" spans="1:11" x14ac:dyDescent="0.25">
      <c r="A13" t="s">
        <v>13</v>
      </c>
      <c r="B13" t="s">
        <v>116</v>
      </c>
    </row>
    <row r="14" spans="1:11" x14ac:dyDescent="0.25">
      <c r="B14" t="s">
        <v>117</v>
      </c>
    </row>
    <row r="16" spans="1:11" x14ac:dyDescent="0.25">
      <c r="B16" s="2" t="s">
        <v>142</v>
      </c>
      <c r="H16" s="2" t="s">
        <v>143</v>
      </c>
      <c r="K16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Hypo Testing</vt:lpstr>
      <vt:lpstr>Mu Sig Known</vt:lpstr>
      <vt:lpstr>Mu Sig Unknown</vt:lpstr>
      <vt:lpstr>Pi</vt:lpstr>
      <vt:lpstr>Testing Strategy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ravs</dc:creator>
  <cp:lastModifiedBy>ravs</cp:lastModifiedBy>
  <dcterms:created xsi:type="dcterms:W3CDTF">2020-05-01T14:17:11Z</dcterms:created>
  <dcterms:modified xsi:type="dcterms:W3CDTF">2020-05-02T13:05:23Z</dcterms:modified>
</cp:coreProperties>
</file>