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hree Monks" sheetId="1" r:id="rId1"/>
  </sheets>
  <calcPr calcId="144525"/>
</workbook>
</file>

<file path=xl/calcChain.xml><?xml version="1.0" encoding="utf-8"?>
<calcChain xmlns="http://schemas.openxmlformats.org/spreadsheetml/2006/main">
  <c r="H9" i="1" l="1"/>
  <c r="P9" i="1" s="1"/>
  <c r="I9" i="1"/>
  <c r="J9" i="1"/>
  <c r="M9" i="1"/>
  <c r="T9" i="1"/>
  <c r="Y9" i="1"/>
  <c r="H10" i="1"/>
  <c r="I10" i="1"/>
  <c r="I19" i="1" s="1"/>
  <c r="J10" i="1"/>
  <c r="K10" i="1"/>
  <c r="Q10" i="1" s="1"/>
  <c r="M10" i="1"/>
  <c r="P10" i="1"/>
  <c r="T10" i="1"/>
  <c r="Y10" i="1"/>
  <c r="H11" i="1"/>
  <c r="K11" i="1" s="1"/>
  <c r="I11" i="1"/>
  <c r="J11" i="1"/>
  <c r="M11" i="1" s="1"/>
  <c r="M19" i="1" s="1"/>
  <c r="T11" i="1"/>
  <c r="Y11" i="1"/>
  <c r="H12" i="1"/>
  <c r="I12" i="1"/>
  <c r="K12" i="1" s="1"/>
  <c r="Q12" i="1" s="1"/>
  <c r="J12" i="1"/>
  <c r="M12" i="1" s="1"/>
  <c r="P12" i="1"/>
  <c r="T12" i="1"/>
  <c r="Y12" i="1"/>
  <c r="H13" i="1"/>
  <c r="K13" i="1" s="1"/>
  <c r="Q13" i="1" s="1"/>
  <c r="I13" i="1"/>
  <c r="M13" i="1"/>
  <c r="P13" i="1"/>
  <c r="T13" i="1"/>
  <c r="Y13" i="1"/>
  <c r="H14" i="1"/>
  <c r="P14" i="1" s="1"/>
  <c r="I14" i="1"/>
  <c r="J14" i="1"/>
  <c r="M14" i="1"/>
  <c r="T14" i="1"/>
  <c r="H15" i="1"/>
  <c r="I15" i="1"/>
  <c r="J15" i="1"/>
  <c r="K15" i="1"/>
  <c r="Q15" i="1" s="1"/>
  <c r="M15" i="1"/>
  <c r="P15" i="1"/>
  <c r="T15" i="1"/>
  <c r="Y15" i="1"/>
  <c r="H16" i="1"/>
  <c r="K16" i="1" s="1"/>
  <c r="I16" i="1"/>
  <c r="J16" i="1"/>
  <c r="M16" i="1" s="1"/>
  <c r="T16" i="1"/>
  <c r="Y16" i="1"/>
  <c r="H17" i="1"/>
  <c r="I17" i="1"/>
  <c r="K17" i="1" s="1"/>
  <c r="Q17" i="1" s="1"/>
  <c r="J17" i="1"/>
  <c r="M17" i="1" s="1"/>
  <c r="P17" i="1"/>
  <c r="T17" i="1"/>
  <c r="H18" i="1"/>
  <c r="P18" i="1" s="1"/>
  <c r="I18" i="1"/>
  <c r="J18" i="1"/>
  <c r="M18" i="1"/>
  <c r="T18" i="1"/>
  <c r="Y18" i="1"/>
  <c r="G19" i="1"/>
  <c r="H19" i="1"/>
  <c r="J19" i="1"/>
  <c r="L19" i="1"/>
  <c r="N19" i="1"/>
  <c r="O19" i="1"/>
  <c r="S19" i="1"/>
  <c r="T19" i="1"/>
  <c r="AB19" i="1"/>
  <c r="R12" i="1" l="1"/>
  <c r="R15" i="1"/>
  <c r="R17" i="1"/>
  <c r="R13" i="1"/>
  <c r="R10" i="1"/>
  <c r="K18" i="1"/>
  <c r="Q18" i="1" s="1"/>
  <c r="P16" i="1"/>
  <c r="Q16" i="1" s="1"/>
  <c r="K14" i="1"/>
  <c r="Q14" i="1" s="1"/>
  <c r="P11" i="1"/>
  <c r="P19" i="1" s="1"/>
  <c r="K9" i="1"/>
  <c r="R16" i="1" l="1"/>
  <c r="Q11" i="1"/>
  <c r="K19" i="1"/>
  <c r="Q9" i="1"/>
  <c r="R18" i="1"/>
  <c r="W10" i="1"/>
  <c r="X10" i="1"/>
  <c r="U10" i="1"/>
  <c r="U17" i="1"/>
  <c r="W17" i="1"/>
  <c r="X17" i="1"/>
  <c r="W15" i="1"/>
  <c r="U15" i="1"/>
  <c r="R14" i="1"/>
  <c r="W13" i="1"/>
  <c r="U13" i="1"/>
  <c r="U12" i="1"/>
  <c r="W12" i="1"/>
  <c r="X12" i="1" s="1"/>
  <c r="T8" i="1"/>
  <c r="T7" i="1"/>
  <c r="X13" i="1" l="1"/>
  <c r="W14" i="1"/>
  <c r="U14" i="1"/>
  <c r="R9" i="1"/>
  <c r="Q19" i="1"/>
  <c r="W16" i="1"/>
  <c r="U16" i="1"/>
  <c r="V15" i="1"/>
  <c r="Y17" i="1"/>
  <c r="V13" i="1"/>
  <c r="Z13" i="1"/>
  <c r="AA13" i="1" s="1"/>
  <c r="AC13" i="1" s="1"/>
  <c r="X15" i="1"/>
  <c r="Z15" i="1" s="1"/>
  <c r="AA15" i="1" s="1"/>
  <c r="AC15" i="1" s="1"/>
  <c r="V17" i="1"/>
  <c r="Z17" i="1"/>
  <c r="AA17" i="1" s="1"/>
  <c r="AC17" i="1" s="1"/>
  <c r="R11" i="1"/>
  <c r="V12" i="1"/>
  <c r="Z12" i="1"/>
  <c r="AA12" i="1" s="1"/>
  <c r="AC12" i="1" s="1"/>
  <c r="V10" i="1"/>
  <c r="Z10" i="1"/>
  <c r="AA10" i="1" s="1"/>
  <c r="AC10" i="1" s="1"/>
  <c r="W18" i="1"/>
  <c r="X18" i="1"/>
  <c r="U18" i="1"/>
  <c r="Y8" i="1"/>
  <c r="J8" i="1"/>
  <c r="I8" i="1"/>
  <c r="H8" i="1"/>
  <c r="Y7" i="1"/>
  <c r="J7" i="1"/>
  <c r="M7" i="1" s="1"/>
  <c r="I7" i="1"/>
  <c r="H7" i="1"/>
  <c r="V16" i="1" l="1"/>
  <c r="X16" i="1"/>
  <c r="Z16" i="1" s="1"/>
  <c r="AA16" i="1" s="1"/>
  <c r="AC16" i="1" s="1"/>
  <c r="R19" i="1"/>
  <c r="W9" i="1"/>
  <c r="X9" i="1" s="1"/>
  <c r="U9" i="1"/>
  <c r="V14" i="1"/>
  <c r="V18" i="1"/>
  <c r="Z18" i="1"/>
  <c r="AA18" i="1" s="1"/>
  <c r="AC18" i="1" s="1"/>
  <c r="W11" i="1"/>
  <c r="U11" i="1"/>
  <c r="X14" i="1"/>
  <c r="P8" i="1"/>
  <c r="P7" i="1"/>
  <c r="M8" i="1"/>
  <c r="K7" i="1"/>
  <c r="K8" i="1"/>
  <c r="V9" i="1" l="1"/>
  <c r="V19" i="1" s="1"/>
  <c r="Z9" i="1"/>
  <c r="U19" i="1"/>
  <c r="V11" i="1"/>
  <c r="Z11" i="1"/>
  <c r="AA11" i="1" s="1"/>
  <c r="AC11" i="1" s="1"/>
  <c r="W19" i="1"/>
  <c r="Y14" i="1"/>
  <c r="Y19" i="1" s="1"/>
  <c r="X11" i="1"/>
  <c r="X19" i="1" s="1"/>
  <c r="Q7" i="1"/>
  <c r="Q8" i="1"/>
  <c r="R8" i="1" s="1"/>
  <c r="AA9" i="1" l="1"/>
  <c r="Z14" i="1"/>
  <c r="AA14" i="1" s="1"/>
  <c r="AC14" i="1" s="1"/>
  <c r="U8" i="1"/>
  <c r="V8" i="1" s="1"/>
  <c r="W8" i="1"/>
  <c r="R7" i="1"/>
  <c r="Z19" i="1" l="1"/>
  <c r="AA19" i="1"/>
  <c r="AC9" i="1"/>
  <c r="AC19" i="1" s="1"/>
  <c r="X8" i="1"/>
  <c r="W7" i="1"/>
  <c r="U7" i="1"/>
  <c r="V7" i="1" s="1"/>
  <c r="Z8" i="1" l="1"/>
  <c r="X7" i="1"/>
  <c r="AA8" i="1" l="1"/>
  <c r="Z7" i="1"/>
  <c r="AA7" i="1" s="1"/>
  <c r="AC7" i="1" l="1"/>
  <c r="AC8" i="1"/>
</calcChain>
</file>

<file path=xl/sharedStrings.xml><?xml version="1.0" encoding="utf-8"?>
<sst xmlns="http://schemas.openxmlformats.org/spreadsheetml/2006/main" count="52" uniqueCount="41">
  <si>
    <t>S.No.</t>
  </si>
  <si>
    <t>Name of Employee</t>
  </si>
  <si>
    <t>Employee Status</t>
  </si>
  <si>
    <t>Marital Status</t>
  </si>
  <si>
    <t>Gender</t>
  </si>
  <si>
    <t>Salary</t>
  </si>
  <si>
    <t xml:space="preserve"> Basic Salary</t>
  </si>
  <si>
    <t>Allowance</t>
  </si>
  <si>
    <t>PF Contribution</t>
  </si>
  <si>
    <t>Gross Salary</t>
  </si>
  <si>
    <t>Fuel</t>
  </si>
  <si>
    <t>PF Deduction</t>
  </si>
  <si>
    <t>RF Contribution</t>
  </si>
  <si>
    <t>Leave Days</t>
  </si>
  <si>
    <t>Leave Ded.</t>
  </si>
  <si>
    <t>Taxable Income</t>
  </si>
  <si>
    <t>12 Months Equivalent</t>
  </si>
  <si>
    <t>Insurance</t>
  </si>
  <si>
    <t>Exepmtion</t>
  </si>
  <si>
    <t>1% Taxable</t>
  </si>
  <si>
    <t>15% Taxable</t>
  </si>
  <si>
    <t>25% Taxable</t>
  </si>
  <si>
    <t>10% Women Discount</t>
  </si>
  <si>
    <t>Total Tax Deduction</t>
  </si>
  <si>
    <t>Monthly Tax</t>
  </si>
  <si>
    <t>Advance</t>
  </si>
  <si>
    <t>Final Pay</t>
  </si>
  <si>
    <t>Remarks</t>
  </si>
  <si>
    <t>M</t>
  </si>
  <si>
    <t>U</t>
  </si>
  <si>
    <t>F</t>
  </si>
  <si>
    <t>Total</t>
  </si>
  <si>
    <t>NIBL A/C No.</t>
  </si>
  <si>
    <t>1 % Monthly</t>
  </si>
  <si>
    <t>Maximum RF Contribution Allowable</t>
  </si>
  <si>
    <t>Rs.300000</t>
  </si>
  <si>
    <t>or</t>
  </si>
  <si>
    <t>Which ever is lower</t>
  </si>
  <si>
    <t>1/3 of Gross Salary ( Annual)</t>
  </si>
  <si>
    <t>Also, your taxable salary cannot go lower than Exemption amount</t>
  </si>
  <si>
    <t>Salary Sheet Jul/Aug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</si>
</sst>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43" fontId="2" fillId="0" borderId="0" xfId="1" applyFont="1"/>
    <xf numFmtId="164" fontId="2" fillId="0" borderId="0" xfId="1" applyNumberFormat="1" applyFont="1"/>
    <xf numFmtId="164" fontId="2" fillId="0" borderId="0" xfId="1" applyNumberFormat="1" applyFont="1" applyAlignment="1">
      <alignment horizontal="right"/>
    </xf>
    <xf numFmtId="164" fontId="2" fillId="0" borderId="1" xfId="1" applyNumberFormat="1" applyFont="1" applyBorder="1" applyAlignment="1"/>
    <xf numFmtId="164" fontId="1" fillId="0" borderId="0" xfId="1" applyNumberFormat="1" applyFont="1"/>
    <xf numFmtId="43" fontId="1" fillId="0" borderId="0" xfId="1" applyFont="1"/>
    <xf numFmtId="43" fontId="2" fillId="0" borderId="1" xfId="1" applyFont="1" applyBorder="1" applyAlignment="1"/>
    <xf numFmtId="43" fontId="2" fillId="0" borderId="0" xfId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2" xfId="0" applyFont="1" applyBorder="1" applyAlignment="1">
      <alignment horizontal="center" vertical="center" wrapText="1"/>
    </xf>
    <xf numFmtId="43" fontId="2" fillId="0" borderId="2" xfId="1" applyFont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2" xfId="0" applyFont="1" applyBorder="1"/>
    <xf numFmtId="43" fontId="3" fillId="0" borderId="2" xfId="1" applyFont="1" applyBorder="1"/>
    <xf numFmtId="0" fontId="4" fillId="2" borderId="2" xfId="0" quotePrefix="1" applyFont="1" applyFill="1" applyBorder="1" applyAlignment="1" applyProtection="1">
      <alignment horizontal="left"/>
    </xf>
    <xf numFmtId="0" fontId="4" fillId="2" borderId="2" xfId="0" applyFont="1" applyFill="1" applyBorder="1" applyAlignment="1" applyProtection="1">
      <alignment horizontal="left"/>
    </xf>
    <xf numFmtId="0" fontId="4" fillId="2" borderId="2" xfId="0" applyFont="1" applyFill="1" applyBorder="1" applyAlignment="1" applyProtection="1">
      <alignment horizontal="center"/>
    </xf>
    <xf numFmtId="164" fontId="4" fillId="2" borderId="2" xfId="1" applyNumberFormat="1" applyFont="1" applyFill="1" applyBorder="1" applyAlignment="1" applyProtection="1">
      <alignment horizontal="center"/>
    </xf>
    <xf numFmtId="164" fontId="3" fillId="0" borderId="2" xfId="1" applyNumberFormat="1" applyFont="1" applyBorder="1" applyAlignment="1">
      <alignment horizontal="right"/>
    </xf>
    <xf numFmtId="164" fontId="3" fillId="0" borderId="2" xfId="1" applyNumberFormat="1" applyFont="1" applyBorder="1"/>
    <xf numFmtId="0" fontId="0" fillId="0" borderId="2" xfId="0" applyFont="1" applyBorder="1"/>
    <xf numFmtId="43" fontId="0" fillId="0" borderId="2" xfId="1" applyFont="1" applyBorder="1"/>
    <xf numFmtId="164" fontId="0" fillId="0" borderId="0" xfId="0" applyNumberFormat="1" applyFont="1" applyAlignment="1">
      <alignment horizontal="center"/>
    </xf>
    <xf numFmtId="43" fontId="3" fillId="0" borderId="2" xfId="1" applyFont="1" applyFill="1" applyBorder="1"/>
    <xf numFmtId="164" fontId="3" fillId="0" borderId="0" xfId="0" applyNumberFormat="1" applyFont="1"/>
    <xf numFmtId="0" fontId="3" fillId="0" borderId="0" xfId="0" applyFont="1"/>
    <xf numFmtId="43" fontId="0" fillId="0" borderId="2" xfId="1" applyFont="1" applyFill="1" applyBorder="1"/>
    <xf numFmtId="0" fontId="0" fillId="0" borderId="0" xfId="0" applyFont="1" applyAlignment="1">
      <alignment horizontal="left"/>
    </xf>
    <xf numFmtId="43" fontId="2" fillId="0" borderId="2" xfId="1" applyFont="1" applyFill="1" applyBorder="1"/>
    <xf numFmtId="164" fontId="0" fillId="0" borderId="0" xfId="0" applyNumberFormat="1" applyFont="1" applyAlignment="1">
      <alignment horizontal="left"/>
    </xf>
    <xf numFmtId="12" fontId="3" fillId="0" borderId="2" xfId="1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Border="1"/>
    <xf numFmtId="43" fontId="1" fillId="0" borderId="0" xfId="1" applyFont="1" applyFill="1" applyBorder="1"/>
    <xf numFmtId="164" fontId="0" fillId="0" borderId="0" xfId="1" applyNumberFormat="1" applyFont="1"/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64" fontId="3" fillId="0" borderId="0" xfId="1" applyNumberFormat="1" applyFont="1" applyBorder="1"/>
    <xf numFmtId="43" fontId="3" fillId="0" borderId="0" xfId="1" applyFont="1" applyBorder="1"/>
    <xf numFmtId="43" fontId="0" fillId="0" borderId="0" xfId="0" applyNumberFormat="1" applyFont="1" applyAlignment="1">
      <alignment horizontal="right"/>
    </xf>
    <xf numFmtId="43" fontId="0" fillId="0" borderId="0" xfId="0" applyNumberFormat="1" applyFont="1"/>
    <xf numFmtId="12" fontId="1" fillId="0" borderId="2" xfId="1" applyNumberFormat="1" applyFont="1" applyBorder="1" applyAlignment="1">
      <alignment horizontal="center" vertical="center"/>
    </xf>
    <xf numFmtId="12" fontId="1" fillId="0" borderId="2" xfId="1" applyNumberFormat="1" applyFont="1" applyFill="1" applyBorder="1" applyAlignment="1">
      <alignment horizontal="center" vertical="center"/>
    </xf>
    <xf numFmtId="43" fontId="2" fillId="0" borderId="0" xfId="0" applyNumberFormat="1" applyFont="1"/>
    <xf numFmtId="43" fontId="2" fillId="0" borderId="2" xfId="1" applyNumberFormat="1" applyFont="1" applyBorder="1" applyAlignment="1">
      <alignment horizontal="center" vertical="center" wrapText="1"/>
    </xf>
    <xf numFmtId="43" fontId="3" fillId="0" borderId="2" xfId="0" applyNumberFormat="1" applyFont="1" applyBorder="1"/>
    <xf numFmtId="43" fontId="3" fillId="0" borderId="2" xfId="1" applyNumberFormat="1" applyFont="1" applyBorder="1"/>
    <xf numFmtId="43" fontId="3" fillId="0" borderId="0" xfId="0" applyNumberFormat="1" applyFont="1"/>
    <xf numFmtId="43" fontId="0" fillId="0" borderId="0" xfId="0" applyNumberFormat="1" applyFont="1" applyFill="1"/>
    <xf numFmtId="0" fontId="0" fillId="0" borderId="2" xfId="0" applyBorder="1"/>
    <xf numFmtId="0" fontId="0" fillId="0" borderId="0" xfId="0" applyFill="1"/>
    <xf numFmtId="0" fontId="0" fillId="3" borderId="2" xfId="0" applyFont="1" applyFill="1" applyBorder="1"/>
    <xf numFmtId="164" fontId="4" fillId="3" borderId="2" xfId="1" applyNumberFormat="1" applyFont="1" applyFill="1" applyBorder="1" applyAlignment="1" applyProtection="1">
      <alignment horizontal="center"/>
    </xf>
    <xf numFmtId="0" fontId="4" fillId="3" borderId="2" xfId="0" applyFont="1" applyFill="1" applyBorder="1" applyAlignment="1" applyProtection="1">
      <alignment horizontal="left"/>
    </xf>
    <xf numFmtId="0" fontId="4" fillId="3" borderId="2" xfId="0" applyFont="1" applyFill="1" applyBorder="1" applyAlignment="1" applyProtection="1">
      <alignment horizontal="center"/>
    </xf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H45"/>
  <sheetViews>
    <sheetView tabSelected="1" workbookViewId="0">
      <pane xSplit="2" ySplit="6" topLeftCell="C13" activePane="bottomRight" state="frozen"/>
      <selection pane="topRight" activeCell="C1" sqref="C1"/>
      <selection pane="bottomLeft" activeCell="A7" sqref="A7"/>
      <selection pane="bottomRight" activeCell="G22" sqref="G22"/>
    </sheetView>
  </sheetViews>
  <sheetFormatPr defaultColWidth="8.85546875" defaultRowHeight="15" x14ac:dyDescent="0.25"/>
  <cols>
    <col min="1" max="1" width="5.7109375" style="11" bestFit="1" customWidth="1"/>
    <col min="2" max="2" width="34.42578125" style="11" bestFit="1" customWidth="1"/>
    <col min="3" max="3" width="15.140625" style="11" bestFit="1" customWidth="1"/>
    <col min="4" max="4" width="10.28515625" style="11" bestFit="1" customWidth="1"/>
    <col min="5" max="5" width="7.85546875" style="11" bestFit="1" customWidth="1"/>
    <col min="6" max="6" width="8.140625" style="11" bestFit="1" customWidth="1"/>
    <col min="7" max="7" width="9" style="42" bestFit="1" customWidth="1"/>
    <col min="8" max="8" width="12" style="43" bestFit="1" customWidth="1"/>
    <col min="9" max="9" width="10.7109375" style="44" bestFit="1" customWidth="1"/>
    <col min="10" max="10" width="11.140625" style="44" bestFit="1" customWidth="1"/>
    <col min="11" max="11" width="12.140625" style="5" bestFit="1" customWidth="1"/>
    <col min="12" max="12" width="11" style="6" bestFit="1" customWidth="1"/>
    <col min="13" max="13" width="12.7109375" style="6" bestFit="1" customWidth="1"/>
    <col min="14" max="14" width="15" style="6" bestFit="1" customWidth="1"/>
    <col min="15" max="16" width="11.140625" style="6" bestFit="1" customWidth="1"/>
    <col min="17" max="17" width="9" style="6" bestFit="1" customWidth="1"/>
    <col min="18" max="18" width="10.7109375" style="6" bestFit="1" customWidth="1"/>
    <col min="19" max="19" width="9.5703125" style="6" bestFit="1" customWidth="1"/>
    <col min="20" max="20" width="12" style="6" bestFit="1" customWidth="1"/>
    <col min="21" max="21" width="11.28515625" style="6" bestFit="1" customWidth="1"/>
    <col min="22" max="22" width="8.5703125" style="6" bestFit="1" customWidth="1"/>
    <col min="23" max="23" width="10.5703125" style="6" bestFit="1" customWidth="1"/>
    <col min="24" max="24" width="11.5703125" style="6" bestFit="1" customWidth="1"/>
    <col min="25" max="25" width="8.7109375" style="6" bestFit="1" customWidth="1"/>
    <col min="26" max="26" width="11.5703125" style="6" bestFit="1" customWidth="1"/>
    <col min="27" max="27" width="9" style="5" bestFit="1" customWidth="1"/>
    <col min="28" max="28" width="10.5703125" style="6" bestFit="1" customWidth="1"/>
    <col min="29" max="29" width="11.28515625" style="48" bestFit="1" customWidth="1"/>
    <col min="30" max="30" width="8.5703125" style="11" bestFit="1" customWidth="1"/>
    <col min="31" max="31" width="9" style="10" bestFit="1" customWidth="1"/>
    <col min="32" max="32" width="11.5703125" style="11" bestFit="1" customWidth="1"/>
    <col min="33" max="33" width="9.7109375" style="11" bestFit="1" customWidth="1"/>
    <col min="34" max="34" width="11.5703125" style="11" bestFit="1" customWidth="1"/>
    <col min="35" max="35" width="10.5703125" style="11" bestFit="1" customWidth="1"/>
    <col min="36" max="37" width="9" style="11" bestFit="1" customWidth="1"/>
    <col min="38" max="16384" width="8.85546875" style="11"/>
  </cols>
  <sheetData>
    <row r="4" spans="1:34" x14ac:dyDescent="0.25">
      <c r="AD4" s="18"/>
      <c r="AF4" s="48"/>
    </row>
    <row r="5" spans="1:34" x14ac:dyDescent="0.25">
      <c r="A5" s="63" t="s">
        <v>40</v>
      </c>
      <c r="B5" s="63"/>
      <c r="C5" s="1"/>
      <c r="D5" s="1"/>
      <c r="E5" s="1"/>
      <c r="F5" s="1"/>
      <c r="G5" s="2"/>
      <c r="H5" s="3"/>
      <c r="I5" s="4"/>
      <c r="J5" s="4"/>
      <c r="O5" s="7"/>
      <c r="P5" s="7"/>
      <c r="Q5" s="7"/>
      <c r="R5" s="8"/>
      <c r="S5" s="8"/>
      <c r="T5" s="8"/>
      <c r="U5" s="8"/>
      <c r="V5" s="8"/>
      <c r="W5" s="8"/>
      <c r="X5" s="8"/>
      <c r="Y5" s="8"/>
      <c r="Z5" s="8"/>
      <c r="AA5" s="9"/>
      <c r="AB5" s="8"/>
      <c r="AC5" s="51"/>
      <c r="AD5" s="1"/>
    </row>
    <row r="6" spans="1:34" ht="45" x14ac:dyDescent="0.25">
      <c r="A6" s="12" t="s">
        <v>0</v>
      </c>
      <c r="B6" s="13" t="s">
        <v>1</v>
      </c>
      <c r="C6" s="13" t="s">
        <v>32</v>
      </c>
      <c r="D6" s="13" t="s">
        <v>2</v>
      </c>
      <c r="E6" s="13" t="s">
        <v>3</v>
      </c>
      <c r="F6" s="13" t="s">
        <v>4</v>
      </c>
      <c r="G6" s="14" t="s">
        <v>5</v>
      </c>
      <c r="H6" s="14" t="s">
        <v>6</v>
      </c>
      <c r="I6" s="14" t="s">
        <v>7</v>
      </c>
      <c r="J6" s="14" t="s">
        <v>8</v>
      </c>
      <c r="K6" s="14" t="s">
        <v>9</v>
      </c>
      <c r="L6" s="15" t="s">
        <v>10</v>
      </c>
      <c r="M6" s="15" t="s">
        <v>11</v>
      </c>
      <c r="N6" s="15" t="s">
        <v>12</v>
      </c>
      <c r="O6" s="14" t="s">
        <v>13</v>
      </c>
      <c r="P6" s="13" t="s">
        <v>14</v>
      </c>
      <c r="Q6" s="13" t="s">
        <v>15</v>
      </c>
      <c r="R6" s="13" t="s">
        <v>16</v>
      </c>
      <c r="S6" s="13" t="s">
        <v>17</v>
      </c>
      <c r="T6" s="16" t="s">
        <v>18</v>
      </c>
      <c r="U6" s="13" t="s">
        <v>19</v>
      </c>
      <c r="V6" s="13" t="s">
        <v>33</v>
      </c>
      <c r="W6" s="13" t="s">
        <v>20</v>
      </c>
      <c r="X6" s="13" t="s">
        <v>21</v>
      </c>
      <c r="Y6" s="13" t="s">
        <v>22</v>
      </c>
      <c r="Z6" s="13" t="s">
        <v>23</v>
      </c>
      <c r="AA6" s="14" t="s">
        <v>24</v>
      </c>
      <c r="AB6" s="13" t="s">
        <v>25</v>
      </c>
      <c r="AC6" s="52" t="s">
        <v>26</v>
      </c>
      <c r="AD6" s="17" t="s">
        <v>27</v>
      </c>
    </row>
    <row r="7" spans="1:34" x14ac:dyDescent="0.25">
      <c r="A7" s="19">
        <v>1</v>
      </c>
      <c r="B7" s="20"/>
      <c r="C7" s="21"/>
      <c r="D7" s="22"/>
      <c r="E7" s="61" t="s">
        <v>28</v>
      </c>
      <c r="F7" s="62"/>
      <c r="G7" s="60"/>
      <c r="H7" s="25">
        <f t="shared" ref="H7:H18" si="0">+G7*0.6</f>
        <v>0</v>
      </c>
      <c r="I7" s="25">
        <f t="shared" ref="I7:I18" si="1">+G7*0.4</f>
        <v>0</v>
      </c>
      <c r="J7" s="25">
        <f t="shared" ref="J7:J11" si="2">IF(D7="P",H7*10%,0)</f>
        <v>0</v>
      </c>
      <c r="K7" s="26">
        <f t="shared" ref="K7:K11" si="3">+H7+I7+J7</f>
        <v>0</v>
      </c>
      <c r="L7" s="27"/>
      <c r="M7" s="27">
        <f t="shared" ref="M7:M12" si="4">+J7*2</f>
        <v>0</v>
      </c>
      <c r="N7" s="59"/>
      <c r="O7" s="49"/>
      <c r="P7" s="26">
        <f t="shared" ref="P7:P18" si="5">+O7/28*(H7+I7)</f>
        <v>0</v>
      </c>
      <c r="Q7" s="26">
        <f>+K7-M7-N7-P7</f>
        <v>0</v>
      </c>
      <c r="R7" s="26">
        <f t="shared" ref="R7:R12" si="6">+Q7*12-S7</f>
        <v>0</v>
      </c>
      <c r="S7" s="26"/>
      <c r="T7" s="26">
        <f>IF(E7="M",300000,250000)</f>
        <v>300000</v>
      </c>
      <c r="U7" s="20">
        <f t="shared" ref="U7:U18" si="7">IF(T7&gt;R7,R7,T7)*0.01</f>
        <v>0</v>
      </c>
      <c r="V7" s="20">
        <f>+U7/12</f>
        <v>0</v>
      </c>
      <c r="W7" s="20">
        <f t="shared" ref="W7:W12" si="8">IF(AND((R7&gt;T7),(R7&gt;(T7+100000))),100000,IF((R7-T7)&lt;0,0,R7-T7))*0.15</f>
        <v>0</v>
      </c>
      <c r="X7" s="20">
        <f t="shared" ref="X7:X18" si="9">((R7-(U7/0.01)-(W7/0.15))*0.25)</f>
        <v>0</v>
      </c>
      <c r="Y7" s="20">
        <f t="shared" ref="Y7:Y9" si="10">+IF(F7="F",(W7+X7)*0.1,0)</f>
        <v>0</v>
      </c>
      <c r="Z7" s="20">
        <f t="shared" ref="Z7:Z18" si="11">+U7+W7+X7-Y7</f>
        <v>0</v>
      </c>
      <c r="AA7" s="26">
        <f>+Z7/12</f>
        <v>0</v>
      </c>
      <c r="AB7" s="20"/>
      <c r="AC7" s="53">
        <f t="shared" ref="AC7:AC18" si="12">+Q7-AA7+L7-AB7</f>
        <v>0</v>
      </c>
      <c r="AD7" s="20"/>
      <c r="AF7" s="18"/>
      <c r="AG7" s="18"/>
    </row>
    <row r="8" spans="1:34" x14ac:dyDescent="0.25">
      <c r="A8" s="19">
        <v>2</v>
      </c>
      <c r="B8" s="28"/>
      <c r="C8" s="21"/>
      <c r="D8" s="22"/>
      <c r="E8" s="22" t="s">
        <v>28</v>
      </c>
      <c r="F8" s="23"/>
      <c r="G8" s="24"/>
      <c r="H8" s="25">
        <f t="shared" si="0"/>
        <v>0</v>
      </c>
      <c r="I8" s="25">
        <f t="shared" si="1"/>
        <v>0</v>
      </c>
      <c r="J8" s="25">
        <f t="shared" si="2"/>
        <v>0</v>
      </c>
      <c r="K8" s="26">
        <f t="shared" si="3"/>
        <v>0</v>
      </c>
      <c r="L8" s="27"/>
      <c r="M8" s="27">
        <f t="shared" si="4"/>
        <v>0</v>
      </c>
      <c r="N8" s="27"/>
      <c r="O8" s="49"/>
      <c r="P8" s="26">
        <f t="shared" si="5"/>
        <v>0</v>
      </c>
      <c r="Q8" s="26">
        <f t="shared" ref="Q8:Q18" si="13">+K8-M8-N8-P8</f>
        <v>0</v>
      </c>
      <c r="R8" s="26">
        <f t="shared" si="6"/>
        <v>0</v>
      </c>
      <c r="S8" s="26"/>
      <c r="T8" s="26">
        <f t="shared" ref="T8:T18" si="14">IF(E8="M",300000,250000)</f>
        <v>300000</v>
      </c>
      <c r="U8" s="20">
        <f t="shared" si="7"/>
        <v>0</v>
      </c>
      <c r="V8" s="20">
        <f t="shared" ref="V8:V18" si="15">+U8/12</f>
        <v>0</v>
      </c>
      <c r="W8" s="20">
        <f t="shared" si="8"/>
        <v>0</v>
      </c>
      <c r="X8" s="20">
        <f t="shared" si="9"/>
        <v>0</v>
      </c>
      <c r="Y8" s="20">
        <f t="shared" si="10"/>
        <v>0</v>
      </c>
      <c r="Z8" s="20">
        <f t="shared" si="11"/>
        <v>0</v>
      </c>
      <c r="AA8" s="26">
        <f t="shared" ref="AA8:AA18" si="16">+Z8/12</f>
        <v>0</v>
      </c>
      <c r="AB8" s="20"/>
      <c r="AC8" s="53">
        <f t="shared" si="12"/>
        <v>0</v>
      </c>
      <c r="AD8" s="20"/>
      <c r="AE8" s="29"/>
      <c r="AF8" s="18"/>
      <c r="AG8" s="18"/>
    </row>
    <row r="9" spans="1:34" x14ac:dyDescent="0.25">
      <c r="A9" s="19">
        <v>3</v>
      </c>
      <c r="B9" s="28"/>
      <c r="C9" s="21"/>
      <c r="D9" s="22"/>
      <c r="E9" s="22" t="s">
        <v>29</v>
      </c>
      <c r="F9" s="23"/>
      <c r="G9" s="24"/>
      <c r="H9" s="25">
        <f t="shared" si="0"/>
        <v>0</v>
      </c>
      <c r="I9" s="25">
        <f t="shared" si="1"/>
        <v>0</v>
      </c>
      <c r="J9" s="25">
        <f t="shared" si="2"/>
        <v>0</v>
      </c>
      <c r="K9" s="26">
        <f t="shared" si="3"/>
        <v>0</v>
      </c>
      <c r="L9" s="27"/>
      <c r="M9" s="27">
        <f t="shared" si="4"/>
        <v>0</v>
      </c>
      <c r="N9" s="27"/>
      <c r="O9" s="49"/>
      <c r="P9" s="26">
        <f t="shared" si="5"/>
        <v>0</v>
      </c>
      <c r="Q9" s="26">
        <f t="shared" si="13"/>
        <v>0</v>
      </c>
      <c r="R9" s="26">
        <f t="shared" si="6"/>
        <v>0</v>
      </c>
      <c r="S9" s="26"/>
      <c r="T9" s="26">
        <f t="shared" si="14"/>
        <v>250000</v>
      </c>
      <c r="U9" s="20">
        <f t="shared" si="7"/>
        <v>0</v>
      </c>
      <c r="V9" s="20">
        <f t="shared" si="15"/>
        <v>0</v>
      </c>
      <c r="W9" s="20">
        <f t="shared" si="8"/>
        <v>0</v>
      </c>
      <c r="X9" s="20">
        <f t="shared" si="9"/>
        <v>0</v>
      </c>
      <c r="Y9" s="20">
        <f t="shared" si="10"/>
        <v>0</v>
      </c>
      <c r="Z9" s="20">
        <f t="shared" si="11"/>
        <v>0</v>
      </c>
      <c r="AA9" s="26">
        <f t="shared" si="16"/>
        <v>0</v>
      </c>
      <c r="AB9" s="20"/>
      <c r="AC9" s="54">
        <f t="shared" si="12"/>
        <v>0</v>
      </c>
      <c r="AD9" s="20"/>
      <c r="AE9" s="29"/>
      <c r="AF9" s="18"/>
      <c r="AG9" s="18"/>
    </row>
    <row r="10" spans="1:34" x14ac:dyDescent="0.25">
      <c r="A10" s="19">
        <v>4</v>
      </c>
      <c r="B10" s="28"/>
      <c r="C10" s="21"/>
      <c r="D10" s="22"/>
      <c r="E10" s="22" t="s">
        <v>29</v>
      </c>
      <c r="F10" s="23"/>
      <c r="G10" s="24"/>
      <c r="H10" s="25">
        <f t="shared" si="0"/>
        <v>0</v>
      </c>
      <c r="I10" s="25">
        <f t="shared" si="1"/>
        <v>0</v>
      </c>
      <c r="J10" s="25">
        <f t="shared" si="2"/>
        <v>0</v>
      </c>
      <c r="K10" s="26">
        <f t="shared" si="3"/>
        <v>0</v>
      </c>
      <c r="L10" s="27"/>
      <c r="M10" s="27">
        <f t="shared" si="4"/>
        <v>0</v>
      </c>
      <c r="N10" s="27"/>
      <c r="O10" s="49"/>
      <c r="P10" s="26">
        <f t="shared" si="5"/>
        <v>0</v>
      </c>
      <c r="Q10" s="26">
        <f t="shared" si="13"/>
        <v>0</v>
      </c>
      <c r="R10" s="26">
        <f t="shared" si="6"/>
        <v>0</v>
      </c>
      <c r="S10" s="26"/>
      <c r="T10" s="26">
        <f t="shared" si="14"/>
        <v>250000</v>
      </c>
      <c r="U10" s="20">
        <f t="shared" si="7"/>
        <v>0</v>
      </c>
      <c r="V10" s="20">
        <f t="shared" si="15"/>
        <v>0</v>
      </c>
      <c r="W10" s="20">
        <f t="shared" si="8"/>
        <v>0</v>
      </c>
      <c r="X10" s="20">
        <f t="shared" si="9"/>
        <v>0</v>
      </c>
      <c r="Y10" s="20">
        <f>+IF(F10="F",(W10+X10)*0.1,0)</f>
        <v>0</v>
      </c>
      <c r="Z10" s="20">
        <f t="shared" si="11"/>
        <v>0</v>
      </c>
      <c r="AA10" s="26">
        <f t="shared" si="16"/>
        <v>0</v>
      </c>
      <c r="AB10" s="20"/>
      <c r="AC10" s="54">
        <f t="shared" si="12"/>
        <v>0</v>
      </c>
      <c r="AD10" s="20"/>
      <c r="AE10" s="29"/>
      <c r="AF10" s="18"/>
      <c r="AG10" s="18"/>
      <c r="AH10" s="18"/>
    </row>
    <row r="11" spans="1:34" x14ac:dyDescent="0.25">
      <c r="A11" s="19">
        <v>5</v>
      </c>
      <c r="B11" s="33"/>
      <c r="C11" s="21"/>
      <c r="D11" s="22"/>
      <c r="E11" s="22" t="s">
        <v>28</v>
      </c>
      <c r="F11" s="23"/>
      <c r="G11" s="24"/>
      <c r="H11" s="25">
        <f t="shared" si="0"/>
        <v>0</v>
      </c>
      <c r="I11" s="25">
        <f t="shared" si="1"/>
        <v>0</v>
      </c>
      <c r="J11" s="25">
        <f t="shared" si="2"/>
        <v>0</v>
      </c>
      <c r="K11" s="26">
        <f t="shared" si="3"/>
        <v>0</v>
      </c>
      <c r="L11" s="27"/>
      <c r="M11" s="27">
        <f t="shared" si="4"/>
        <v>0</v>
      </c>
      <c r="N11" s="28"/>
      <c r="O11" s="50"/>
      <c r="P11" s="26">
        <f t="shared" si="5"/>
        <v>0</v>
      </c>
      <c r="Q11" s="26">
        <f t="shared" si="13"/>
        <v>0</v>
      </c>
      <c r="R11" s="26">
        <f t="shared" si="6"/>
        <v>0</v>
      </c>
      <c r="S11" s="26"/>
      <c r="T11" s="26">
        <f t="shared" si="14"/>
        <v>300000</v>
      </c>
      <c r="U11" s="20">
        <f t="shared" si="7"/>
        <v>0</v>
      </c>
      <c r="V11" s="20">
        <f t="shared" si="15"/>
        <v>0</v>
      </c>
      <c r="W11" s="20">
        <f t="shared" si="8"/>
        <v>0</v>
      </c>
      <c r="X11" s="20">
        <f t="shared" si="9"/>
        <v>0</v>
      </c>
      <c r="Y11" s="20">
        <f t="shared" ref="Y11:Y18" si="17">+IF(F11="F",(W11+X11)*0.1,0)</f>
        <v>0</v>
      </c>
      <c r="Z11" s="20">
        <f t="shared" si="11"/>
        <v>0</v>
      </c>
      <c r="AA11" s="26">
        <f t="shared" si="16"/>
        <v>0</v>
      </c>
      <c r="AB11" s="20"/>
      <c r="AC11" s="54">
        <f t="shared" si="12"/>
        <v>0</v>
      </c>
      <c r="AD11" s="20"/>
      <c r="AE11" s="34"/>
      <c r="AF11" s="18"/>
      <c r="AG11" s="18"/>
    </row>
    <row r="12" spans="1:34" x14ac:dyDescent="0.25">
      <c r="A12" s="19">
        <v>6</v>
      </c>
      <c r="B12" s="33"/>
      <c r="C12" s="21"/>
      <c r="D12" s="22"/>
      <c r="E12" s="22" t="s">
        <v>28</v>
      </c>
      <c r="F12" s="23"/>
      <c r="G12" s="24"/>
      <c r="H12" s="25">
        <f t="shared" ref="H12" si="18">+G12*0.6</f>
        <v>0</v>
      </c>
      <c r="I12" s="25">
        <f t="shared" ref="I12" si="19">+G12*0.4</f>
        <v>0</v>
      </c>
      <c r="J12" s="25">
        <f t="shared" ref="J12" si="20">IF(D12="P",H12*10%,0)</f>
        <v>0</v>
      </c>
      <c r="K12" s="26">
        <f t="shared" ref="K12" si="21">+H12+I12+J12</f>
        <v>0</v>
      </c>
      <c r="L12" s="27"/>
      <c r="M12" s="27">
        <f t="shared" si="4"/>
        <v>0</v>
      </c>
      <c r="N12" s="28"/>
      <c r="O12" s="50"/>
      <c r="P12" s="26">
        <f t="shared" si="5"/>
        <v>0</v>
      </c>
      <c r="Q12" s="26">
        <f t="shared" si="13"/>
        <v>0</v>
      </c>
      <c r="R12" s="26">
        <f t="shared" si="6"/>
        <v>0</v>
      </c>
      <c r="S12" s="26"/>
      <c r="T12" s="26">
        <f t="shared" si="14"/>
        <v>300000</v>
      </c>
      <c r="U12" s="20">
        <f t="shared" si="7"/>
        <v>0</v>
      </c>
      <c r="V12" s="20">
        <f t="shared" si="15"/>
        <v>0</v>
      </c>
      <c r="W12" s="20">
        <f t="shared" si="8"/>
        <v>0</v>
      </c>
      <c r="X12" s="20">
        <f t="shared" si="9"/>
        <v>0</v>
      </c>
      <c r="Y12" s="20">
        <f t="shared" si="17"/>
        <v>0</v>
      </c>
      <c r="Z12" s="20">
        <f t="shared" si="11"/>
        <v>0</v>
      </c>
      <c r="AA12" s="26">
        <f t="shared" si="16"/>
        <v>0</v>
      </c>
      <c r="AB12" s="20"/>
      <c r="AC12" s="54">
        <f t="shared" si="12"/>
        <v>0</v>
      </c>
      <c r="AD12" s="20"/>
      <c r="AE12" s="34"/>
      <c r="AF12" s="18"/>
      <c r="AG12" s="18"/>
    </row>
    <row r="13" spans="1:34" x14ac:dyDescent="0.25">
      <c r="A13" s="19">
        <v>7</v>
      </c>
      <c r="B13" s="33"/>
      <c r="C13" s="21"/>
      <c r="D13" s="22"/>
      <c r="E13" s="22" t="s">
        <v>29</v>
      </c>
      <c r="F13" s="23"/>
      <c r="G13" s="24"/>
      <c r="H13" s="25">
        <f t="shared" ref="H13" si="22">+G13*0.6</f>
        <v>0</v>
      </c>
      <c r="I13" s="25">
        <f t="shared" ref="I13" si="23">+G13*0.4</f>
        <v>0</v>
      </c>
      <c r="J13" s="25"/>
      <c r="K13" s="26">
        <f t="shared" ref="K13" si="24">+H13+I13+J13</f>
        <v>0</v>
      </c>
      <c r="L13" s="27"/>
      <c r="M13" s="27">
        <f t="shared" ref="M13" si="25">+J13*2</f>
        <v>0</v>
      </c>
      <c r="N13" s="28"/>
      <c r="O13" s="50"/>
      <c r="P13" s="26">
        <f t="shared" si="5"/>
        <v>0</v>
      </c>
      <c r="Q13" s="26">
        <f t="shared" si="13"/>
        <v>0</v>
      </c>
      <c r="R13" s="26">
        <f t="shared" ref="R13" si="26">+Q13*12-S13</f>
        <v>0</v>
      </c>
      <c r="S13" s="26"/>
      <c r="T13" s="26">
        <f t="shared" si="14"/>
        <v>250000</v>
      </c>
      <c r="U13" s="20">
        <f t="shared" si="7"/>
        <v>0</v>
      </c>
      <c r="V13" s="20">
        <f t="shared" si="15"/>
        <v>0</v>
      </c>
      <c r="W13" s="20">
        <f t="shared" ref="W13" si="27">IF(AND((R13&gt;T13),(R13&gt;(T13+100000))),100000,IF((R13-T13)&lt;0,0,R13-T13))*0.15</f>
        <v>0</v>
      </c>
      <c r="X13" s="20">
        <f t="shared" si="9"/>
        <v>0</v>
      </c>
      <c r="Y13" s="20">
        <f t="shared" si="17"/>
        <v>0</v>
      </c>
      <c r="Z13" s="20">
        <f t="shared" si="11"/>
        <v>0</v>
      </c>
      <c r="AA13" s="26">
        <f t="shared" si="16"/>
        <v>0</v>
      </c>
      <c r="AB13" s="20"/>
      <c r="AC13" s="54">
        <f t="shared" si="12"/>
        <v>0</v>
      </c>
      <c r="AD13" s="20"/>
      <c r="AE13" s="34"/>
      <c r="AF13" s="18"/>
      <c r="AG13" s="18"/>
    </row>
    <row r="14" spans="1:34" x14ac:dyDescent="0.25">
      <c r="A14" s="19">
        <v>8</v>
      </c>
      <c r="B14" s="33"/>
      <c r="C14" s="21"/>
      <c r="D14" s="22"/>
      <c r="E14" s="22" t="s">
        <v>28</v>
      </c>
      <c r="F14" s="23" t="s">
        <v>30</v>
      </c>
      <c r="G14" s="24"/>
      <c r="H14" s="25">
        <f t="shared" si="0"/>
        <v>0</v>
      </c>
      <c r="I14" s="25">
        <f t="shared" si="1"/>
        <v>0</v>
      </c>
      <c r="J14" s="25">
        <f t="shared" ref="J14:J18" si="28">IF(D14="P",H14*10%,0)</f>
        <v>0</v>
      </c>
      <c r="K14" s="26">
        <f t="shared" ref="K14:K18" si="29">+H14+I14+J14</f>
        <v>0</v>
      </c>
      <c r="L14" s="27"/>
      <c r="M14" s="27">
        <f t="shared" ref="M14" si="30">+J14*2</f>
        <v>0</v>
      </c>
      <c r="N14" s="28"/>
      <c r="O14" s="50"/>
      <c r="P14" s="26">
        <f t="shared" si="5"/>
        <v>0</v>
      </c>
      <c r="Q14" s="26">
        <f t="shared" si="13"/>
        <v>0</v>
      </c>
      <c r="R14" s="26">
        <f t="shared" ref="R14:R18" si="31">+Q14*12-S14</f>
        <v>0</v>
      </c>
      <c r="S14" s="26"/>
      <c r="T14" s="26">
        <f t="shared" si="14"/>
        <v>300000</v>
      </c>
      <c r="U14" s="20">
        <f t="shared" si="7"/>
        <v>0</v>
      </c>
      <c r="V14" s="20">
        <f t="shared" si="15"/>
        <v>0</v>
      </c>
      <c r="W14" s="20">
        <f t="shared" ref="W14:W18" si="32">IF(AND((R14&gt;T14),(R14&gt;(T14+100000))),100000,IF((R14-T14)&lt;0,0,R14-T14))*0.15</f>
        <v>0</v>
      </c>
      <c r="X14" s="20">
        <f t="shared" si="9"/>
        <v>0</v>
      </c>
      <c r="Y14" s="20">
        <f t="shared" si="17"/>
        <v>0</v>
      </c>
      <c r="Z14" s="20">
        <f t="shared" si="11"/>
        <v>0</v>
      </c>
      <c r="AA14" s="26">
        <f t="shared" si="16"/>
        <v>0</v>
      </c>
      <c r="AB14" s="20"/>
      <c r="AC14" s="54">
        <f t="shared" si="12"/>
        <v>0</v>
      </c>
      <c r="AD14" s="20"/>
      <c r="AE14" s="34"/>
      <c r="AF14" s="18"/>
      <c r="AG14" s="18"/>
    </row>
    <row r="15" spans="1:34" x14ac:dyDescent="0.25">
      <c r="A15" s="19">
        <v>9</v>
      </c>
      <c r="B15" s="30"/>
      <c r="C15" s="21"/>
      <c r="D15" s="22"/>
      <c r="E15" s="22" t="s">
        <v>28</v>
      </c>
      <c r="F15" s="23"/>
      <c r="G15" s="24"/>
      <c r="H15" s="25">
        <f t="shared" si="0"/>
        <v>0</v>
      </c>
      <c r="I15" s="25">
        <f t="shared" si="1"/>
        <v>0</v>
      </c>
      <c r="J15" s="25">
        <f t="shared" si="28"/>
        <v>0</v>
      </c>
      <c r="K15" s="26">
        <f t="shared" si="29"/>
        <v>0</v>
      </c>
      <c r="L15" s="19"/>
      <c r="M15" s="27">
        <f>+J15*2</f>
        <v>0</v>
      </c>
      <c r="N15" s="19"/>
      <c r="O15" s="37"/>
      <c r="P15" s="26">
        <f t="shared" si="5"/>
        <v>0</v>
      </c>
      <c r="Q15" s="26">
        <f t="shared" si="13"/>
        <v>0</v>
      </c>
      <c r="R15" s="26">
        <f t="shared" si="31"/>
        <v>0</v>
      </c>
      <c r="S15" s="26"/>
      <c r="T15" s="26">
        <f t="shared" si="14"/>
        <v>300000</v>
      </c>
      <c r="U15" s="20">
        <f t="shared" si="7"/>
        <v>0</v>
      </c>
      <c r="V15" s="20">
        <f t="shared" si="15"/>
        <v>0</v>
      </c>
      <c r="W15" s="20">
        <f t="shared" si="32"/>
        <v>0</v>
      </c>
      <c r="X15" s="20">
        <f t="shared" si="9"/>
        <v>0</v>
      </c>
      <c r="Y15" s="20">
        <f t="shared" si="17"/>
        <v>0</v>
      </c>
      <c r="Z15" s="20">
        <f t="shared" si="11"/>
        <v>0</v>
      </c>
      <c r="AA15" s="26">
        <f t="shared" si="16"/>
        <v>0</v>
      </c>
      <c r="AB15" s="26"/>
      <c r="AC15" s="54">
        <f t="shared" si="12"/>
        <v>0</v>
      </c>
      <c r="AD15" s="57"/>
      <c r="AE15" s="34"/>
      <c r="AF15" s="18"/>
      <c r="AG15" s="18"/>
    </row>
    <row r="16" spans="1:34" x14ac:dyDescent="0.25">
      <c r="A16" s="19">
        <v>10</v>
      </c>
      <c r="B16" s="30"/>
      <c r="C16" s="21"/>
      <c r="D16" s="22"/>
      <c r="E16" s="22" t="s">
        <v>29</v>
      </c>
      <c r="F16" s="23"/>
      <c r="G16" s="24"/>
      <c r="H16" s="25">
        <f t="shared" si="0"/>
        <v>0</v>
      </c>
      <c r="I16" s="25">
        <f t="shared" si="1"/>
        <v>0</v>
      </c>
      <c r="J16" s="25">
        <f t="shared" si="28"/>
        <v>0</v>
      </c>
      <c r="K16" s="26">
        <f t="shared" si="29"/>
        <v>0</v>
      </c>
      <c r="L16" s="19"/>
      <c r="M16" s="27">
        <f t="shared" ref="M16:M18" si="33">+J16*2</f>
        <v>0</v>
      </c>
      <c r="N16" s="19"/>
      <c r="O16" s="37"/>
      <c r="P16" s="26">
        <f t="shared" si="5"/>
        <v>0</v>
      </c>
      <c r="Q16" s="26">
        <f t="shared" si="13"/>
        <v>0</v>
      </c>
      <c r="R16" s="26">
        <f t="shared" si="31"/>
        <v>0</v>
      </c>
      <c r="S16" s="26"/>
      <c r="T16" s="26">
        <f t="shared" si="14"/>
        <v>250000</v>
      </c>
      <c r="U16" s="20">
        <f t="shared" si="7"/>
        <v>0</v>
      </c>
      <c r="V16" s="20">
        <f t="shared" si="15"/>
        <v>0</v>
      </c>
      <c r="W16" s="20">
        <f t="shared" si="32"/>
        <v>0</v>
      </c>
      <c r="X16" s="20">
        <f t="shared" si="9"/>
        <v>0</v>
      </c>
      <c r="Y16" s="20">
        <f t="shared" si="17"/>
        <v>0</v>
      </c>
      <c r="Z16" s="20">
        <f t="shared" si="11"/>
        <v>0</v>
      </c>
      <c r="AA16" s="26">
        <f t="shared" si="16"/>
        <v>0</v>
      </c>
      <c r="AB16" s="26"/>
      <c r="AC16" s="54">
        <f t="shared" si="12"/>
        <v>0</v>
      </c>
      <c r="AD16" s="57"/>
      <c r="AE16" s="34"/>
      <c r="AF16" s="18"/>
      <c r="AG16" s="18"/>
    </row>
    <row r="17" spans="1:34" x14ac:dyDescent="0.25">
      <c r="A17" s="19">
        <v>11</v>
      </c>
      <c r="B17" s="30"/>
      <c r="C17" s="21"/>
      <c r="D17" s="22"/>
      <c r="E17" s="22" t="s">
        <v>29</v>
      </c>
      <c r="F17" s="23" t="s">
        <v>30</v>
      </c>
      <c r="G17" s="24"/>
      <c r="H17" s="25">
        <f t="shared" si="0"/>
        <v>0</v>
      </c>
      <c r="I17" s="25">
        <f t="shared" si="1"/>
        <v>0</v>
      </c>
      <c r="J17" s="25">
        <f t="shared" si="28"/>
        <v>0</v>
      </c>
      <c r="K17" s="26">
        <f t="shared" si="29"/>
        <v>0</v>
      </c>
      <c r="L17" s="19"/>
      <c r="M17" s="27">
        <f t="shared" si="33"/>
        <v>0</v>
      </c>
      <c r="N17" s="19"/>
      <c r="O17" s="37"/>
      <c r="P17" s="26">
        <f t="shared" si="5"/>
        <v>0</v>
      </c>
      <c r="Q17" s="26">
        <f t="shared" si="13"/>
        <v>0</v>
      </c>
      <c r="R17" s="26">
        <f t="shared" si="31"/>
        <v>0</v>
      </c>
      <c r="S17" s="26"/>
      <c r="T17" s="26">
        <f t="shared" si="14"/>
        <v>250000</v>
      </c>
      <c r="U17" s="20">
        <f t="shared" si="7"/>
        <v>0</v>
      </c>
      <c r="V17" s="20">
        <f t="shared" si="15"/>
        <v>0</v>
      </c>
      <c r="W17" s="20">
        <f t="shared" si="32"/>
        <v>0</v>
      </c>
      <c r="X17" s="20">
        <f t="shared" si="9"/>
        <v>0</v>
      </c>
      <c r="Y17" s="20">
        <f t="shared" si="17"/>
        <v>0</v>
      </c>
      <c r="Z17" s="20">
        <f t="shared" si="11"/>
        <v>0</v>
      </c>
      <c r="AA17" s="26">
        <f t="shared" si="16"/>
        <v>0</v>
      </c>
      <c r="AB17" s="26"/>
      <c r="AC17" s="54">
        <f t="shared" si="12"/>
        <v>0</v>
      </c>
      <c r="AD17" s="57"/>
      <c r="AE17" s="34"/>
      <c r="AF17" s="18"/>
      <c r="AG17" s="18"/>
    </row>
    <row r="18" spans="1:34" x14ac:dyDescent="0.25">
      <c r="A18" s="19">
        <v>12</v>
      </c>
      <c r="B18" s="30"/>
      <c r="C18" s="21"/>
      <c r="D18" s="22"/>
      <c r="E18" s="22" t="s">
        <v>29</v>
      </c>
      <c r="F18" s="23"/>
      <c r="G18" s="24"/>
      <c r="H18" s="25">
        <f t="shared" si="0"/>
        <v>0</v>
      </c>
      <c r="I18" s="25">
        <f t="shared" si="1"/>
        <v>0</v>
      </c>
      <c r="J18" s="25">
        <f t="shared" si="28"/>
        <v>0</v>
      </c>
      <c r="K18" s="26">
        <f t="shared" si="29"/>
        <v>0</v>
      </c>
      <c r="L18" s="19"/>
      <c r="M18" s="27">
        <f t="shared" si="33"/>
        <v>0</v>
      </c>
      <c r="N18" s="19"/>
      <c r="O18" s="37"/>
      <c r="P18" s="26">
        <f t="shared" si="5"/>
        <v>0</v>
      </c>
      <c r="Q18" s="26">
        <f t="shared" si="13"/>
        <v>0</v>
      </c>
      <c r="R18" s="26">
        <f t="shared" si="31"/>
        <v>0</v>
      </c>
      <c r="S18" s="26"/>
      <c r="T18" s="26">
        <f t="shared" si="14"/>
        <v>250000</v>
      </c>
      <c r="U18" s="20">
        <f t="shared" si="7"/>
        <v>0</v>
      </c>
      <c r="V18" s="20">
        <f t="shared" si="15"/>
        <v>0</v>
      </c>
      <c r="W18" s="20">
        <f t="shared" si="32"/>
        <v>0</v>
      </c>
      <c r="X18" s="20">
        <f t="shared" si="9"/>
        <v>0</v>
      </c>
      <c r="Y18" s="20">
        <f t="shared" si="17"/>
        <v>0</v>
      </c>
      <c r="Z18" s="20">
        <f t="shared" si="11"/>
        <v>0</v>
      </c>
      <c r="AA18" s="26">
        <f t="shared" si="16"/>
        <v>0</v>
      </c>
      <c r="AB18" s="26"/>
      <c r="AC18" s="54">
        <f t="shared" si="12"/>
        <v>0</v>
      </c>
      <c r="AD18" s="57"/>
      <c r="AE18" s="34"/>
      <c r="AF18" s="18"/>
      <c r="AG18" s="18"/>
    </row>
    <row r="19" spans="1:34" x14ac:dyDescent="0.25">
      <c r="A19" s="19"/>
      <c r="B19" s="35" t="s">
        <v>31</v>
      </c>
      <c r="C19" s="21"/>
      <c r="D19" s="22"/>
      <c r="E19" s="22"/>
      <c r="F19" s="23"/>
      <c r="G19" s="24">
        <f>SUM(G7:G18)</f>
        <v>0</v>
      </c>
      <c r="H19" s="24">
        <f t="shared" ref="H19:AC19" si="34">SUM(H7:H15)</f>
        <v>0</v>
      </c>
      <c r="I19" s="24">
        <f t="shared" si="34"/>
        <v>0</v>
      </c>
      <c r="J19" s="24">
        <f t="shared" si="34"/>
        <v>0</v>
      </c>
      <c r="K19" s="24">
        <f t="shared" si="34"/>
        <v>0</v>
      </c>
      <c r="L19" s="24">
        <f t="shared" si="34"/>
        <v>0</v>
      </c>
      <c r="M19" s="24">
        <f t="shared" si="34"/>
        <v>0</v>
      </c>
      <c r="N19" s="24">
        <f t="shared" si="34"/>
        <v>0</v>
      </c>
      <c r="O19" s="24">
        <f t="shared" si="34"/>
        <v>0</v>
      </c>
      <c r="P19" s="24">
        <f t="shared" si="34"/>
        <v>0</v>
      </c>
      <c r="Q19" s="24">
        <f t="shared" si="34"/>
        <v>0</v>
      </c>
      <c r="R19" s="24">
        <f t="shared" si="34"/>
        <v>0</v>
      </c>
      <c r="S19" s="24">
        <f t="shared" si="34"/>
        <v>0</v>
      </c>
      <c r="T19" s="24">
        <f>SUM(T7:T16)</f>
        <v>2800000</v>
      </c>
      <c r="U19" s="24">
        <f t="shared" si="34"/>
        <v>0</v>
      </c>
      <c r="V19" s="24">
        <f t="shared" si="34"/>
        <v>0</v>
      </c>
      <c r="W19" s="24">
        <f t="shared" si="34"/>
        <v>0</v>
      </c>
      <c r="X19" s="24">
        <f t="shared" si="34"/>
        <v>0</v>
      </c>
      <c r="Y19" s="24">
        <f t="shared" si="34"/>
        <v>0</v>
      </c>
      <c r="Z19" s="24">
        <f t="shared" si="34"/>
        <v>0</v>
      </c>
      <c r="AA19" s="24">
        <f t="shared" si="34"/>
        <v>0</v>
      </c>
      <c r="AB19" s="24">
        <f t="shared" si="34"/>
        <v>0</v>
      </c>
      <c r="AC19" s="24">
        <f t="shared" si="34"/>
        <v>0</v>
      </c>
      <c r="AD19" s="20"/>
      <c r="AE19" s="36"/>
      <c r="AF19" s="18"/>
      <c r="AG19" s="18"/>
      <c r="AH19" s="18"/>
    </row>
    <row r="20" spans="1:34" x14ac:dyDescent="0.25">
      <c r="AD20" s="10"/>
      <c r="AE20" s="18"/>
      <c r="AF20" s="18"/>
    </row>
    <row r="21" spans="1:34" x14ac:dyDescent="0.25">
      <c r="B21" t="s">
        <v>34</v>
      </c>
      <c r="AD21" s="29"/>
      <c r="AE21" s="18"/>
      <c r="AF21" s="18"/>
    </row>
    <row r="22" spans="1:34" s="32" customFormat="1" x14ac:dyDescent="0.25">
      <c r="B22" s="32" t="s">
        <v>35</v>
      </c>
      <c r="Y22" s="31"/>
      <c r="AC22" s="55"/>
      <c r="AD22" s="10"/>
      <c r="AE22" s="18"/>
      <c r="AF22" s="18"/>
    </row>
    <row r="23" spans="1:34" x14ac:dyDescent="0.25">
      <c r="A23" t="s">
        <v>36</v>
      </c>
      <c r="B23" t="s">
        <v>38</v>
      </c>
      <c r="K23" s="44"/>
      <c r="AD23" s="10"/>
      <c r="AE23" s="18"/>
      <c r="AF23" s="18"/>
    </row>
    <row r="24" spans="1:34" s="39" customFormat="1" x14ac:dyDescent="0.25">
      <c r="B24" s="58" t="s">
        <v>37</v>
      </c>
      <c r="N24" s="56"/>
      <c r="O24" s="56"/>
      <c r="Y24" s="56"/>
      <c r="AC24" s="56"/>
      <c r="AD24" s="38"/>
      <c r="AE24" s="18"/>
      <c r="AF24" s="18"/>
    </row>
    <row r="25" spans="1:34" s="39" customFormat="1" x14ac:dyDescent="0.25">
      <c r="L25" s="58"/>
      <c r="N25" s="56"/>
      <c r="Y25" s="56"/>
      <c r="AC25" s="56"/>
      <c r="AD25" s="38"/>
      <c r="AE25" s="18"/>
      <c r="AF25" s="18"/>
    </row>
    <row r="26" spans="1:34" s="39" customFormat="1" x14ac:dyDescent="0.25">
      <c r="B26" s="39" t="s">
        <v>39</v>
      </c>
      <c r="AC26" s="56"/>
      <c r="AD26" s="38"/>
      <c r="AE26" s="18"/>
      <c r="AF26" s="18"/>
    </row>
    <row r="27" spans="1:34" s="39" customFormat="1" x14ac:dyDescent="0.25">
      <c r="AC27" s="56"/>
      <c r="AD27" s="38"/>
      <c r="AE27" s="18"/>
      <c r="AF27" s="18"/>
    </row>
    <row r="28" spans="1:34" s="39" customFormat="1" x14ac:dyDescent="0.25">
      <c r="AC28" s="56"/>
      <c r="AD28" s="38"/>
      <c r="AE28" s="18"/>
      <c r="AF28" s="18"/>
    </row>
    <row r="29" spans="1:34" x14ac:dyDescent="0.25">
      <c r="AD29" s="10"/>
      <c r="AE29" s="18"/>
    </row>
    <row r="30" spans="1:34" x14ac:dyDescent="0.25">
      <c r="A30" s="40"/>
      <c r="B30" s="41"/>
      <c r="K30" s="45"/>
      <c r="L30" s="46"/>
      <c r="M30" s="46"/>
      <c r="N30" s="46"/>
    </row>
    <row r="31" spans="1:34" x14ac:dyDescent="0.25">
      <c r="F31"/>
    </row>
    <row r="36" spans="10:11" x14ac:dyDescent="0.25">
      <c r="K36" s="6"/>
    </row>
    <row r="42" spans="10:11" x14ac:dyDescent="0.25">
      <c r="J42" s="47"/>
    </row>
    <row r="43" spans="10:11" x14ac:dyDescent="0.25">
      <c r="J43" s="47"/>
    </row>
    <row r="45" spans="10:11" x14ac:dyDescent="0.25">
      <c r="J45" s="47"/>
    </row>
  </sheetData>
  <mergeCells count="1">
    <mergeCell ref="A5:B5"/>
  </mergeCells>
  <pageMargins left="0.7" right="0.7" top="0.75" bottom="0.75" header="0.3" footer="0.3"/>
  <pageSetup scale="6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Three Monks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2014-08-22T06:15:36Z</dcterms:modified>
</cp:coreProperties>
</file>