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1\PycharmProjects\data_analyst_tasks\Excel\"/>
    </mc:Choice>
  </mc:AlternateContent>
  <bookViews>
    <workbookView xWindow="0" yWindow="0" windowWidth="20490" windowHeight="8205" firstSheet="2" activeTab="2"/>
  </bookViews>
  <sheets>
    <sheet name="Задача" sheetId="10" r:id="rId1"/>
    <sheet name="Поставщики" sheetId="1" r:id="rId2"/>
    <sheet name="Покупатели" sheetId="7" r:id="rId3"/>
    <sheet name="Точки учета" sheetId="4" r:id="rId4"/>
    <sheet name="Номенклатура" sheetId="5" r:id="rId5"/>
    <sheet name="Приход" sheetId="6" r:id="rId6"/>
    <sheet name="Расход" sheetId="8" r:id="rId7"/>
    <sheet name="Оборотная ведомость" sheetId="9" r:id="rId8"/>
  </sheets>
  <definedNames>
    <definedName name="_xlnm._FilterDatabase" localSheetId="7" hidden="1">'Оборотная ведомость'!$A$3:$H$13</definedName>
    <definedName name="Таблица1">Номенклатура!$A$3:$E$8</definedName>
    <definedName name="Таблица2">Поставщики!$A$3:$D$11</definedName>
    <definedName name="Таблица3">Покупатели!$A$3:$D$7</definedName>
  </definedNames>
  <calcPr calcId="162913"/>
</workbook>
</file>

<file path=xl/calcChain.xml><?xml version="1.0" encoding="utf-8"?>
<calcChain xmlns="http://schemas.openxmlformats.org/spreadsheetml/2006/main">
  <c r="C6" i="9" l="1"/>
  <c r="G4" i="9" l="1"/>
  <c r="G5" i="9"/>
  <c r="G6" i="9"/>
  <c r="G7" i="9"/>
  <c r="G8" i="9"/>
  <c r="G9" i="9"/>
  <c r="G10" i="9"/>
  <c r="G11" i="9"/>
  <c r="G12" i="9"/>
  <c r="G13" i="9"/>
  <c r="F4" i="9"/>
  <c r="H4" i="9" s="1"/>
  <c r="F5" i="9"/>
  <c r="H5" i="9" s="1"/>
  <c r="F6" i="9"/>
  <c r="F7" i="9"/>
  <c r="F8" i="9"/>
  <c r="H8" i="9" s="1"/>
  <c r="F9" i="9"/>
  <c r="H9" i="9" s="1"/>
  <c r="F10" i="9"/>
  <c r="F11" i="9"/>
  <c r="F12" i="9"/>
  <c r="H12" i="9" s="1"/>
  <c r="F13" i="9"/>
  <c r="H13" i="9" s="1"/>
  <c r="D5" i="9"/>
  <c r="D6" i="9"/>
  <c r="D7" i="9"/>
  <c r="D8" i="9"/>
  <c r="D9" i="9"/>
  <c r="D10" i="9"/>
  <c r="D11" i="9"/>
  <c r="D12" i="9"/>
  <c r="D13" i="9"/>
  <c r="D4" i="9"/>
  <c r="C5" i="9"/>
  <c r="C7" i="9"/>
  <c r="C8" i="9"/>
  <c r="C9" i="9"/>
  <c r="C10" i="9"/>
  <c r="C11" i="9"/>
  <c r="C12" i="9"/>
  <c r="C13" i="9"/>
  <c r="C4" i="9"/>
  <c r="B5" i="9"/>
  <c r="B6" i="9"/>
  <c r="B7" i="9"/>
  <c r="B8" i="9"/>
  <c r="B9" i="9"/>
  <c r="B10" i="9"/>
  <c r="B11" i="9"/>
  <c r="B12" i="9"/>
  <c r="B13" i="9"/>
  <c r="B4" i="9"/>
  <c r="J15" i="8"/>
  <c r="G15" i="8"/>
  <c r="J14" i="8"/>
  <c r="G14" i="8"/>
  <c r="J13" i="8"/>
  <c r="G13" i="8"/>
  <c r="J12" i="8"/>
  <c r="G12" i="8"/>
  <c r="J11" i="8"/>
  <c r="G11" i="8"/>
  <c r="J10" i="8"/>
  <c r="G10" i="8"/>
  <c r="J9" i="8"/>
  <c r="G9" i="8"/>
  <c r="J8" i="8"/>
  <c r="G8" i="8"/>
  <c r="J7" i="8"/>
  <c r="G7" i="8"/>
  <c r="J6" i="8"/>
  <c r="G6" i="8"/>
  <c r="J5" i="8"/>
  <c r="G5" i="8"/>
  <c r="J4" i="8"/>
  <c r="G4" i="8"/>
  <c r="J5" i="6"/>
  <c r="J6" i="6"/>
  <c r="J7" i="6"/>
  <c r="J8" i="6"/>
  <c r="J9" i="6"/>
  <c r="J10" i="6"/>
  <c r="J11" i="6"/>
  <c r="J12" i="6"/>
  <c r="J13" i="6"/>
  <c r="J14" i="6"/>
  <c r="J15" i="6"/>
  <c r="J4" i="6"/>
  <c r="G5" i="6"/>
  <c r="G6" i="6"/>
  <c r="G7" i="6"/>
  <c r="G8" i="6"/>
  <c r="G9" i="6"/>
  <c r="G10" i="6"/>
  <c r="G11" i="6"/>
  <c r="G12" i="6"/>
  <c r="G13" i="6"/>
  <c r="G14" i="6"/>
  <c r="G15" i="6"/>
  <c r="E5" i="6"/>
  <c r="E6" i="6"/>
  <c r="E7" i="6"/>
  <c r="E8" i="6"/>
  <c r="E9" i="6"/>
  <c r="E10" i="6"/>
  <c r="E11" i="6"/>
  <c r="E12" i="6"/>
  <c r="E13" i="6"/>
  <c r="E14" i="6"/>
  <c r="E15" i="6"/>
  <c r="G4" i="6"/>
  <c r="E4" i="6"/>
  <c r="H11" i="9" l="1"/>
  <c r="H7" i="9"/>
  <c r="H10" i="9"/>
  <c r="H6" i="9"/>
</calcChain>
</file>

<file path=xl/sharedStrings.xml><?xml version="1.0" encoding="utf-8"?>
<sst xmlns="http://schemas.openxmlformats.org/spreadsheetml/2006/main" count="175" uniqueCount="97">
  <si>
    <t>Поставщики</t>
  </si>
  <si>
    <t>Наименование</t>
  </si>
  <si>
    <t>Код</t>
  </si>
  <si>
    <t>Юридический адрес</t>
  </si>
  <si>
    <t>Комментарий</t>
  </si>
  <si>
    <t>ООО "Сивый"</t>
  </si>
  <si>
    <t>ЗАО "Бумажный бум"</t>
  </si>
  <si>
    <t>ООО "Досочка"</t>
  </si>
  <si>
    <t>ООО "Лучшее дерево"</t>
  </si>
  <si>
    <t>ЗАО "Массив"</t>
  </si>
  <si>
    <t>11-110</t>
  </si>
  <si>
    <t>11-111</t>
  </si>
  <si>
    <t>11-112</t>
  </si>
  <si>
    <t>11-113</t>
  </si>
  <si>
    <t>11-114</t>
  </si>
  <si>
    <t>11-115</t>
  </si>
  <si>
    <t>11-116</t>
  </si>
  <si>
    <t>11-117</t>
  </si>
  <si>
    <t>Точки учета</t>
  </si>
  <si>
    <t>С-210</t>
  </si>
  <si>
    <t>С-211</t>
  </si>
  <si>
    <t>М-15</t>
  </si>
  <si>
    <t>М-16</t>
  </si>
  <si>
    <t>М-17</t>
  </si>
  <si>
    <t>ВП</t>
  </si>
  <si>
    <t>Б-1</t>
  </si>
  <si>
    <t>Б-2</t>
  </si>
  <si>
    <t>Б-3</t>
  </si>
  <si>
    <t>ПР</t>
  </si>
  <si>
    <t>Склад1</t>
  </si>
  <si>
    <t>Склад2</t>
  </si>
  <si>
    <t>Магазин1</t>
  </si>
  <si>
    <t>Магазин2</t>
  </si>
  <si>
    <t>Магазин3</t>
  </si>
  <si>
    <t>Выдача покупателю</t>
  </si>
  <si>
    <t>Брак</t>
  </si>
  <si>
    <t>Производство</t>
  </si>
  <si>
    <t>Сорт</t>
  </si>
  <si>
    <t>Ед.изм.</t>
  </si>
  <si>
    <t>Характеристика</t>
  </si>
  <si>
    <t>Вагонка липа</t>
  </si>
  <si>
    <t>Вагонка ольха</t>
  </si>
  <si>
    <t>А</t>
  </si>
  <si>
    <t>прайм</t>
  </si>
  <si>
    <t>В</t>
  </si>
  <si>
    <t>Э</t>
  </si>
  <si>
    <t>О</t>
  </si>
  <si>
    <r>
      <t>м</t>
    </r>
    <r>
      <rPr>
        <vertAlign val="superscript"/>
        <sz val="12"/>
        <color theme="1"/>
        <rFont val="Calibri"/>
        <family val="2"/>
        <charset val="204"/>
        <scheme val="minor"/>
      </rPr>
      <t>3</t>
    </r>
  </si>
  <si>
    <t>В12,5хШ96</t>
  </si>
  <si>
    <t>В15хШ98Д1800</t>
  </si>
  <si>
    <t>В12,5хШ85хД500</t>
  </si>
  <si>
    <t>Допуск по длинне +\- 5см</t>
  </si>
  <si>
    <t>Приход товаров</t>
  </si>
  <si>
    <t>Дата</t>
  </si>
  <si>
    <t>№ накладной</t>
  </si>
  <si>
    <t>Поставщик</t>
  </si>
  <si>
    <t>Точка учета</t>
  </si>
  <si>
    <t>К-во</t>
  </si>
  <si>
    <t>Цена</t>
  </si>
  <si>
    <t>Стоимость</t>
  </si>
  <si>
    <t>Номенклатура товаров</t>
  </si>
  <si>
    <t>Покупатели</t>
  </si>
  <si>
    <t>ТД "Кабушкин"</t>
  </si>
  <si>
    <t>Группа компаний "Символ"</t>
  </si>
  <si>
    <t>ООО "Уют"</t>
  </si>
  <si>
    <t>15-102</t>
  </si>
  <si>
    <t>15-103</t>
  </si>
  <si>
    <t>15-104</t>
  </si>
  <si>
    <t>15-105</t>
  </si>
  <si>
    <t>Расход товаров</t>
  </si>
  <si>
    <t>Покупатель</t>
  </si>
  <si>
    <t>Точка учета отгрузки</t>
  </si>
  <si>
    <t>Точка учета поставки</t>
  </si>
  <si>
    <t xml:space="preserve">  Оборотная ведомость</t>
  </si>
  <si>
    <t>Остаток на начало___</t>
  </si>
  <si>
    <t>Поступление</t>
  </si>
  <si>
    <t>Отгрузка</t>
  </si>
  <si>
    <t>Остаток на, ___шт.</t>
  </si>
  <si>
    <r>
      <t>м</t>
    </r>
    <r>
      <rPr>
        <vertAlign val="superscript"/>
        <sz val="12"/>
        <color theme="1"/>
        <rFont val="Calibri"/>
        <family val="2"/>
        <charset val="204"/>
        <scheme val="minor"/>
      </rPr>
      <t>2</t>
    </r>
  </si>
  <si>
    <t>Вагонка европрофиль сосна/ель A</t>
  </si>
  <si>
    <t>Вагонка европрофиль сосна/ель прайм</t>
  </si>
  <si>
    <t>Вагонка европрофиль сосна/ель В</t>
  </si>
  <si>
    <t>Задача</t>
  </si>
  <si>
    <t xml:space="preserve"> для торговой организации</t>
  </si>
  <si>
    <t>• Учет</t>
  </si>
  <si>
    <t xml:space="preserve"> количество сырья
 материалов
 готовой продукции</t>
  </si>
  <si>
    <t>• Фичи</t>
  </si>
  <si>
    <t xml:space="preserve">
автоматизация заполнения таблицы</t>
  </si>
  <si>
    <t>• Для кого таблица</t>
  </si>
  <si>
    <t>ФОП "Добролюбова А.Е."</t>
  </si>
  <si>
    <t>ФОП "Сумакин А.Р."</t>
  </si>
  <si>
    <t>ФОП "Мартьянов П.С."</t>
  </si>
  <si>
    <t>ФОП "Северюков А.Е."</t>
  </si>
  <si>
    <t>ФОП "Кабушкин"</t>
  </si>
  <si>
    <t>Планируем Таблицу</t>
  </si>
  <si>
    <t>ООО "Круг"</t>
  </si>
  <si>
    <t>15-106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</si>
</sst>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vertAlign val="superscript"/>
      <sz val="12"/>
      <color theme="1"/>
      <name val="Calibri"/>
      <family val="2"/>
      <charset val="204"/>
      <scheme val="minor"/>
    </font>
    <font>
      <sz val="14"/>
      <color theme="1" tint="0.249977111117893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4"/>
      <color theme="10"/>
      <name val="Calibri"/>
      <family val="2"/>
      <charset val="204"/>
      <scheme val="minor"/>
    </font>
    <font>
      <sz val="10"/>
      <color rgb="FF000000"/>
      <name val="Arial"/>
      <family val="2"/>
    </font>
    <font>
      <i/>
      <sz val="11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 tint="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7" fillId="0" borderId="0"/>
  </cellStyleXfs>
  <cellXfs count="25">
    <xf numFmtId="0" fontId="0" fillId="0" borderId="0" xfId="0"/>
    <xf numFmtId="0" fontId="0" fillId="2" borderId="0" xfId="0" applyFill="1"/>
    <xf numFmtId="0" fontId="2" fillId="3" borderId="1" xfId="0" applyFont="1" applyFill="1" applyBorder="1"/>
    <xf numFmtId="0" fontId="0" fillId="4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/>
    <xf numFmtId="0" fontId="0" fillId="4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4" borderId="1" xfId="0" quotePrefix="1" applyFont="1" applyFill="1" applyBorder="1"/>
    <xf numFmtId="16" fontId="0" fillId="4" borderId="1" xfId="0" applyNumberFormat="1" applyFill="1" applyBorder="1"/>
    <xf numFmtId="0" fontId="6" fillId="0" borderId="0" xfId="1" applyFont="1"/>
    <xf numFmtId="0" fontId="0" fillId="0" borderId="0" xfId="0" applyAlignment="1">
      <alignment horizontal="right"/>
    </xf>
    <xf numFmtId="0" fontId="7" fillId="0" borderId="0" xfId="2"/>
    <xf numFmtId="0" fontId="7" fillId="0" borderId="0" xfId="2" applyAlignment="1">
      <alignment vertical="center"/>
    </xf>
    <xf numFmtId="0" fontId="8" fillId="0" borderId="2" xfId="2" applyFont="1" applyBorder="1" applyAlignment="1">
      <alignment vertical="center" wrapText="1"/>
    </xf>
    <xf numFmtId="0" fontId="7" fillId="0" borderId="2" xfId="2" applyBorder="1" applyAlignment="1">
      <alignment vertical="center"/>
    </xf>
    <xf numFmtId="0" fontId="10" fillId="0" borderId="2" xfId="2" applyFont="1" applyBorder="1" applyAlignment="1">
      <alignment horizontal="left" vertical="center" indent="1"/>
    </xf>
    <xf numFmtId="0" fontId="11" fillId="0" borderId="0" xfId="2" applyFont="1"/>
    <xf numFmtId="0" fontId="9" fillId="3" borderId="3" xfId="2" applyFont="1" applyFill="1" applyBorder="1"/>
    <xf numFmtId="0" fontId="13" fillId="2" borderId="0" xfId="2" applyFont="1" applyFill="1" applyAlignment="1">
      <alignment horizontal="left" indent="2"/>
    </xf>
    <xf numFmtId="0" fontId="12" fillId="2" borderId="0" xfId="2" applyFont="1" applyFill="1"/>
    <xf numFmtId="0" fontId="14" fillId="3" borderId="3" xfId="2" applyFont="1" applyFill="1" applyBorder="1" applyAlignment="1">
      <alignment horizontal="left" indent="1"/>
    </xf>
    <xf numFmtId="0" fontId="1" fillId="2" borderId="0" xfId="0" applyFont="1" applyFill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workbookViewId="0">
      <selection activeCell="D12" sqref="D12"/>
    </sheetView>
  </sheetViews>
  <sheetFormatPr defaultRowHeight="15" x14ac:dyDescent="0.25"/>
  <cols>
    <col min="6" max="6" width="42.140625" customWidth="1"/>
  </cols>
  <sheetData>
    <row r="1" spans="1:7" x14ac:dyDescent="0.25">
      <c r="A1" s="14"/>
      <c r="B1" s="14"/>
      <c r="C1" s="14"/>
      <c r="D1" s="14"/>
      <c r="E1" s="14"/>
      <c r="F1" s="14"/>
      <c r="G1" s="14"/>
    </row>
    <row r="2" spans="1:7" ht="20.25" x14ac:dyDescent="0.3">
      <c r="A2" s="21" t="s">
        <v>94</v>
      </c>
      <c r="B2" s="22"/>
      <c r="C2" s="22"/>
      <c r="D2" s="22"/>
      <c r="E2" s="22"/>
      <c r="F2" s="22"/>
      <c r="G2" s="14"/>
    </row>
    <row r="3" spans="1:7" ht="26.25" x14ac:dyDescent="0.4">
      <c r="A3" s="19"/>
      <c r="B3" s="14"/>
      <c r="C3" s="14"/>
      <c r="D3" s="14"/>
      <c r="E3" s="14"/>
      <c r="F3" s="14"/>
      <c r="G3" s="14"/>
    </row>
    <row r="4" spans="1:7" ht="21.75" thickBot="1" x14ac:dyDescent="0.4">
      <c r="A4" s="14"/>
      <c r="B4" s="23" t="s">
        <v>82</v>
      </c>
      <c r="C4" s="20"/>
      <c r="D4" s="20"/>
      <c r="E4" s="20"/>
      <c r="F4" s="20"/>
      <c r="G4" s="14"/>
    </row>
    <row r="5" spans="1:7" ht="19.5" thickBot="1" x14ac:dyDescent="0.3">
      <c r="A5" s="15"/>
      <c r="B5" s="18" t="s">
        <v>88</v>
      </c>
      <c r="C5" s="17"/>
      <c r="D5" s="17"/>
      <c r="E5" s="17"/>
      <c r="F5" s="16" t="s">
        <v>83</v>
      </c>
      <c r="G5" s="14"/>
    </row>
    <row r="6" spans="1:7" ht="45.75" thickBot="1" x14ac:dyDescent="0.3">
      <c r="A6" s="15"/>
      <c r="B6" s="18" t="s">
        <v>84</v>
      </c>
      <c r="C6" s="17"/>
      <c r="D6" s="17"/>
      <c r="E6" s="17"/>
      <c r="F6" s="16" t="s">
        <v>85</v>
      </c>
      <c r="G6" s="14"/>
    </row>
    <row r="7" spans="1:7" ht="30.75" thickBot="1" x14ac:dyDescent="0.3">
      <c r="A7" s="15"/>
      <c r="B7" s="18" t="s">
        <v>86</v>
      </c>
      <c r="C7" s="17"/>
      <c r="D7" s="17"/>
      <c r="E7" s="17"/>
      <c r="F7" s="16" t="s">
        <v>87</v>
      </c>
      <c r="G7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sqref="A1:B1"/>
    </sheetView>
  </sheetViews>
  <sheetFormatPr defaultRowHeight="15" x14ac:dyDescent="0.25"/>
  <cols>
    <col min="1" max="1" width="25.5703125" customWidth="1"/>
    <col min="2" max="2" width="10.7109375" customWidth="1"/>
    <col min="3" max="3" width="25.140625" bestFit="1" customWidth="1"/>
    <col min="4" max="4" width="17.28515625" bestFit="1" customWidth="1"/>
  </cols>
  <sheetData>
    <row r="1" spans="1:4" ht="26.25" x14ac:dyDescent="0.4">
      <c r="A1" s="24" t="s">
        <v>0</v>
      </c>
      <c r="B1" s="24"/>
      <c r="C1" s="13"/>
      <c r="D1" s="12"/>
    </row>
    <row r="3" spans="1:4" ht="18.75" x14ac:dyDescent="0.3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25">
      <c r="A4" s="3" t="s">
        <v>5</v>
      </c>
      <c r="B4" s="3" t="s">
        <v>10</v>
      </c>
      <c r="C4" s="3"/>
      <c r="D4" s="3"/>
    </row>
    <row r="5" spans="1:4" x14ac:dyDescent="0.25">
      <c r="A5" s="3" t="s">
        <v>6</v>
      </c>
      <c r="B5" s="3" t="s">
        <v>11</v>
      </c>
      <c r="C5" s="3"/>
      <c r="D5" s="3"/>
    </row>
    <row r="6" spans="1:4" x14ac:dyDescent="0.25">
      <c r="A6" s="3" t="s">
        <v>89</v>
      </c>
      <c r="B6" s="3" t="s">
        <v>12</v>
      </c>
      <c r="C6" s="3"/>
      <c r="D6" s="3"/>
    </row>
    <row r="7" spans="1:4" x14ac:dyDescent="0.25">
      <c r="A7" s="3" t="s">
        <v>7</v>
      </c>
      <c r="B7" s="3" t="s">
        <v>13</v>
      </c>
      <c r="C7" s="3"/>
      <c r="D7" s="3"/>
    </row>
    <row r="8" spans="1:4" x14ac:dyDescent="0.25">
      <c r="A8" s="3" t="s">
        <v>8</v>
      </c>
      <c r="B8" s="3" t="s">
        <v>14</v>
      </c>
      <c r="C8" s="3"/>
      <c r="D8" s="3"/>
    </row>
    <row r="9" spans="1:4" x14ac:dyDescent="0.25">
      <c r="A9" s="3" t="s">
        <v>90</v>
      </c>
      <c r="B9" s="3" t="s">
        <v>15</v>
      </c>
      <c r="C9" s="3"/>
      <c r="D9" s="3"/>
    </row>
    <row r="10" spans="1:4" x14ac:dyDescent="0.25">
      <c r="A10" s="3" t="s">
        <v>91</v>
      </c>
      <c r="B10" s="3" t="s">
        <v>16</v>
      </c>
      <c r="C10" s="3"/>
      <c r="D10" s="3"/>
    </row>
    <row r="11" spans="1:4" x14ac:dyDescent="0.25">
      <c r="A11" s="3" t="s">
        <v>9</v>
      </c>
      <c r="B11" s="3" t="s">
        <v>17</v>
      </c>
      <c r="C11" s="3"/>
      <c r="D11" s="3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9" sqref="B9"/>
    </sheetView>
  </sheetViews>
  <sheetFormatPr defaultRowHeight="15" x14ac:dyDescent="0.25"/>
  <cols>
    <col min="1" max="1" width="26.5703125" bestFit="1" customWidth="1"/>
    <col min="2" max="2" width="10.7109375" customWidth="1"/>
    <col min="3" max="3" width="25.140625" bestFit="1" customWidth="1"/>
    <col min="4" max="4" width="17.28515625" bestFit="1" customWidth="1"/>
  </cols>
  <sheetData>
    <row r="1" spans="1:4" ht="26.25" x14ac:dyDescent="0.4">
      <c r="A1" s="24" t="s">
        <v>61</v>
      </c>
      <c r="B1" s="24"/>
      <c r="C1" s="13"/>
      <c r="D1" s="12"/>
    </row>
    <row r="3" spans="1:4" ht="18.75" x14ac:dyDescent="0.3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25">
      <c r="A4" s="3" t="s">
        <v>93</v>
      </c>
      <c r="B4" s="3" t="s">
        <v>65</v>
      </c>
      <c r="C4" s="3"/>
      <c r="D4" s="3"/>
    </row>
    <row r="5" spans="1:4" x14ac:dyDescent="0.25">
      <c r="A5" s="3" t="s">
        <v>92</v>
      </c>
      <c r="B5" s="3" t="s">
        <v>66</v>
      </c>
      <c r="C5" s="3"/>
      <c r="D5" s="3"/>
    </row>
    <row r="6" spans="1:4" x14ac:dyDescent="0.25">
      <c r="A6" s="3" t="s">
        <v>63</v>
      </c>
      <c r="B6" s="3" t="s">
        <v>67</v>
      </c>
      <c r="C6" s="3"/>
      <c r="D6" s="3"/>
    </row>
    <row r="7" spans="1:4" x14ac:dyDescent="0.25">
      <c r="A7" s="3" t="s">
        <v>64</v>
      </c>
      <c r="B7" s="3" t="s">
        <v>68</v>
      </c>
      <c r="C7" s="3"/>
      <c r="D7" s="3"/>
    </row>
    <row r="8" spans="1:4" x14ac:dyDescent="0.25">
      <c r="A8" s="3" t="s">
        <v>95</v>
      </c>
      <c r="B8" s="3" t="s">
        <v>96</v>
      </c>
      <c r="C8" s="3"/>
      <c r="D8" s="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pane xSplit="3" ySplit="3" topLeftCell="D4" activePane="bottomRight" state="frozen"/>
      <selection activeCell="D20" sqref="D20"/>
      <selection pane="topRight" activeCell="D20" sqref="D20"/>
      <selection pane="bottomLeft" activeCell="D20" sqref="D20"/>
      <selection pane="bottomRight" activeCell="F19" sqref="F19"/>
    </sheetView>
  </sheetViews>
  <sheetFormatPr defaultRowHeight="15" x14ac:dyDescent="0.25"/>
  <cols>
    <col min="1" max="1" width="25.5703125" customWidth="1"/>
    <col min="2" max="2" width="10.7109375" customWidth="1"/>
    <col min="3" max="3" width="19.5703125" bestFit="1" customWidth="1"/>
  </cols>
  <sheetData>
    <row r="1" spans="1:4" ht="26.25" x14ac:dyDescent="0.4">
      <c r="A1" s="24" t="s">
        <v>18</v>
      </c>
      <c r="B1" s="24"/>
      <c r="C1" s="13"/>
      <c r="D1" s="12"/>
    </row>
    <row r="3" spans="1:4" ht="18.75" x14ac:dyDescent="0.3">
      <c r="A3" s="2" t="s">
        <v>1</v>
      </c>
      <c r="B3" s="2" t="s">
        <v>2</v>
      </c>
      <c r="C3" s="2" t="s">
        <v>4</v>
      </c>
    </row>
    <row r="4" spans="1:4" x14ac:dyDescent="0.25">
      <c r="A4" s="3" t="s">
        <v>19</v>
      </c>
      <c r="B4" s="3"/>
      <c r="C4" s="3" t="s">
        <v>29</v>
      </c>
    </row>
    <row r="5" spans="1:4" x14ac:dyDescent="0.25">
      <c r="A5" s="3" t="s">
        <v>20</v>
      </c>
      <c r="B5" s="3"/>
      <c r="C5" s="3" t="s">
        <v>30</v>
      </c>
    </row>
    <row r="6" spans="1:4" x14ac:dyDescent="0.25">
      <c r="A6" s="3" t="s">
        <v>21</v>
      </c>
      <c r="B6" s="3"/>
      <c r="C6" s="3" t="s">
        <v>31</v>
      </c>
    </row>
    <row r="7" spans="1:4" x14ac:dyDescent="0.25">
      <c r="A7" s="3" t="s">
        <v>22</v>
      </c>
      <c r="B7" s="3"/>
      <c r="C7" s="3" t="s">
        <v>32</v>
      </c>
    </row>
    <row r="8" spans="1:4" x14ac:dyDescent="0.25">
      <c r="A8" s="3" t="s">
        <v>23</v>
      </c>
      <c r="B8" s="3"/>
      <c r="C8" s="3" t="s">
        <v>33</v>
      </c>
    </row>
    <row r="9" spans="1:4" x14ac:dyDescent="0.25">
      <c r="A9" s="3" t="s">
        <v>24</v>
      </c>
      <c r="B9" s="3"/>
      <c r="C9" s="3" t="s">
        <v>34</v>
      </c>
    </row>
    <row r="10" spans="1:4" x14ac:dyDescent="0.25">
      <c r="A10" s="3" t="s">
        <v>25</v>
      </c>
      <c r="B10" s="3"/>
      <c r="C10" s="3" t="s">
        <v>35</v>
      </c>
    </row>
    <row r="11" spans="1:4" x14ac:dyDescent="0.25">
      <c r="A11" s="3" t="s">
        <v>26</v>
      </c>
      <c r="B11" s="3"/>
      <c r="C11" s="3" t="s">
        <v>35</v>
      </c>
    </row>
    <row r="12" spans="1:4" x14ac:dyDescent="0.25">
      <c r="A12" s="3" t="s">
        <v>27</v>
      </c>
      <c r="B12" s="3"/>
      <c r="C12" s="3" t="s">
        <v>35</v>
      </c>
    </row>
    <row r="13" spans="1:4" x14ac:dyDescent="0.25">
      <c r="A13" s="3" t="s">
        <v>28</v>
      </c>
      <c r="B13" s="3"/>
      <c r="C13" s="3" t="s">
        <v>36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pane xSplit="5" ySplit="3" topLeftCell="F4" activePane="bottomRight" state="frozen"/>
      <selection activeCell="D20" sqref="D20"/>
      <selection pane="topRight" activeCell="D20" sqref="D20"/>
      <selection pane="bottomLeft" activeCell="D20" sqref="D20"/>
      <selection pane="bottomRight" activeCell="C1" sqref="C1:H1"/>
    </sheetView>
  </sheetViews>
  <sheetFormatPr defaultRowHeight="15" x14ac:dyDescent="0.25"/>
  <cols>
    <col min="1" max="1" width="31.28515625" bestFit="1" customWidth="1"/>
    <col min="2" max="2" width="10.7109375" customWidth="1"/>
    <col min="3" max="4" width="19.5703125" bestFit="1" customWidth="1"/>
    <col min="5" max="5" width="24.7109375" bestFit="1" customWidth="1"/>
  </cols>
  <sheetData>
    <row r="1" spans="1:5" ht="26.25" x14ac:dyDescent="0.4">
      <c r="A1" s="24" t="s">
        <v>60</v>
      </c>
      <c r="B1" s="24"/>
      <c r="C1" s="13"/>
      <c r="D1" s="12"/>
    </row>
    <row r="3" spans="1:5" ht="18.75" x14ac:dyDescent="0.3">
      <c r="A3" s="2" t="s">
        <v>1</v>
      </c>
      <c r="B3" s="2" t="s">
        <v>37</v>
      </c>
      <c r="C3" s="2" t="s">
        <v>38</v>
      </c>
      <c r="D3" s="2" t="s">
        <v>39</v>
      </c>
      <c r="E3" s="2" t="s">
        <v>4</v>
      </c>
    </row>
    <row r="4" spans="1:5" ht="18" x14ac:dyDescent="0.25">
      <c r="A4" s="3" t="s">
        <v>79</v>
      </c>
      <c r="B4" s="3" t="s">
        <v>42</v>
      </c>
      <c r="C4" s="3" t="s">
        <v>47</v>
      </c>
      <c r="D4" s="3" t="s">
        <v>48</v>
      </c>
      <c r="E4" s="3" t="s">
        <v>51</v>
      </c>
    </row>
    <row r="5" spans="1:5" ht="18" x14ac:dyDescent="0.25">
      <c r="A5" s="3" t="s">
        <v>80</v>
      </c>
      <c r="B5" s="3" t="s">
        <v>43</v>
      </c>
      <c r="C5" s="3" t="s">
        <v>47</v>
      </c>
      <c r="D5" s="3" t="s">
        <v>48</v>
      </c>
      <c r="E5" s="3" t="s">
        <v>51</v>
      </c>
    </row>
    <row r="6" spans="1:5" ht="18" x14ac:dyDescent="0.25">
      <c r="A6" s="3" t="s">
        <v>81</v>
      </c>
      <c r="B6" s="3" t="s">
        <v>44</v>
      </c>
      <c r="C6" s="3" t="s">
        <v>47</v>
      </c>
      <c r="D6" s="3" t="s">
        <v>48</v>
      </c>
      <c r="E6" s="3" t="s">
        <v>51</v>
      </c>
    </row>
    <row r="7" spans="1:5" ht="18" x14ac:dyDescent="0.25">
      <c r="A7" s="3" t="s">
        <v>40</v>
      </c>
      <c r="B7" s="3" t="s">
        <v>45</v>
      </c>
      <c r="C7" s="3" t="s">
        <v>78</v>
      </c>
      <c r="D7" s="3" t="s">
        <v>49</v>
      </c>
      <c r="E7" s="3"/>
    </row>
    <row r="8" spans="1:5" ht="18" x14ac:dyDescent="0.25">
      <c r="A8" s="3" t="s">
        <v>41</v>
      </c>
      <c r="B8" s="3" t="s">
        <v>46</v>
      </c>
      <c r="C8" s="3" t="s">
        <v>47</v>
      </c>
      <c r="D8" s="3" t="s">
        <v>50</v>
      </c>
      <c r="E8" s="3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2" sqref="D12"/>
    </sheetView>
  </sheetViews>
  <sheetFormatPr defaultRowHeight="15" x14ac:dyDescent="0.25"/>
  <cols>
    <col min="1" max="1" width="33" bestFit="1" customWidth="1"/>
    <col min="2" max="2" width="10.7109375" customWidth="1"/>
    <col min="3" max="3" width="19.5703125" bestFit="1" customWidth="1"/>
    <col min="4" max="4" width="23.140625" bestFit="1" customWidth="1"/>
    <col min="6" max="6" width="14.7109375" bestFit="1" customWidth="1"/>
    <col min="7" max="7" width="10" bestFit="1" customWidth="1"/>
    <col min="8" max="8" width="7.7109375" customWidth="1"/>
    <col min="10" max="10" width="13.42578125" bestFit="1" customWidth="1"/>
  </cols>
  <sheetData>
    <row r="1" spans="1:10" ht="26.25" x14ac:dyDescent="0.4">
      <c r="A1" s="24" t="s">
        <v>52</v>
      </c>
      <c r="B1" s="24"/>
      <c r="C1" s="13"/>
      <c r="D1" s="12"/>
    </row>
    <row r="3" spans="1:10" ht="18.75" x14ac:dyDescent="0.3">
      <c r="A3" s="2" t="s">
        <v>1</v>
      </c>
      <c r="B3" s="2" t="s">
        <v>53</v>
      </c>
      <c r="C3" s="2" t="s">
        <v>54</v>
      </c>
      <c r="D3" s="2" t="s">
        <v>55</v>
      </c>
      <c r="E3" s="2" t="s">
        <v>2</v>
      </c>
      <c r="F3" s="2" t="s">
        <v>56</v>
      </c>
      <c r="G3" s="2" t="s">
        <v>38</v>
      </c>
      <c r="H3" s="2" t="s">
        <v>57</v>
      </c>
      <c r="I3" s="2" t="s">
        <v>58</v>
      </c>
      <c r="J3" s="2" t="s">
        <v>59</v>
      </c>
    </row>
    <row r="4" spans="1:10" x14ac:dyDescent="0.25">
      <c r="A4" s="3" t="s">
        <v>79</v>
      </c>
      <c r="B4" s="11">
        <v>42370</v>
      </c>
      <c r="C4" s="3"/>
      <c r="D4" s="3" t="s">
        <v>5</v>
      </c>
      <c r="E4" s="3" t="str">
        <f t="shared" ref="E4:E15" si="0">IF(ISNA(VLOOKUP(D4,Таблица2,2,0)),"",VLOOKUP(D4,Таблица2,2,0))</f>
        <v>11-110</v>
      </c>
      <c r="F4" s="3" t="s">
        <v>19</v>
      </c>
      <c r="G4" s="3" t="str">
        <f t="shared" ref="G4:G15" si="1">IF(ISNA(VLOOKUP(A4,Таблица1,3,0)),"",VLOOKUP(A4,Таблица1,3,0))</f>
        <v>м3</v>
      </c>
      <c r="H4" s="3">
        <v>100</v>
      </c>
      <c r="I4" s="3">
        <v>500</v>
      </c>
      <c r="J4" s="3">
        <f>I4*H4</f>
        <v>50000</v>
      </c>
    </row>
    <row r="5" spans="1:10" x14ac:dyDescent="0.25">
      <c r="A5" s="3" t="s">
        <v>40</v>
      </c>
      <c r="B5" s="11">
        <v>42372</v>
      </c>
      <c r="C5" s="3"/>
      <c r="D5" s="3" t="s">
        <v>89</v>
      </c>
      <c r="E5" s="3" t="str">
        <f t="shared" si="0"/>
        <v>11-112</v>
      </c>
      <c r="F5" s="3" t="s">
        <v>20</v>
      </c>
      <c r="G5" s="3" t="str">
        <f t="shared" si="1"/>
        <v>м2</v>
      </c>
      <c r="H5" s="3">
        <v>200</v>
      </c>
      <c r="I5" s="3">
        <v>560</v>
      </c>
      <c r="J5" s="3">
        <f t="shared" ref="J5:J15" si="2">I5*H5</f>
        <v>112000</v>
      </c>
    </row>
    <row r="6" spans="1:10" x14ac:dyDescent="0.25">
      <c r="A6" s="3" t="s">
        <v>79</v>
      </c>
      <c r="B6" s="11">
        <v>42377</v>
      </c>
      <c r="C6" s="3"/>
      <c r="D6" s="3" t="s">
        <v>89</v>
      </c>
      <c r="E6" s="3" t="str">
        <f t="shared" si="0"/>
        <v>11-112</v>
      </c>
      <c r="F6" s="3" t="s">
        <v>20</v>
      </c>
      <c r="G6" s="3" t="str">
        <f t="shared" si="1"/>
        <v>м3</v>
      </c>
      <c r="H6" s="3">
        <v>400</v>
      </c>
      <c r="I6" s="3">
        <v>500</v>
      </c>
      <c r="J6" s="3">
        <f t="shared" si="2"/>
        <v>200000</v>
      </c>
    </row>
    <row r="7" spans="1:10" x14ac:dyDescent="0.25">
      <c r="A7" s="3" t="s">
        <v>41</v>
      </c>
      <c r="B7" s="11">
        <v>42378</v>
      </c>
      <c r="C7" s="3"/>
      <c r="D7" s="3" t="s">
        <v>89</v>
      </c>
      <c r="E7" s="3" t="str">
        <f t="shared" si="0"/>
        <v>11-112</v>
      </c>
      <c r="F7" s="3" t="s">
        <v>20</v>
      </c>
      <c r="G7" s="3" t="str">
        <f t="shared" si="1"/>
        <v>м3</v>
      </c>
      <c r="H7" s="3">
        <v>120</v>
      </c>
      <c r="I7" s="3">
        <v>320</v>
      </c>
      <c r="J7" s="3">
        <f t="shared" si="2"/>
        <v>38400</v>
      </c>
    </row>
    <row r="8" spans="1:10" x14ac:dyDescent="0.25">
      <c r="A8" s="3" t="s">
        <v>79</v>
      </c>
      <c r="B8" s="11">
        <v>42379</v>
      </c>
      <c r="C8" s="3"/>
      <c r="D8" s="3" t="s">
        <v>89</v>
      </c>
      <c r="E8" s="3" t="str">
        <f t="shared" si="0"/>
        <v>11-112</v>
      </c>
      <c r="F8" s="3" t="s">
        <v>20</v>
      </c>
      <c r="G8" s="3" t="str">
        <f t="shared" si="1"/>
        <v>м3</v>
      </c>
      <c r="H8" s="3">
        <v>210</v>
      </c>
      <c r="I8" s="3">
        <v>500</v>
      </c>
      <c r="J8" s="3">
        <f t="shared" si="2"/>
        <v>105000</v>
      </c>
    </row>
    <row r="9" spans="1:10" x14ac:dyDescent="0.25">
      <c r="A9" s="3" t="s">
        <v>41</v>
      </c>
      <c r="B9" s="11">
        <v>42386</v>
      </c>
      <c r="C9" s="3"/>
      <c r="D9" s="3" t="s">
        <v>7</v>
      </c>
      <c r="E9" s="3" t="str">
        <f t="shared" si="0"/>
        <v>11-113</v>
      </c>
      <c r="F9" s="3" t="s">
        <v>24</v>
      </c>
      <c r="G9" s="3" t="str">
        <f t="shared" si="1"/>
        <v>м3</v>
      </c>
      <c r="H9" s="3">
        <v>230</v>
      </c>
      <c r="I9" s="3">
        <v>320</v>
      </c>
      <c r="J9" s="3">
        <f t="shared" si="2"/>
        <v>73600</v>
      </c>
    </row>
    <row r="10" spans="1:10" x14ac:dyDescent="0.25">
      <c r="A10" s="3"/>
      <c r="B10" s="3"/>
      <c r="C10" s="3"/>
      <c r="D10" s="3"/>
      <c r="E10" s="3" t="str">
        <f t="shared" si="0"/>
        <v/>
      </c>
      <c r="F10" s="3"/>
      <c r="G10" s="3" t="str">
        <f t="shared" si="1"/>
        <v/>
      </c>
      <c r="H10" s="3"/>
      <c r="I10" s="3"/>
      <c r="J10" s="3">
        <f t="shared" si="2"/>
        <v>0</v>
      </c>
    </row>
    <row r="11" spans="1:10" x14ac:dyDescent="0.25">
      <c r="A11" s="3"/>
      <c r="B11" s="3"/>
      <c r="C11" s="3"/>
      <c r="D11" s="3"/>
      <c r="E11" s="3" t="str">
        <f t="shared" si="0"/>
        <v/>
      </c>
      <c r="F11" s="3"/>
      <c r="G11" s="3" t="str">
        <f t="shared" si="1"/>
        <v/>
      </c>
      <c r="H11" s="3"/>
      <c r="I11" s="3"/>
      <c r="J11" s="3">
        <f t="shared" si="2"/>
        <v>0</v>
      </c>
    </row>
    <row r="12" spans="1:10" x14ac:dyDescent="0.25">
      <c r="A12" s="3"/>
      <c r="B12" s="3"/>
      <c r="C12" s="3"/>
      <c r="D12" s="3"/>
      <c r="E12" s="3" t="str">
        <f t="shared" si="0"/>
        <v/>
      </c>
      <c r="F12" s="3"/>
      <c r="G12" s="3" t="str">
        <f t="shared" si="1"/>
        <v/>
      </c>
      <c r="H12" s="3"/>
      <c r="I12" s="3"/>
      <c r="J12" s="3">
        <f t="shared" si="2"/>
        <v>0</v>
      </c>
    </row>
    <row r="13" spans="1:10" x14ac:dyDescent="0.25">
      <c r="A13" s="3"/>
      <c r="B13" s="3"/>
      <c r="C13" s="3"/>
      <c r="D13" s="3"/>
      <c r="E13" s="3" t="str">
        <f t="shared" si="0"/>
        <v/>
      </c>
      <c r="F13" s="3"/>
      <c r="G13" s="3" t="str">
        <f t="shared" si="1"/>
        <v/>
      </c>
      <c r="H13" s="3"/>
      <c r="I13" s="3"/>
      <c r="J13" s="3">
        <f t="shared" si="2"/>
        <v>0</v>
      </c>
    </row>
    <row r="14" spans="1:10" x14ac:dyDescent="0.25">
      <c r="A14" s="3"/>
      <c r="B14" s="3"/>
      <c r="C14" s="3"/>
      <c r="D14" s="3"/>
      <c r="E14" s="3" t="str">
        <f t="shared" si="0"/>
        <v/>
      </c>
      <c r="F14" s="3"/>
      <c r="G14" s="3" t="str">
        <f t="shared" si="1"/>
        <v/>
      </c>
      <c r="H14" s="3"/>
      <c r="I14" s="3"/>
      <c r="J14" s="3">
        <f t="shared" si="2"/>
        <v>0</v>
      </c>
    </row>
    <row r="15" spans="1:10" x14ac:dyDescent="0.25">
      <c r="A15" s="3"/>
      <c r="B15" s="3"/>
      <c r="C15" s="3"/>
      <c r="D15" s="3"/>
      <c r="E15" s="3" t="str">
        <f t="shared" si="0"/>
        <v/>
      </c>
      <c r="F15" s="3"/>
      <c r="G15" s="3" t="str">
        <f t="shared" si="1"/>
        <v/>
      </c>
      <c r="H15" s="3"/>
      <c r="I15" s="3"/>
      <c r="J15" s="3">
        <f t="shared" si="2"/>
        <v>0</v>
      </c>
    </row>
  </sheetData>
  <mergeCells count="1">
    <mergeCell ref="A1:B1"/>
  </mergeCells>
  <dataValidations count="3">
    <dataValidation type="list" allowBlank="1" showInputMessage="1" showErrorMessage="1" sqref="A4:A15">
      <formula1>INDIRECT("Номенклатура!$A$4:$A$8")</formula1>
    </dataValidation>
    <dataValidation type="list" allowBlank="1" showInputMessage="1" showErrorMessage="1" sqref="D4:D15">
      <formula1>INDIRECT("Поставщики!$A$4:$A$11")</formula1>
    </dataValidation>
    <dataValidation type="list" allowBlank="1" showInputMessage="1" showErrorMessage="1" sqref="F4:F15">
      <formula1>INDIRECT("'Точки учета'!$A$4:$A$13")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1" sqref="C1:I1"/>
    </sheetView>
  </sheetViews>
  <sheetFormatPr defaultRowHeight="15" x14ac:dyDescent="0.25"/>
  <cols>
    <col min="1" max="1" width="33" bestFit="1" customWidth="1"/>
    <col min="2" max="2" width="10.7109375" customWidth="1"/>
    <col min="3" max="3" width="19.5703125" bestFit="1" customWidth="1"/>
    <col min="4" max="4" width="14.7109375" bestFit="1" customWidth="1"/>
    <col min="5" max="5" width="14.7109375" customWidth="1"/>
    <col min="6" max="6" width="23.140625" bestFit="1" customWidth="1"/>
    <col min="7" max="7" width="10" bestFit="1" customWidth="1"/>
    <col min="8" max="8" width="7.7109375" customWidth="1"/>
    <col min="10" max="10" width="13.42578125" bestFit="1" customWidth="1"/>
  </cols>
  <sheetData>
    <row r="1" spans="1:10" ht="26.25" x14ac:dyDescent="0.4">
      <c r="A1" s="24" t="s">
        <v>69</v>
      </c>
      <c r="B1" s="24"/>
      <c r="C1" s="13"/>
      <c r="D1" s="12"/>
    </row>
    <row r="3" spans="1:10" ht="37.5" x14ac:dyDescent="0.25">
      <c r="A3" s="4" t="s">
        <v>1</v>
      </c>
      <c r="B3" s="4" t="s">
        <v>53</v>
      </c>
      <c r="C3" s="4" t="s">
        <v>54</v>
      </c>
      <c r="D3" s="5" t="s">
        <v>71</v>
      </c>
      <c r="E3" s="5" t="s">
        <v>72</v>
      </c>
      <c r="F3" s="4" t="s">
        <v>70</v>
      </c>
      <c r="G3" s="4" t="s">
        <v>38</v>
      </c>
      <c r="H3" s="4" t="s">
        <v>57</v>
      </c>
      <c r="I3" s="4" t="s">
        <v>58</v>
      </c>
      <c r="J3" s="4" t="s">
        <v>59</v>
      </c>
    </row>
    <row r="4" spans="1:10" x14ac:dyDescent="0.25">
      <c r="A4" s="3" t="s">
        <v>79</v>
      </c>
      <c r="B4" s="11">
        <v>42379</v>
      </c>
      <c r="C4" s="3"/>
      <c r="D4" s="3" t="s">
        <v>19</v>
      </c>
      <c r="E4" s="3" t="s">
        <v>24</v>
      </c>
      <c r="F4" s="3" t="s">
        <v>62</v>
      </c>
      <c r="G4" s="3" t="str">
        <f t="shared" ref="G4:G15" si="0">IF(ISNA(VLOOKUP(A4,Таблица1,3,0)),"",VLOOKUP(A4,Таблица1,3,0))</f>
        <v>м3</v>
      </c>
      <c r="H4" s="3">
        <v>50</v>
      </c>
      <c r="I4" s="3">
        <v>500</v>
      </c>
      <c r="J4" s="3">
        <f>I4*H4</f>
        <v>25000</v>
      </c>
    </row>
    <row r="5" spans="1:10" x14ac:dyDescent="0.25">
      <c r="A5" s="3" t="s">
        <v>40</v>
      </c>
      <c r="B5" s="11">
        <v>42384</v>
      </c>
      <c r="C5" s="3"/>
      <c r="D5" s="3" t="s">
        <v>20</v>
      </c>
      <c r="E5" s="3" t="s">
        <v>24</v>
      </c>
      <c r="F5" s="3" t="s">
        <v>62</v>
      </c>
      <c r="G5" s="3" t="str">
        <f t="shared" si="0"/>
        <v>м2</v>
      </c>
      <c r="H5" s="3">
        <v>75</v>
      </c>
      <c r="I5" s="3">
        <v>560</v>
      </c>
      <c r="J5" s="3">
        <f t="shared" ref="J5:J15" si="1">I5*H5</f>
        <v>42000</v>
      </c>
    </row>
    <row r="6" spans="1:10" x14ac:dyDescent="0.25">
      <c r="A6" s="3" t="s">
        <v>79</v>
      </c>
      <c r="B6" s="11">
        <v>42389</v>
      </c>
      <c r="C6" s="3"/>
      <c r="D6" s="3" t="s">
        <v>20</v>
      </c>
      <c r="E6" s="3" t="s">
        <v>24</v>
      </c>
      <c r="F6" s="3" t="s">
        <v>62</v>
      </c>
      <c r="G6" s="3" t="str">
        <f t="shared" si="0"/>
        <v>м3</v>
      </c>
      <c r="H6" s="3">
        <v>100</v>
      </c>
      <c r="I6" s="3">
        <v>500</v>
      </c>
      <c r="J6" s="3">
        <f t="shared" si="1"/>
        <v>50000</v>
      </c>
    </row>
    <row r="7" spans="1:10" x14ac:dyDescent="0.25">
      <c r="A7" s="3" t="s">
        <v>41</v>
      </c>
      <c r="B7" s="11">
        <v>42411</v>
      </c>
      <c r="C7" s="3"/>
      <c r="D7" s="3" t="s">
        <v>20</v>
      </c>
      <c r="E7" s="3" t="s">
        <v>28</v>
      </c>
      <c r="F7" s="3" t="s">
        <v>62</v>
      </c>
      <c r="G7" s="3" t="str">
        <f t="shared" si="0"/>
        <v>м3</v>
      </c>
      <c r="H7" s="3">
        <v>60</v>
      </c>
      <c r="I7" s="3">
        <v>320</v>
      </c>
      <c r="J7" s="3">
        <f t="shared" si="1"/>
        <v>19200</v>
      </c>
    </row>
    <row r="8" spans="1:10" x14ac:dyDescent="0.25">
      <c r="A8" s="3" t="s">
        <v>79</v>
      </c>
      <c r="B8" s="11">
        <v>42415</v>
      </c>
      <c r="C8" s="3"/>
      <c r="D8" s="3" t="s">
        <v>20</v>
      </c>
      <c r="E8" s="3" t="s">
        <v>28</v>
      </c>
      <c r="F8" s="3" t="s">
        <v>62</v>
      </c>
      <c r="G8" s="3" t="str">
        <f t="shared" si="0"/>
        <v>м3</v>
      </c>
      <c r="H8" s="3">
        <v>110</v>
      </c>
      <c r="I8" s="3">
        <v>500</v>
      </c>
      <c r="J8" s="3">
        <f t="shared" si="1"/>
        <v>55000</v>
      </c>
    </row>
    <row r="9" spans="1:10" x14ac:dyDescent="0.25">
      <c r="A9" s="3" t="s">
        <v>41</v>
      </c>
      <c r="B9" s="11">
        <v>42418</v>
      </c>
      <c r="C9" s="3"/>
      <c r="D9" s="3" t="s">
        <v>20</v>
      </c>
      <c r="E9" s="3" t="s">
        <v>21</v>
      </c>
      <c r="F9" s="3" t="s">
        <v>62</v>
      </c>
      <c r="G9" s="3" t="str">
        <f t="shared" si="0"/>
        <v>м3</v>
      </c>
      <c r="H9" s="3">
        <v>200</v>
      </c>
      <c r="I9" s="3">
        <v>320</v>
      </c>
      <c r="J9" s="3">
        <f t="shared" si="1"/>
        <v>64000</v>
      </c>
    </row>
    <row r="10" spans="1:10" x14ac:dyDescent="0.25">
      <c r="A10" s="3"/>
      <c r="B10" s="3"/>
      <c r="C10" s="3"/>
      <c r="D10" s="3"/>
      <c r="E10" s="3"/>
      <c r="F10" s="3"/>
      <c r="G10" s="3" t="str">
        <f t="shared" si="0"/>
        <v/>
      </c>
      <c r="H10" s="3"/>
      <c r="I10" s="3"/>
      <c r="J10" s="3">
        <f t="shared" si="1"/>
        <v>0</v>
      </c>
    </row>
    <row r="11" spans="1:10" x14ac:dyDescent="0.25">
      <c r="A11" s="3"/>
      <c r="B11" s="3"/>
      <c r="C11" s="3"/>
      <c r="D11" s="3"/>
      <c r="E11" s="3"/>
      <c r="F11" s="3"/>
      <c r="G11" s="3" t="str">
        <f t="shared" si="0"/>
        <v/>
      </c>
      <c r="H11" s="3"/>
      <c r="I11" s="3"/>
      <c r="J11" s="3">
        <f t="shared" si="1"/>
        <v>0</v>
      </c>
    </row>
    <row r="12" spans="1:10" x14ac:dyDescent="0.25">
      <c r="A12" s="3"/>
      <c r="B12" s="3"/>
      <c r="C12" s="3"/>
      <c r="D12" s="3"/>
      <c r="E12" s="3"/>
      <c r="F12" s="3"/>
      <c r="G12" s="3" t="str">
        <f t="shared" si="0"/>
        <v/>
      </c>
      <c r="H12" s="3"/>
      <c r="I12" s="3"/>
      <c r="J12" s="3">
        <f t="shared" si="1"/>
        <v>0</v>
      </c>
    </row>
    <row r="13" spans="1:10" x14ac:dyDescent="0.25">
      <c r="A13" s="3"/>
      <c r="B13" s="3"/>
      <c r="C13" s="3"/>
      <c r="D13" s="3"/>
      <c r="E13" s="3"/>
      <c r="F13" s="3"/>
      <c r="G13" s="3" t="str">
        <f t="shared" si="0"/>
        <v/>
      </c>
      <c r="H13" s="3"/>
      <c r="I13" s="3"/>
      <c r="J13" s="3">
        <f t="shared" si="1"/>
        <v>0</v>
      </c>
    </row>
    <row r="14" spans="1:10" x14ac:dyDescent="0.25">
      <c r="A14" s="3"/>
      <c r="B14" s="3"/>
      <c r="C14" s="3"/>
      <c r="D14" s="3"/>
      <c r="E14" s="3"/>
      <c r="F14" s="3"/>
      <c r="G14" s="3" t="str">
        <f t="shared" si="0"/>
        <v/>
      </c>
      <c r="H14" s="3"/>
      <c r="I14" s="3"/>
      <c r="J14" s="3">
        <f t="shared" si="1"/>
        <v>0</v>
      </c>
    </row>
    <row r="15" spans="1:10" x14ac:dyDescent="0.25">
      <c r="A15" s="3"/>
      <c r="B15" s="3"/>
      <c r="C15" s="3"/>
      <c r="D15" s="3"/>
      <c r="E15" s="3"/>
      <c r="F15" s="3"/>
      <c r="G15" s="3" t="str">
        <f t="shared" si="0"/>
        <v/>
      </c>
      <c r="H15" s="3"/>
      <c r="I15" s="3"/>
      <c r="J15" s="3">
        <f t="shared" si="1"/>
        <v>0</v>
      </c>
    </row>
  </sheetData>
  <mergeCells count="1">
    <mergeCell ref="A1:B1"/>
  </mergeCells>
  <dataValidations count="3">
    <dataValidation type="list" allowBlank="1" showInputMessage="1" showErrorMessage="1" sqref="D4:E15">
      <formula1>INDIRECT("'Точки учета'!$A$4:$A$13")</formula1>
    </dataValidation>
    <dataValidation type="list" allowBlank="1" showInputMessage="1" showErrorMessage="1" sqref="A4:A15">
      <formula1>INDIRECT("Номенклатура!$A$4:$A$8")</formula1>
    </dataValidation>
    <dataValidation type="list" allowBlank="1" showInputMessage="1" showErrorMessage="1" sqref="F4:F15">
      <formula1>INDIRECT("Покупатели!$A$4:$A$7")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5" x14ac:dyDescent="0.25"/>
  <cols>
    <col min="1" max="1" width="40.140625" bestFit="1" customWidth="1"/>
    <col min="2" max="2" width="11.7109375" customWidth="1"/>
    <col min="3" max="3" width="10.7109375" customWidth="1"/>
    <col min="4" max="4" width="21" customWidth="1"/>
    <col min="5" max="5" width="14" customWidth="1"/>
    <col min="6" max="6" width="17.85546875" customWidth="1"/>
    <col min="7" max="7" width="23.140625" bestFit="1" customWidth="1"/>
    <col min="8" max="8" width="13.85546875" customWidth="1"/>
  </cols>
  <sheetData>
    <row r="1" spans="1:8" ht="26.25" x14ac:dyDescent="0.4">
      <c r="A1" s="6" t="s">
        <v>73</v>
      </c>
      <c r="B1" s="1"/>
      <c r="C1" s="13"/>
      <c r="D1" s="12"/>
    </row>
    <row r="3" spans="1:8" ht="37.5" x14ac:dyDescent="0.25">
      <c r="A3" s="8" t="s">
        <v>1</v>
      </c>
      <c r="B3" s="8" t="s">
        <v>38</v>
      </c>
      <c r="C3" s="8" t="s">
        <v>37</v>
      </c>
      <c r="D3" s="8" t="s">
        <v>39</v>
      </c>
      <c r="E3" s="9" t="s">
        <v>74</v>
      </c>
      <c r="F3" s="9" t="s">
        <v>75</v>
      </c>
      <c r="G3" s="8" t="s">
        <v>76</v>
      </c>
      <c r="H3" s="9" t="s">
        <v>77</v>
      </c>
    </row>
    <row r="4" spans="1:8" x14ac:dyDescent="0.25">
      <c r="A4" s="7" t="s">
        <v>79</v>
      </c>
      <c r="B4" s="7" t="str">
        <f t="shared" ref="B4:B13" si="0">IF(ISNA(VLOOKUP(A4,Таблица1,3,0)),"",VLOOKUP(A4,Таблица1,3,0))</f>
        <v>м3</v>
      </c>
      <c r="C4" s="7" t="str">
        <f t="shared" ref="C4:C13" si="1">IF(ISNA(VLOOKUP(A4,Таблица1,2,0)),"",VLOOKUP(A4,Таблица1,2,0))</f>
        <v>А</v>
      </c>
      <c r="D4" s="7" t="str">
        <f t="shared" ref="D4:D13" si="2">IF(ISNA(VLOOKUP(A4,Таблица1,4,0)),"",VLOOKUP(A4,Таблица1,4,0))</f>
        <v>В12,5хШ96</v>
      </c>
      <c r="E4" s="7">
        <v>0</v>
      </c>
      <c r="F4" s="7">
        <f>SUMIFS(Приход!$H$4:$H$15,Приход!$A$4:$A$15,A4)</f>
        <v>710</v>
      </c>
      <c r="G4" s="10">
        <f>SUMIFS(Расход!$H$4:$H$15,Расход!$A$4:$A$15,A4)</f>
        <v>260</v>
      </c>
      <c r="H4" s="7">
        <f>F4-G4</f>
        <v>450</v>
      </c>
    </row>
    <row r="5" spans="1:8" x14ac:dyDescent="0.25">
      <c r="A5" s="7" t="s">
        <v>80</v>
      </c>
      <c r="B5" s="7" t="str">
        <f t="shared" si="0"/>
        <v>м3</v>
      </c>
      <c r="C5" s="7" t="str">
        <f t="shared" si="1"/>
        <v>прайм</v>
      </c>
      <c r="D5" s="7" t="str">
        <f t="shared" si="2"/>
        <v>В12,5хШ96</v>
      </c>
      <c r="E5" s="7">
        <v>0</v>
      </c>
      <c r="F5" s="7">
        <f>SUMIFS(Приход!$H$4:$H$15,Приход!$A$4:$A$15,A5)</f>
        <v>0</v>
      </c>
      <c r="G5" s="10">
        <f>SUMIFS(Расход!$H$4:$H$15,Расход!$A$4:$A$15,A5)</f>
        <v>0</v>
      </c>
      <c r="H5" s="7">
        <f t="shared" ref="H5:H13" si="3">F5-G5</f>
        <v>0</v>
      </c>
    </row>
    <row r="6" spans="1:8" x14ac:dyDescent="0.25">
      <c r="A6" s="7" t="s">
        <v>81</v>
      </c>
      <c r="B6" s="7" t="str">
        <f t="shared" si="0"/>
        <v>м3</v>
      </c>
      <c r="C6" s="7" t="str">
        <f>IF(ISNA(VLOOKUP(A6,Таблица1,2,0)),"",VLOOKUP(A6,Таблица1,2,0))</f>
        <v>В</v>
      </c>
      <c r="D6" s="7" t="str">
        <f t="shared" si="2"/>
        <v>В12,5хШ96</v>
      </c>
      <c r="E6" s="7">
        <v>0</v>
      </c>
      <c r="F6" s="7">
        <f>SUMIFS(Приход!$H$4:$H$15,Приход!$A$4:$A$15,A6)</f>
        <v>0</v>
      </c>
      <c r="G6" s="10">
        <f>SUMIFS(Расход!$H$4:$H$15,Расход!$A$4:$A$15,A6)</f>
        <v>0</v>
      </c>
      <c r="H6" s="7">
        <f t="shared" si="3"/>
        <v>0</v>
      </c>
    </row>
    <row r="7" spans="1:8" x14ac:dyDescent="0.25">
      <c r="A7" s="7" t="s">
        <v>40</v>
      </c>
      <c r="B7" s="7" t="str">
        <f t="shared" si="0"/>
        <v>м2</v>
      </c>
      <c r="C7" s="7" t="str">
        <f t="shared" si="1"/>
        <v>Э</v>
      </c>
      <c r="D7" s="7" t="str">
        <f t="shared" si="2"/>
        <v>В15хШ98Д1800</v>
      </c>
      <c r="E7" s="7">
        <v>0</v>
      </c>
      <c r="F7" s="7">
        <f>SUMIFS(Приход!$H$4:$H$15,Приход!$A$4:$A$15,A7)</f>
        <v>200</v>
      </c>
      <c r="G7" s="10">
        <f>SUMIFS(Расход!$H$4:$H$15,Расход!$A$4:$A$15,A7)</f>
        <v>75</v>
      </c>
      <c r="H7" s="7">
        <f t="shared" si="3"/>
        <v>125</v>
      </c>
    </row>
    <row r="8" spans="1:8" x14ac:dyDescent="0.25">
      <c r="A8" s="7" t="s">
        <v>41</v>
      </c>
      <c r="B8" s="7" t="str">
        <f t="shared" si="0"/>
        <v>м3</v>
      </c>
      <c r="C8" s="7" t="str">
        <f t="shared" si="1"/>
        <v>О</v>
      </c>
      <c r="D8" s="7" t="str">
        <f t="shared" si="2"/>
        <v>В12,5хШ85хД500</v>
      </c>
      <c r="E8" s="7">
        <v>0</v>
      </c>
      <c r="F8" s="7">
        <f>SUMIFS(Приход!$H$4:$H$15,Приход!$A$4:$A$15,A8)</f>
        <v>350</v>
      </c>
      <c r="G8" s="10">
        <f>SUMIFS(Расход!$H$4:$H$15,Расход!$A$4:$A$15,A8)</f>
        <v>260</v>
      </c>
      <c r="H8" s="7">
        <f t="shared" si="3"/>
        <v>90</v>
      </c>
    </row>
    <row r="9" spans="1:8" x14ac:dyDescent="0.25">
      <c r="A9" s="7"/>
      <c r="B9" s="7" t="str">
        <f t="shared" si="0"/>
        <v/>
      </c>
      <c r="C9" s="7" t="str">
        <f t="shared" si="1"/>
        <v/>
      </c>
      <c r="D9" s="7" t="str">
        <f t="shared" si="2"/>
        <v/>
      </c>
      <c r="E9" s="7">
        <v>0</v>
      </c>
      <c r="F9" s="7">
        <f>SUMIFS(Приход!$H$4:$H$15,Приход!$A$4:$A$15,A9)</f>
        <v>0</v>
      </c>
      <c r="G9" s="10">
        <f>SUMIFS(Расход!$H$4:$H$15,Расход!$A$4:$A$15,A9)</f>
        <v>0</v>
      </c>
      <c r="H9" s="7">
        <f t="shared" si="3"/>
        <v>0</v>
      </c>
    </row>
    <row r="10" spans="1:8" x14ac:dyDescent="0.25">
      <c r="A10" s="7"/>
      <c r="B10" s="7" t="str">
        <f t="shared" si="0"/>
        <v/>
      </c>
      <c r="C10" s="7" t="str">
        <f t="shared" si="1"/>
        <v/>
      </c>
      <c r="D10" s="7" t="str">
        <f t="shared" si="2"/>
        <v/>
      </c>
      <c r="E10" s="7">
        <v>0</v>
      </c>
      <c r="F10" s="7">
        <f>SUMIFS(Приход!$H$4:$H$15,Приход!$A$4:$A$15,A10)</f>
        <v>0</v>
      </c>
      <c r="G10" s="10">
        <f>SUMIFS(Расход!$H$4:$H$15,Расход!$A$4:$A$15,A10)</f>
        <v>0</v>
      </c>
      <c r="H10" s="7">
        <f t="shared" si="3"/>
        <v>0</v>
      </c>
    </row>
    <row r="11" spans="1:8" x14ac:dyDescent="0.25">
      <c r="A11" s="7"/>
      <c r="B11" s="7" t="str">
        <f t="shared" si="0"/>
        <v/>
      </c>
      <c r="C11" s="7" t="str">
        <f t="shared" si="1"/>
        <v/>
      </c>
      <c r="D11" s="7" t="str">
        <f t="shared" si="2"/>
        <v/>
      </c>
      <c r="E11" s="7">
        <v>0</v>
      </c>
      <c r="F11" s="7">
        <f>SUMIFS(Приход!$H$4:$H$15,Приход!$A$4:$A$15,A11)</f>
        <v>0</v>
      </c>
      <c r="G11" s="10">
        <f>SUMIFS(Расход!$H$4:$H$15,Расход!$A$4:$A$15,A11)</f>
        <v>0</v>
      </c>
      <c r="H11" s="7">
        <f t="shared" si="3"/>
        <v>0</v>
      </c>
    </row>
    <row r="12" spans="1:8" x14ac:dyDescent="0.25">
      <c r="A12" s="7"/>
      <c r="B12" s="7" t="str">
        <f t="shared" si="0"/>
        <v/>
      </c>
      <c r="C12" s="7" t="str">
        <f t="shared" si="1"/>
        <v/>
      </c>
      <c r="D12" s="7" t="str">
        <f t="shared" si="2"/>
        <v/>
      </c>
      <c r="E12" s="7">
        <v>0</v>
      </c>
      <c r="F12" s="7">
        <f>SUMIFS(Приход!$H$4:$H$15,Приход!$A$4:$A$15,A12)</f>
        <v>0</v>
      </c>
      <c r="G12" s="10">
        <f>SUMIFS(Расход!$H$4:$H$15,Расход!$A$4:$A$15,A12)</f>
        <v>0</v>
      </c>
      <c r="H12" s="7">
        <f t="shared" si="3"/>
        <v>0</v>
      </c>
    </row>
    <row r="13" spans="1:8" x14ac:dyDescent="0.25">
      <c r="A13" s="7"/>
      <c r="B13" s="7" t="str">
        <f t="shared" si="0"/>
        <v/>
      </c>
      <c r="C13" s="7" t="str">
        <f t="shared" si="1"/>
        <v/>
      </c>
      <c r="D13" s="7" t="str">
        <f t="shared" si="2"/>
        <v/>
      </c>
      <c r="E13" s="7">
        <v>0</v>
      </c>
      <c r="F13" s="7">
        <f>SUMIFS(Приход!$H$4:$H$15,Приход!$A$4:$A$15,A13)</f>
        <v>0</v>
      </c>
      <c r="G13" s="10">
        <f>SUMIFS(Расход!$H$4:$H$15,Расход!$A$4:$A$15,A13)</f>
        <v>0</v>
      </c>
      <c r="H13" s="7">
        <f t="shared" si="3"/>
        <v>0</v>
      </c>
    </row>
  </sheetData>
  <autoFilter ref="A3:H13"/>
  <dataValidations count="1">
    <dataValidation type="list" allowBlank="1" showInputMessage="1" showErrorMessage="1" sqref="A4:A13">
      <formula1>INDIRECT("Номенклатура!$A$4:$A$8")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Задача</vt:lpstr>
      <vt:lpstr>Поставщики</vt:lpstr>
      <vt:lpstr>Покупатели</vt:lpstr>
      <vt:lpstr>Точки учета</vt:lpstr>
      <vt:lpstr>Номенклатура</vt:lpstr>
      <vt:lpstr>Приход</vt:lpstr>
      <vt:lpstr>Расход</vt:lpstr>
      <vt:lpstr>Оборотная ведомость</vt:lpstr>
      <vt:lpstr>Таблица1</vt:lpstr>
      <vt:lpstr>Таблица2</vt:lpstr>
      <vt:lpstr>Таблица3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webmaster</dc:creator>
  <cp:lastModifiedBy>PC1</cp:lastModifiedBy>
  <dcterms:created xsi:type="dcterms:W3CDTF">2016-02-22T14:29:36Z</dcterms:created>
  <dcterms:modified xsi:type="dcterms:W3CDTF">2023-06-29T21:40:47Z</dcterms:modified>
</cp:coreProperties>
</file>