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1\PycharmProjects\data_analyst_tasks\Excel\"/>
    </mc:Choice>
  </mc:AlternateContent>
  <bookViews>
    <workbookView xWindow="0" yWindow="0" windowWidth="20490" windowHeight="8205"/>
  </bookViews>
  <sheets>
    <sheet name="Вопросы" sheetId="8" r:id="rId1"/>
    <sheet name="Данные" sheetId="9" r:id="rId2"/>
    <sheet name="Дашборд" sheetId="6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9" l="1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T18" i="9"/>
  <c r="C18" i="9"/>
  <c r="W18" i="9"/>
  <c r="S18" i="9"/>
  <c r="B18" i="9"/>
  <c r="V18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M18" i="9"/>
  <c r="L18" i="9"/>
  <c r="K18" i="9"/>
  <c r="J18" i="9"/>
  <c r="I18" i="9"/>
  <c r="H18" i="9"/>
  <c r="G18" i="9"/>
  <c r="F18" i="9"/>
  <c r="E18" i="9"/>
  <c r="D18" i="9"/>
  <c r="W17" i="9"/>
  <c r="V17" i="9"/>
  <c r="W16" i="9"/>
  <c r="V16" i="9"/>
  <c r="W15" i="9"/>
  <c r="V15" i="9"/>
  <c r="W14" i="9"/>
  <c r="V14" i="9"/>
  <c r="W13" i="9"/>
  <c r="V13" i="9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B9" i="6"/>
  <c r="AF48" i="6"/>
  <c r="AF56" i="6"/>
  <c r="K9" i="6"/>
  <c r="AE48" i="6"/>
  <c r="AE56" i="6"/>
  <c r="J9" i="6"/>
  <c r="L9" i="6"/>
  <c r="E31" i="6"/>
  <c r="AI48" i="6"/>
  <c r="AJ48" i="6"/>
  <c r="AJ49" i="6"/>
  <c r="AJ50" i="6"/>
  <c r="AJ51" i="6"/>
  <c r="AJ52" i="6"/>
  <c r="AJ53" i="6"/>
  <c r="AJ54" i="6"/>
  <c r="AJ55" i="6"/>
  <c r="AI56" i="6"/>
  <c r="AJ56" i="6"/>
  <c r="AJ57" i="6"/>
  <c r="AJ58" i="6"/>
  <c r="AJ59" i="6"/>
  <c r="AJ60" i="6"/>
  <c r="AJ47" i="6"/>
  <c r="B6" i="6"/>
  <c r="D8" i="6"/>
  <c r="E8" i="6"/>
  <c r="F8" i="6"/>
  <c r="G8" i="6"/>
  <c r="H8" i="6"/>
  <c r="C8" i="6"/>
  <c r="V51" i="6"/>
  <c r="V56" i="6"/>
  <c r="V48" i="6"/>
  <c r="D9" i="6"/>
  <c r="W51" i="6"/>
  <c r="W56" i="6"/>
  <c r="W48" i="6"/>
  <c r="E9" i="6"/>
  <c r="X51" i="6"/>
  <c r="X56" i="6"/>
  <c r="X48" i="6"/>
  <c r="F9" i="6"/>
  <c r="G9" i="6"/>
  <c r="H9" i="6"/>
  <c r="U51" i="6"/>
  <c r="U56" i="6"/>
  <c r="U48" i="6"/>
  <c r="C9" i="6"/>
  <c r="AI54" i="6"/>
  <c r="K15" i="6"/>
  <c r="G15" i="6"/>
  <c r="AI60" i="6"/>
  <c r="AF60" i="6"/>
  <c r="AE60" i="6"/>
  <c r="AC60" i="6"/>
  <c r="AB60" i="6"/>
  <c r="X60" i="6"/>
  <c r="W60" i="6"/>
  <c r="V60" i="6"/>
  <c r="U60" i="6"/>
  <c r="AI59" i="6"/>
  <c r="AF59" i="6"/>
  <c r="AE59" i="6"/>
  <c r="AC59" i="6"/>
  <c r="AB59" i="6"/>
  <c r="X59" i="6"/>
  <c r="W59" i="6"/>
  <c r="V59" i="6"/>
  <c r="U59" i="6"/>
  <c r="AI58" i="6"/>
  <c r="AF58" i="6"/>
  <c r="AE58" i="6"/>
  <c r="AC58" i="6"/>
  <c r="AB58" i="6"/>
  <c r="X58" i="6"/>
  <c r="W58" i="6"/>
  <c r="V58" i="6"/>
  <c r="U58" i="6"/>
  <c r="AI57" i="6"/>
  <c r="AF57" i="6"/>
  <c r="AE57" i="6"/>
  <c r="AC57" i="6"/>
  <c r="AB57" i="6"/>
  <c r="X57" i="6"/>
  <c r="W57" i="6"/>
  <c r="V57" i="6"/>
  <c r="U57" i="6"/>
  <c r="AC56" i="6"/>
  <c r="AB56" i="6"/>
  <c r="AI55" i="6"/>
  <c r="AF55" i="6"/>
  <c r="AE55" i="6"/>
  <c r="AC55" i="6"/>
  <c r="AB55" i="6"/>
  <c r="X55" i="6"/>
  <c r="W55" i="6"/>
  <c r="V55" i="6"/>
  <c r="U55" i="6"/>
  <c r="AF54" i="6"/>
  <c r="AE54" i="6"/>
  <c r="AC54" i="6"/>
  <c r="AB54" i="6"/>
  <c r="X54" i="6"/>
  <c r="W54" i="6"/>
  <c r="V54" i="6"/>
  <c r="U54" i="6"/>
  <c r="AI53" i="6"/>
  <c r="AF53" i="6"/>
  <c r="AE53" i="6"/>
  <c r="AC53" i="6"/>
  <c r="AB53" i="6"/>
  <c r="X53" i="6"/>
  <c r="W53" i="6"/>
  <c r="V53" i="6"/>
  <c r="U53" i="6"/>
  <c r="AI52" i="6"/>
  <c r="AF52" i="6"/>
  <c r="AE52" i="6"/>
  <c r="AC52" i="6"/>
  <c r="AB52" i="6"/>
  <c r="X52" i="6"/>
  <c r="W52" i="6"/>
  <c r="V52" i="6"/>
  <c r="U52" i="6"/>
  <c r="AI51" i="6"/>
  <c r="AF51" i="6"/>
  <c r="AE51" i="6"/>
  <c r="AC51" i="6"/>
  <c r="AB51" i="6"/>
  <c r="AI50" i="6"/>
  <c r="AF50" i="6"/>
  <c r="AE50" i="6"/>
  <c r="AC50" i="6"/>
  <c r="AB50" i="6"/>
  <c r="X50" i="6"/>
  <c r="W50" i="6"/>
  <c r="V50" i="6"/>
  <c r="U50" i="6"/>
  <c r="AI49" i="6"/>
  <c r="AF49" i="6"/>
  <c r="AE49" i="6"/>
  <c r="AC49" i="6"/>
  <c r="AB49" i="6"/>
  <c r="X49" i="6"/>
  <c r="W49" i="6"/>
  <c r="V49" i="6"/>
  <c r="U49" i="6"/>
  <c r="AC48" i="6"/>
  <c r="AB48" i="6"/>
  <c r="AI47" i="6"/>
  <c r="AF47" i="6"/>
  <c r="AE47" i="6"/>
  <c r="AC47" i="6"/>
  <c r="AB47" i="6"/>
  <c r="X47" i="6"/>
  <c r="W47" i="6"/>
  <c r="V47" i="6"/>
  <c r="U47" i="6"/>
  <c r="AI61" i="6"/>
  <c r="AF61" i="6"/>
  <c r="AE61" i="6"/>
  <c r="Z61" i="6"/>
  <c r="I61" i="6"/>
  <c r="AC61" i="6"/>
  <c r="Y61" i="6"/>
  <c r="H61" i="6"/>
  <c r="AB61" i="6"/>
  <c r="X61" i="6"/>
  <c r="W61" i="6"/>
  <c r="V61" i="6"/>
  <c r="U61" i="6"/>
  <c r="S61" i="6"/>
  <c r="R61" i="6"/>
  <c r="Q61" i="6"/>
  <c r="P61" i="6"/>
  <c r="O61" i="6"/>
  <c r="N61" i="6"/>
  <c r="M61" i="6"/>
  <c r="L61" i="6"/>
  <c r="K61" i="6"/>
  <c r="J61" i="6"/>
</calcChain>
</file>

<file path=xl/sharedStrings.xml><?xml version="1.0" encoding="utf-8"?>
<sst xmlns="http://schemas.openxmlformats.org/spreadsheetml/2006/main" count="99" uniqueCount="54">
  <si>
    <t>Total, тн.</t>
  </si>
  <si>
    <t>Поставщик 1</t>
  </si>
  <si>
    <t>Поставщик 2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</si>
  <si>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</si>
  <si>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</si>
  <si>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</si>
  <si>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</si>
  <si>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</si>
  <si>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</si>
  <si>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Поставщик 10</t>
  </si>
  <si>
    <t>Поставщик 11</t>
  </si>
  <si>
    <t>Поставщик 12</t>
  </si>
  <si>
    <t>Поставщик 13</t>
  </si>
  <si>
    <t>Поставщик 14</t>
  </si>
  <si>
    <t>СРАВНИТЕЛЬНАЯ ДИНАМИКА ПО ВСЕМ ПОСТАВЩИКАМ</t>
  </si>
  <si>
    <t>ДИНАМИКА ПО ПОСТАВЩИКУ</t>
  </si>
  <si>
    <t>АНАЛИТИЧЕСКАЯ ТАБЛИЦА ПО ВСЕМ ПОСТАВЩИКАМ</t>
  </si>
  <si>
    <t>Поставщик 3</t>
  </si>
  <si>
    <t>1Q</t>
  </si>
  <si>
    <t>2Q</t>
  </si>
  <si>
    <t>3Q</t>
  </si>
  <si>
    <t>4Q</t>
  </si>
  <si>
    <t>янв</t>
  </si>
  <si>
    <t>фев</t>
  </si>
  <si>
    <t>ср мес</t>
  </si>
  <si>
    <t>21&amp;20</t>
  </si>
  <si>
    <t>Поставщик</t>
  </si>
  <si>
    <t>ОТЧЕТ ПО ДИНАМИКЕ ОТГРУЗОК 2020-2021</t>
  </si>
  <si>
    <t>РЕЙТИНГ ПОСТАВЩИКОВ 2020</t>
  </si>
  <si>
    <t>Планируем дашборд</t>
  </si>
  <si>
    <t>• Для кого дашборд</t>
  </si>
  <si>
    <t>• Цель дашборда</t>
  </si>
  <si>
    <t>• Какие выводы надо делать</t>
  </si>
  <si>
    <t>• Какие решения принимать</t>
  </si>
  <si>
    <t>Конструкция</t>
  </si>
  <si>
    <t>• Какие показатели ключевые</t>
  </si>
  <si>
    <t>• Какие показатели отражать</t>
  </si>
  <si>
    <t>• За какой период данные</t>
  </si>
  <si>
    <t>• Частота обновления</t>
  </si>
  <si>
    <t>Ежемесячно</t>
  </si>
  <si>
    <t>• Какие фильтры</t>
  </si>
  <si>
    <t>Падают или растут отгрузки по каждому поставщику</t>
  </si>
  <si>
    <t>Продолжать ли со всеми поставщиками сотрудничество, надо ли предлагать какие-то спец. условия для ключевых поставщиков</t>
  </si>
  <si>
    <t>-</t>
  </si>
  <si>
    <t>Среднемесячные значения отгрузок, изменение к прошлому году, рейтинг поставщиков за прошлый год</t>
  </si>
  <si>
    <t>2020-2021 поквартально и помесячно</t>
  </si>
  <si>
    <t>Понимать динамику по всем поставщикам. Видеть динамику по каждому и при этом видеть сравнение с остальными</t>
  </si>
  <si>
    <t>ЯНВ</t>
  </si>
  <si>
    <t>ФЕВ</t>
  </si>
  <si>
    <t>Тотал</t>
  </si>
  <si>
    <r>
      <rPr>
        <b/>
        <i/>
        <sz val="18"/>
        <color theme="0" tint="-0.34998626667073579"/>
        <rFont val="Arial"/>
        <family val="2"/>
      </rPr>
      <t xml:space="preserve">← </t>
    </r>
    <r>
      <rPr>
        <b/>
        <i/>
        <sz val="11"/>
        <color theme="0" tint="-0.34998626667073579"/>
        <rFont val="Arial"/>
        <family val="2"/>
      </rPr>
      <t>выберите поставщика</t>
    </r>
  </si>
  <si>
    <t>для ВПР</t>
  </si>
  <si>
    <t>Менеджер отдела закупок</t>
  </si>
  <si>
    <t>Задача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</si>
</sst>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rgb="FFEF7979"/>
      <name val="Calibri"/>
      <family val="2"/>
      <scheme val="minor"/>
    </font>
    <font>
      <b/>
      <i/>
      <sz val="11"/>
      <color theme="0" tint="-0.34998626667073579"/>
      <name val="Arial"/>
      <family val="2"/>
    </font>
    <font>
      <b/>
      <i/>
      <sz val="18"/>
      <color theme="0" tint="-0.34998626667073579"/>
      <name val="Arial"/>
      <family val="2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B050"/>
      <name val="Calibri"/>
      <family val="2"/>
      <scheme val="minor"/>
    </font>
    <font>
      <sz val="16"/>
      <color rgb="FF00B050"/>
      <name val="Calibri"/>
      <family val="2"/>
      <charset val="204"/>
      <scheme val="minor"/>
    </font>
    <font>
      <b/>
      <sz val="24"/>
      <color rgb="FF006699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B8E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rgb="FF008B8E"/>
      </bottom>
      <diagonal/>
    </border>
  </borders>
  <cellStyleXfs count="2">
    <xf numFmtId="0" fontId="0" fillId="0" borderId="0"/>
    <xf numFmtId="0" fontId="6" fillId="0" borderId="0"/>
  </cellStyleXfs>
  <cellXfs count="88">
    <xf numFmtId="0" fontId="0" fillId="0" borderId="0" xfId="0"/>
    <xf numFmtId="0" fontId="4" fillId="0" borderId="0" xfId="0" applyFont="1" applyFill="1" applyAlignment="1"/>
    <xf numFmtId="0" fontId="5" fillId="0" borderId="0" xfId="0" applyFont="1" applyFill="1" applyAlignment="1">
      <alignment horizontal="right"/>
    </xf>
    <xf numFmtId="0" fontId="5" fillId="0" borderId="0" xfId="0" applyFont="1"/>
    <xf numFmtId="0" fontId="5" fillId="0" borderId="1" xfId="0" applyFont="1" applyBorder="1"/>
    <xf numFmtId="3" fontId="5" fillId="0" borderId="0" xfId="0" applyNumberFormat="1" applyFont="1"/>
    <xf numFmtId="9" fontId="5" fillId="0" borderId="0" xfId="0" applyNumberFormat="1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/>
    <xf numFmtId="9" fontId="5" fillId="0" borderId="1" xfId="0" applyNumberFormat="1" applyFont="1" applyBorder="1"/>
    <xf numFmtId="0" fontId="7" fillId="3" borderId="0" xfId="1" applyFont="1" applyFill="1" applyAlignment="1">
      <alignment horizontal="left" indent="2"/>
    </xf>
    <xf numFmtId="0" fontId="8" fillId="3" borderId="0" xfId="1" applyFont="1" applyFill="1"/>
    <xf numFmtId="0" fontId="6" fillId="0" borderId="0" xfId="1"/>
    <xf numFmtId="0" fontId="1" fillId="0" borderId="0" xfId="1" applyFont="1"/>
    <xf numFmtId="0" fontId="9" fillId="4" borderId="2" xfId="1" applyFont="1" applyFill="1" applyBorder="1" applyAlignment="1">
      <alignment horizontal="left" indent="1"/>
    </xf>
    <xf numFmtId="0" fontId="10" fillId="4" borderId="2" xfId="1" applyFont="1" applyFill="1" applyBorder="1"/>
    <xf numFmtId="0" fontId="6" fillId="0" borderId="0" xfId="1" applyAlignment="1">
      <alignment vertical="center"/>
    </xf>
    <xf numFmtId="0" fontId="3" fillId="0" borderId="3" xfId="1" applyFont="1" applyBorder="1" applyAlignment="1">
      <alignment horizontal="left" vertical="center" indent="1"/>
    </xf>
    <xf numFmtId="0" fontId="6" fillId="0" borderId="3" xfId="1" applyBorder="1" applyAlignment="1">
      <alignment vertical="center"/>
    </xf>
    <xf numFmtId="0" fontId="11" fillId="0" borderId="3" xfId="1" applyFont="1" applyBorder="1" applyAlignment="1">
      <alignment vertical="center" wrapText="1"/>
    </xf>
    <xf numFmtId="0" fontId="9" fillId="4" borderId="3" xfId="1" applyFont="1" applyFill="1" applyBorder="1" applyAlignment="1">
      <alignment horizontal="left" indent="1"/>
    </xf>
    <xf numFmtId="0" fontId="10" fillId="4" borderId="3" xfId="1" applyFont="1" applyFill="1" applyBorder="1"/>
    <xf numFmtId="0" fontId="2" fillId="4" borderId="3" xfId="1" applyFont="1" applyFill="1" applyBorder="1" applyAlignment="1">
      <alignment horizontal="left" indent="1"/>
    </xf>
    <xf numFmtId="0" fontId="12" fillId="0" borderId="3" xfId="1" applyFont="1" applyBorder="1" applyAlignment="1">
      <alignment horizontal="left" vertical="center" indent="1"/>
    </xf>
    <xf numFmtId="0" fontId="12" fillId="0" borderId="4" xfId="1" applyFont="1" applyBorder="1" applyAlignment="1">
      <alignment horizontal="left" vertical="center" indent="1"/>
    </xf>
    <xf numFmtId="0" fontId="6" fillId="0" borderId="4" xfId="1" applyBorder="1" applyAlignment="1">
      <alignment vertical="center"/>
    </xf>
    <xf numFmtId="0" fontId="11" fillId="0" borderId="4" xfId="1" applyFont="1" applyBorder="1" applyAlignment="1">
      <alignment vertical="center" wrapText="1"/>
    </xf>
    <xf numFmtId="0" fontId="5" fillId="0" borderId="0" xfId="0" applyFont="1" applyAlignment="1">
      <alignment horizontal="left" indent="2"/>
    </xf>
    <xf numFmtId="0" fontId="5" fillId="0" borderId="0" xfId="0" applyFont="1" applyBorder="1"/>
    <xf numFmtId="3" fontId="5" fillId="0" borderId="0" xfId="0" applyNumberFormat="1" applyFont="1" applyBorder="1"/>
    <xf numFmtId="9" fontId="5" fillId="0" borderId="0" xfId="0" applyNumberFormat="1" applyFont="1" applyBorder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3"/>
    </xf>
    <xf numFmtId="0" fontId="14" fillId="0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right"/>
    </xf>
    <xf numFmtId="3" fontId="16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Border="1"/>
    <xf numFmtId="3" fontId="5" fillId="0" borderId="0" xfId="0" applyNumberFormat="1" applyFont="1" applyBorder="1" applyAlignment="1">
      <alignment horizontal="right"/>
    </xf>
    <xf numFmtId="0" fontId="20" fillId="0" borderId="1" xfId="0" applyFont="1" applyBorder="1" applyAlignment="1">
      <alignment horizontal="right"/>
    </xf>
    <xf numFmtId="3" fontId="20" fillId="0" borderId="0" xfId="0" applyNumberFormat="1" applyFont="1" applyBorder="1"/>
    <xf numFmtId="3" fontId="20" fillId="0" borderId="0" xfId="0" applyNumberFormat="1" applyFont="1"/>
    <xf numFmtId="3" fontId="20" fillId="0" borderId="1" xfId="0" applyNumberFormat="1" applyFont="1" applyBorder="1"/>
    <xf numFmtId="0" fontId="20" fillId="0" borderId="0" xfId="0" applyFont="1" applyFill="1" applyAlignment="1"/>
    <xf numFmtId="0" fontId="20" fillId="0" borderId="0" xfId="0" applyFont="1" applyFill="1" applyAlignment="1">
      <alignment horizontal="right"/>
    </xf>
    <xf numFmtId="17" fontId="20" fillId="0" borderId="1" xfId="0" applyNumberFormat="1" applyFont="1" applyBorder="1"/>
    <xf numFmtId="0" fontId="20" fillId="0" borderId="0" xfId="0" applyFont="1"/>
    <xf numFmtId="9" fontId="21" fillId="0" borderId="0" xfId="0" applyNumberFormat="1" applyFont="1" applyBorder="1"/>
    <xf numFmtId="9" fontId="21" fillId="0" borderId="0" xfId="0" applyNumberFormat="1" applyFont="1"/>
    <xf numFmtId="9" fontId="21" fillId="0" borderId="1" xfId="0" applyNumberFormat="1" applyFont="1" applyBorder="1"/>
    <xf numFmtId="9" fontId="3" fillId="0" borderId="0" xfId="0" applyNumberFormat="1" applyFont="1" applyFill="1"/>
    <xf numFmtId="9" fontId="22" fillId="0" borderId="0" xfId="0" applyNumberFormat="1" applyFont="1" applyAlignment="1">
      <alignment horizontal="center"/>
    </xf>
    <xf numFmtId="0" fontId="0" fillId="0" borderId="0" xfId="0" applyFill="1"/>
    <xf numFmtId="0" fontId="18" fillId="0" borderId="0" xfId="0" applyFont="1" applyFill="1"/>
    <xf numFmtId="0" fontId="23" fillId="0" borderId="0" xfId="0" applyFont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left" indent="3"/>
    </xf>
    <xf numFmtId="0" fontId="24" fillId="0" borderId="0" xfId="0" applyFont="1" applyFill="1"/>
    <xf numFmtId="0" fontId="24" fillId="0" borderId="0" xfId="0" applyFont="1"/>
    <xf numFmtId="0" fontId="24" fillId="2" borderId="0" xfId="0" applyFont="1" applyFill="1" applyAlignment="1">
      <alignment horizontal="left" indent="2"/>
    </xf>
    <xf numFmtId="0" fontId="5" fillId="0" borderId="1" xfId="0" applyFont="1" applyBorder="1" applyAlignment="1">
      <alignment horizontal="left" indent="2"/>
    </xf>
    <xf numFmtId="0" fontId="5" fillId="0" borderId="0" xfId="0" applyFont="1" applyBorder="1" applyAlignment="1">
      <alignment horizontal="left" indent="2"/>
    </xf>
    <xf numFmtId="0" fontId="19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9" fillId="0" borderId="0" xfId="0" applyFont="1" applyAlignment="1">
      <alignment horizontal="left" indent="4"/>
    </xf>
    <xf numFmtId="0" fontId="0" fillId="0" borderId="0" xfId="0" applyAlignment="1">
      <alignment horizontal="left" indent="4"/>
    </xf>
    <xf numFmtId="0" fontId="19" fillId="0" borderId="0" xfId="0" applyFont="1" applyAlignment="1">
      <alignment horizontal="left" indent="8"/>
    </xf>
    <xf numFmtId="0" fontId="0" fillId="0" borderId="0" xfId="0" applyAlignment="1">
      <alignment horizontal="left" indent="8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/>
    </xf>
    <xf numFmtId="0" fontId="4" fillId="5" borderId="0" xfId="0" applyFont="1" applyFill="1" applyAlignment="1"/>
    <xf numFmtId="0" fontId="5" fillId="5" borderId="0" xfId="0" applyFont="1" applyFill="1" applyAlignment="1"/>
    <xf numFmtId="0" fontId="5" fillId="5" borderId="0" xfId="0" applyFont="1" applyFill="1" applyAlignment="1">
      <alignment horizontal="right"/>
    </xf>
    <xf numFmtId="0" fontId="0" fillId="5" borderId="0" xfId="0" applyFill="1"/>
    <xf numFmtId="0" fontId="5" fillId="5" borderId="1" xfId="0" applyFont="1" applyFill="1" applyBorder="1"/>
    <xf numFmtId="17" fontId="5" fillId="5" borderId="1" xfId="0" applyNumberFormat="1" applyFont="1" applyFill="1" applyBorder="1"/>
    <xf numFmtId="0" fontId="5" fillId="5" borderId="0" xfId="0" applyFont="1" applyFill="1"/>
    <xf numFmtId="0" fontId="5" fillId="5" borderId="1" xfId="0" applyFont="1" applyFill="1" applyBorder="1" applyAlignment="1">
      <alignment horizontal="right"/>
    </xf>
    <xf numFmtId="3" fontId="5" fillId="5" borderId="0" xfId="0" applyNumberFormat="1" applyFont="1" applyFill="1"/>
    <xf numFmtId="9" fontId="5" fillId="5" borderId="0" xfId="0" applyNumberFormat="1" applyFont="1" applyFill="1"/>
    <xf numFmtId="0" fontId="13" fillId="3" borderId="0" xfId="0" applyFont="1" applyFill="1" applyAlignment="1">
      <alignment horizontal="center" vertical="center"/>
    </xf>
  </cellXfs>
  <cellStyles count="2">
    <cellStyle name="Обычный" xfId="0" builtinId="0"/>
    <cellStyle name="Обычный 2" xfId="1"/>
  </cellStyles>
  <dxfs count="4"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EF7979"/>
      </font>
    </dxf>
    <dxf>
      <font>
        <b/>
        <i val="0"/>
        <u/>
        <color rgb="FFEF7979"/>
      </font>
    </dxf>
  </dxfs>
  <tableStyles count="1" defaultTableStyle="TableStyleMedium2" defaultPivotStyle="PivotStyleLight16">
    <tableStyle name="Invisible" pivot="0" table="0" count="0"/>
  </tableStyles>
  <colors>
    <mruColors>
      <color rgb="FFEF7979"/>
      <color rgb="FF006699"/>
      <color rgb="FF126988"/>
      <color rgb="FFD9D9D9"/>
      <color rgb="FFD6DCE5"/>
      <color rgb="FFB45210"/>
      <color rgb="FFF4B183"/>
      <color rgb="FF333333"/>
      <color rgb="FFF1995D"/>
      <color rgb="FFF4B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7351337361107"/>
          <c:y val="7.8643419589270805E-2"/>
          <c:w val="0.74523023519590359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Дашборд!$U$47:$Z$47</c:f>
              <c:numCache>
                <c:formatCode>#,##0</c:formatCode>
                <c:ptCount val="6"/>
                <c:pt idx="0">
                  <c:v>142963.33333333334</c:v>
                </c:pt>
                <c:pt idx="1">
                  <c:v>115792.66666666667</c:v>
                </c:pt>
                <c:pt idx="2">
                  <c:v>121428.33333333333</c:v>
                </c:pt>
                <c:pt idx="3">
                  <c:v>103888.33333333333</c:v>
                </c:pt>
                <c:pt idx="4">
                  <c:v>102254.45576923077</c:v>
                </c:pt>
                <c:pt idx="5">
                  <c:v>92770.548076923078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7-46A1-BEC1-39BD4C91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C7-46A1-BEC1-39BD4C913B4A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C7-46A1-BEC1-39BD4C913B4A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FC7-46A1-BEC1-39BD4C913B4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FC7-46A1-BEC1-39BD4C913B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Дашборд!$U$47:$Z$47</c:f>
              <c:numCache>
                <c:formatCode>#,##0</c:formatCode>
                <c:ptCount val="6"/>
                <c:pt idx="0">
                  <c:v>142963.33333333334</c:v>
                </c:pt>
                <c:pt idx="1">
                  <c:v>115792.66666666667</c:v>
                </c:pt>
                <c:pt idx="2">
                  <c:v>121428.33333333333</c:v>
                </c:pt>
                <c:pt idx="3">
                  <c:v>103888.33333333333</c:v>
                </c:pt>
                <c:pt idx="4">
                  <c:v>102254.45576923077</c:v>
                </c:pt>
                <c:pt idx="5">
                  <c:v>92770.548076923078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C7-46A1-BEC1-39BD4C91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Дашборд!$U$56:$Z$56</c:f>
              <c:numCache>
                <c:formatCode>#,##0</c:formatCode>
                <c:ptCount val="6"/>
                <c:pt idx="0">
                  <c:v>18712.666666666668</c:v>
                </c:pt>
                <c:pt idx="1">
                  <c:v>19976.666666666668</c:v>
                </c:pt>
                <c:pt idx="2">
                  <c:v>13194</c:v>
                </c:pt>
                <c:pt idx="3">
                  <c:v>15188</c:v>
                </c:pt>
                <c:pt idx="4">
                  <c:v>1263.5692307692309</c:v>
                </c:pt>
                <c:pt idx="5">
                  <c:v>1699.0384615384614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076-454C-8738-60269EA3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F076-454C-8738-60269EA39084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F076-454C-8738-60269EA39084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F076-454C-8738-60269EA390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F076-454C-8738-60269EA39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Дашборд!$U$56:$Z$56</c:f>
              <c:numCache>
                <c:formatCode>#,##0</c:formatCode>
                <c:ptCount val="6"/>
                <c:pt idx="0">
                  <c:v>18712.666666666668</c:v>
                </c:pt>
                <c:pt idx="1">
                  <c:v>19976.666666666668</c:v>
                </c:pt>
                <c:pt idx="2">
                  <c:v>13194</c:v>
                </c:pt>
                <c:pt idx="3">
                  <c:v>15188</c:v>
                </c:pt>
                <c:pt idx="4">
                  <c:v>1263.5692307692309</c:v>
                </c:pt>
                <c:pt idx="5">
                  <c:v>1699.0384615384614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076-454C-8738-60269EA3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Дашборд!$U$57:$Z$57</c:f>
              <c:numCache>
                <c:formatCode>#,##0</c:formatCode>
                <c:ptCount val="6"/>
                <c:pt idx="0">
                  <c:v>7249.333333333333</c:v>
                </c:pt>
                <c:pt idx="1">
                  <c:v>7688</c:v>
                </c:pt>
                <c:pt idx="2">
                  <c:v>31563.333333333332</c:v>
                </c:pt>
                <c:pt idx="3">
                  <c:v>15553.333333333334</c:v>
                </c:pt>
                <c:pt idx="4">
                  <c:v>10095.144230769229</c:v>
                </c:pt>
                <c:pt idx="5">
                  <c:v>8408.8942307692305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B2F-4D3E-B239-F629B393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8B2F-4D3E-B239-F629B393AC3E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8B2F-4D3E-B239-F629B393AC3E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3-8B2F-4D3E-B239-F629B393AC3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8B2F-4D3E-B239-F629B393AC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Дашборд!$U$57:$Z$57</c:f>
              <c:numCache>
                <c:formatCode>#,##0</c:formatCode>
                <c:ptCount val="6"/>
                <c:pt idx="0">
                  <c:v>7249.333333333333</c:v>
                </c:pt>
                <c:pt idx="1">
                  <c:v>7688</c:v>
                </c:pt>
                <c:pt idx="2">
                  <c:v>31563.333333333332</c:v>
                </c:pt>
                <c:pt idx="3">
                  <c:v>15553.333333333334</c:v>
                </c:pt>
                <c:pt idx="4">
                  <c:v>10095.144230769229</c:v>
                </c:pt>
                <c:pt idx="5">
                  <c:v>8408.8942307692305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B2F-4D3E-B239-F629B393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Дашборд!$U$58:$Z$58</c:f>
              <c:numCache>
                <c:formatCode>#,##0</c:formatCode>
                <c:ptCount val="6"/>
                <c:pt idx="0">
                  <c:v>11749.333333333334</c:v>
                </c:pt>
                <c:pt idx="1">
                  <c:v>23457.333333333332</c:v>
                </c:pt>
                <c:pt idx="2">
                  <c:v>9163.3333333333339</c:v>
                </c:pt>
                <c:pt idx="3">
                  <c:v>13792</c:v>
                </c:pt>
                <c:pt idx="4">
                  <c:v>3366.3884615384609</c:v>
                </c:pt>
                <c:pt idx="5">
                  <c:v>7649.038461538461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597-4D7A-9B4D-1207F339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4597-4D7A-9B4D-1207F339307F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4597-4D7A-9B4D-1207F339307F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B-4597-4D7A-9B4D-1207F339307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D-4597-4D7A-9B4D-1207F33930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Дашборд!$U$58:$Z$58</c:f>
              <c:numCache>
                <c:formatCode>#,##0</c:formatCode>
                <c:ptCount val="6"/>
                <c:pt idx="0">
                  <c:v>11749.333333333334</c:v>
                </c:pt>
                <c:pt idx="1">
                  <c:v>23457.333333333332</c:v>
                </c:pt>
                <c:pt idx="2">
                  <c:v>9163.3333333333339</c:v>
                </c:pt>
                <c:pt idx="3">
                  <c:v>13792</c:v>
                </c:pt>
                <c:pt idx="4">
                  <c:v>3366.3884615384609</c:v>
                </c:pt>
                <c:pt idx="5">
                  <c:v>7649.038461538461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597-4D7A-9B4D-1207F339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Дашборд!$U$59:$Z$59</c:f>
              <c:numCache>
                <c:formatCode>#,##0</c:formatCode>
                <c:ptCount val="6"/>
                <c:pt idx="0">
                  <c:v>15956.666666666666</c:v>
                </c:pt>
                <c:pt idx="1">
                  <c:v>10394</c:v>
                </c:pt>
                <c:pt idx="2">
                  <c:v>15432</c:v>
                </c:pt>
                <c:pt idx="3">
                  <c:v>15143.333333333334</c:v>
                </c:pt>
                <c:pt idx="4">
                  <c:v>4942.1394230769229</c:v>
                </c:pt>
                <c:pt idx="5">
                  <c:v>6245.1923076923076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687-4D7E-BE5D-4D377F33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7687-4D7E-BE5D-4D377F335B2C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7687-4D7E-BE5D-4D377F335B2C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3-7687-4D7E-BE5D-4D377F335B2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5-7687-4D7E-BE5D-4D377F335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Дашборд!$U$59:$Z$59</c:f>
              <c:numCache>
                <c:formatCode>#,##0</c:formatCode>
                <c:ptCount val="6"/>
                <c:pt idx="0">
                  <c:v>15956.666666666666</c:v>
                </c:pt>
                <c:pt idx="1">
                  <c:v>10394</c:v>
                </c:pt>
                <c:pt idx="2">
                  <c:v>15432</c:v>
                </c:pt>
                <c:pt idx="3">
                  <c:v>15143.333333333334</c:v>
                </c:pt>
                <c:pt idx="4">
                  <c:v>4942.1394230769229</c:v>
                </c:pt>
                <c:pt idx="5">
                  <c:v>6245.1923076923076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687-4D7E-BE5D-4D377F33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Дашборд!$U$60:$Z$60</c:f>
              <c:numCache>
                <c:formatCode>#,##0</c:formatCode>
                <c:ptCount val="6"/>
                <c:pt idx="0">
                  <c:v>926</c:v>
                </c:pt>
                <c:pt idx="1">
                  <c:v>4433.333333333333</c:v>
                </c:pt>
                <c:pt idx="2">
                  <c:v>6868.666666666667</c:v>
                </c:pt>
                <c:pt idx="3">
                  <c:v>2468.6666666666665</c:v>
                </c:pt>
                <c:pt idx="4">
                  <c:v>1107.7509615384613</c:v>
                </c:pt>
                <c:pt idx="5">
                  <c:v>732.41826923076928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F92-490B-A531-EE8ABBAD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0F92-490B-A531-EE8ABBAD3D31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0F92-490B-A531-EE8ABBAD3D31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B-0F92-490B-A531-EE8ABBAD3D3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D-0F92-490B-A531-EE8ABBAD3D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Дашборд!$U$60:$Z$60</c:f>
              <c:numCache>
                <c:formatCode>#,##0</c:formatCode>
                <c:ptCount val="6"/>
                <c:pt idx="0">
                  <c:v>926</c:v>
                </c:pt>
                <c:pt idx="1">
                  <c:v>4433.333333333333</c:v>
                </c:pt>
                <c:pt idx="2">
                  <c:v>6868.666666666667</c:v>
                </c:pt>
                <c:pt idx="3">
                  <c:v>2468.6666666666665</c:v>
                </c:pt>
                <c:pt idx="4">
                  <c:v>1107.7509615384613</c:v>
                </c:pt>
                <c:pt idx="5">
                  <c:v>732.41826923076928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0F92-490B-A531-EE8ABBAD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243136801376E-2"/>
          <c:y val="9.8037508947745169E-2"/>
          <c:w val="0.86817938484096679"/>
          <c:h val="0.7545158673347649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Дашборд!$C$9:$H$9</c:f>
              <c:numCache>
                <c:formatCode>#,##0</c:formatCode>
                <c:ptCount val="6"/>
                <c:pt idx="0">
                  <c:v>34272</c:v>
                </c:pt>
                <c:pt idx="1">
                  <c:v>28646.666666666668</c:v>
                </c:pt>
                <c:pt idx="2">
                  <c:v>25806.666666666668</c:v>
                </c:pt>
                <c:pt idx="3">
                  <c:v>21934</c:v>
                </c:pt>
                <c:pt idx="4">
                  <c:v>8446.75</c:v>
                </c:pt>
                <c:pt idx="5">
                  <c:v>6295.3413461538466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0A-4D62-97B6-42F16590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0A-4D62-97B6-42F165901AC7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0A-4D62-97B6-42F165901AC7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A0A-4D62-97B6-42F165901AC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A0A-4D62-97B6-42F165901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Дашборд!$C$9:$H$9</c:f>
              <c:numCache>
                <c:formatCode>#,##0</c:formatCode>
                <c:ptCount val="6"/>
                <c:pt idx="0">
                  <c:v>34272</c:v>
                </c:pt>
                <c:pt idx="1">
                  <c:v>28646.666666666668</c:v>
                </c:pt>
                <c:pt idx="2">
                  <c:v>25806.666666666668</c:v>
                </c:pt>
                <c:pt idx="3">
                  <c:v>21934</c:v>
                </c:pt>
                <c:pt idx="4">
                  <c:v>8446.75</c:v>
                </c:pt>
                <c:pt idx="5">
                  <c:v>6295.3413461538466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0A-4D62-97B6-42F16590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0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 b="1"/>
              <a:t>СРЕДНЕМЕСЯЧНОЕ ЗНАЧЕНИЕ ЗА ГОД, ТН</a:t>
            </a:r>
          </a:p>
        </c:rich>
      </c:tx>
      <c:layout>
        <c:manualLayout>
          <c:xMode val="edge"/>
          <c:yMode val="edge"/>
          <c:x val="4.7363941045830811E-2"/>
          <c:y val="3.316062536935801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59506655912618"/>
          <c:y val="0.36521766721926691"/>
          <c:w val="0.58227867177445358"/>
          <c:h val="0.495517591932118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F79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F2-41AE-9519-18134973F6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12698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AF2-41AE-9519-18134973F6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AF2-41AE-9519-18134973F6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Дашборд!$J$8:$K$8</c:f>
              <c:numCache>
                <c:formatCode>#,##0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Дашборд!$J$9:$K$9</c:f>
              <c:numCache>
                <c:formatCode>#,##0</c:formatCode>
                <c:ptCount val="2"/>
                <c:pt idx="0">
                  <c:v>27664.833333333332</c:v>
                </c:pt>
                <c:pt idx="1">
                  <c:v>7371.0456730769238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F2-41AE-9519-18134973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1588092832"/>
        <c:axId val="1588092000"/>
      </c:barChart>
      <c:catAx>
        <c:axId val="15880928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92000"/>
        <c:crosses val="autoZero"/>
        <c:auto val="1"/>
        <c:lblAlgn val="ctr"/>
        <c:lblOffset val="100"/>
        <c:noMultiLvlLbl val="0"/>
      </c:catAx>
      <c:valAx>
        <c:axId val="15880920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88092832"/>
        <c:crosses val="autoZero"/>
        <c:crossBetween val="between"/>
      </c:valAx>
      <c:spPr>
        <a:noFill/>
      </c:spPr>
    </c:plotArea>
    <c:plotVisOnly val="0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ВСЕГО</a:t>
            </a:r>
            <a:r>
              <a:rPr lang="ru-RU" sz="1200" baseline="0"/>
              <a:t> ОТГРУЖЕНО В 2020 ГОДУ, ТЫС.ТН</a:t>
            </a:r>
            <a:endParaRPr lang="ru-RU" sz="1200"/>
          </a:p>
        </c:rich>
      </c:tx>
      <c:layout>
        <c:manualLayout>
          <c:xMode val="edge"/>
          <c:yMode val="edge"/>
          <c:x val="6.710163968917677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258020710613038"/>
          <c:y val="0.16041666666666668"/>
          <c:w val="0.6479136396054701"/>
          <c:h val="0.7886574074074074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Дашборд!$G$47:$G$60</c:f>
              <c:strCache>
                <c:ptCount val="14"/>
                <c:pt idx="0">
                  <c:v>Поставщик 1</c:v>
                </c:pt>
                <c:pt idx="1">
                  <c:v>Поставщик 2</c:v>
                </c:pt>
                <c:pt idx="2">
                  <c:v>Поставщик 3</c:v>
                </c:pt>
                <c:pt idx="3">
                  <c:v>Поставщик 4</c:v>
                </c:pt>
                <c:pt idx="4">
                  <c:v>Поставщик 5</c:v>
                </c:pt>
                <c:pt idx="5">
                  <c:v>Поставщик 6</c:v>
                </c:pt>
                <c:pt idx="6">
                  <c:v>Поставщик 7</c:v>
                </c:pt>
                <c:pt idx="7">
                  <c:v>Поставщик 8</c:v>
                </c:pt>
                <c:pt idx="8">
                  <c:v>Поставщик 9</c:v>
                </c:pt>
                <c:pt idx="9">
                  <c:v>Поставщик 10</c:v>
                </c:pt>
                <c:pt idx="10">
                  <c:v>Поставщик 11</c:v>
                </c:pt>
                <c:pt idx="11">
                  <c:v>Поставщик 12</c:v>
                </c:pt>
                <c:pt idx="12">
                  <c:v>Поставщик 13</c:v>
                </c:pt>
                <c:pt idx="13">
                  <c:v>Поставщик 14</c:v>
                </c:pt>
              </c:strCache>
            </c:strRef>
          </c:cat>
          <c:val>
            <c:numRef>
              <c:f>Дашборд!$AI$47:$AI$60</c:f>
              <c:numCache>
                <c:formatCode>#,##0</c:formatCode>
                <c:ptCount val="14"/>
                <c:pt idx="0">
                  <c:v>1452218</c:v>
                </c:pt>
                <c:pt idx="1">
                  <c:v>1450983</c:v>
                </c:pt>
                <c:pt idx="2">
                  <c:v>1438121</c:v>
                </c:pt>
                <c:pt idx="3">
                  <c:v>1292475</c:v>
                </c:pt>
                <c:pt idx="4">
                  <c:v>815948</c:v>
                </c:pt>
                <c:pt idx="5">
                  <c:v>560276</c:v>
                </c:pt>
                <c:pt idx="6">
                  <c:v>344918</c:v>
                </c:pt>
                <c:pt idx="7">
                  <c:v>331978</c:v>
                </c:pt>
                <c:pt idx="8">
                  <c:v>325850</c:v>
                </c:pt>
                <c:pt idx="9">
                  <c:v>201214</c:v>
                </c:pt>
                <c:pt idx="10">
                  <c:v>186162</c:v>
                </c:pt>
                <c:pt idx="11">
                  <c:v>174486</c:v>
                </c:pt>
                <c:pt idx="12">
                  <c:v>170778</c:v>
                </c:pt>
                <c:pt idx="13">
                  <c:v>44090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E34-9166-27ABCEC41CE5}"/>
            </c:ext>
          </c:extLst>
        </c:ser>
        <c:ser>
          <c:idx val="1"/>
          <c:order val="1"/>
          <c:spPr>
            <a:solidFill>
              <a:srgbClr val="006699"/>
            </a:solidFill>
            <a:ln>
              <a:noFill/>
            </a:ln>
            <a:effectLst/>
          </c:spPr>
          <c:invertIfNegative val="0"/>
          <c:cat>
            <c:strRef>
              <c:f>Дашборд!$G$47:$G$60</c:f>
              <c:strCache>
                <c:ptCount val="14"/>
                <c:pt idx="0">
                  <c:v>Поставщик 1</c:v>
                </c:pt>
                <c:pt idx="1">
                  <c:v>Поставщик 2</c:v>
                </c:pt>
                <c:pt idx="2">
                  <c:v>Поставщик 3</c:v>
                </c:pt>
                <c:pt idx="3">
                  <c:v>Поставщик 4</c:v>
                </c:pt>
                <c:pt idx="4">
                  <c:v>Поставщик 5</c:v>
                </c:pt>
                <c:pt idx="5">
                  <c:v>Поставщик 6</c:v>
                </c:pt>
                <c:pt idx="6">
                  <c:v>Поставщик 7</c:v>
                </c:pt>
                <c:pt idx="7">
                  <c:v>Поставщик 8</c:v>
                </c:pt>
                <c:pt idx="8">
                  <c:v>Поставщик 9</c:v>
                </c:pt>
                <c:pt idx="9">
                  <c:v>Поставщик 10</c:v>
                </c:pt>
                <c:pt idx="10">
                  <c:v>Поставщик 11</c:v>
                </c:pt>
                <c:pt idx="11">
                  <c:v>Поставщик 12</c:v>
                </c:pt>
                <c:pt idx="12">
                  <c:v>Поставщик 13</c:v>
                </c:pt>
                <c:pt idx="13">
                  <c:v>Поставщик 14</c:v>
                </c:pt>
              </c:strCache>
            </c:strRef>
          </c:cat>
          <c:val>
            <c:numRef>
              <c:f>Дашборд!$AJ$47:$AJ$60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331978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E-4A64-8C23-D44284CA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495793952"/>
        <c:axId val="495799360"/>
      </c:barChart>
      <c:catAx>
        <c:axId val="495793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9360"/>
        <c:crosses val="autoZero"/>
        <c:auto val="1"/>
        <c:lblAlgn val="ctr"/>
        <c:lblOffset val="100"/>
        <c:noMultiLvlLbl val="0"/>
      </c:catAx>
      <c:valAx>
        <c:axId val="495799360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49579395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Дашборд!$U$48:$Z$48</c:f>
              <c:numCache>
                <c:formatCode>#,##0</c:formatCode>
                <c:ptCount val="6"/>
                <c:pt idx="0">
                  <c:v>135708.33333333334</c:v>
                </c:pt>
                <c:pt idx="1">
                  <c:v>93073</c:v>
                </c:pt>
                <c:pt idx="2">
                  <c:v>127710.33333333333</c:v>
                </c:pt>
                <c:pt idx="3">
                  <c:v>127169.33333333333</c:v>
                </c:pt>
                <c:pt idx="4">
                  <c:v>153753.87980769225</c:v>
                </c:pt>
                <c:pt idx="5">
                  <c:v>142154.71442307695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C0-40F2-AABF-27E70A86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C0-40F2-AABF-27E70A868E8D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C0-40F2-AABF-27E70A868E8D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9C0-40F2-AABF-27E70A868E8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9C0-40F2-AABF-27E70A868E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Дашборд!$U$48:$Z$48</c:f>
              <c:numCache>
                <c:formatCode>#,##0</c:formatCode>
                <c:ptCount val="6"/>
                <c:pt idx="0">
                  <c:v>135708.33333333334</c:v>
                </c:pt>
                <c:pt idx="1">
                  <c:v>93073</c:v>
                </c:pt>
                <c:pt idx="2">
                  <c:v>127710.33333333333</c:v>
                </c:pt>
                <c:pt idx="3">
                  <c:v>127169.33333333333</c:v>
                </c:pt>
                <c:pt idx="4">
                  <c:v>153753.87980769225</c:v>
                </c:pt>
                <c:pt idx="5">
                  <c:v>142154.71442307695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C0-40F2-AABF-27E70A86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Дашборд!$U$49:$Z$49</c:f>
              <c:numCache>
                <c:formatCode>#,##0</c:formatCode>
                <c:ptCount val="6"/>
                <c:pt idx="0">
                  <c:v>157760</c:v>
                </c:pt>
                <c:pt idx="1">
                  <c:v>103988.33333333333</c:v>
                </c:pt>
                <c:pt idx="2">
                  <c:v>104032.66666666667</c:v>
                </c:pt>
                <c:pt idx="3">
                  <c:v>113592.66666666667</c:v>
                </c:pt>
                <c:pt idx="4">
                  <c:v>132325.52692307692</c:v>
                </c:pt>
                <c:pt idx="5">
                  <c:v>133162.80769230766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D-4C51-8BEB-9BD4535C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6D-4C51-8BEB-9BD4535C5C07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6D-4C51-8BEB-9BD4535C5C07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C6D-4C51-8BEB-9BD4535C5C0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C6D-4C51-8BEB-9BD4535C5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Дашборд!$U$49:$Z$49</c:f>
              <c:numCache>
                <c:formatCode>#,##0</c:formatCode>
                <c:ptCount val="6"/>
                <c:pt idx="0">
                  <c:v>157760</c:v>
                </c:pt>
                <c:pt idx="1">
                  <c:v>103988.33333333333</c:v>
                </c:pt>
                <c:pt idx="2">
                  <c:v>104032.66666666667</c:v>
                </c:pt>
                <c:pt idx="3">
                  <c:v>113592.66666666667</c:v>
                </c:pt>
                <c:pt idx="4">
                  <c:v>132325.52692307692</c:v>
                </c:pt>
                <c:pt idx="5">
                  <c:v>133162.80769230766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6D-4C51-8BEB-9BD4535C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Дашборд!$U$50:$Z$50</c:f>
              <c:numCache>
                <c:formatCode>#,##0</c:formatCode>
                <c:ptCount val="6"/>
                <c:pt idx="0">
                  <c:v>113098</c:v>
                </c:pt>
                <c:pt idx="1">
                  <c:v>118145.33333333333</c:v>
                </c:pt>
                <c:pt idx="2">
                  <c:v>106011.33333333333</c:v>
                </c:pt>
                <c:pt idx="3">
                  <c:v>93570.333333333328</c:v>
                </c:pt>
                <c:pt idx="4">
                  <c:v>120641.34615384616</c:v>
                </c:pt>
                <c:pt idx="5">
                  <c:v>108641.34615384616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21-4610-BE8C-5C065ECF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21-4610-BE8C-5C065ECF5946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321-4610-BE8C-5C065ECF5946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321-4610-BE8C-5C065ECF594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E321-4610-BE8C-5C065ECF59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Дашборд!$U$50:$Z$50</c:f>
              <c:numCache>
                <c:formatCode>#,##0</c:formatCode>
                <c:ptCount val="6"/>
                <c:pt idx="0">
                  <c:v>113098</c:v>
                </c:pt>
                <c:pt idx="1">
                  <c:v>118145.33333333333</c:v>
                </c:pt>
                <c:pt idx="2">
                  <c:v>106011.33333333333</c:v>
                </c:pt>
                <c:pt idx="3">
                  <c:v>93570.333333333328</c:v>
                </c:pt>
                <c:pt idx="4">
                  <c:v>120641.34615384616</c:v>
                </c:pt>
                <c:pt idx="5">
                  <c:v>108641.34615384616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321-4610-BE8C-5C065ECF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Дашборд!$U$51:$Z$51</c:f>
              <c:numCache>
                <c:formatCode>#,##0</c:formatCode>
                <c:ptCount val="6"/>
                <c:pt idx="0">
                  <c:v>60838.666666666664</c:v>
                </c:pt>
                <c:pt idx="1">
                  <c:v>75223.333333333328</c:v>
                </c:pt>
                <c:pt idx="2">
                  <c:v>79976</c:v>
                </c:pt>
                <c:pt idx="3">
                  <c:v>55944.666666666664</c:v>
                </c:pt>
                <c:pt idx="4">
                  <c:v>36410.082692307711</c:v>
                </c:pt>
                <c:pt idx="5">
                  <c:v>36806.401923076919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F-4914-8DA9-B5C660A5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5BF-4914-8DA9-B5C660A569D6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5BF-4914-8DA9-B5C660A569D6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C5BF-4914-8DA9-B5C660A569D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5BF-4914-8DA9-B5C660A569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Дашборд!$U$51:$Z$51</c:f>
              <c:numCache>
                <c:formatCode>#,##0</c:formatCode>
                <c:ptCount val="6"/>
                <c:pt idx="0">
                  <c:v>60838.666666666664</c:v>
                </c:pt>
                <c:pt idx="1">
                  <c:v>75223.333333333328</c:v>
                </c:pt>
                <c:pt idx="2">
                  <c:v>79976</c:v>
                </c:pt>
                <c:pt idx="3">
                  <c:v>55944.666666666664</c:v>
                </c:pt>
                <c:pt idx="4">
                  <c:v>36410.082692307711</c:v>
                </c:pt>
                <c:pt idx="5">
                  <c:v>36806.401923076919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5BF-4914-8DA9-B5C660A5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Дашборд!$U$52:$Z$52</c:f>
              <c:numCache>
                <c:formatCode>#,##0</c:formatCode>
                <c:ptCount val="6"/>
                <c:pt idx="0">
                  <c:v>47441.333333333336</c:v>
                </c:pt>
                <c:pt idx="1">
                  <c:v>58856</c:v>
                </c:pt>
                <c:pt idx="2">
                  <c:v>38884</c:v>
                </c:pt>
                <c:pt idx="3">
                  <c:v>41577.333333333336</c:v>
                </c:pt>
                <c:pt idx="4">
                  <c:v>19306.153846153844</c:v>
                </c:pt>
                <c:pt idx="5">
                  <c:v>23663.076923076922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156-4675-A892-560EA4A5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156-4675-A892-560EA4A5E654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156-4675-A892-560EA4A5E654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C156-4675-A892-560EA4A5E65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C156-4675-A892-560EA4A5E6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Дашборд!$U$52:$Z$52</c:f>
              <c:numCache>
                <c:formatCode>#,##0</c:formatCode>
                <c:ptCount val="6"/>
                <c:pt idx="0">
                  <c:v>47441.333333333336</c:v>
                </c:pt>
                <c:pt idx="1">
                  <c:v>58856</c:v>
                </c:pt>
                <c:pt idx="2">
                  <c:v>38884</c:v>
                </c:pt>
                <c:pt idx="3">
                  <c:v>41577.333333333336</c:v>
                </c:pt>
                <c:pt idx="4">
                  <c:v>19306.153846153844</c:v>
                </c:pt>
                <c:pt idx="5">
                  <c:v>23663.076923076922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156-4675-A892-560EA4A5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Дашборд!$U$53:$Z$53</c:f>
              <c:numCache>
                <c:formatCode>#,##0</c:formatCode>
                <c:ptCount val="6"/>
                <c:pt idx="0">
                  <c:v>34192.666666666664</c:v>
                </c:pt>
                <c:pt idx="1">
                  <c:v>16902.666666666668</c:v>
                </c:pt>
                <c:pt idx="2">
                  <c:v>33976.666666666664</c:v>
                </c:pt>
                <c:pt idx="3">
                  <c:v>29900.666666666668</c:v>
                </c:pt>
                <c:pt idx="4">
                  <c:v>24078.854807692311</c:v>
                </c:pt>
                <c:pt idx="5">
                  <c:v>14553.969230769229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1BD-45E2-BBBA-5DE228BB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B1BD-45E2-BBBA-5DE228BB1D9A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B1BD-45E2-BBBA-5DE228BB1D9A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B1BD-45E2-BBBA-5DE228BB1D9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B1BD-45E2-BBBA-5DE228BB1D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Дашборд!$U$53:$Z$53</c:f>
              <c:numCache>
                <c:formatCode>#,##0</c:formatCode>
                <c:ptCount val="6"/>
                <c:pt idx="0">
                  <c:v>34192.666666666664</c:v>
                </c:pt>
                <c:pt idx="1">
                  <c:v>16902.666666666668</c:v>
                </c:pt>
                <c:pt idx="2">
                  <c:v>33976.666666666664</c:v>
                </c:pt>
                <c:pt idx="3">
                  <c:v>29900.666666666668</c:v>
                </c:pt>
                <c:pt idx="4">
                  <c:v>24078.854807692311</c:v>
                </c:pt>
                <c:pt idx="5">
                  <c:v>14553.969230769229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1BD-45E2-BBBA-5DE228BB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7351337361107"/>
          <c:y val="7.8643419589270805E-2"/>
          <c:w val="0.74523023519590359"/>
          <c:h val="0.67209162145871004"/>
        </c:manualLayout>
      </c:layout>
      <c:areaChart>
        <c:grouping val="standard"/>
        <c:varyColors val="0"/>
        <c:ser>
          <c:idx val="1"/>
          <c:order val="1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Дашборд!$U$53:$Z$53</c:f>
              <c:numCache>
                <c:formatCode>#,##0</c:formatCode>
                <c:ptCount val="6"/>
                <c:pt idx="0">
                  <c:v>34192.666666666664</c:v>
                </c:pt>
                <c:pt idx="1">
                  <c:v>16902.666666666668</c:v>
                </c:pt>
                <c:pt idx="2">
                  <c:v>33976.666666666664</c:v>
                </c:pt>
                <c:pt idx="3">
                  <c:v>29900.666666666668</c:v>
                </c:pt>
                <c:pt idx="4">
                  <c:v>24078.854807692311</c:v>
                </c:pt>
                <c:pt idx="5">
                  <c:v>14553.969230769229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A-4E90-B908-9C69E95A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6A-4E90-B908-9C69E95AB662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6A-4E90-B908-9C69E95AB662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56A-4E90-B908-9C69E95AB66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56A-4E90-B908-9C69E95AB6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Дашборд!$U$53:$Z$53</c:f>
              <c:numCache>
                <c:formatCode>#,##0</c:formatCode>
                <c:ptCount val="6"/>
                <c:pt idx="0">
                  <c:v>34192.666666666664</c:v>
                </c:pt>
                <c:pt idx="1">
                  <c:v>16902.666666666668</c:v>
                </c:pt>
                <c:pt idx="2">
                  <c:v>33976.666666666664</c:v>
                </c:pt>
                <c:pt idx="3">
                  <c:v>29900.666666666668</c:v>
                </c:pt>
                <c:pt idx="4">
                  <c:v>24078.854807692311</c:v>
                </c:pt>
                <c:pt idx="5">
                  <c:v>14553.969230769229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6A-4E90-B908-9C69E95A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4238272686064"/>
          <c:y val="7.8643419589270805E-2"/>
          <c:w val="0.82366138975108294"/>
          <c:h val="0.6720916214587100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D9D9D9">
                <a:alpha val="43137"/>
              </a:srgbClr>
            </a:solidFill>
            <a:ln>
              <a:noFill/>
            </a:ln>
            <a:effectLst/>
          </c:spPr>
          <c:val>
            <c:numRef>
              <c:f>Дашборд!$U$54:$Z$54</c:f>
              <c:numCache>
                <c:formatCode>#,##0</c:formatCode>
                <c:ptCount val="6"/>
                <c:pt idx="0">
                  <c:v>34272</c:v>
                </c:pt>
                <c:pt idx="1">
                  <c:v>28646.666666666668</c:v>
                </c:pt>
                <c:pt idx="2">
                  <c:v>25806.666666666668</c:v>
                </c:pt>
                <c:pt idx="3">
                  <c:v>21934</c:v>
                </c:pt>
                <c:pt idx="4">
                  <c:v>8446.75</c:v>
                </c:pt>
                <c:pt idx="5">
                  <c:v>6295.3413461538466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51D-46BD-B1EB-28CAAB7E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7440"/>
        <c:axId val="1588078272"/>
      </c:areaChart>
      <c:lineChart>
        <c:grouping val="standard"/>
        <c:varyColors val="0"/>
        <c:ser>
          <c:idx val="0"/>
          <c:order val="0"/>
          <c:tx>
            <c:strRef>
              <c:f>Дашборд!$G$47</c:f>
              <c:strCache>
                <c:ptCount val="1"/>
                <c:pt idx="0">
                  <c:v>Поставщик 1</c:v>
                </c:pt>
              </c:strCache>
            </c:strRef>
          </c:tx>
          <c:spPr>
            <a:ln w="28575" cap="rnd">
              <a:solidFill>
                <a:srgbClr val="12698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9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51D-46BD-B1EB-28CAAB7EE895}"/>
              </c:ext>
            </c:extLst>
          </c:dPt>
          <c:dPt>
            <c:idx val="5"/>
            <c:marker>
              <c:spPr>
                <a:solidFill>
                  <a:srgbClr val="EF7979"/>
                </a:solidFill>
                <a:ln w="127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F797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51D-46BD-B1EB-28CAAB7EE895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251D-46BD-B1EB-28CAAB7EE89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EF797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251D-46BD-B1EB-28CAAB7EE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12698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Дашборд!$U$45:$Z$46</c:f>
              <c:multiLvlStrCache>
                <c:ptCount val="6"/>
                <c:lvl>
                  <c:pt idx="0">
                    <c:v>1Q</c:v>
                  </c:pt>
                  <c:pt idx="1">
                    <c:v>2Q</c:v>
                  </c:pt>
                  <c:pt idx="2">
                    <c:v>3Q</c:v>
                  </c:pt>
                  <c:pt idx="3">
                    <c:v>4Q</c:v>
                  </c:pt>
                  <c:pt idx="4">
                    <c:v>ЯНВ</c:v>
                  </c:pt>
                  <c:pt idx="5">
                    <c:v>ФЕВ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Дашборд!$U$54:$Z$54</c:f>
              <c:numCache>
                <c:formatCode>#,##0</c:formatCode>
                <c:ptCount val="6"/>
                <c:pt idx="0">
                  <c:v>34272</c:v>
                </c:pt>
                <c:pt idx="1">
                  <c:v>28646.666666666668</c:v>
                </c:pt>
                <c:pt idx="2">
                  <c:v>25806.666666666668</c:v>
                </c:pt>
                <c:pt idx="3">
                  <c:v>21934</c:v>
                </c:pt>
                <c:pt idx="4">
                  <c:v>8446.75</c:v>
                </c:pt>
                <c:pt idx="5">
                  <c:v>6295.3413461538466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51D-46BD-B1EB-28CAAB7E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7440"/>
        <c:axId val="1588078272"/>
      </c:lineChart>
      <c:catAx>
        <c:axId val="1588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8272"/>
        <c:crosses val="autoZero"/>
        <c:auto val="1"/>
        <c:lblAlgn val="ctr"/>
        <c:lblOffset val="100"/>
        <c:noMultiLvlLbl val="1"/>
      </c:catAx>
      <c:valAx>
        <c:axId val="1588078272"/>
        <c:scaling>
          <c:orientation val="minMax"/>
          <c:max val="18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880774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130968</xdr:colOff>
      <xdr:row>15</xdr:row>
      <xdr:rowOff>9525</xdr:rowOff>
    </xdr:from>
    <xdr:to>
      <xdr:col>9</xdr:col>
      <xdr:colOff>1</xdr:colOff>
      <xdr:row>28</xdr:row>
      <xdr:rowOff>45245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266B0A-A81A-4C6D-AC9F-C2931B49C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24042</xdr:colOff>
      <xdr:row>15</xdr:row>
      <xdr:rowOff>15554</xdr:rowOff>
    </xdr:from>
    <xdr:to>
      <xdr:col>12</xdr:col>
      <xdr:colOff>208580</xdr:colOff>
      <xdr:row>28</xdr:row>
      <xdr:rowOff>51274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9F5494-30E4-4D45-8FA4-50008D5FA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144293</xdr:colOff>
      <xdr:row>15</xdr:row>
      <xdr:rowOff>9525</xdr:rowOff>
    </xdr:from>
    <xdr:to>
      <xdr:col>15</xdr:col>
      <xdr:colOff>461458</xdr:colOff>
      <xdr:row>28</xdr:row>
      <xdr:rowOff>45245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44C3ABA-24C5-45DD-899C-9868CAD74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397171</xdr:colOff>
      <xdr:row>15</xdr:row>
      <xdr:rowOff>9525</xdr:rowOff>
    </xdr:from>
    <xdr:to>
      <xdr:col>20</xdr:col>
      <xdr:colOff>69287</xdr:colOff>
      <xdr:row>28</xdr:row>
      <xdr:rowOff>45245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877DF32-3B48-4BE1-AA4A-C037A1BFA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5000</xdr:colOff>
      <xdr:row>15</xdr:row>
      <xdr:rowOff>9525</xdr:rowOff>
    </xdr:from>
    <xdr:to>
      <xdr:col>23</xdr:col>
      <xdr:colOff>328194</xdr:colOff>
      <xdr:row>28</xdr:row>
      <xdr:rowOff>45245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8D3C377-EF0A-4BED-BA6F-FC19C1567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263907</xdr:colOff>
      <xdr:row>15</xdr:row>
      <xdr:rowOff>9525</xdr:rowOff>
    </xdr:from>
    <xdr:to>
      <xdr:col>27</xdr:col>
      <xdr:colOff>436388</xdr:colOff>
      <xdr:row>28</xdr:row>
      <xdr:rowOff>45245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F1288D4-7037-442D-8CB7-3DC585F18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372099</xdr:colOff>
      <xdr:row>14</xdr:row>
      <xdr:rowOff>166265</xdr:rowOff>
    </xdr:from>
    <xdr:to>
      <xdr:col>32</xdr:col>
      <xdr:colOff>92443</xdr:colOff>
      <xdr:row>28</xdr:row>
      <xdr:rowOff>21131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065E33D-F450-4F04-8970-6F80A893A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101204</xdr:colOff>
      <xdr:row>28</xdr:row>
      <xdr:rowOff>154781</xdr:rowOff>
    </xdr:from>
    <xdr:to>
      <xdr:col>8</xdr:col>
      <xdr:colOff>452440</xdr:colOff>
      <xdr:row>42</xdr:row>
      <xdr:rowOff>11908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2D58C32-3CBE-47A7-B13A-16B54BD1D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476621</xdr:colOff>
      <xdr:row>28</xdr:row>
      <xdr:rowOff>160806</xdr:rowOff>
    </xdr:from>
    <xdr:to>
      <xdr:col>12</xdr:col>
      <xdr:colOff>178880</xdr:colOff>
      <xdr:row>42</xdr:row>
      <xdr:rowOff>17933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E48FF01-861F-4D0F-ADCA-28ED6824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141119</xdr:colOff>
      <xdr:row>28</xdr:row>
      <xdr:rowOff>154781</xdr:rowOff>
    </xdr:from>
    <xdr:to>
      <xdr:col>15</xdr:col>
      <xdr:colOff>458284</xdr:colOff>
      <xdr:row>42</xdr:row>
      <xdr:rowOff>11908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3FF7179-C253-475E-8651-2B0DD4F8E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420523</xdr:colOff>
      <xdr:row>28</xdr:row>
      <xdr:rowOff>154781</xdr:rowOff>
    </xdr:from>
    <xdr:to>
      <xdr:col>20</xdr:col>
      <xdr:colOff>92639</xdr:colOff>
      <xdr:row>42</xdr:row>
      <xdr:rowOff>11908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0839CCF-3B4F-4056-B2FD-35914D17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54878</xdr:colOff>
      <xdr:row>28</xdr:row>
      <xdr:rowOff>154781</xdr:rowOff>
    </xdr:from>
    <xdr:to>
      <xdr:col>23</xdr:col>
      <xdr:colOff>378072</xdr:colOff>
      <xdr:row>42</xdr:row>
      <xdr:rowOff>11908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8CE4BB4-0550-4781-B933-9F233188A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340311</xdr:colOff>
      <xdr:row>28</xdr:row>
      <xdr:rowOff>154781</xdr:rowOff>
    </xdr:from>
    <xdr:to>
      <xdr:col>28</xdr:col>
      <xdr:colOff>36541</xdr:colOff>
      <xdr:row>42</xdr:row>
      <xdr:rowOff>11908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2FC90A9B-7F53-41EC-AB50-83479882F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475029</xdr:colOff>
      <xdr:row>28</xdr:row>
      <xdr:rowOff>154781</xdr:rowOff>
    </xdr:from>
    <xdr:to>
      <xdr:col>32</xdr:col>
      <xdr:colOff>195373</xdr:colOff>
      <xdr:row>42</xdr:row>
      <xdr:rowOff>11908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69539FEB-B607-48A8-A5C8-9C7C7A9B0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267890</xdr:colOff>
      <xdr:row>13</xdr:row>
      <xdr:rowOff>5953</xdr:rowOff>
    </xdr:from>
    <xdr:to>
      <xdr:col>5</xdr:col>
      <xdr:colOff>669161</xdr:colOff>
      <xdr:row>27</xdr:row>
      <xdr:rowOff>125016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3DAB403F-C9CF-4305-95B1-9C83B9E7F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3585</xdr:colOff>
      <xdr:row>27</xdr:row>
      <xdr:rowOff>130970</xdr:rowOff>
    </xdr:from>
    <xdr:to>
      <xdr:col>5</xdr:col>
      <xdr:colOff>1229810</xdr:colOff>
      <xdr:row>40</xdr:row>
      <xdr:rowOff>107157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20EEAE15-78F4-41EA-8F5B-D3EAFB13F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6</xdr:col>
      <xdr:colOff>166313</xdr:colOff>
      <xdr:row>11</xdr:row>
      <xdr:rowOff>130969</xdr:rowOff>
    </xdr:from>
    <xdr:ext cx="1579343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69EAB0E-74AE-425B-8918-BB1FB381CB29}"/>
            </a:ext>
          </a:extLst>
        </xdr:cNvPr>
        <xdr:cNvSpPr txBox="1"/>
      </xdr:nvSpPr>
      <xdr:spPr>
        <a:xfrm>
          <a:off x="4573133" y="1481349"/>
          <a:ext cx="1579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/>
            <a:t>ДИНАМИКА ОТГРУЗОК</a:t>
          </a:r>
        </a:p>
      </xdr:txBody>
    </xdr:sp>
    <xdr:clientData/>
  </xdr:oneCellAnchor>
  <xdr:oneCellAnchor>
    <xdr:from>
      <xdr:col>6</xdr:col>
      <xdr:colOff>152026</xdr:colOff>
      <xdr:row>12</xdr:row>
      <xdr:rowOff>116682</xdr:rowOff>
    </xdr:from>
    <xdr:ext cx="3104568" cy="25673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056ACE3-F5AC-4F27-B469-3A3AA68083FB}"/>
            </a:ext>
          </a:extLst>
        </xdr:cNvPr>
        <xdr:cNvSpPr txBox="1"/>
      </xdr:nvSpPr>
      <xdr:spPr>
        <a:xfrm>
          <a:off x="4558846" y="1647916"/>
          <a:ext cx="3104568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50" b="0">
              <a:solidFill>
                <a:schemeClr val="bg1">
                  <a:lumMod val="65000"/>
                </a:schemeClr>
              </a:solidFill>
            </a:rPr>
            <a:t>2020-2021, СРЕДНЕМЕСЯЧНОЕ</a:t>
          </a:r>
          <a:r>
            <a:rPr lang="ru-RU" sz="1050" b="0" baseline="0">
              <a:solidFill>
                <a:schemeClr val="bg1">
                  <a:lumMod val="65000"/>
                </a:schemeClr>
              </a:solidFill>
            </a:rPr>
            <a:t> ЗНАЧЕНИЕ, ТЫС. ТН.</a:t>
          </a:r>
          <a:endParaRPr lang="ru-RU" sz="1050" b="0">
            <a:solidFill>
              <a:schemeClr val="bg1">
                <a:lumMod val="65000"/>
              </a:schemeClr>
            </a:solidFill>
          </a:endParaRPr>
        </a:p>
      </xdr:txBody>
    </xdr:sp>
    <xdr:clientData/>
  </xdr:oneCellAnchor>
  <xdr:oneCellAnchor>
    <xdr:from>
      <xdr:col>0</xdr:col>
      <xdr:colOff>310753</xdr:colOff>
      <xdr:row>11</xdr:row>
      <xdr:rowOff>140494</xdr:rowOff>
    </xdr:from>
    <xdr:ext cx="2620397" cy="264560"/>
    <xdr:sp macro="" textlink="$B$6">
      <xdr:nvSpPr>
        <xdr:cNvPr id="23" name="TextBox 22">
          <a:extLst>
            <a:ext uri="{FF2B5EF4-FFF2-40B4-BE49-F238E27FC236}">
              <a16:creationId xmlns:a16="http://schemas.microsoft.com/office/drawing/2014/main" id="{C59AA4D9-EDF4-4A2F-9EC8-9282E58D1C9E}"/>
            </a:ext>
          </a:extLst>
        </xdr:cNvPr>
        <xdr:cNvSpPr txBox="1"/>
      </xdr:nvSpPr>
      <xdr:spPr>
        <a:xfrm>
          <a:off x="310753" y="3057525"/>
          <a:ext cx="2620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282D5191-BA51-40BF-A01C-95338386FD1A}" type="TxLink">
            <a:rPr lang="ru-RU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ДИНАМИКА ОТГРУЗОК: ПОСТАВЩИК 8</a:t>
          </a:fld>
          <a:endParaRPr lang="ru-RU" sz="1100" b="1"/>
        </a:p>
      </xdr:txBody>
    </xdr:sp>
    <xdr:clientData/>
  </xdr:oneCellAnchor>
  <xdr:oneCellAnchor>
    <xdr:from>
      <xdr:col>0</xdr:col>
      <xdr:colOff>310754</xdr:colOff>
      <xdr:row>12</xdr:row>
      <xdr:rowOff>126207</xdr:rowOff>
    </xdr:from>
    <xdr:ext cx="3104568" cy="25673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2A7445-5006-4C02-A008-8C48323AA318}"/>
            </a:ext>
          </a:extLst>
        </xdr:cNvPr>
        <xdr:cNvSpPr txBox="1"/>
      </xdr:nvSpPr>
      <xdr:spPr>
        <a:xfrm>
          <a:off x="310754" y="1019176"/>
          <a:ext cx="3104568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50" b="0">
              <a:solidFill>
                <a:schemeClr val="bg1">
                  <a:lumMod val="65000"/>
                </a:schemeClr>
              </a:solidFill>
            </a:rPr>
            <a:t>2020-2021, СРЕДНЕМЕСЯЧНОЕ</a:t>
          </a:r>
          <a:r>
            <a:rPr lang="ru-RU" sz="1050" b="0" baseline="0">
              <a:solidFill>
                <a:schemeClr val="bg1">
                  <a:lumMod val="65000"/>
                </a:schemeClr>
              </a:solidFill>
            </a:rPr>
            <a:t> ЗНАЧЕНИЕ, ТЫС. ТН.</a:t>
          </a:r>
          <a:endParaRPr lang="ru-RU" sz="1050" b="0">
            <a:solidFill>
              <a:schemeClr val="bg1">
                <a:lumMod val="65000"/>
              </a:schemeClr>
            </a:solidFill>
          </a:endParaRPr>
        </a:p>
      </xdr:txBody>
    </xdr:sp>
    <xdr:clientData/>
  </xdr:oneCellAnchor>
  <xdr:twoCellAnchor>
    <xdr:from>
      <xdr:col>0</xdr:col>
      <xdr:colOff>148827</xdr:colOff>
      <xdr:row>44</xdr:row>
      <xdr:rowOff>66080</xdr:rowOff>
    </xdr:from>
    <xdr:to>
      <xdr:col>5</xdr:col>
      <xdr:colOff>868101</xdr:colOff>
      <xdr:row>61</xdr:row>
      <xdr:rowOff>41077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4102767C-B39E-4A82-844A-5A4B1C2A6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showGridLines="0" tabSelected="1" workbookViewId="0">
      <selection activeCell="B4" sqref="B4"/>
    </sheetView>
  </sheetViews>
  <sheetFormatPr defaultColWidth="9" defaultRowHeight="12.75" x14ac:dyDescent="0.2"/>
  <cols>
    <col min="1" max="1" width="4.85546875" style="13" customWidth="1"/>
    <col min="2" max="5" width="9" style="13"/>
    <col min="6" max="6" width="53" style="13" customWidth="1"/>
    <col min="7" max="16384" width="9" style="13"/>
  </cols>
  <sheetData>
    <row r="2" spans="1:6" ht="20.25" x14ac:dyDescent="0.3">
      <c r="A2" s="11" t="s">
        <v>29</v>
      </c>
      <c r="B2" s="12"/>
      <c r="C2" s="12"/>
      <c r="D2" s="12"/>
      <c r="E2" s="12"/>
      <c r="F2" s="12"/>
    </row>
    <row r="3" spans="1:6" ht="26.25" x14ac:dyDescent="0.4">
      <c r="A3" s="14"/>
    </row>
    <row r="4" spans="1:6" ht="21.75" thickBot="1" x14ac:dyDescent="0.4">
      <c r="B4" s="15" t="s">
        <v>53</v>
      </c>
      <c r="C4" s="16"/>
      <c r="D4" s="16"/>
      <c r="E4" s="16"/>
      <c r="F4" s="16"/>
    </row>
    <row r="5" spans="1:6" ht="19.5" thickBot="1" x14ac:dyDescent="0.25">
      <c r="A5" s="17"/>
      <c r="B5" s="18" t="s">
        <v>30</v>
      </c>
      <c r="C5" s="19"/>
      <c r="D5" s="19"/>
      <c r="E5" s="19"/>
      <c r="F5" s="20" t="s">
        <v>52</v>
      </c>
    </row>
    <row r="6" spans="1:6" ht="45.75" thickBot="1" x14ac:dyDescent="0.25">
      <c r="A6" s="17"/>
      <c r="B6" s="18" t="s">
        <v>31</v>
      </c>
      <c r="C6" s="19"/>
      <c r="D6" s="19"/>
      <c r="E6" s="19"/>
      <c r="F6" s="20" t="s">
        <v>46</v>
      </c>
    </row>
    <row r="7" spans="1:6" ht="30.75" thickBot="1" x14ac:dyDescent="0.25">
      <c r="A7" s="17"/>
      <c r="B7" s="18" t="s">
        <v>32</v>
      </c>
      <c r="C7" s="19"/>
      <c r="D7" s="19"/>
      <c r="E7" s="19"/>
      <c r="F7" s="20" t="s">
        <v>41</v>
      </c>
    </row>
    <row r="8" spans="1:6" ht="45.75" thickBot="1" x14ac:dyDescent="0.25">
      <c r="A8" s="17"/>
      <c r="B8" s="18" t="s">
        <v>33</v>
      </c>
      <c r="C8" s="19"/>
      <c r="D8" s="19"/>
      <c r="E8" s="19"/>
      <c r="F8" s="20" t="s">
        <v>42</v>
      </c>
    </row>
    <row r="9" spans="1:6" ht="21.75" thickBot="1" x14ac:dyDescent="0.4">
      <c r="A9" s="17"/>
      <c r="B9" s="21" t="s">
        <v>34</v>
      </c>
      <c r="C9" s="22"/>
      <c r="D9" s="22"/>
      <c r="E9" s="22"/>
      <c r="F9" s="23"/>
    </row>
    <row r="10" spans="1:6" ht="18" thickBot="1" x14ac:dyDescent="0.25">
      <c r="A10" s="17"/>
      <c r="B10" s="24" t="s">
        <v>35</v>
      </c>
      <c r="C10" s="19"/>
      <c r="D10" s="19"/>
      <c r="E10" s="19"/>
      <c r="F10" s="20" t="s">
        <v>43</v>
      </c>
    </row>
    <row r="11" spans="1:6" ht="45.75" thickBot="1" x14ac:dyDescent="0.25">
      <c r="A11" s="17"/>
      <c r="B11" s="24" t="s">
        <v>36</v>
      </c>
      <c r="C11" s="19"/>
      <c r="D11" s="19"/>
      <c r="E11" s="19"/>
      <c r="F11" s="20" t="s">
        <v>44</v>
      </c>
    </row>
    <row r="12" spans="1:6" ht="18" thickBot="1" x14ac:dyDescent="0.25">
      <c r="A12" s="17"/>
      <c r="B12" s="24" t="s">
        <v>37</v>
      </c>
      <c r="C12" s="19"/>
      <c r="D12" s="19"/>
      <c r="E12" s="19"/>
      <c r="F12" s="20" t="s">
        <v>45</v>
      </c>
    </row>
    <row r="13" spans="1:6" ht="18" thickBot="1" x14ac:dyDescent="0.25">
      <c r="A13" s="17"/>
      <c r="B13" s="24" t="s">
        <v>38</v>
      </c>
      <c r="C13" s="19"/>
      <c r="D13" s="19"/>
      <c r="E13" s="19"/>
      <c r="F13" s="20" t="s">
        <v>39</v>
      </c>
    </row>
    <row r="14" spans="1:6" ht="18" thickBot="1" x14ac:dyDescent="0.25">
      <c r="A14" s="17"/>
      <c r="B14" s="25" t="s">
        <v>40</v>
      </c>
      <c r="C14" s="26"/>
      <c r="D14" s="26"/>
      <c r="E14" s="26"/>
      <c r="F14" s="2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8"/>
  <sheetViews>
    <sheetView workbookViewId="0">
      <selection activeCell="E23" sqref="E23"/>
    </sheetView>
  </sheetViews>
  <sheetFormatPr defaultRowHeight="15" x14ac:dyDescent="0.25"/>
  <sheetData>
    <row r="2" spans="1:26" s="80" customFormat="1" x14ac:dyDescent="0.25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>
        <v>2020</v>
      </c>
      <c r="P2" s="79"/>
      <c r="Q2" s="79"/>
      <c r="R2" s="79"/>
      <c r="S2" s="79">
        <v>2021</v>
      </c>
      <c r="T2" s="79"/>
      <c r="U2" s="79"/>
      <c r="V2" s="79" t="s">
        <v>25</v>
      </c>
      <c r="W2" s="79" t="s">
        <v>25</v>
      </c>
      <c r="X2" s="79"/>
      <c r="Y2" s="79">
        <v>2020</v>
      </c>
      <c r="Z2" s="79">
        <v>2021</v>
      </c>
    </row>
    <row r="3" spans="1:26" s="80" customFormat="1" x14ac:dyDescent="0.25">
      <c r="A3" s="81" t="s">
        <v>26</v>
      </c>
      <c r="B3" s="82">
        <v>43831</v>
      </c>
      <c r="C3" s="82">
        <v>43862</v>
      </c>
      <c r="D3" s="82">
        <v>43891</v>
      </c>
      <c r="E3" s="82">
        <v>43922</v>
      </c>
      <c r="F3" s="82">
        <v>43952</v>
      </c>
      <c r="G3" s="82">
        <v>43983</v>
      </c>
      <c r="H3" s="82">
        <v>44013</v>
      </c>
      <c r="I3" s="82">
        <v>44044</v>
      </c>
      <c r="J3" s="82">
        <v>44075</v>
      </c>
      <c r="K3" s="82">
        <v>44105</v>
      </c>
      <c r="L3" s="82">
        <v>44136</v>
      </c>
      <c r="M3" s="82">
        <v>44166</v>
      </c>
      <c r="N3" s="83"/>
      <c r="O3" s="84" t="s">
        <v>18</v>
      </c>
      <c r="P3" s="84" t="s">
        <v>19</v>
      </c>
      <c r="Q3" s="84" t="s">
        <v>20</v>
      </c>
      <c r="R3" s="84" t="s">
        <v>21</v>
      </c>
      <c r="S3" s="84" t="s">
        <v>22</v>
      </c>
      <c r="T3" s="84" t="s">
        <v>23</v>
      </c>
      <c r="U3" s="79"/>
      <c r="V3" s="84" t="s">
        <v>22</v>
      </c>
      <c r="W3" s="84" t="s">
        <v>23</v>
      </c>
      <c r="X3" s="79"/>
      <c r="Y3" s="84" t="s">
        <v>24</v>
      </c>
      <c r="Z3" s="84" t="s">
        <v>24</v>
      </c>
    </row>
    <row r="4" spans="1:26" x14ac:dyDescent="0.25">
      <c r="A4" s="3" t="s">
        <v>1</v>
      </c>
      <c r="B4" s="5">
        <v>134244</v>
      </c>
      <c r="C4" s="5">
        <v>145150</v>
      </c>
      <c r="D4" s="5">
        <v>127731</v>
      </c>
      <c r="E4" s="5">
        <v>90963</v>
      </c>
      <c r="F4" s="5">
        <v>89719</v>
      </c>
      <c r="G4" s="5">
        <v>98537</v>
      </c>
      <c r="H4" s="5">
        <v>136862</v>
      </c>
      <c r="I4" s="5">
        <v>118195</v>
      </c>
      <c r="J4" s="5">
        <v>128074</v>
      </c>
      <c r="K4" s="5">
        <v>118819</v>
      </c>
      <c r="L4" s="5">
        <v>147094</v>
      </c>
      <c r="M4" s="5">
        <v>115595</v>
      </c>
      <c r="N4" s="5"/>
      <c r="O4" s="5">
        <f>AVERAGE(B4:D4)</f>
        <v>135708.33333333334</v>
      </c>
      <c r="P4" s="5">
        <f>AVERAGE(E4:G4)</f>
        <v>93073</v>
      </c>
      <c r="Q4" s="5">
        <f>AVERAGE(H4:J4)</f>
        <v>127710.33333333333</v>
      </c>
      <c r="R4" s="5">
        <f>AVERAGE(K4:M4)</f>
        <v>127169.33333333333</v>
      </c>
      <c r="S4" s="5">
        <v>153753.87980769225</v>
      </c>
      <c r="T4" s="5">
        <v>142154.71442307695</v>
      </c>
      <c r="U4" s="5"/>
      <c r="V4" s="6">
        <f>IFERROR(S4/B4-1,0)</f>
        <v>0.14533148451843103</v>
      </c>
      <c r="W4" s="6">
        <f t="shared" ref="V4:W17" si="0">IFERROR(T4/C4-1,0)</f>
        <v>-2.0635794536156049E-2</v>
      </c>
      <c r="X4" s="5"/>
      <c r="Y4" s="5">
        <f>AVERAGE(B4:M4)</f>
        <v>120915.25</v>
      </c>
      <c r="Z4" s="5">
        <f>AVERAGE(S4:T4)</f>
        <v>147954.2971153846</v>
      </c>
    </row>
    <row r="5" spans="1:26" x14ac:dyDescent="0.25">
      <c r="A5" s="3" t="s">
        <v>2</v>
      </c>
      <c r="B5" s="5">
        <v>159865</v>
      </c>
      <c r="C5" s="5">
        <v>151915</v>
      </c>
      <c r="D5" s="5">
        <v>161500</v>
      </c>
      <c r="E5" s="5">
        <v>99262</v>
      </c>
      <c r="F5" s="5">
        <v>99473</v>
      </c>
      <c r="G5" s="5">
        <v>113230</v>
      </c>
      <c r="H5" s="5">
        <v>98284</v>
      </c>
      <c r="I5" s="5">
        <v>91750</v>
      </c>
      <c r="J5" s="5">
        <v>122064</v>
      </c>
      <c r="K5" s="5">
        <v>120539</v>
      </c>
      <c r="L5" s="5">
        <v>93456</v>
      </c>
      <c r="M5" s="5">
        <v>126783</v>
      </c>
      <c r="N5" s="5"/>
      <c r="O5" s="5">
        <f t="shared" ref="O5:O17" si="1">AVERAGE(B5:D5)</f>
        <v>157760</v>
      </c>
      <c r="P5" s="5">
        <f t="shared" ref="P5:P17" si="2">AVERAGE(E5:G5)</f>
        <v>103988.33333333333</v>
      </c>
      <c r="Q5" s="5">
        <f t="shared" ref="Q5:Q17" si="3">AVERAGE(H5:J5)</f>
        <v>104032.66666666667</v>
      </c>
      <c r="R5" s="5">
        <f t="shared" ref="R5:R17" si="4">AVERAGE(K5:M5)</f>
        <v>113592.66666666667</v>
      </c>
      <c r="S5" s="5">
        <v>132325.52692307692</v>
      </c>
      <c r="T5" s="5">
        <v>133162.80769230766</v>
      </c>
      <c r="U5" s="5"/>
      <c r="V5" s="6">
        <f t="shared" si="0"/>
        <v>-0.17226705706016376</v>
      </c>
      <c r="W5" s="6">
        <f t="shared" si="0"/>
        <v>-0.12343871446330079</v>
      </c>
      <c r="X5" s="5"/>
      <c r="Y5" s="5">
        <f t="shared" ref="Y5:Y17" si="5">AVERAGE(B5:M5)</f>
        <v>119843.41666666667</v>
      </c>
      <c r="Z5" s="5">
        <f t="shared" ref="Z5:Z17" si="6">AVERAGE(S5:T5)</f>
        <v>132744.16730769229</v>
      </c>
    </row>
    <row r="6" spans="1:26" x14ac:dyDescent="0.25">
      <c r="A6" s="3" t="s">
        <v>17</v>
      </c>
      <c r="B6" s="5">
        <v>150674</v>
      </c>
      <c r="C6" s="5">
        <v>144589</v>
      </c>
      <c r="D6" s="5">
        <v>133627</v>
      </c>
      <c r="E6" s="5">
        <v>119592</v>
      </c>
      <c r="F6" s="5">
        <v>109473</v>
      </c>
      <c r="G6" s="5">
        <v>118313</v>
      </c>
      <c r="H6" s="5">
        <v>103100</v>
      </c>
      <c r="I6" s="5">
        <v>122357</v>
      </c>
      <c r="J6" s="5">
        <v>138828</v>
      </c>
      <c r="K6" s="5">
        <v>87612</v>
      </c>
      <c r="L6" s="5">
        <v>102406</v>
      </c>
      <c r="M6" s="5">
        <v>121647</v>
      </c>
      <c r="N6" s="5"/>
      <c r="O6" s="5">
        <f t="shared" si="1"/>
        <v>142963.33333333334</v>
      </c>
      <c r="P6" s="5">
        <f t="shared" si="2"/>
        <v>115792.66666666667</v>
      </c>
      <c r="Q6" s="5">
        <f t="shared" si="3"/>
        <v>121428.33333333333</v>
      </c>
      <c r="R6" s="5">
        <f t="shared" si="4"/>
        <v>103888.33333333333</v>
      </c>
      <c r="S6" s="5">
        <v>102254.45576923077</v>
      </c>
      <c r="T6" s="5">
        <v>92770.548076923078</v>
      </c>
      <c r="U6" s="5"/>
      <c r="V6" s="6">
        <f t="shared" si="0"/>
        <v>-0.3213530153229438</v>
      </c>
      <c r="W6" s="6">
        <f t="shared" si="0"/>
        <v>-0.35838446854931516</v>
      </c>
      <c r="X6" s="5"/>
      <c r="Y6" s="5">
        <f t="shared" si="5"/>
        <v>121018.16666666667</v>
      </c>
      <c r="Z6" s="5">
        <f t="shared" si="6"/>
        <v>97512.501923076925</v>
      </c>
    </row>
    <row r="7" spans="1:26" x14ac:dyDescent="0.25">
      <c r="A7" s="3" t="s">
        <v>3</v>
      </c>
      <c r="B7" s="5">
        <v>111913</v>
      </c>
      <c r="C7" s="5">
        <v>121472</v>
      </c>
      <c r="D7" s="5">
        <v>105909</v>
      </c>
      <c r="E7" s="5">
        <v>120644</v>
      </c>
      <c r="F7" s="5">
        <v>119014</v>
      </c>
      <c r="G7" s="5">
        <v>114778</v>
      </c>
      <c r="H7" s="5">
        <v>106264</v>
      </c>
      <c r="I7" s="5">
        <v>105655</v>
      </c>
      <c r="J7" s="5">
        <v>106115</v>
      </c>
      <c r="K7" s="5">
        <v>99829</v>
      </c>
      <c r="L7" s="5">
        <v>90826</v>
      </c>
      <c r="M7" s="5">
        <v>90056</v>
      </c>
      <c r="N7" s="5"/>
      <c r="O7" s="5">
        <f t="shared" si="1"/>
        <v>113098</v>
      </c>
      <c r="P7" s="5">
        <f t="shared" si="2"/>
        <v>118145.33333333333</v>
      </c>
      <c r="Q7" s="5">
        <f t="shared" si="3"/>
        <v>106011.33333333333</v>
      </c>
      <c r="R7" s="5">
        <f t="shared" si="4"/>
        <v>93570.333333333328</v>
      </c>
      <c r="S7" s="5">
        <v>120641.34615384616</v>
      </c>
      <c r="T7" s="5">
        <v>108641.34615384616</v>
      </c>
      <c r="U7" s="5"/>
      <c r="V7" s="6">
        <f t="shared" si="0"/>
        <v>7.7992245349925104E-2</v>
      </c>
      <c r="W7" s="6">
        <f t="shared" si="0"/>
        <v>-0.10562643116235715</v>
      </c>
      <c r="X7" s="5"/>
      <c r="Y7" s="5">
        <f t="shared" si="5"/>
        <v>107706.25</v>
      </c>
      <c r="Z7" s="5">
        <f t="shared" si="6"/>
        <v>114641.34615384616</v>
      </c>
    </row>
    <row r="8" spans="1:26" x14ac:dyDescent="0.25">
      <c r="A8" s="3" t="s">
        <v>4</v>
      </c>
      <c r="B8" s="5">
        <v>67726</v>
      </c>
      <c r="C8" s="5">
        <v>51276</v>
      </c>
      <c r="D8" s="5">
        <v>63514</v>
      </c>
      <c r="E8" s="5">
        <v>66904</v>
      </c>
      <c r="F8" s="5">
        <v>79418</v>
      </c>
      <c r="G8" s="5">
        <v>79348</v>
      </c>
      <c r="H8" s="5">
        <v>80536</v>
      </c>
      <c r="I8" s="5">
        <v>87696</v>
      </c>
      <c r="J8" s="5">
        <v>71696</v>
      </c>
      <c r="K8" s="5">
        <v>55908</v>
      </c>
      <c r="L8" s="5">
        <v>53026</v>
      </c>
      <c r="M8" s="5">
        <v>58900</v>
      </c>
      <c r="N8" s="5"/>
      <c r="O8" s="5">
        <f t="shared" si="1"/>
        <v>60838.666666666664</v>
      </c>
      <c r="P8" s="5">
        <f t="shared" si="2"/>
        <v>75223.333333333328</v>
      </c>
      <c r="Q8" s="5">
        <f t="shared" si="3"/>
        <v>79976</v>
      </c>
      <c r="R8" s="5">
        <f t="shared" si="4"/>
        <v>55944.666666666664</v>
      </c>
      <c r="S8" s="5">
        <v>36410.082692307711</v>
      </c>
      <c r="T8" s="5">
        <v>36806.401923076919</v>
      </c>
      <c r="U8" s="5"/>
      <c r="V8" s="6">
        <f t="shared" si="0"/>
        <v>-0.46239136089082911</v>
      </c>
      <c r="W8" s="6">
        <f t="shared" si="0"/>
        <v>-0.28219046097439504</v>
      </c>
      <c r="X8" s="5"/>
      <c r="Y8" s="5">
        <f t="shared" si="5"/>
        <v>67995.666666666672</v>
      </c>
      <c r="Z8" s="5">
        <f t="shared" si="6"/>
        <v>36608.242307692315</v>
      </c>
    </row>
    <row r="9" spans="1:26" x14ac:dyDescent="0.25">
      <c r="A9" s="3" t="s">
        <v>5</v>
      </c>
      <c r="B9" s="5">
        <v>49236</v>
      </c>
      <c r="C9" s="5">
        <v>43614</v>
      </c>
      <c r="D9" s="5">
        <v>49474</v>
      </c>
      <c r="E9" s="5">
        <v>60976</v>
      </c>
      <c r="F9" s="5">
        <v>58082</v>
      </c>
      <c r="G9" s="5">
        <v>57510</v>
      </c>
      <c r="H9" s="5">
        <v>44530</v>
      </c>
      <c r="I9" s="5">
        <v>34580</v>
      </c>
      <c r="J9" s="5">
        <v>37542</v>
      </c>
      <c r="K9" s="5">
        <v>43662</v>
      </c>
      <c r="L9" s="5">
        <v>37400</v>
      </c>
      <c r="M9" s="5">
        <v>43670</v>
      </c>
      <c r="N9" s="5"/>
      <c r="O9" s="5">
        <f t="shared" si="1"/>
        <v>47441.333333333336</v>
      </c>
      <c r="P9" s="5">
        <f t="shared" si="2"/>
        <v>58856</v>
      </c>
      <c r="Q9" s="5">
        <f t="shared" si="3"/>
        <v>38884</v>
      </c>
      <c r="R9" s="5">
        <f t="shared" si="4"/>
        <v>41577.333333333336</v>
      </c>
      <c r="S9" s="5">
        <v>19306.153846153844</v>
      </c>
      <c r="T9" s="5">
        <v>23663.076923076922</v>
      </c>
      <c r="U9" s="5"/>
      <c r="V9" s="6">
        <f t="shared" si="0"/>
        <v>-0.6078854121749564</v>
      </c>
      <c r="W9" s="6">
        <f t="shared" si="0"/>
        <v>-0.45744309343153755</v>
      </c>
      <c r="X9" s="5"/>
      <c r="Y9" s="5">
        <f t="shared" si="5"/>
        <v>46689.666666666664</v>
      </c>
      <c r="Z9" s="5">
        <f t="shared" si="6"/>
        <v>21484.615384615383</v>
      </c>
    </row>
    <row r="10" spans="1:26" x14ac:dyDescent="0.25">
      <c r="A10" s="3" t="s">
        <v>6</v>
      </c>
      <c r="B10" s="5">
        <v>32500</v>
      </c>
      <c r="C10" s="5">
        <v>28464</v>
      </c>
      <c r="D10" s="5">
        <v>41614</v>
      </c>
      <c r="E10" s="5">
        <v>16742</v>
      </c>
      <c r="F10" s="5">
        <v>15744</v>
      </c>
      <c r="G10" s="5">
        <v>18222</v>
      </c>
      <c r="H10" s="5">
        <v>31670</v>
      </c>
      <c r="I10" s="5">
        <v>30952</v>
      </c>
      <c r="J10" s="5">
        <v>39308</v>
      </c>
      <c r="K10" s="5">
        <v>32112</v>
      </c>
      <c r="L10" s="5">
        <v>30814</v>
      </c>
      <c r="M10" s="5">
        <v>26776</v>
      </c>
      <c r="N10" s="5"/>
      <c r="O10" s="5">
        <f t="shared" si="1"/>
        <v>34192.666666666664</v>
      </c>
      <c r="P10" s="5">
        <f t="shared" si="2"/>
        <v>16902.666666666668</v>
      </c>
      <c r="Q10" s="5">
        <f t="shared" si="3"/>
        <v>33976.666666666664</v>
      </c>
      <c r="R10" s="5">
        <f t="shared" si="4"/>
        <v>29900.666666666668</v>
      </c>
      <c r="S10" s="5">
        <v>24078.854807692311</v>
      </c>
      <c r="T10" s="5">
        <v>14553.969230769229</v>
      </c>
      <c r="U10" s="5"/>
      <c r="V10" s="6">
        <f t="shared" si="0"/>
        <v>-0.25911215976331348</v>
      </c>
      <c r="W10" s="6">
        <f t="shared" si="0"/>
        <v>-0.48868854585549359</v>
      </c>
      <c r="X10" s="5"/>
      <c r="Y10" s="5">
        <f t="shared" si="5"/>
        <v>28743.166666666668</v>
      </c>
      <c r="Z10" s="5">
        <f t="shared" si="6"/>
        <v>19316.412019230771</v>
      </c>
    </row>
    <row r="11" spans="1:26" x14ac:dyDescent="0.25">
      <c r="A11" s="3" t="s">
        <v>7</v>
      </c>
      <c r="B11" s="5">
        <v>37046</v>
      </c>
      <c r="C11" s="5">
        <v>30346</v>
      </c>
      <c r="D11" s="5">
        <v>35424</v>
      </c>
      <c r="E11" s="5">
        <v>29656</v>
      </c>
      <c r="F11" s="5">
        <v>29572</v>
      </c>
      <c r="G11" s="5">
        <v>26712</v>
      </c>
      <c r="H11" s="5">
        <v>23964</v>
      </c>
      <c r="I11" s="5">
        <v>25352</v>
      </c>
      <c r="J11" s="5">
        <v>28104</v>
      </c>
      <c r="K11" s="5">
        <v>20364</v>
      </c>
      <c r="L11" s="5">
        <v>25384</v>
      </c>
      <c r="M11" s="5">
        <v>20054</v>
      </c>
      <c r="N11" s="5"/>
      <c r="O11" s="5">
        <f t="shared" si="1"/>
        <v>34272</v>
      </c>
      <c r="P11" s="5">
        <f t="shared" si="2"/>
        <v>28646.666666666668</v>
      </c>
      <c r="Q11" s="5">
        <f t="shared" si="3"/>
        <v>25806.666666666668</v>
      </c>
      <c r="R11" s="5">
        <f t="shared" si="4"/>
        <v>21934</v>
      </c>
      <c r="S11" s="5">
        <v>8446.75</v>
      </c>
      <c r="T11" s="5">
        <v>6295.3413461538466</v>
      </c>
      <c r="U11" s="5"/>
      <c r="V11" s="6">
        <f t="shared" si="0"/>
        <v>-0.77199292771149386</v>
      </c>
      <c r="W11" s="6">
        <f t="shared" si="0"/>
        <v>-0.79254790265096398</v>
      </c>
      <c r="X11" s="5"/>
      <c r="Y11" s="5">
        <f t="shared" si="5"/>
        <v>27664.833333333332</v>
      </c>
      <c r="Z11" s="5">
        <f t="shared" si="6"/>
        <v>7371.0456730769238</v>
      </c>
    </row>
    <row r="12" spans="1:26" x14ac:dyDescent="0.25">
      <c r="A12" s="3" t="s">
        <v>8</v>
      </c>
      <c r="B12" s="5">
        <v>23304</v>
      </c>
      <c r="C12" s="5">
        <v>28870</v>
      </c>
      <c r="D12" s="5">
        <v>23754</v>
      </c>
      <c r="E12" s="5">
        <v>25332</v>
      </c>
      <c r="F12" s="5">
        <v>23932</v>
      </c>
      <c r="G12" s="5">
        <v>27604</v>
      </c>
      <c r="H12" s="5">
        <v>29492</v>
      </c>
      <c r="I12" s="5">
        <v>39614</v>
      </c>
      <c r="J12" s="5">
        <v>39264</v>
      </c>
      <c r="K12" s="5">
        <v>24800</v>
      </c>
      <c r="L12" s="5">
        <v>19238</v>
      </c>
      <c r="M12" s="5">
        <v>20646</v>
      </c>
      <c r="N12" s="5"/>
      <c r="O12" s="5">
        <f t="shared" si="1"/>
        <v>25309.333333333332</v>
      </c>
      <c r="P12" s="5">
        <f t="shared" si="2"/>
        <v>25622.666666666668</v>
      </c>
      <c r="Q12" s="5">
        <f t="shared" si="3"/>
        <v>36123.333333333336</v>
      </c>
      <c r="R12" s="5">
        <f t="shared" si="4"/>
        <v>21561.333333333332</v>
      </c>
      <c r="S12" s="5">
        <v>7649.0442307692319</v>
      </c>
      <c r="T12" s="5">
        <v>14707.162499999995</v>
      </c>
      <c r="U12" s="5"/>
      <c r="V12" s="6">
        <f t="shared" si="0"/>
        <v>-0.67177118817502435</v>
      </c>
      <c r="W12" s="6">
        <f t="shared" si="0"/>
        <v>-0.49057282646345701</v>
      </c>
      <c r="X12" s="5"/>
      <c r="Y12" s="5">
        <f t="shared" si="5"/>
        <v>27154.166666666668</v>
      </c>
      <c r="Z12" s="5">
        <f t="shared" si="6"/>
        <v>11178.103365384613</v>
      </c>
    </row>
    <row r="13" spans="1:26" x14ac:dyDescent="0.25">
      <c r="A13" s="3" t="s">
        <v>9</v>
      </c>
      <c r="B13" s="5">
        <v>17980</v>
      </c>
      <c r="C13" s="5">
        <v>17892</v>
      </c>
      <c r="D13" s="5">
        <v>20266</v>
      </c>
      <c r="E13" s="5">
        <v>24414</v>
      </c>
      <c r="F13" s="5">
        <v>17436</v>
      </c>
      <c r="G13" s="5">
        <v>18080</v>
      </c>
      <c r="H13" s="5">
        <v>12782</v>
      </c>
      <c r="I13" s="5">
        <v>13656</v>
      </c>
      <c r="J13" s="5">
        <v>13144</v>
      </c>
      <c r="K13" s="5">
        <v>13076</v>
      </c>
      <c r="L13" s="5">
        <v>15062</v>
      </c>
      <c r="M13" s="5">
        <v>17426</v>
      </c>
      <c r="N13" s="5"/>
      <c r="O13" s="5">
        <f t="shared" si="1"/>
        <v>18712.666666666668</v>
      </c>
      <c r="P13" s="5">
        <f t="shared" si="2"/>
        <v>19976.666666666668</v>
      </c>
      <c r="Q13" s="5">
        <f t="shared" si="3"/>
        <v>13194</v>
      </c>
      <c r="R13" s="5">
        <f t="shared" si="4"/>
        <v>15188</v>
      </c>
      <c r="S13" s="5">
        <v>1263.5692307692309</v>
      </c>
      <c r="T13" s="5">
        <v>1699.0384615384614</v>
      </c>
      <c r="U13" s="5"/>
      <c r="V13" s="6">
        <f t="shared" si="0"/>
        <v>-0.92972362454008728</v>
      </c>
      <c r="W13" s="6">
        <f t="shared" si="0"/>
        <v>-0.90503920961667439</v>
      </c>
      <c r="X13" s="5"/>
      <c r="Y13" s="5">
        <f t="shared" si="5"/>
        <v>16767.833333333332</v>
      </c>
      <c r="Z13" s="5">
        <f t="shared" si="6"/>
        <v>1481.3038461538463</v>
      </c>
    </row>
    <row r="14" spans="1:26" x14ac:dyDescent="0.25">
      <c r="A14" s="3" t="s">
        <v>10</v>
      </c>
      <c r="B14" s="5">
        <v>8574</v>
      </c>
      <c r="C14" s="5">
        <v>6402</v>
      </c>
      <c r="D14" s="5">
        <v>6772</v>
      </c>
      <c r="E14" s="5">
        <v>7456</v>
      </c>
      <c r="F14" s="5">
        <v>8358</v>
      </c>
      <c r="G14" s="5">
        <v>7250</v>
      </c>
      <c r="H14" s="5">
        <v>32556</v>
      </c>
      <c r="I14" s="5">
        <v>28816</v>
      </c>
      <c r="J14" s="5">
        <v>33318</v>
      </c>
      <c r="K14" s="5">
        <v>15770</v>
      </c>
      <c r="L14" s="5">
        <v>15078</v>
      </c>
      <c r="M14" s="5">
        <v>15812</v>
      </c>
      <c r="N14" s="5"/>
      <c r="O14" s="5">
        <f t="shared" si="1"/>
        <v>7249.333333333333</v>
      </c>
      <c r="P14" s="5">
        <f t="shared" si="2"/>
        <v>7688</v>
      </c>
      <c r="Q14" s="5">
        <f t="shared" si="3"/>
        <v>31563.333333333332</v>
      </c>
      <c r="R14" s="5">
        <f t="shared" si="4"/>
        <v>15553.333333333334</v>
      </c>
      <c r="S14" s="5">
        <v>10095.144230769229</v>
      </c>
      <c r="T14" s="5">
        <v>8408.8942307692305</v>
      </c>
      <c r="U14" s="5"/>
      <c r="V14" s="6">
        <f t="shared" si="0"/>
        <v>0.17741360284222396</v>
      </c>
      <c r="W14" s="6">
        <f t="shared" si="0"/>
        <v>0.31347926128853953</v>
      </c>
      <c r="X14" s="5"/>
      <c r="Y14" s="5">
        <f t="shared" si="5"/>
        <v>15513.5</v>
      </c>
      <c r="Z14" s="5">
        <f t="shared" si="6"/>
        <v>9252.0192307692305</v>
      </c>
    </row>
    <row r="15" spans="1:26" x14ac:dyDescent="0.25">
      <c r="A15" s="3" t="s">
        <v>11</v>
      </c>
      <c r="B15" s="5">
        <v>12468</v>
      </c>
      <c r="C15" s="5">
        <v>11702</v>
      </c>
      <c r="D15" s="5">
        <v>11078</v>
      </c>
      <c r="E15" s="5">
        <v>21542</v>
      </c>
      <c r="F15" s="5">
        <v>27468</v>
      </c>
      <c r="G15" s="5">
        <v>21362</v>
      </c>
      <c r="H15" s="5">
        <v>8626</v>
      </c>
      <c r="I15" s="5">
        <v>10606</v>
      </c>
      <c r="J15" s="5">
        <v>8258</v>
      </c>
      <c r="K15" s="5">
        <v>14574</v>
      </c>
      <c r="L15" s="5">
        <v>12752</v>
      </c>
      <c r="M15" s="5">
        <v>14050</v>
      </c>
      <c r="N15" s="5"/>
      <c r="O15" s="5">
        <f t="shared" si="1"/>
        <v>11749.333333333334</v>
      </c>
      <c r="P15" s="5">
        <f t="shared" si="2"/>
        <v>23457.333333333332</v>
      </c>
      <c r="Q15" s="5">
        <f t="shared" si="3"/>
        <v>9163.3333333333339</v>
      </c>
      <c r="R15" s="5">
        <f t="shared" si="4"/>
        <v>13792</v>
      </c>
      <c r="S15" s="5">
        <v>3366.3884615384609</v>
      </c>
      <c r="T15" s="5">
        <v>7649.038461538461</v>
      </c>
      <c r="U15" s="5"/>
      <c r="V15" s="6">
        <f t="shared" si="0"/>
        <v>-0.72999771723303963</v>
      </c>
      <c r="W15" s="6">
        <f t="shared" si="0"/>
        <v>-0.34634776435323356</v>
      </c>
      <c r="X15" s="5"/>
      <c r="Y15" s="5">
        <f t="shared" si="5"/>
        <v>14540.5</v>
      </c>
      <c r="Z15" s="5">
        <f t="shared" si="6"/>
        <v>5507.7134615384612</v>
      </c>
    </row>
    <row r="16" spans="1:26" x14ac:dyDescent="0.25">
      <c r="A16" s="3" t="s">
        <v>12</v>
      </c>
      <c r="B16" s="5">
        <v>17410</v>
      </c>
      <c r="C16" s="5">
        <v>17998</v>
      </c>
      <c r="D16" s="5">
        <v>12462</v>
      </c>
      <c r="E16" s="5">
        <v>10198</v>
      </c>
      <c r="F16" s="5">
        <v>11216</v>
      </c>
      <c r="G16" s="5">
        <v>9768</v>
      </c>
      <c r="H16" s="5">
        <v>17602</v>
      </c>
      <c r="I16" s="5">
        <v>15560</v>
      </c>
      <c r="J16" s="5">
        <v>13134</v>
      </c>
      <c r="K16" s="5">
        <v>14050</v>
      </c>
      <c r="L16" s="5">
        <v>17698</v>
      </c>
      <c r="M16" s="5">
        <v>13682</v>
      </c>
      <c r="N16" s="5"/>
      <c r="O16" s="5">
        <f t="shared" si="1"/>
        <v>15956.666666666666</v>
      </c>
      <c r="P16" s="5">
        <f t="shared" si="2"/>
        <v>10394</v>
      </c>
      <c r="Q16" s="5">
        <f t="shared" si="3"/>
        <v>15432</v>
      </c>
      <c r="R16" s="5">
        <f t="shared" si="4"/>
        <v>15143.333333333334</v>
      </c>
      <c r="S16" s="5">
        <v>4942.1394230769229</v>
      </c>
      <c r="T16" s="5">
        <v>6245.1923076923076</v>
      </c>
      <c r="U16" s="5"/>
      <c r="V16" s="6">
        <f t="shared" si="0"/>
        <v>-0.71613214112137147</v>
      </c>
      <c r="W16" s="6">
        <f t="shared" si="0"/>
        <v>-0.65300631694119859</v>
      </c>
      <c r="X16" s="5"/>
      <c r="Y16" s="5">
        <f t="shared" si="5"/>
        <v>14231.5</v>
      </c>
      <c r="Z16" s="5">
        <f t="shared" si="6"/>
        <v>5593.6658653846152</v>
      </c>
    </row>
    <row r="17" spans="1:26" x14ac:dyDescent="0.25">
      <c r="A17" s="4" t="s">
        <v>13</v>
      </c>
      <c r="B17" s="9">
        <v>956</v>
      </c>
      <c r="C17" s="9">
        <v>738</v>
      </c>
      <c r="D17" s="9">
        <v>1084</v>
      </c>
      <c r="E17" s="9">
        <v>4278</v>
      </c>
      <c r="F17" s="9">
        <v>4056</v>
      </c>
      <c r="G17" s="9">
        <v>4966</v>
      </c>
      <c r="H17" s="9">
        <v>6778</v>
      </c>
      <c r="I17" s="9">
        <v>6652</v>
      </c>
      <c r="J17" s="9">
        <v>7176</v>
      </c>
      <c r="K17" s="9">
        <v>2400</v>
      </c>
      <c r="L17" s="9">
        <v>2414</v>
      </c>
      <c r="M17" s="9">
        <v>2592</v>
      </c>
      <c r="N17" s="3"/>
      <c r="O17" s="9">
        <f t="shared" si="1"/>
        <v>926</v>
      </c>
      <c r="P17" s="9">
        <f t="shared" si="2"/>
        <v>4433.333333333333</v>
      </c>
      <c r="Q17" s="9">
        <f t="shared" si="3"/>
        <v>6868.666666666667</v>
      </c>
      <c r="R17" s="9">
        <f t="shared" si="4"/>
        <v>2468.6666666666665</v>
      </c>
      <c r="S17" s="9">
        <v>1107.7509615384613</v>
      </c>
      <c r="T17" s="9">
        <v>732.41826923076928</v>
      </c>
      <c r="U17" s="3"/>
      <c r="V17" s="10">
        <f t="shared" si="0"/>
        <v>0.15873531541680053</v>
      </c>
      <c r="W17" s="10">
        <f t="shared" si="0"/>
        <v>-7.5633208255159179E-3</v>
      </c>
      <c r="X17" s="3"/>
      <c r="Y17" s="9">
        <f t="shared" si="5"/>
        <v>3674.1666666666665</v>
      </c>
      <c r="Z17" s="9">
        <f t="shared" si="6"/>
        <v>920.08461538461529</v>
      </c>
    </row>
    <row r="18" spans="1:26" s="80" customFormat="1" x14ac:dyDescent="0.25">
      <c r="A18" s="83" t="s">
        <v>0</v>
      </c>
      <c r="B18" s="85">
        <f t="shared" ref="B18:M18" si="7">SUM(B4:B17)</f>
        <v>823896</v>
      </c>
      <c r="C18" s="85">
        <f t="shared" si="7"/>
        <v>800428</v>
      </c>
      <c r="D18" s="85">
        <f t="shared" si="7"/>
        <v>794209</v>
      </c>
      <c r="E18" s="85">
        <f t="shared" si="7"/>
        <v>697959</v>
      </c>
      <c r="F18" s="85">
        <f t="shared" si="7"/>
        <v>692961</v>
      </c>
      <c r="G18" s="85">
        <f t="shared" si="7"/>
        <v>715680</v>
      </c>
      <c r="H18" s="85">
        <f t="shared" si="7"/>
        <v>733046</v>
      </c>
      <c r="I18" s="85">
        <f t="shared" si="7"/>
        <v>731441</v>
      </c>
      <c r="J18" s="85">
        <f t="shared" si="7"/>
        <v>786025</v>
      </c>
      <c r="K18" s="85">
        <f t="shared" si="7"/>
        <v>663515</v>
      </c>
      <c r="L18" s="85">
        <f t="shared" si="7"/>
        <v>662648</v>
      </c>
      <c r="M18" s="85">
        <f t="shared" si="7"/>
        <v>687689</v>
      </c>
      <c r="N18" s="83"/>
      <c r="O18" s="85">
        <f>SUM(O4:O17)</f>
        <v>806177.66666666674</v>
      </c>
      <c r="P18" s="85">
        <f>SUM(P4:P17)</f>
        <v>702199.99999999988</v>
      </c>
      <c r="Q18" s="85">
        <f t="shared" ref="Q18" si="8">SUM(Q4:Q17)</f>
        <v>750170.66666666663</v>
      </c>
      <c r="R18" s="85">
        <f>SUM(R4:R17)</f>
        <v>671284</v>
      </c>
      <c r="S18" s="85">
        <f>SUM(S4:S17)</f>
        <v>625641.08653846162</v>
      </c>
      <c r="T18" s="85">
        <f t="shared" ref="T18" si="9">SUM(T4:T17)</f>
        <v>597489.94999999995</v>
      </c>
      <c r="U18" s="83"/>
      <c r="V18" s="86">
        <f>IFERROR(S18/B18-1,0)</f>
        <v>-0.24063099403509469</v>
      </c>
      <c r="W18" s="86">
        <f>IFERROR(T18/C18-1,0)</f>
        <v>-0.25353692024766761</v>
      </c>
      <c r="X18" s="83"/>
      <c r="Y18" s="85">
        <f t="shared" ref="Y18:Z18" si="10">SUM(Y4:Y17)</f>
        <v>732458.08333333326</v>
      </c>
      <c r="Z18" s="85">
        <f t="shared" si="10"/>
        <v>611565.51826923073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0"/>
  <sheetViews>
    <sheetView showGridLines="0" zoomScale="79" zoomScaleNormal="79" workbookViewId="0">
      <selection activeCell="B4" sqref="B4:C4"/>
    </sheetView>
  </sheetViews>
  <sheetFormatPr defaultColWidth="0" defaultRowHeight="15" zeroHeight="1" x14ac:dyDescent="0.25"/>
  <cols>
    <col min="1" max="1" width="5.28515625" customWidth="1"/>
    <col min="2" max="3" width="9" customWidth="1"/>
    <col min="4" max="4" width="7.7109375" customWidth="1"/>
    <col min="5" max="5" width="9" customWidth="1"/>
    <col min="6" max="6" width="21.5703125" customWidth="1"/>
    <col min="7" max="7" width="14.28515625" customWidth="1"/>
    <col min="8" max="8" width="7.85546875" customWidth="1"/>
    <col min="9" max="9" width="6.7109375" bestFit="1" customWidth="1"/>
    <col min="10" max="11" width="7.7109375" bestFit="1" customWidth="1"/>
    <col min="12" max="19" width="6.7109375" bestFit="1" customWidth="1"/>
    <col min="20" max="20" width="2.28515625" customWidth="1"/>
    <col min="21" max="21" width="6.7109375" customWidth="1"/>
    <col min="22" max="26" width="6.7109375" bestFit="1" customWidth="1"/>
    <col min="27" max="27" width="2" customWidth="1"/>
    <col min="28" max="28" width="6.7109375" customWidth="1"/>
    <col min="29" max="29" width="5.7109375" bestFit="1" customWidth="1"/>
    <col min="30" max="30" width="2.28515625" customWidth="1"/>
    <col min="31" max="31" width="7.28515625" customWidth="1"/>
    <col min="32" max="33" width="6.7109375" bestFit="1" customWidth="1"/>
    <col min="34" max="34" width="3.42578125" customWidth="1"/>
    <col min="35" max="36" width="0" hidden="1" customWidth="1"/>
    <col min="37" max="43" width="0" style="56" hidden="1" customWidth="1"/>
    <col min="44" max="16384" width="9" hidden="1"/>
  </cols>
  <sheetData>
    <row r="1" spans="1:43" ht="31.5" customHeight="1" x14ac:dyDescent="0.5">
      <c r="B1" s="58" t="s">
        <v>27</v>
      </c>
    </row>
    <row r="2" spans="1:43" s="63" customFormat="1" ht="24.95" customHeight="1" x14ac:dyDescent="0.35">
      <c r="A2" s="59"/>
      <c r="B2" s="59" t="s">
        <v>15</v>
      </c>
      <c r="C2" s="59"/>
      <c r="D2" s="59"/>
      <c r="E2" s="59"/>
      <c r="F2" s="59"/>
      <c r="G2" s="64" t="s">
        <v>14</v>
      </c>
      <c r="H2" s="60"/>
      <c r="I2" s="59"/>
      <c r="J2" s="59"/>
      <c r="K2" s="59"/>
      <c r="L2" s="59"/>
      <c r="M2" s="61"/>
      <c r="N2" s="60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2"/>
      <c r="AL2" s="62"/>
      <c r="AM2" s="62"/>
      <c r="AN2" s="62"/>
      <c r="AO2" s="62"/>
      <c r="AP2" s="62"/>
      <c r="AQ2" s="62"/>
    </row>
    <row r="3" spans="1:43" s="32" customFormat="1" ht="12.4" customHeight="1" x14ac:dyDescent="0.3">
      <c r="H3" s="33"/>
      <c r="M3" s="34"/>
      <c r="N3" s="33"/>
    </row>
    <row r="4" spans="1:43" s="32" customFormat="1" ht="24.95" customHeight="1" x14ac:dyDescent="0.3">
      <c r="B4" s="87" t="s">
        <v>7</v>
      </c>
      <c r="C4" s="87"/>
      <c r="D4" s="35" t="s">
        <v>50</v>
      </c>
      <c r="H4" s="33"/>
      <c r="M4" s="34"/>
      <c r="N4" s="33"/>
    </row>
    <row r="5" spans="1:43" s="32" customFormat="1" ht="13.5" customHeight="1" x14ac:dyDescent="0.3">
      <c r="B5" s="35"/>
      <c r="C5" s="35"/>
      <c r="D5" s="35"/>
      <c r="H5" s="33"/>
      <c r="M5" s="34"/>
      <c r="N5" s="33"/>
    </row>
    <row r="6" spans="1:43" s="32" customFormat="1" ht="13.9" hidden="1" customHeight="1" x14ac:dyDescent="0.3">
      <c r="B6" s="38" t="str">
        <f>UPPER("ДИНАМИКА ОТГРУЗОК: "&amp;B4)</f>
        <v>ДИНАМИКА ОТГРУЗОК: ПОСТАВЩИК 8</v>
      </c>
      <c r="C6" s="35"/>
      <c r="D6" s="35"/>
      <c r="H6" s="33"/>
      <c r="M6" s="34"/>
      <c r="N6" s="33"/>
    </row>
    <row r="7" spans="1:43" s="32" customFormat="1" ht="15.95" hidden="1" customHeight="1" x14ac:dyDescent="0.3">
      <c r="B7" s="5" t="s">
        <v>51</v>
      </c>
      <c r="C7" s="5">
        <v>15</v>
      </c>
      <c r="D7" s="5">
        <v>16</v>
      </c>
      <c r="E7" s="5">
        <v>17</v>
      </c>
      <c r="F7" s="5">
        <v>18</v>
      </c>
      <c r="G7" s="5">
        <v>19</v>
      </c>
      <c r="H7" s="5">
        <v>20</v>
      </c>
      <c r="J7" s="5">
        <v>25</v>
      </c>
      <c r="K7" s="5">
        <v>26</v>
      </c>
      <c r="M7" s="34"/>
      <c r="N7" s="33"/>
    </row>
    <row r="8" spans="1:43" s="32" customFormat="1" ht="15.95" hidden="1" customHeight="1" x14ac:dyDescent="0.3">
      <c r="B8" s="5"/>
      <c r="C8" s="36" t="str">
        <f t="shared" ref="C8:H8" si="0">U46</f>
        <v>1Q</v>
      </c>
      <c r="D8" s="36" t="str">
        <f t="shared" si="0"/>
        <v>2Q</v>
      </c>
      <c r="E8" s="36" t="str">
        <f t="shared" si="0"/>
        <v>3Q</v>
      </c>
      <c r="F8" s="36" t="str">
        <f t="shared" si="0"/>
        <v>4Q</v>
      </c>
      <c r="G8" s="36" t="str">
        <f t="shared" si="0"/>
        <v>ЯНВ</v>
      </c>
      <c r="H8" s="36" t="str">
        <f t="shared" si="0"/>
        <v>ФЕВ</v>
      </c>
      <c r="J8" s="36">
        <v>2020</v>
      </c>
      <c r="K8" s="36">
        <v>2021</v>
      </c>
      <c r="M8" s="34"/>
      <c r="N8" s="33"/>
    </row>
    <row r="9" spans="1:43" s="32" customFormat="1" ht="15.95" hidden="1" customHeight="1" x14ac:dyDescent="0.3">
      <c r="B9" s="5" t="str">
        <f>B4</f>
        <v>Поставщик 8</v>
      </c>
      <c r="C9" s="5">
        <f t="shared" ref="C9:H9" si="1">VLOOKUP($B$9,$G$46:$Z$60,C7,0)</f>
        <v>34272</v>
      </c>
      <c r="D9" s="5">
        <f t="shared" si="1"/>
        <v>28646.666666666668</v>
      </c>
      <c r="E9" s="5">
        <f t="shared" si="1"/>
        <v>25806.666666666668</v>
      </c>
      <c r="F9" s="5">
        <f t="shared" si="1"/>
        <v>21934</v>
      </c>
      <c r="G9" s="5">
        <f t="shared" si="1"/>
        <v>8446.75</v>
      </c>
      <c r="H9" s="5">
        <f t="shared" si="1"/>
        <v>6295.3413461538466</v>
      </c>
      <c r="J9" s="37">
        <f>VLOOKUP($B$9,$G$46:$AF$60,J7,0)</f>
        <v>27664.833333333332</v>
      </c>
      <c r="K9" s="37">
        <f>VLOOKUP($B$9,$G$46:$AF$60,K7,0)</f>
        <v>7371.0456730769238</v>
      </c>
      <c r="L9" s="54">
        <f>K9/J9-1</f>
        <v>-0.73355900669043406</v>
      </c>
      <c r="M9" s="34"/>
      <c r="N9" s="33"/>
    </row>
    <row r="10" spans="1:43" s="32" customFormat="1" ht="24.75" hidden="1" customHeight="1" x14ac:dyDescent="0.3">
      <c r="D10" s="35"/>
      <c r="H10" s="33"/>
      <c r="M10" s="34"/>
      <c r="N10" s="33"/>
    </row>
    <row r="11" spans="1:43" s="32" customFormat="1" ht="24.95" hidden="1" customHeight="1" x14ac:dyDescent="0.3">
      <c r="D11" s="35"/>
      <c r="H11" s="33"/>
      <c r="M11" s="34"/>
      <c r="N11" s="33"/>
    </row>
    <row r="12" spans="1:43" x14ac:dyDescent="0.25"/>
    <row r="13" spans="1:43" x14ac:dyDescent="0.25"/>
    <row r="14" spans="1:43" x14ac:dyDescent="0.25"/>
    <row r="15" spans="1:43" s="39" customFormat="1" x14ac:dyDescent="0.25">
      <c r="G15" s="71" t="str">
        <f>G47</f>
        <v>Поставщик 1</v>
      </c>
      <c r="K15" s="74" t="str">
        <f>G48</f>
        <v>Поставщик 2</v>
      </c>
      <c r="N15" s="67" t="s">
        <v>17</v>
      </c>
      <c r="O15" s="75"/>
      <c r="Q15" s="69" t="s">
        <v>3</v>
      </c>
      <c r="V15" s="74" t="s">
        <v>4</v>
      </c>
      <c r="W15" s="76"/>
      <c r="X15" s="76"/>
      <c r="Y15" s="76"/>
      <c r="Z15" s="74" t="s">
        <v>5</v>
      </c>
      <c r="AA15" s="76"/>
      <c r="AB15" s="76"/>
      <c r="AE15" s="40" t="s">
        <v>6</v>
      </c>
      <c r="AK15" s="57"/>
      <c r="AL15" s="57"/>
      <c r="AM15" s="57"/>
      <c r="AN15" s="57"/>
      <c r="AO15" s="57"/>
      <c r="AP15" s="57"/>
      <c r="AQ15" s="57"/>
    </row>
    <row r="16" spans="1:43" x14ac:dyDescent="0.25">
      <c r="G16" s="72"/>
      <c r="K16" s="73"/>
      <c r="N16" s="68"/>
      <c r="O16" s="68"/>
      <c r="Q16" s="70"/>
      <c r="V16" s="73"/>
      <c r="W16" s="73"/>
      <c r="X16" s="73"/>
      <c r="Y16" s="73"/>
      <c r="Z16" s="73"/>
      <c r="AA16" s="73"/>
      <c r="AB16" s="73"/>
    </row>
    <row r="17" spans="5:43" x14ac:dyDescent="0.25">
      <c r="G17" s="72"/>
      <c r="K17" s="73"/>
      <c r="N17" s="68"/>
      <c r="O17" s="68"/>
      <c r="Q17" s="70"/>
      <c r="V17" s="73"/>
      <c r="W17" s="73"/>
      <c r="X17" s="73"/>
      <c r="Y17" s="73"/>
      <c r="Z17" s="73"/>
      <c r="AA17" s="73"/>
      <c r="AB17" s="73"/>
    </row>
    <row r="18" spans="5:43" x14ac:dyDescent="0.25">
      <c r="G18" s="72"/>
      <c r="K18" s="73"/>
      <c r="N18" s="68"/>
      <c r="O18" s="68"/>
      <c r="Q18" s="70"/>
      <c r="V18" s="73"/>
      <c r="W18" s="73"/>
      <c r="X18" s="73"/>
      <c r="Y18" s="73"/>
      <c r="Z18" s="73"/>
      <c r="AA18" s="73"/>
      <c r="AB18" s="73"/>
    </row>
    <row r="19" spans="5:43" x14ac:dyDescent="0.25">
      <c r="G19" s="72"/>
      <c r="K19" s="73"/>
      <c r="N19" s="68"/>
      <c r="O19" s="68"/>
      <c r="Q19" s="70"/>
      <c r="V19" s="73"/>
      <c r="W19" s="73"/>
      <c r="X19" s="73"/>
      <c r="Y19" s="73"/>
      <c r="Z19" s="73"/>
      <c r="AA19" s="73"/>
      <c r="AB19" s="73"/>
    </row>
    <row r="20" spans="5:43" x14ac:dyDescent="0.25">
      <c r="G20" s="72"/>
      <c r="K20" s="73"/>
      <c r="N20" s="68"/>
      <c r="O20" s="68"/>
      <c r="Q20" s="70"/>
      <c r="V20" s="73"/>
      <c r="W20" s="73"/>
      <c r="X20" s="73"/>
      <c r="Y20" s="73"/>
      <c r="Z20" s="73"/>
      <c r="AA20" s="73"/>
      <c r="AB20" s="73"/>
    </row>
    <row r="21" spans="5:43" x14ac:dyDescent="0.25">
      <c r="G21" s="72"/>
      <c r="K21" s="73"/>
      <c r="N21" s="68"/>
      <c r="O21" s="68"/>
      <c r="Q21" s="70"/>
      <c r="V21" s="73"/>
      <c r="W21" s="73"/>
      <c r="X21" s="73"/>
      <c r="Y21" s="73"/>
      <c r="Z21" s="73"/>
      <c r="AA21" s="73"/>
      <c r="AB21" s="73"/>
    </row>
    <row r="22" spans="5:43" x14ac:dyDescent="0.25">
      <c r="G22" s="72"/>
      <c r="K22" s="73"/>
      <c r="N22" s="68"/>
      <c r="O22" s="68"/>
      <c r="Q22" s="70"/>
      <c r="V22" s="73"/>
      <c r="W22" s="73"/>
      <c r="X22" s="73"/>
      <c r="Y22" s="73"/>
      <c r="Z22" s="73"/>
      <c r="AA22" s="73"/>
      <c r="AB22" s="73"/>
    </row>
    <row r="23" spans="5:43" x14ac:dyDescent="0.25">
      <c r="G23" s="72"/>
      <c r="K23" s="73"/>
      <c r="N23" s="68"/>
      <c r="O23" s="68"/>
      <c r="Q23" s="70"/>
      <c r="V23" s="73"/>
      <c r="W23" s="73"/>
      <c r="X23" s="73"/>
      <c r="Y23" s="73"/>
      <c r="Z23" s="73"/>
      <c r="AA23" s="73"/>
      <c r="AB23" s="73"/>
    </row>
    <row r="24" spans="5:43" x14ac:dyDescent="0.25">
      <c r="G24" s="72"/>
      <c r="K24" s="73"/>
      <c r="N24" s="68"/>
      <c r="O24" s="68"/>
      <c r="Q24" s="70"/>
      <c r="V24" s="73"/>
      <c r="W24" s="73"/>
      <c r="X24" s="73"/>
      <c r="Y24" s="73"/>
      <c r="Z24" s="73"/>
      <c r="AA24" s="73"/>
      <c r="AB24" s="73"/>
    </row>
    <row r="25" spans="5:43" x14ac:dyDescent="0.25">
      <c r="G25" s="72"/>
      <c r="K25" s="73"/>
      <c r="N25" s="68"/>
      <c r="O25" s="68"/>
      <c r="Q25" s="70"/>
      <c r="V25" s="73"/>
      <c r="W25" s="73"/>
      <c r="X25" s="73"/>
      <c r="Y25" s="73"/>
      <c r="Z25" s="73"/>
      <c r="AA25" s="73"/>
      <c r="AB25" s="73"/>
    </row>
    <row r="26" spans="5:43" x14ac:dyDescent="0.25">
      <c r="G26" s="72"/>
      <c r="K26" s="73"/>
      <c r="N26" s="68"/>
      <c r="O26" s="68"/>
      <c r="Q26" s="70"/>
      <c r="V26" s="73"/>
      <c r="W26" s="73"/>
      <c r="X26" s="73"/>
      <c r="Y26" s="73"/>
      <c r="Z26" s="73"/>
      <c r="AA26" s="73"/>
      <c r="AB26" s="73"/>
    </row>
    <row r="27" spans="5:43" x14ac:dyDescent="0.25">
      <c r="G27" s="72"/>
      <c r="K27" s="73"/>
      <c r="N27" s="68"/>
      <c r="O27" s="68"/>
      <c r="Q27" s="70"/>
      <c r="V27" s="73"/>
      <c r="W27" s="73"/>
      <c r="X27" s="73"/>
      <c r="Y27" s="73"/>
      <c r="Z27" s="73"/>
      <c r="AA27" s="73"/>
      <c r="AB27" s="73"/>
    </row>
    <row r="28" spans="5:43" x14ac:dyDescent="0.25">
      <c r="G28" s="72"/>
      <c r="K28" s="73"/>
      <c r="N28" s="68"/>
      <c r="O28" s="68"/>
      <c r="Q28" s="70"/>
      <c r="V28" s="73"/>
      <c r="W28" s="73"/>
      <c r="X28" s="73"/>
      <c r="Y28" s="73"/>
      <c r="Z28" s="73"/>
      <c r="AA28" s="73"/>
      <c r="AB28" s="73"/>
    </row>
    <row r="29" spans="5:43" s="39" customFormat="1" x14ac:dyDescent="0.25">
      <c r="G29" s="71" t="s">
        <v>7</v>
      </c>
      <c r="K29" s="74" t="s">
        <v>8</v>
      </c>
      <c r="N29" s="67" t="s">
        <v>9</v>
      </c>
      <c r="O29" s="75"/>
      <c r="Q29" s="69" t="s">
        <v>10</v>
      </c>
      <c r="V29" s="74" t="s">
        <v>11</v>
      </c>
      <c r="W29" s="76"/>
      <c r="X29" s="76"/>
      <c r="Y29" s="76"/>
      <c r="Z29" s="74" t="s">
        <v>12</v>
      </c>
      <c r="AA29" s="76"/>
      <c r="AB29" s="76"/>
      <c r="AE29" s="41" t="s">
        <v>13</v>
      </c>
      <c r="AK29" s="57"/>
      <c r="AL29" s="57"/>
      <c r="AM29" s="57"/>
      <c r="AN29" s="57"/>
      <c r="AO29" s="57"/>
      <c r="AP29" s="57"/>
      <c r="AQ29" s="57"/>
    </row>
    <row r="30" spans="5:43" x14ac:dyDescent="0.25"/>
    <row r="31" spans="5:43" ht="21" x14ac:dyDescent="0.35">
      <c r="E31" s="55">
        <f>L9</f>
        <v>-0.73355900669043406</v>
      </c>
    </row>
    <row r="32" spans="5:43" x14ac:dyDescent="0.25"/>
    <row r="33" spans="1:43" x14ac:dyDescent="0.25"/>
    <row r="34" spans="1:43" x14ac:dyDescent="0.25"/>
    <row r="35" spans="1:43" x14ac:dyDescent="0.25"/>
    <row r="36" spans="1:43" x14ac:dyDescent="0.25"/>
    <row r="37" spans="1:43" x14ac:dyDescent="0.25"/>
    <row r="38" spans="1:43" x14ac:dyDescent="0.25"/>
    <row r="39" spans="1:43" x14ac:dyDescent="0.25"/>
    <row r="40" spans="1:43" x14ac:dyDescent="0.25"/>
    <row r="41" spans="1:43" x14ac:dyDescent="0.25"/>
    <row r="42" spans="1:43" x14ac:dyDescent="0.25"/>
    <row r="43" spans="1:43" s="63" customFormat="1" ht="24.95" customHeight="1" x14ac:dyDescent="0.35">
      <c r="A43" s="59"/>
      <c r="B43" s="59" t="s">
        <v>28</v>
      </c>
      <c r="C43" s="59"/>
      <c r="D43" s="59"/>
      <c r="E43" s="59"/>
      <c r="F43" s="59"/>
      <c r="G43" s="64" t="s">
        <v>16</v>
      </c>
      <c r="H43" s="59"/>
      <c r="I43" s="59"/>
      <c r="J43" s="59"/>
      <c r="K43" s="59"/>
      <c r="L43" s="59"/>
      <c r="M43" s="61"/>
      <c r="N43" s="60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62"/>
      <c r="AL43" s="62"/>
      <c r="AM43" s="62"/>
      <c r="AN43" s="62"/>
      <c r="AO43" s="62"/>
      <c r="AP43" s="62"/>
      <c r="AQ43" s="62"/>
    </row>
    <row r="44" spans="1:43" x14ac:dyDescent="0.25"/>
    <row r="45" spans="1:43" x14ac:dyDescent="0.25">
      <c r="G45" s="1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8">
        <v>2020</v>
      </c>
      <c r="V45" s="48"/>
      <c r="W45" s="48"/>
      <c r="X45" s="48"/>
      <c r="Y45" s="2">
        <v>2021</v>
      </c>
      <c r="Z45" s="2"/>
      <c r="AA45" s="2"/>
      <c r="AB45" s="2" t="s">
        <v>25</v>
      </c>
      <c r="AC45" s="2" t="s">
        <v>25</v>
      </c>
      <c r="AD45" s="2"/>
      <c r="AE45" s="48">
        <v>2020</v>
      </c>
      <c r="AF45" s="2">
        <v>2021</v>
      </c>
      <c r="AI45" s="48">
        <v>2020</v>
      </c>
      <c r="AJ45" s="2">
        <v>2020</v>
      </c>
    </row>
    <row r="46" spans="1:43" x14ac:dyDescent="0.25">
      <c r="G46" s="65" t="s">
        <v>26</v>
      </c>
      <c r="H46" s="49">
        <v>43831</v>
      </c>
      <c r="I46" s="49">
        <v>43862</v>
      </c>
      <c r="J46" s="49">
        <v>43891</v>
      </c>
      <c r="K46" s="49">
        <v>43922</v>
      </c>
      <c r="L46" s="49">
        <v>43952</v>
      </c>
      <c r="M46" s="49">
        <v>43983</v>
      </c>
      <c r="N46" s="49">
        <v>44013</v>
      </c>
      <c r="O46" s="49">
        <v>44044</v>
      </c>
      <c r="P46" s="49">
        <v>44075</v>
      </c>
      <c r="Q46" s="49">
        <v>44105</v>
      </c>
      <c r="R46" s="49">
        <v>44136</v>
      </c>
      <c r="S46" s="49">
        <v>44166</v>
      </c>
      <c r="T46" s="50"/>
      <c r="U46" s="43" t="s">
        <v>18</v>
      </c>
      <c r="V46" s="43" t="s">
        <v>19</v>
      </c>
      <c r="W46" s="43" t="s">
        <v>20</v>
      </c>
      <c r="X46" s="43" t="s">
        <v>21</v>
      </c>
      <c r="Y46" s="8" t="s">
        <v>47</v>
      </c>
      <c r="Z46" s="8" t="s">
        <v>48</v>
      </c>
      <c r="AA46" s="7"/>
      <c r="AB46" s="8" t="s">
        <v>22</v>
      </c>
      <c r="AC46" s="8" t="s">
        <v>23</v>
      </c>
      <c r="AD46" s="7"/>
      <c r="AE46" s="43" t="s">
        <v>24</v>
      </c>
      <c r="AF46" s="8" t="s">
        <v>24</v>
      </c>
      <c r="AI46" s="43" t="s">
        <v>49</v>
      </c>
      <c r="AJ46" s="8" t="s">
        <v>49</v>
      </c>
    </row>
    <row r="47" spans="1:43" ht="12.95" customHeight="1" x14ac:dyDescent="0.25">
      <c r="G47" s="28" t="s">
        <v>1</v>
      </c>
      <c r="H47" s="45">
        <v>150674</v>
      </c>
      <c r="I47" s="45">
        <v>144589</v>
      </c>
      <c r="J47" s="45">
        <v>133627</v>
      </c>
      <c r="K47" s="45">
        <v>119592</v>
      </c>
      <c r="L47" s="45">
        <v>109473</v>
      </c>
      <c r="M47" s="45">
        <v>118313</v>
      </c>
      <c r="N47" s="45">
        <v>103100</v>
      </c>
      <c r="O47" s="45">
        <v>122357</v>
      </c>
      <c r="P47" s="45">
        <v>138828</v>
      </c>
      <c r="Q47" s="45">
        <v>87612</v>
      </c>
      <c r="R47" s="45">
        <v>102406</v>
      </c>
      <c r="S47" s="45">
        <v>121647</v>
      </c>
      <c r="T47" s="45"/>
      <c r="U47" s="45">
        <f t="shared" ref="U47:U60" si="2">AVERAGE(H47:J47)</f>
        <v>142963.33333333334</v>
      </c>
      <c r="V47" s="45">
        <f t="shared" ref="V47:V60" si="3">AVERAGE(K47:M47)</f>
        <v>115792.66666666667</v>
      </c>
      <c r="W47" s="45">
        <f t="shared" ref="W47:W60" si="4">AVERAGE(N47:P47)</f>
        <v>121428.33333333333</v>
      </c>
      <c r="X47" s="45">
        <f t="shared" ref="X47:X60" si="5">AVERAGE(Q47:S47)</f>
        <v>103888.33333333333</v>
      </c>
      <c r="Y47" s="5">
        <v>102254.45576923077</v>
      </c>
      <c r="Z47" s="5">
        <v>92770.548076923078</v>
      </c>
      <c r="AA47" s="5"/>
      <c r="AB47" s="51">
        <f t="shared" ref="AB47:AB61" si="6">IFERROR(Y47/H47-1,0)</f>
        <v>-0.3213530153229438</v>
      </c>
      <c r="AC47" s="51">
        <f t="shared" ref="AC47:AC61" si="7">IFERROR(Z47/I47-1,0)</f>
        <v>-0.35838446854931516</v>
      </c>
      <c r="AD47" s="5"/>
      <c r="AE47" s="44">
        <f t="shared" ref="AE47:AE60" si="8">AVERAGE(H47:S47)</f>
        <v>121018.16666666667</v>
      </c>
      <c r="AF47" s="30">
        <f t="shared" ref="AF47:AF60" si="9">AVERAGE(Y47:Z47)</f>
        <v>97512.501923076925</v>
      </c>
      <c r="AI47" s="44">
        <f t="shared" ref="AI47:AI60" si="10">SUM(H47:S47)</f>
        <v>1452218</v>
      </c>
      <c r="AJ47" s="42" t="str">
        <f t="shared" ref="AJ47:AJ60" si="11">IF(G47=$B$4,AI47,"-")</f>
        <v>-</v>
      </c>
    </row>
    <row r="48" spans="1:43" ht="12.95" customHeight="1" x14ac:dyDescent="0.25">
      <c r="G48" s="28" t="s">
        <v>2</v>
      </c>
      <c r="H48" s="45">
        <v>134244</v>
      </c>
      <c r="I48" s="45">
        <v>145150</v>
      </c>
      <c r="J48" s="45">
        <v>127731</v>
      </c>
      <c r="K48" s="45">
        <v>90963</v>
      </c>
      <c r="L48" s="45">
        <v>89719</v>
      </c>
      <c r="M48" s="45">
        <v>98537</v>
      </c>
      <c r="N48" s="45">
        <v>136862</v>
      </c>
      <c r="O48" s="45">
        <v>118195</v>
      </c>
      <c r="P48" s="45">
        <v>128074</v>
      </c>
      <c r="Q48" s="45">
        <v>118819</v>
      </c>
      <c r="R48" s="45">
        <v>147094</v>
      </c>
      <c r="S48" s="45">
        <v>115595</v>
      </c>
      <c r="T48" s="45"/>
      <c r="U48" s="45">
        <f t="shared" si="2"/>
        <v>135708.33333333334</v>
      </c>
      <c r="V48" s="45">
        <f t="shared" si="3"/>
        <v>93073</v>
      </c>
      <c r="W48" s="45">
        <f t="shared" si="4"/>
        <v>127710.33333333333</v>
      </c>
      <c r="X48" s="45">
        <f t="shared" si="5"/>
        <v>127169.33333333333</v>
      </c>
      <c r="Y48" s="5">
        <v>153753.87980769225</v>
      </c>
      <c r="Z48" s="5">
        <v>142154.71442307695</v>
      </c>
      <c r="AA48" s="5"/>
      <c r="AB48" s="52">
        <f t="shared" si="6"/>
        <v>0.14533148451843103</v>
      </c>
      <c r="AC48" s="52">
        <f t="shared" si="7"/>
        <v>-2.0635794536156049E-2</v>
      </c>
      <c r="AD48" s="5"/>
      <c r="AE48" s="45">
        <f t="shared" si="8"/>
        <v>120915.25</v>
      </c>
      <c r="AF48" s="5">
        <f t="shared" si="9"/>
        <v>147954.2971153846</v>
      </c>
      <c r="AI48" s="45">
        <f t="shared" si="10"/>
        <v>1450983</v>
      </c>
      <c r="AJ48" s="42" t="str">
        <f t="shared" si="11"/>
        <v>-</v>
      </c>
    </row>
    <row r="49" spans="7:36" ht="12.95" customHeight="1" x14ac:dyDescent="0.25">
      <c r="G49" s="66" t="s">
        <v>17</v>
      </c>
      <c r="H49" s="44">
        <v>159865</v>
      </c>
      <c r="I49" s="44">
        <v>151915</v>
      </c>
      <c r="J49" s="44">
        <v>161500</v>
      </c>
      <c r="K49" s="44">
        <v>99262</v>
      </c>
      <c r="L49" s="44">
        <v>99473</v>
      </c>
      <c r="M49" s="44">
        <v>113230</v>
      </c>
      <c r="N49" s="44">
        <v>98284</v>
      </c>
      <c r="O49" s="44">
        <v>91750</v>
      </c>
      <c r="P49" s="44">
        <v>122064</v>
      </c>
      <c r="Q49" s="44">
        <v>120539</v>
      </c>
      <c r="R49" s="44">
        <v>93456</v>
      </c>
      <c r="S49" s="44">
        <v>126783</v>
      </c>
      <c r="T49" s="45"/>
      <c r="U49" s="44">
        <f t="shared" si="2"/>
        <v>157760</v>
      </c>
      <c r="V49" s="44">
        <f t="shared" si="3"/>
        <v>103988.33333333333</v>
      </c>
      <c r="W49" s="44">
        <f t="shared" si="4"/>
        <v>104032.66666666667</v>
      </c>
      <c r="X49" s="44">
        <f t="shared" si="5"/>
        <v>113592.66666666667</v>
      </c>
      <c r="Y49" s="30">
        <v>132325.52692307692</v>
      </c>
      <c r="Z49" s="30">
        <v>133162.80769230766</v>
      </c>
      <c r="AA49" s="5"/>
      <c r="AB49" s="52">
        <f t="shared" si="6"/>
        <v>-0.17226705706016376</v>
      </c>
      <c r="AC49" s="52">
        <f t="shared" si="7"/>
        <v>-0.12343871446330079</v>
      </c>
      <c r="AD49" s="5"/>
      <c r="AE49" s="45">
        <f t="shared" si="8"/>
        <v>119843.41666666667</v>
      </c>
      <c r="AF49" s="5">
        <f t="shared" si="9"/>
        <v>132744.16730769229</v>
      </c>
      <c r="AI49" s="45">
        <f t="shared" si="10"/>
        <v>1438121</v>
      </c>
      <c r="AJ49" s="42" t="str">
        <f t="shared" si="11"/>
        <v>-</v>
      </c>
    </row>
    <row r="50" spans="7:36" ht="12.95" customHeight="1" x14ac:dyDescent="0.25">
      <c r="G50" s="28" t="s">
        <v>3</v>
      </c>
      <c r="H50" s="45">
        <v>111913</v>
      </c>
      <c r="I50" s="45">
        <v>121472</v>
      </c>
      <c r="J50" s="45">
        <v>105909</v>
      </c>
      <c r="K50" s="45">
        <v>120644</v>
      </c>
      <c r="L50" s="45">
        <v>119014</v>
      </c>
      <c r="M50" s="45">
        <v>114778</v>
      </c>
      <c r="N50" s="45">
        <v>106264</v>
      </c>
      <c r="O50" s="45">
        <v>105655</v>
      </c>
      <c r="P50" s="45">
        <v>106115</v>
      </c>
      <c r="Q50" s="45">
        <v>99829</v>
      </c>
      <c r="R50" s="45">
        <v>90826</v>
      </c>
      <c r="S50" s="45">
        <v>90056</v>
      </c>
      <c r="T50" s="45"/>
      <c r="U50" s="45">
        <f t="shared" si="2"/>
        <v>113098</v>
      </c>
      <c r="V50" s="45">
        <f t="shared" si="3"/>
        <v>118145.33333333333</v>
      </c>
      <c r="W50" s="45">
        <f t="shared" si="4"/>
        <v>106011.33333333333</v>
      </c>
      <c r="X50" s="45">
        <f t="shared" si="5"/>
        <v>93570.333333333328</v>
      </c>
      <c r="Y50" s="5">
        <v>120641.34615384616</v>
      </c>
      <c r="Z50" s="5">
        <v>108641.34615384616</v>
      </c>
      <c r="AA50" s="5"/>
      <c r="AB50" s="52">
        <f t="shared" si="6"/>
        <v>7.7992245349925104E-2</v>
      </c>
      <c r="AC50" s="52">
        <f t="shared" si="7"/>
        <v>-0.10562643116235715</v>
      </c>
      <c r="AD50" s="5"/>
      <c r="AE50" s="45">
        <f t="shared" si="8"/>
        <v>107706.25</v>
      </c>
      <c r="AF50" s="5">
        <f t="shared" si="9"/>
        <v>114641.34615384616</v>
      </c>
      <c r="AI50" s="45">
        <f t="shared" si="10"/>
        <v>1292475</v>
      </c>
      <c r="AJ50" s="42" t="str">
        <f t="shared" si="11"/>
        <v>-</v>
      </c>
    </row>
    <row r="51" spans="7:36" ht="12.95" customHeight="1" x14ac:dyDescent="0.25">
      <c r="G51" s="28" t="s">
        <v>4</v>
      </c>
      <c r="H51" s="45">
        <v>67726</v>
      </c>
      <c r="I51" s="45">
        <v>51276</v>
      </c>
      <c r="J51" s="45">
        <v>63514</v>
      </c>
      <c r="K51" s="45">
        <v>66904</v>
      </c>
      <c r="L51" s="45">
        <v>79418</v>
      </c>
      <c r="M51" s="45">
        <v>79348</v>
      </c>
      <c r="N51" s="45">
        <v>80536</v>
      </c>
      <c r="O51" s="45">
        <v>87696</v>
      </c>
      <c r="P51" s="45">
        <v>71696</v>
      </c>
      <c r="Q51" s="45">
        <v>55908</v>
      </c>
      <c r="R51" s="45">
        <v>53026</v>
      </c>
      <c r="S51" s="45">
        <v>58900</v>
      </c>
      <c r="T51" s="45"/>
      <c r="U51" s="45">
        <f t="shared" si="2"/>
        <v>60838.666666666664</v>
      </c>
      <c r="V51" s="45">
        <f t="shared" si="3"/>
        <v>75223.333333333328</v>
      </c>
      <c r="W51" s="45">
        <f t="shared" si="4"/>
        <v>79976</v>
      </c>
      <c r="X51" s="45">
        <f t="shared" si="5"/>
        <v>55944.666666666664</v>
      </c>
      <c r="Y51" s="5">
        <v>36410.082692307711</v>
      </c>
      <c r="Z51" s="5">
        <v>36806.401923076919</v>
      </c>
      <c r="AA51" s="5"/>
      <c r="AB51" s="52">
        <f t="shared" si="6"/>
        <v>-0.46239136089082911</v>
      </c>
      <c r="AC51" s="52">
        <f t="shared" si="7"/>
        <v>-0.28219046097439504</v>
      </c>
      <c r="AD51" s="5"/>
      <c r="AE51" s="45">
        <f t="shared" si="8"/>
        <v>67995.666666666672</v>
      </c>
      <c r="AF51" s="5">
        <f t="shared" si="9"/>
        <v>36608.242307692315</v>
      </c>
      <c r="AI51" s="45">
        <f t="shared" si="10"/>
        <v>815948</v>
      </c>
      <c r="AJ51" s="42" t="str">
        <f t="shared" si="11"/>
        <v>-</v>
      </c>
    </row>
    <row r="52" spans="7:36" ht="12.95" customHeight="1" x14ac:dyDescent="0.25">
      <c r="G52" s="28" t="s">
        <v>5</v>
      </c>
      <c r="H52" s="45">
        <v>49236</v>
      </c>
      <c r="I52" s="45">
        <v>43614</v>
      </c>
      <c r="J52" s="45">
        <v>49474</v>
      </c>
      <c r="K52" s="45">
        <v>60976</v>
      </c>
      <c r="L52" s="45">
        <v>58082</v>
      </c>
      <c r="M52" s="45">
        <v>57510</v>
      </c>
      <c r="N52" s="45">
        <v>44530</v>
      </c>
      <c r="O52" s="45">
        <v>34580</v>
      </c>
      <c r="P52" s="45">
        <v>37542</v>
      </c>
      <c r="Q52" s="45">
        <v>43662</v>
      </c>
      <c r="R52" s="45">
        <v>37400</v>
      </c>
      <c r="S52" s="45">
        <v>43670</v>
      </c>
      <c r="T52" s="45"/>
      <c r="U52" s="45">
        <f t="shared" si="2"/>
        <v>47441.333333333336</v>
      </c>
      <c r="V52" s="45">
        <f t="shared" si="3"/>
        <v>58856</v>
      </c>
      <c r="W52" s="45">
        <f t="shared" si="4"/>
        <v>38884</v>
      </c>
      <c r="X52" s="45">
        <f t="shared" si="5"/>
        <v>41577.333333333336</v>
      </c>
      <c r="Y52" s="5">
        <v>19306.153846153844</v>
      </c>
      <c r="Z52" s="5">
        <v>23663.076923076922</v>
      </c>
      <c r="AA52" s="5"/>
      <c r="AB52" s="52">
        <f t="shared" si="6"/>
        <v>-0.6078854121749564</v>
      </c>
      <c r="AC52" s="52">
        <f t="shared" si="7"/>
        <v>-0.45744309343153755</v>
      </c>
      <c r="AD52" s="5"/>
      <c r="AE52" s="45">
        <f t="shared" si="8"/>
        <v>46689.666666666664</v>
      </c>
      <c r="AF52" s="5">
        <f t="shared" si="9"/>
        <v>21484.615384615383</v>
      </c>
      <c r="AI52" s="45">
        <f t="shared" si="10"/>
        <v>560276</v>
      </c>
      <c r="AJ52" s="42" t="str">
        <f t="shared" si="11"/>
        <v>-</v>
      </c>
    </row>
    <row r="53" spans="7:36" ht="12.95" customHeight="1" x14ac:dyDescent="0.25">
      <c r="G53" s="28" t="s">
        <v>6</v>
      </c>
      <c r="H53" s="45">
        <v>32500</v>
      </c>
      <c r="I53" s="45">
        <v>28464</v>
      </c>
      <c r="J53" s="45">
        <v>41614</v>
      </c>
      <c r="K53" s="45">
        <v>16742</v>
      </c>
      <c r="L53" s="45">
        <v>15744</v>
      </c>
      <c r="M53" s="45">
        <v>18222</v>
      </c>
      <c r="N53" s="45">
        <v>31670</v>
      </c>
      <c r="O53" s="45">
        <v>30952</v>
      </c>
      <c r="P53" s="45">
        <v>39308</v>
      </c>
      <c r="Q53" s="45">
        <v>32112</v>
      </c>
      <c r="R53" s="45">
        <v>30814</v>
      </c>
      <c r="S53" s="45">
        <v>26776</v>
      </c>
      <c r="T53" s="45"/>
      <c r="U53" s="45">
        <f t="shared" si="2"/>
        <v>34192.666666666664</v>
      </c>
      <c r="V53" s="45">
        <f t="shared" si="3"/>
        <v>16902.666666666668</v>
      </c>
      <c r="W53" s="45">
        <f t="shared" si="4"/>
        <v>33976.666666666664</v>
      </c>
      <c r="X53" s="45">
        <f t="shared" si="5"/>
        <v>29900.666666666668</v>
      </c>
      <c r="Y53" s="5">
        <v>24078.854807692311</v>
      </c>
      <c r="Z53" s="5">
        <v>14553.969230769229</v>
      </c>
      <c r="AA53" s="5"/>
      <c r="AB53" s="52">
        <f t="shared" si="6"/>
        <v>-0.25911215976331348</v>
      </c>
      <c r="AC53" s="52">
        <f t="shared" si="7"/>
        <v>-0.48868854585549359</v>
      </c>
      <c r="AD53" s="5"/>
      <c r="AE53" s="45">
        <f t="shared" si="8"/>
        <v>28743.166666666668</v>
      </c>
      <c r="AF53" s="5">
        <f t="shared" si="9"/>
        <v>19316.412019230771</v>
      </c>
      <c r="AI53" s="45">
        <f t="shared" si="10"/>
        <v>344918</v>
      </c>
      <c r="AJ53" s="42" t="str">
        <f t="shared" si="11"/>
        <v>-</v>
      </c>
    </row>
    <row r="54" spans="7:36" ht="12.95" customHeight="1" x14ac:dyDescent="0.25">
      <c r="G54" s="28" t="s">
        <v>7</v>
      </c>
      <c r="H54" s="45">
        <v>37046</v>
      </c>
      <c r="I54" s="45">
        <v>30346</v>
      </c>
      <c r="J54" s="45">
        <v>35424</v>
      </c>
      <c r="K54" s="45">
        <v>29656</v>
      </c>
      <c r="L54" s="45">
        <v>29572</v>
      </c>
      <c r="M54" s="45">
        <v>26712</v>
      </c>
      <c r="N54" s="45">
        <v>23964</v>
      </c>
      <c r="O54" s="45">
        <v>25352</v>
      </c>
      <c r="P54" s="45">
        <v>28104</v>
      </c>
      <c r="Q54" s="45">
        <v>20364</v>
      </c>
      <c r="R54" s="45">
        <v>25384</v>
      </c>
      <c r="S54" s="45">
        <v>20054</v>
      </c>
      <c r="T54" s="45"/>
      <c r="U54" s="45">
        <f t="shared" si="2"/>
        <v>34272</v>
      </c>
      <c r="V54" s="45">
        <f t="shared" si="3"/>
        <v>28646.666666666668</v>
      </c>
      <c r="W54" s="45">
        <f t="shared" si="4"/>
        <v>25806.666666666668</v>
      </c>
      <c r="X54" s="45">
        <f t="shared" si="5"/>
        <v>21934</v>
      </c>
      <c r="Y54" s="5">
        <v>8446.75</v>
      </c>
      <c r="Z54" s="5">
        <v>6295.3413461538466</v>
      </c>
      <c r="AA54" s="5"/>
      <c r="AB54" s="52">
        <f t="shared" si="6"/>
        <v>-0.77199292771149386</v>
      </c>
      <c r="AC54" s="52">
        <f t="shared" si="7"/>
        <v>-0.79254790265096398</v>
      </c>
      <c r="AD54" s="5"/>
      <c r="AE54" s="45">
        <f t="shared" si="8"/>
        <v>27664.833333333332</v>
      </c>
      <c r="AF54" s="5">
        <f t="shared" si="9"/>
        <v>7371.0456730769238</v>
      </c>
      <c r="AI54" s="45">
        <f t="shared" si="10"/>
        <v>331978</v>
      </c>
      <c r="AJ54" s="42">
        <f t="shared" si="11"/>
        <v>331978</v>
      </c>
    </row>
    <row r="55" spans="7:36" ht="12.95" customHeight="1" x14ac:dyDescent="0.25">
      <c r="G55" s="28" t="s">
        <v>8</v>
      </c>
      <c r="H55" s="45">
        <v>23304</v>
      </c>
      <c r="I55" s="45">
        <v>28870</v>
      </c>
      <c r="J55" s="45">
        <v>23754</v>
      </c>
      <c r="K55" s="45">
        <v>25332</v>
      </c>
      <c r="L55" s="45">
        <v>23932</v>
      </c>
      <c r="M55" s="45">
        <v>27604</v>
      </c>
      <c r="N55" s="45">
        <v>29492</v>
      </c>
      <c r="O55" s="45">
        <v>39614</v>
      </c>
      <c r="P55" s="45">
        <v>39264</v>
      </c>
      <c r="Q55" s="45">
        <v>24800</v>
      </c>
      <c r="R55" s="45">
        <v>19238</v>
      </c>
      <c r="S55" s="45">
        <v>20646</v>
      </c>
      <c r="T55" s="45"/>
      <c r="U55" s="45">
        <f t="shared" si="2"/>
        <v>25309.333333333332</v>
      </c>
      <c r="V55" s="45">
        <f t="shared" si="3"/>
        <v>25622.666666666668</v>
      </c>
      <c r="W55" s="45">
        <f t="shared" si="4"/>
        <v>36123.333333333336</v>
      </c>
      <c r="X55" s="45">
        <f t="shared" si="5"/>
        <v>21561.333333333332</v>
      </c>
      <c r="Y55" s="5">
        <v>7649.0442307692319</v>
      </c>
      <c r="Z55" s="5">
        <v>14707.162499999995</v>
      </c>
      <c r="AA55" s="5"/>
      <c r="AB55" s="52">
        <f t="shared" si="6"/>
        <v>-0.67177118817502435</v>
      </c>
      <c r="AC55" s="52">
        <f t="shared" si="7"/>
        <v>-0.49057282646345701</v>
      </c>
      <c r="AD55" s="5"/>
      <c r="AE55" s="45">
        <f t="shared" si="8"/>
        <v>27154.166666666668</v>
      </c>
      <c r="AF55" s="5">
        <f t="shared" si="9"/>
        <v>11178.103365384613</v>
      </c>
      <c r="AI55" s="45">
        <f t="shared" si="10"/>
        <v>325850</v>
      </c>
      <c r="AJ55" s="42" t="str">
        <f t="shared" si="11"/>
        <v>-</v>
      </c>
    </row>
    <row r="56" spans="7:36" ht="12.95" customHeight="1" x14ac:dyDescent="0.25">
      <c r="G56" s="28" t="s">
        <v>9</v>
      </c>
      <c r="H56" s="45">
        <v>17980</v>
      </c>
      <c r="I56" s="45">
        <v>17892</v>
      </c>
      <c r="J56" s="45">
        <v>20266</v>
      </c>
      <c r="K56" s="45">
        <v>24414</v>
      </c>
      <c r="L56" s="45">
        <v>17436</v>
      </c>
      <c r="M56" s="45">
        <v>18080</v>
      </c>
      <c r="N56" s="45">
        <v>12782</v>
      </c>
      <c r="O56" s="45">
        <v>13656</v>
      </c>
      <c r="P56" s="45">
        <v>13144</v>
      </c>
      <c r="Q56" s="45">
        <v>13076</v>
      </c>
      <c r="R56" s="45">
        <v>15062</v>
      </c>
      <c r="S56" s="45">
        <v>17426</v>
      </c>
      <c r="T56" s="45"/>
      <c r="U56" s="45">
        <f t="shared" si="2"/>
        <v>18712.666666666668</v>
      </c>
      <c r="V56" s="45">
        <f t="shared" si="3"/>
        <v>19976.666666666668</v>
      </c>
      <c r="W56" s="45">
        <f t="shared" si="4"/>
        <v>13194</v>
      </c>
      <c r="X56" s="45">
        <f t="shared" si="5"/>
        <v>15188</v>
      </c>
      <c r="Y56" s="5">
        <v>1263.5692307692309</v>
      </c>
      <c r="Z56" s="5">
        <v>1699.0384615384614</v>
      </c>
      <c r="AA56" s="5"/>
      <c r="AB56" s="52">
        <f t="shared" si="6"/>
        <v>-0.92972362454008728</v>
      </c>
      <c r="AC56" s="52">
        <f t="shared" si="7"/>
        <v>-0.90503920961667439</v>
      </c>
      <c r="AD56" s="5"/>
      <c r="AE56" s="45">
        <f t="shared" si="8"/>
        <v>16767.833333333332</v>
      </c>
      <c r="AF56" s="5">
        <f t="shared" si="9"/>
        <v>1481.3038461538463</v>
      </c>
      <c r="AI56" s="45">
        <f t="shared" si="10"/>
        <v>201214</v>
      </c>
      <c r="AJ56" s="42" t="str">
        <f t="shared" si="11"/>
        <v>-</v>
      </c>
    </row>
    <row r="57" spans="7:36" ht="12.95" customHeight="1" x14ac:dyDescent="0.25">
      <c r="G57" s="28" t="s">
        <v>10</v>
      </c>
      <c r="H57" s="45">
        <v>8574</v>
      </c>
      <c r="I57" s="45">
        <v>6402</v>
      </c>
      <c r="J57" s="45">
        <v>6772</v>
      </c>
      <c r="K57" s="45">
        <v>7456</v>
      </c>
      <c r="L57" s="45">
        <v>8358</v>
      </c>
      <c r="M57" s="45">
        <v>7250</v>
      </c>
      <c r="N57" s="45">
        <v>32556</v>
      </c>
      <c r="O57" s="45">
        <v>28816</v>
      </c>
      <c r="P57" s="45">
        <v>33318</v>
      </c>
      <c r="Q57" s="45">
        <v>15770</v>
      </c>
      <c r="R57" s="45">
        <v>15078</v>
      </c>
      <c r="S57" s="45">
        <v>15812</v>
      </c>
      <c r="T57" s="45"/>
      <c r="U57" s="45">
        <f t="shared" si="2"/>
        <v>7249.333333333333</v>
      </c>
      <c r="V57" s="45">
        <f t="shared" si="3"/>
        <v>7688</v>
      </c>
      <c r="W57" s="45">
        <f t="shared" si="4"/>
        <v>31563.333333333332</v>
      </c>
      <c r="X57" s="45">
        <f t="shared" si="5"/>
        <v>15553.333333333334</v>
      </c>
      <c r="Y57" s="5">
        <v>10095.144230769229</v>
      </c>
      <c r="Z57" s="5">
        <v>8408.8942307692305</v>
      </c>
      <c r="AA57" s="5"/>
      <c r="AB57" s="52">
        <f t="shared" si="6"/>
        <v>0.17741360284222396</v>
      </c>
      <c r="AC57" s="52">
        <f t="shared" si="7"/>
        <v>0.31347926128853953</v>
      </c>
      <c r="AD57" s="5"/>
      <c r="AE57" s="45">
        <f t="shared" si="8"/>
        <v>15513.5</v>
      </c>
      <c r="AF57" s="5">
        <f t="shared" si="9"/>
        <v>9252.0192307692305</v>
      </c>
      <c r="AI57" s="45">
        <f t="shared" si="10"/>
        <v>186162</v>
      </c>
      <c r="AJ57" s="42" t="str">
        <f t="shared" si="11"/>
        <v>-</v>
      </c>
    </row>
    <row r="58" spans="7:36" ht="12.95" customHeight="1" x14ac:dyDescent="0.25">
      <c r="G58" s="28" t="s">
        <v>11</v>
      </c>
      <c r="H58" s="45">
        <v>12468</v>
      </c>
      <c r="I58" s="45">
        <v>11702</v>
      </c>
      <c r="J58" s="45">
        <v>11078</v>
      </c>
      <c r="K58" s="45">
        <v>21542</v>
      </c>
      <c r="L58" s="45">
        <v>27468</v>
      </c>
      <c r="M58" s="45">
        <v>21362</v>
      </c>
      <c r="N58" s="45">
        <v>8626</v>
      </c>
      <c r="O58" s="45">
        <v>10606</v>
      </c>
      <c r="P58" s="45">
        <v>8258</v>
      </c>
      <c r="Q58" s="45">
        <v>14574</v>
      </c>
      <c r="R58" s="45">
        <v>12752</v>
      </c>
      <c r="S58" s="45">
        <v>14050</v>
      </c>
      <c r="T58" s="45"/>
      <c r="U58" s="45">
        <f t="shared" si="2"/>
        <v>11749.333333333334</v>
      </c>
      <c r="V58" s="45">
        <f t="shared" si="3"/>
        <v>23457.333333333332</v>
      </c>
      <c r="W58" s="45">
        <f t="shared" si="4"/>
        <v>9163.3333333333339</v>
      </c>
      <c r="X58" s="45">
        <f t="shared" si="5"/>
        <v>13792</v>
      </c>
      <c r="Y58" s="5">
        <v>3366.3884615384609</v>
      </c>
      <c r="Z58" s="5">
        <v>7649.038461538461</v>
      </c>
      <c r="AA58" s="5"/>
      <c r="AB58" s="52">
        <f t="shared" si="6"/>
        <v>-0.72999771723303963</v>
      </c>
      <c r="AC58" s="52">
        <f t="shared" si="7"/>
        <v>-0.34634776435323356</v>
      </c>
      <c r="AD58" s="5"/>
      <c r="AE58" s="45">
        <f t="shared" si="8"/>
        <v>14540.5</v>
      </c>
      <c r="AF58" s="5">
        <f t="shared" si="9"/>
        <v>5507.7134615384612</v>
      </c>
      <c r="AI58" s="45">
        <f t="shared" si="10"/>
        <v>174486</v>
      </c>
      <c r="AJ58" s="42" t="str">
        <f t="shared" si="11"/>
        <v>-</v>
      </c>
    </row>
    <row r="59" spans="7:36" ht="12.95" customHeight="1" x14ac:dyDescent="0.25">
      <c r="G59" s="28" t="s">
        <v>12</v>
      </c>
      <c r="H59" s="45">
        <v>17410</v>
      </c>
      <c r="I59" s="45">
        <v>17998</v>
      </c>
      <c r="J59" s="45">
        <v>12462</v>
      </c>
      <c r="K59" s="45">
        <v>10198</v>
      </c>
      <c r="L59" s="45">
        <v>11216</v>
      </c>
      <c r="M59" s="45">
        <v>9768</v>
      </c>
      <c r="N59" s="45">
        <v>17602</v>
      </c>
      <c r="O59" s="45">
        <v>15560</v>
      </c>
      <c r="P59" s="45">
        <v>13134</v>
      </c>
      <c r="Q59" s="45">
        <v>14050</v>
      </c>
      <c r="R59" s="45">
        <v>17698</v>
      </c>
      <c r="S59" s="45">
        <v>13682</v>
      </c>
      <c r="T59" s="45"/>
      <c r="U59" s="45">
        <f t="shared" si="2"/>
        <v>15956.666666666666</v>
      </c>
      <c r="V59" s="45">
        <f t="shared" si="3"/>
        <v>10394</v>
      </c>
      <c r="W59" s="45">
        <f t="shared" si="4"/>
        <v>15432</v>
      </c>
      <c r="X59" s="45">
        <f t="shared" si="5"/>
        <v>15143.333333333334</v>
      </c>
      <c r="Y59" s="5">
        <v>4942.1394230769229</v>
      </c>
      <c r="Z59" s="5">
        <v>6245.1923076923076</v>
      </c>
      <c r="AA59" s="5"/>
      <c r="AB59" s="52">
        <f t="shared" si="6"/>
        <v>-0.71613214112137147</v>
      </c>
      <c r="AC59" s="52">
        <f t="shared" si="7"/>
        <v>-0.65300631694119859</v>
      </c>
      <c r="AD59" s="5"/>
      <c r="AE59" s="45">
        <f t="shared" si="8"/>
        <v>14231.5</v>
      </c>
      <c r="AF59" s="5">
        <f t="shared" si="9"/>
        <v>5593.6658653846152</v>
      </c>
      <c r="AI59" s="45">
        <f t="shared" si="10"/>
        <v>170778</v>
      </c>
      <c r="AJ59" s="42" t="str">
        <f t="shared" si="11"/>
        <v>-</v>
      </c>
    </row>
    <row r="60" spans="7:36" ht="12.95" customHeight="1" x14ac:dyDescent="0.25">
      <c r="G60" s="65" t="s">
        <v>13</v>
      </c>
      <c r="H60" s="46">
        <v>956</v>
      </c>
      <c r="I60" s="46">
        <v>738</v>
      </c>
      <c r="J60" s="46">
        <v>1084</v>
      </c>
      <c r="K60" s="46">
        <v>4278</v>
      </c>
      <c r="L60" s="46">
        <v>4056</v>
      </c>
      <c r="M60" s="46">
        <v>4966</v>
      </c>
      <c r="N60" s="46">
        <v>6778</v>
      </c>
      <c r="O60" s="46">
        <v>6652</v>
      </c>
      <c r="P60" s="46">
        <v>7176</v>
      </c>
      <c r="Q60" s="46">
        <v>2400</v>
      </c>
      <c r="R60" s="46">
        <v>2414</v>
      </c>
      <c r="S60" s="46">
        <v>2592</v>
      </c>
      <c r="T60" s="50"/>
      <c r="U60" s="46">
        <f t="shared" si="2"/>
        <v>926</v>
      </c>
      <c r="V60" s="46">
        <f t="shared" si="3"/>
        <v>4433.333333333333</v>
      </c>
      <c r="W60" s="46">
        <f t="shared" si="4"/>
        <v>6868.666666666667</v>
      </c>
      <c r="X60" s="46">
        <f t="shared" si="5"/>
        <v>2468.6666666666665</v>
      </c>
      <c r="Y60" s="9">
        <v>1107.7509615384613</v>
      </c>
      <c r="Z60" s="9">
        <v>732.41826923076928</v>
      </c>
      <c r="AA60" s="3"/>
      <c r="AB60" s="53">
        <f t="shared" si="6"/>
        <v>0.15873531541680053</v>
      </c>
      <c r="AC60" s="53">
        <f t="shared" si="7"/>
        <v>-7.5633208255159179E-3</v>
      </c>
      <c r="AD60" s="3"/>
      <c r="AE60" s="46">
        <f t="shared" si="8"/>
        <v>3674.1666666666665</v>
      </c>
      <c r="AF60" s="9">
        <f t="shared" si="9"/>
        <v>920.08461538461529</v>
      </c>
      <c r="AI60" s="46">
        <f t="shared" si="10"/>
        <v>44090</v>
      </c>
      <c r="AJ60" s="42" t="str">
        <f t="shared" si="11"/>
        <v>-</v>
      </c>
    </row>
    <row r="61" spans="7:36" ht="12.95" customHeight="1" x14ac:dyDescent="0.25">
      <c r="G61" s="28" t="s">
        <v>0</v>
      </c>
      <c r="H61" s="45">
        <f t="shared" ref="H61:S61" si="12">SUM(H47:H60)</f>
        <v>823896</v>
      </c>
      <c r="I61" s="45">
        <f t="shared" si="12"/>
        <v>800428</v>
      </c>
      <c r="J61" s="45">
        <f t="shared" si="12"/>
        <v>794209</v>
      </c>
      <c r="K61" s="45">
        <f t="shared" si="12"/>
        <v>697959</v>
      </c>
      <c r="L61" s="45">
        <f t="shared" si="12"/>
        <v>692961</v>
      </c>
      <c r="M61" s="45">
        <f t="shared" si="12"/>
        <v>715680</v>
      </c>
      <c r="N61" s="45">
        <f t="shared" si="12"/>
        <v>733046</v>
      </c>
      <c r="O61" s="45">
        <f t="shared" si="12"/>
        <v>731441</v>
      </c>
      <c r="P61" s="45">
        <f t="shared" si="12"/>
        <v>786025</v>
      </c>
      <c r="Q61" s="45">
        <f t="shared" si="12"/>
        <v>663515</v>
      </c>
      <c r="R61" s="45">
        <f t="shared" si="12"/>
        <v>662648</v>
      </c>
      <c r="S61" s="45">
        <f t="shared" si="12"/>
        <v>687689</v>
      </c>
      <c r="T61" s="50"/>
      <c r="U61" s="45">
        <f t="shared" ref="U61:Z61" si="13">SUM(U47:U60)</f>
        <v>806177.66666666674</v>
      </c>
      <c r="V61" s="45">
        <f t="shared" si="13"/>
        <v>702199.99999999988</v>
      </c>
      <c r="W61" s="45">
        <f t="shared" si="13"/>
        <v>750170.66666666663</v>
      </c>
      <c r="X61" s="45">
        <f t="shared" si="13"/>
        <v>671284</v>
      </c>
      <c r="Y61" s="5">
        <f t="shared" si="13"/>
        <v>625641.08653846139</v>
      </c>
      <c r="Z61" s="5">
        <f t="shared" si="13"/>
        <v>597489.94999999995</v>
      </c>
      <c r="AA61" s="3"/>
      <c r="AB61" s="52">
        <f t="shared" si="6"/>
        <v>-0.24063099403509502</v>
      </c>
      <c r="AC61" s="52">
        <f t="shared" si="7"/>
        <v>-0.25353692024766761</v>
      </c>
      <c r="AD61" s="3"/>
      <c r="AE61" s="45">
        <f>SUM(AE47:AE60)</f>
        <v>732458.08333333326</v>
      </c>
      <c r="AF61" s="5">
        <f>SUM(AF47:AF60)</f>
        <v>611565.51826923073</v>
      </c>
      <c r="AI61" s="45">
        <f>SUM(AI47:AI60)</f>
        <v>8789497</v>
      </c>
      <c r="AJ61" s="5"/>
    </row>
    <row r="62" spans="7:36" x14ac:dyDescent="0.25"/>
    <row r="63" spans="7:36" x14ac:dyDescent="0.25"/>
    <row r="67" spans="8:35" hidden="1" x14ac:dyDescent="0.25">
      <c r="H67" s="29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5"/>
      <c r="V67" s="30"/>
      <c r="W67" s="30"/>
      <c r="X67" s="30"/>
      <c r="Y67" s="30"/>
      <c r="Z67" s="30"/>
      <c r="AA67" s="30"/>
      <c r="AB67" s="5"/>
      <c r="AC67" s="6"/>
      <c r="AD67" s="6"/>
      <c r="AE67" s="5"/>
      <c r="AF67" s="5"/>
      <c r="AG67" s="5"/>
      <c r="AI67" s="5"/>
    </row>
    <row r="68" spans="8:35" hidden="1" x14ac:dyDescent="0.25">
      <c r="H68" s="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31"/>
      <c r="AD68" s="31"/>
      <c r="AE68" s="5"/>
      <c r="AF68" s="30"/>
      <c r="AG68" s="30"/>
      <c r="AI68" s="30"/>
    </row>
    <row r="69" spans="8:35" hidden="1" x14ac:dyDescent="0.25">
      <c r="H69" s="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6"/>
      <c r="AD69" s="6"/>
      <c r="AE69" s="5"/>
      <c r="AF69" s="5"/>
      <c r="AG69" s="5"/>
      <c r="AI69" s="5"/>
    </row>
    <row r="70" spans="8:35" hidden="1" x14ac:dyDescent="0.25">
      <c r="H70" s="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6"/>
      <c r="AD70" s="6"/>
      <c r="AE70" s="5"/>
      <c r="AF70" s="5"/>
      <c r="AG70" s="5"/>
      <c r="AI70" s="5"/>
    </row>
    <row r="71" spans="8:35" hidden="1" x14ac:dyDescent="0.25">
      <c r="H71" s="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6"/>
      <c r="AD71" s="6"/>
      <c r="AE71" s="5"/>
      <c r="AF71" s="5"/>
      <c r="AG71" s="5"/>
      <c r="AI71" s="5"/>
    </row>
    <row r="72" spans="8:35" hidden="1" x14ac:dyDescent="0.25">
      <c r="H72" s="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6"/>
      <c r="AD72" s="6"/>
      <c r="AE72" s="5"/>
      <c r="AF72" s="5"/>
      <c r="AG72" s="5"/>
      <c r="AI72" s="5"/>
    </row>
    <row r="73" spans="8:35" hidden="1" x14ac:dyDescent="0.25">
      <c r="H73" s="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6"/>
      <c r="AD73" s="6"/>
      <c r="AE73" s="5"/>
      <c r="AF73" s="5"/>
      <c r="AG73" s="5"/>
      <c r="AI73" s="5"/>
    </row>
    <row r="74" spans="8:35" hidden="1" x14ac:dyDescent="0.25">
      <c r="H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6"/>
      <c r="AD74" s="6"/>
      <c r="AE74" s="5"/>
      <c r="AF74" s="5"/>
      <c r="AG74" s="5"/>
      <c r="AI74" s="5"/>
    </row>
    <row r="75" spans="8:35" hidden="1" x14ac:dyDescent="0.25">
      <c r="H75" s="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6"/>
      <c r="AD75" s="6"/>
      <c r="AE75" s="5"/>
      <c r="AF75" s="5"/>
      <c r="AG75" s="5"/>
      <c r="AI75" s="5"/>
    </row>
    <row r="76" spans="8:35" hidden="1" x14ac:dyDescent="0.25">
      <c r="H76" s="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6"/>
      <c r="AD76" s="6"/>
      <c r="AE76" s="5"/>
      <c r="AF76" s="5"/>
      <c r="AG76" s="5"/>
      <c r="AI76" s="5"/>
    </row>
    <row r="77" spans="8:35" hidden="1" x14ac:dyDescent="0.25">
      <c r="H77" s="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6"/>
      <c r="AD77" s="6"/>
      <c r="AE77" s="5"/>
      <c r="AF77" s="5"/>
      <c r="AG77" s="5"/>
      <c r="AI77" s="5"/>
    </row>
    <row r="78" spans="8:35" hidden="1" x14ac:dyDescent="0.25">
      <c r="H78" s="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6"/>
      <c r="AD78" s="6"/>
      <c r="AE78" s="5"/>
      <c r="AF78" s="5"/>
      <c r="AG78" s="5"/>
      <c r="AI78" s="5"/>
    </row>
    <row r="79" spans="8:35" hidden="1" x14ac:dyDescent="0.25">
      <c r="H79" s="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6"/>
      <c r="AD79" s="6"/>
      <c r="AE79" s="5"/>
      <c r="AF79" s="5"/>
      <c r="AG79" s="5"/>
      <c r="AI79" s="5"/>
    </row>
    <row r="80" spans="8:35" hidden="1" x14ac:dyDescent="0.25">
      <c r="H80" s="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3"/>
      <c r="V80" s="9"/>
      <c r="W80" s="9"/>
      <c r="X80" s="9"/>
      <c r="Y80" s="9"/>
      <c r="Z80" s="9"/>
      <c r="AA80" s="9"/>
      <c r="AB80" s="3"/>
      <c r="AC80" s="10"/>
      <c r="AD80" s="10"/>
      <c r="AE80" s="3"/>
      <c r="AF80" s="9"/>
      <c r="AG80" s="9"/>
      <c r="AI80" s="9"/>
    </row>
  </sheetData>
  <sortState ref="H67:AI80">
    <sortCondition descending="1" ref="AI67:AI80"/>
  </sortState>
  <mergeCells count="1">
    <mergeCell ref="B4:C4"/>
  </mergeCells>
  <conditionalFormatting sqref="G15:G29 S15:AG29 I15:Q29">
    <cfRule type="cellIs" dxfId="3" priority="4" operator="equal">
      <formula>$B$4</formula>
    </cfRule>
  </conditionalFormatting>
  <conditionalFormatting sqref="AB47:AC61">
    <cfRule type="cellIs" dxfId="2" priority="3" operator="lessThan">
      <formula>0</formula>
    </cfRule>
  </conditionalFormatting>
  <conditionalFormatting sqref="E31">
    <cfRule type="cellIs" dxfId="1" priority="1" operator="lessThan">
      <formula>0</formula>
    </cfRule>
  </conditionalFormatting>
  <conditionalFormatting sqref="G47:AF60">
    <cfRule type="expression" dxfId="0" priority="5">
      <formula>$G47=$B$4</formula>
    </cfRule>
  </conditionalFormatting>
  <dataValidations count="1">
    <dataValidation type="list" allowBlank="1" showInputMessage="1" showErrorMessage="1" sqref="B4">
      <formula1>$G$47:$G$60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Вопросы</vt:lpstr>
      <vt:lpstr>Данные</vt:lpstr>
      <vt:lpstr>Дашборд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Кебу Светлана Викторовна</dc:creator>
  <cp:lastModifiedBy>PC1</cp:lastModifiedBy>
  <dcterms:created xsi:type="dcterms:W3CDTF">2021-03-09T11:01:34Z</dcterms:created>
  <dcterms:modified xsi:type="dcterms:W3CDTF">2023-06-26T19:40:54Z</dcterms:modified>
</cp:coreProperties>
</file>