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\Dropbox\Praktikum\Praktikumsvorbereitung\Thermodynamik\Python\Adiabatenindex\"/>
    </mc:Choice>
  </mc:AlternateContent>
  <bookViews>
    <workbookView xWindow="0" yWindow="0" windowWidth="2073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" i="1" l="1"/>
  <c r="P52" i="1"/>
  <c r="P45" i="1"/>
  <c r="P38" i="1"/>
  <c r="P31" i="1"/>
  <c r="P24" i="1"/>
  <c r="P17" i="1"/>
  <c r="P10" i="1"/>
  <c r="P3" i="1"/>
  <c r="L3" i="1" l="1"/>
  <c r="K3" i="1"/>
  <c r="I3" i="1"/>
  <c r="H3" i="1"/>
  <c r="E62" i="1" l="1"/>
  <c r="F62" i="1" s="1"/>
  <c r="E61" i="1"/>
  <c r="F61" i="1" s="1"/>
  <c r="E60" i="1"/>
  <c r="F60" i="1" s="1"/>
  <c r="E59" i="1"/>
  <c r="F59" i="1" s="1"/>
  <c r="E55" i="1"/>
  <c r="F55" i="1" s="1"/>
  <c r="E54" i="1"/>
  <c r="F54" i="1" s="1"/>
  <c r="E53" i="1"/>
  <c r="F53" i="1" s="1"/>
  <c r="E52" i="1"/>
  <c r="F52" i="1" s="1"/>
  <c r="E48" i="1"/>
  <c r="F48" i="1" s="1"/>
  <c r="E47" i="1"/>
  <c r="F47" i="1" s="1"/>
  <c r="F46" i="1"/>
  <c r="E46" i="1"/>
  <c r="E45" i="1"/>
  <c r="F45" i="1" s="1"/>
  <c r="E41" i="1"/>
  <c r="F41" i="1" s="1"/>
  <c r="E40" i="1"/>
  <c r="F40" i="1" s="1"/>
  <c r="E39" i="1"/>
  <c r="F39" i="1" s="1"/>
  <c r="E38" i="1"/>
  <c r="F38" i="1" s="1"/>
  <c r="E34" i="1"/>
  <c r="F34" i="1" s="1"/>
  <c r="E33" i="1"/>
  <c r="F33" i="1" s="1"/>
  <c r="E32" i="1"/>
  <c r="F32" i="1" s="1"/>
  <c r="E31" i="1"/>
  <c r="F31" i="1" s="1"/>
  <c r="E27" i="1"/>
  <c r="F27" i="1" s="1"/>
  <c r="E26" i="1"/>
  <c r="F26" i="1" s="1"/>
  <c r="E25" i="1"/>
  <c r="F25" i="1" s="1"/>
  <c r="E24" i="1"/>
  <c r="F24" i="1" s="1"/>
  <c r="E20" i="1"/>
  <c r="F20" i="1" s="1"/>
  <c r="E19" i="1"/>
  <c r="F19" i="1" s="1"/>
  <c r="E18" i="1"/>
  <c r="F18" i="1" s="1"/>
  <c r="E17" i="1"/>
  <c r="F17" i="1" s="1"/>
  <c r="E13" i="1"/>
  <c r="F13" i="1" s="1"/>
  <c r="E12" i="1"/>
  <c r="F12" i="1" s="1"/>
  <c r="E11" i="1"/>
  <c r="F11" i="1" s="1"/>
  <c r="E10" i="1"/>
  <c r="F10" i="1" s="1"/>
  <c r="F3" i="1"/>
  <c r="E3" i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<sst xmlns="http://schemas.openxmlformats.org/spreadsheetml/2006/main" count="71" uniqueCount="28">
  <si>
    <t>N</t>
  </si>
  <si>
    <t>te</t>
  </si>
  <si>
    <t>ta</t>
  </si>
  <si>
    <t>f</t>
  </si>
  <si>
    <t>sigma(f)</t>
  </si>
  <si>
    <t>sigma(t)</t>
  </si>
  <si>
    <t>klein 40 cm</t>
  </si>
  <si>
    <t>klein 30 cm</t>
  </si>
  <si>
    <t>klein 20 cm</t>
  </si>
  <si>
    <t>gross 40 cm</t>
  </si>
  <si>
    <t>gross 30 cm</t>
  </si>
  <si>
    <t>gross 20 cm</t>
  </si>
  <si>
    <t>mittel 40 cm</t>
  </si>
  <si>
    <t>mittel 30 cm</t>
  </si>
  <si>
    <t>mittel 20 cm</t>
  </si>
  <si>
    <t>f[Hz]</t>
  </si>
  <si>
    <t>ta [s]</t>
  </si>
  <si>
    <t>te [s]</t>
  </si>
  <si>
    <t>sigma(f) [Hz]</t>
  </si>
  <si>
    <t>sigma(t) [s]</t>
  </si>
  <si>
    <t>P0 [hPa]</t>
  </si>
  <si>
    <t>V [m^3]</t>
  </si>
  <si>
    <t>m [kg]</t>
  </si>
  <si>
    <t>sigma(m) [kg]</t>
  </si>
  <si>
    <t>d [m]</t>
  </si>
  <si>
    <t>sigma(d) [m]</t>
  </si>
  <si>
    <t>sigma(V) [m^3]</t>
  </si>
  <si>
    <t>sig_w_mean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</si>
</sst>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E45" sqref="E45"/>
    </sheetView>
  </sheetViews>
  <sheetFormatPr baseColWidth="10" defaultRowHeight="15" x14ac:dyDescent="0.25"/>
  <sheetData>
    <row r="1" spans="1:16" x14ac:dyDescent="0.25">
      <c r="A1" t="s">
        <v>11</v>
      </c>
    </row>
    <row r="2" spans="1:16" x14ac:dyDescent="0.25">
      <c r="B2" t="s">
        <v>0</v>
      </c>
      <c r="C2" t="s">
        <v>17</v>
      </c>
      <c r="D2" t="s">
        <v>16</v>
      </c>
      <c r="E2" t="s">
        <v>15</v>
      </c>
      <c r="F2" t="s">
        <v>18</v>
      </c>
      <c r="G2" t="s">
        <v>19</v>
      </c>
      <c r="H2" t="s">
        <v>22</v>
      </c>
      <c r="I2" t="s">
        <v>23</v>
      </c>
      <c r="J2" t="s">
        <v>20</v>
      </c>
      <c r="K2" t="s">
        <v>24</v>
      </c>
      <c r="L2" t="s">
        <v>25</v>
      </c>
      <c r="M2" t="s">
        <v>21</v>
      </c>
      <c r="N2" t="s">
        <v>26</v>
      </c>
      <c r="P2" t="s">
        <v>27</v>
      </c>
    </row>
    <row r="3" spans="1:16" x14ac:dyDescent="0.25">
      <c r="A3">
        <v>1</v>
      </c>
      <c r="B3">
        <v>4</v>
      </c>
      <c r="C3">
        <v>3.61</v>
      </c>
      <c r="D3">
        <v>0.13</v>
      </c>
      <c r="E3">
        <f>B3/(C3-D3)</f>
        <v>1.1494252873563218</v>
      </c>
      <c r="F3">
        <f>SQRT(2)*G3*B3/(C3-E3)^2</f>
        <v>1.8686668096499954E-2</v>
      </c>
      <c r="G3">
        <v>0.02</v>
      </c>
      <c r="H3">
        <f>16.5/1000</f>
        <v>1.6500000000000001E-2</v>
      </c>
      <c r="I3">
        <f>0.1/1000</f>
        <v>1E-4</v>
      </c>
      <c r="J3">
        <v>1.0089999999999999</v>
      </c>
      <c r="K3">
        <f>1.6/100</f>
        <v>1.6E-2</v>
      </c>
      <c r="L3">
        <f>0.05/100</f>
        <v>5.0000000000000001E-4</v>
      </c>
      <c r="P3">
        <f>2*PI()*(1/4*(SQRT(F3^2+F4^2+F5^2+F6^2)))</f>
        <v>5.2776946682494698E-2</v>
      </c>
    </row>
    <row r="4" spans="1:16" x14ac:dyDescent="0.25">
      <c r="A4">
        <v>2</v>
      </c>
      <c r="B4">
        <v>4</v>
      </c>
      <c r="C4">
        <v>3.637</v>
      </c>
      <c r="D4">
        <v>0.13800000000000001</v>
      </c>
      <c r="E4">
        <f t="shared" ref="E4:E6" si="0">B4/(C4-D4)</f>
        <v>1.1431837667905116</v>
      </c>
      <c r="F4">
        <f t="shared" ref="F4:F6" si="1">SQRT(2)*G4*B4/(C4-E4)^2</f>
        <v>1.8191817461896607E-2</v>
      </c>
      <c r="G4">
        <v>0.02</v>
      </c>
    </row>
    <row r="5" spans="1:16" x14ac:dyDescent="0.25">
      <c r="A5">
        <v>3</v>
      </c>
      <c r="B5">
        <v>5</v>
      </c>
      <c r="C5">
        <v>4.8159999999999998</v>
      </c>
      <c r="D5">
        <v>0.123</v>
      </c>
      <c r="E5">
        <f t="shared" si="0"/>
        <v>1.065416577881952</v>
      </c>
      <c r="F5">
        <f t="shared" si="1"/>
        <v>1.0053501301519044E-2</v>
      </c>
      <c r="G5">
        <v>0.02</v>
      </c>
    </row>
    <row r="6" spans="1:16" x14ac:dyDescent="0.25">
      <c r="A6">
        <v>4</v>
      </c>
      <c r="B6">
        <v>4</v>
      </c>
      <c r="C6">
        <v>3.6139999999999999</v>
      </c>
      <c r="D6">
        <v>0.13800000000000001</v>
      </c>
      <c r="E6">
        <f t="shared" si="0"/>
        <v>1.1507479861910241</v>
      </c>
      <c r="F6">
        <f t="shared" si="1"/>
        <v>1.8646069205805853E-2</v>
      </c>
      <c r="G6">
        <v>0.02</v>
      </c>
    </row>
    <row r="8" spans="1:16" x14ac:dyDescent="0.25">
      <c r="A8" t="s">
        <v>10</v>
      </c>
    </row>
    <row r="9" spans="1:16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6" x14ac:dyDescent="0.25">
      <c r="A10">
        <v>1</v>
      </c>
      <c r="B10">
        <v>7</v>
      </c>
      <c r="C10">
        <v>7.1429999999999998</v>
      </c>
      <c r="D10">
        <v>0.191</v>
      </c>
      <c r="E10">
        <f>B10/(C10-D10)</f>
        <v>1.006904487917146</v>
      </c>
      <c r="F10">
        <f>SQRT(2)*G10*B10/(C10-E10)^2</f>
        <v>5.2584628662596528E-3</v>
      </c>
      <c r="G10">
        <v>0.02</v>
      </c>
      <c r="P10">
        <f>2*PI()*(1/4*(SQRT(F10^2+F11^2+F12^2+F13^2)))</f>
        <v>1.6459767161235518E-2</v>
      </c>
    </row>
    <row r="11" spans="1:16" x14ac:dyDescent="0.25">
      <c r="A11">
        <v>2</v>
      </c>
      <c r="B11">
        <v>7</v>
      </c>
      <c r="C11">
        <v>7.1360000000000001</v>
      </c>
      <c r="D11">
        <v>0.191</v>
      </c>
      <c r="E11">
        <f t="shared" ref="E11:E13" si="2">B11/(C11-D11)</f>
        <v>1.0079193664506838</v>
      </c>
      <c r="F11">
        <f t="shared" ref="F11:F13" si="3">SQRT(2)*G11*B11/(C11-E11)^2</f>
        <v>5.2722268830457239E-3</v>
      </c>
      <c r="G11">
        <v>0.02</v>
      </c>
    </row>
    <row r="12" spans="1:16" x14ac:dyDescent="0.25">
      <c r="A12">
        <v>3</v>
      </c>
      <c r="B12">
        <v>7</v>
      </c>
      <c r="C12">
        <v>7.1429999999999998</v>
      </c>
      <c r="D12">
        <v>0.183</v>
      </c>
      <c r="E12">
        <f t="shared" si="2"/>
        <v>1.0057471264367817</v>
      </c>
      <c r="F12">
        <f t="shared" si="3"/>
        <v>5.2564797742639252E-3</v>
      </c>
      <c r="G12">
        <v>0.02</v>
      </c>
    </row>
    <row r="13" spans="1:16" x14ac:dyDescent="0.25">
      <c r="A13">
        <v>4</v>
      </c>
      <c r="B13">
        <v>7</v>
      </c>
      <c r="C13">
        <v>7.1890000000000001</v>
      </c>
      <c r="D13">
        <v>0.191</v>
      </c>
      <c r="E13">
        <f t="shared" si="2"/>
        <v>1.0002857959416975</v>
      </c>
      <c r="F13">
        <f t="shared" si="3"/>
        <v>5.1694242857805335E-3</v>
      </c>
      <c r="G13">
        <v>0.02</v>
      </c>
    </row>
    <row r="15" spans="1:16" x14ac:dyDescent="0.25">
      <c r="A15" t="s">
        <v>9</v>
      </c>
    </row>
    <row r="16" spans="1:16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16" x14ac:dyDescent="0.25">
      <c r="A17">
        <v>1</v>
      </c>
      <c r="B17">
        <v>7</v>
      </c>
      <c r="C17">
        <v>7.1130000000000004</v>
      </c>
      <c r="D17">
        <v>0.183</v>
      </c>
      <c r="E17">
        <f>B17/(C17-D17)</f>
        <v>1.0101010101010099</v>
      </c>
      <c r="F17">
        <f>SQRT(2)*G17*B17/(C17-E17)^2</f>
        <v>5.3158249309156998E-3</v>
      </c>
      <c r="G17">
        <v>0.02</v>
      </c>
      <c r="P17">
        <f>2*PI()*(1/4*(SQRT(F17^2+F18^2+F19^2+F20^2)))</f>
        <v>1.6630179277270851E-2</v>
      </c>
    </row>
    <row r="18" spans="1:16" x14ac:dyDescent="0.25">
      <c r="A18">
        <v>2</v>
      </c>
      <c r="B18">
        <v>7</v>
      </c>
      <c r="C18">
        <v>7.1280000000000001</v>
      </c>
      <c r="D18">
        <v>0.191</v>
      </c>
      <c r="E18">
        <f t="shared" ref="E18:E20" si="4">B18/(C18-D18)</f>
        <v>1.0090817356205852</v>
      </c>
      <c r="F18">
        <f t="shared" ref="F18:F20" si="5">SQRT(2)*G18*B18/(C18-E18)^2</f>
        <v>5.2880277986125501E-3</v>
      </c>
      <c r="G18">
        <v>0.02</v>
      </c>
    </row>
    <row r="19" spans="1:16" x14ac:dyDescent="0.25">
      <c r="A19">
        <v>3</v>
      </c>
      <c r="B19">
        <v>7</v>
      </c>
      <c r="C19">
        <v>7.1280000000000001</v>
      </c>
      <c r="D19">
        <v>0.17599999999999999</v>
      </c>
      <c r="E19">
        <f t="shared" si="4"/>
        <v>1.006904487917146</v>
      </c>
      <c r="F19">
        <f t="shared" si="5"/>
        <v>5.284266609546541E-3</v>
      </c>
      <c r="G19">
        <v>0.02</v>
      </c>
    </row>
    <row r="20" spans="1:16" x14ac:dyDescent="0.25">
      <c r="A20">
        <v>4</v>
      </c>
      <c r="B20">
        <v>7</v>
      </c>
      <c r="C20">
        <v>7.1280000000000001</v>
      </c>
      <c r="D20">
        <v>0.183</v>
      </c>
      <c r="E20">
        <f t="shared" si="4"/>
        <v>1.0079193664506838</v>
      </c>
      <c r="F20">
        <f t="shared" si="5"/>
        <v>5.2860193097889908E-3</v>
      </c>
      <c r="G20">
        <v>0.02</v>
      </c>
    </row>
    <row r="22" spans="1:16" x14ac:dyDescent="0.25">
      <c r="A22" t="s">
        <v>8</v>
      </c>
    </row>
    <row r="23" spans="1:16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16" x14ac:dyDescent="0.25">
      <c r="A24">
        <v>1</v>
      </c>
      <c r="B24">
        <v>16</v>
      </c>
      <c r="C24">
        <v>3.5990000000000002</v>
      </c>
      <c r="D24">
        <v>0.16800000000000001</v>
      </c>
      <c r="E24">
        <f>B24/(C24-D24)</f>
        <v>4.6633634508889532</v>
      </c>
      <c r="F24">
        <f>SQRT(2)*G24*B24/(C24-E24)^2</f>
        <v>0.5992062427581154</v>
      </c>
      <c r="G24">
        <v>0.03</v>
      </c>
      <c r="P24">
        <f>2*PI()*(1/4*(SQRT(F24^2+F25^2+F26^2+F27^2)))</f>
        <v>0.99598984261333279</v>
      </c>
    </row>
    <row r="25" spans="1:16" x14ac:dyDescent="0.25">
      <c r="A25">
        <v>2</v>
      </c>
      <c r="B25">
        <v>12</v>
      </c>
      <c r="C25">
        <v>2.67</v>
      </c>
      <c r="D25">
        <v>0.17599999999999999</v>
      </c>
      <c r="E25">
        <f t="shared" ref="E25:E27" si="6">B25/(C25-D25)</f>
        <v>4.8115477145148358</v>
      </c>
      <c r="F25">
        <f t="shared" ref="F25:F27" si="7">SQRT(2)*G25*B25/(C25-E25)^2</f>
        <v>0.11100997080057635</v>
      </c>
      <c r="G25">
        <v>0.03</v>
      </c>
    </row>
    <row r="26" spans="1:16" x14ac:dyDescent="0.25">
      <c r="A26">
        <v>3</v>
      </c>
      <c r="B26">
        <v>13</v>
      </c>
      <c r="C26">
        <v>2.9329999999999998</v>
      </c>
      <c r="D26">
        <v>0.17199999999999999</v>
      </c>
      <c r="E26">
        <f t="shared" si="6"/>
        <v>4.7084389713871788</v>
      </c>
      <c r="F26">
        <f t="shared" si="7"/>
        <v>0.17497181941679543</v>
      </c>
      <c r="G26">
        <v>0.03</v>
      </c>
    </row>
    <row r="27" spans="1:16" x14ac:dyDescent="0.25">
      <c r="A27">
        <v>4</v>
      </c>
      <c r="B27">
        <v>12</v>
      </c>
      <c r="C27">
        <v>2.6669999999999998</v>
      </c>
      <c r="D27">
        <v>0.17399999999999999</v>
      </c>
      <c r="E27">
        <f t="shared" si="6"/>
        <v>4.8134777376654636</v>
      </c>
      <c r="F27">
        <f t="shared" si="7"/>
        <v>7.3667081148240535E-3</v>
      </c>
      <c r="G27">
        <v>2E-3</v>
      </c>
    </row>
    <row r="29" spans="1:16" x14ac:dyDescent="0.25">
      <c r="A29" t="s">
        <v>7</v>
      </c>
    </row>
    <row r="30" spans="1:16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1:16" x14ac:dyDescent="0.25">
      <c r="A31">
        <v>1</v>
      </c>
      <c r="B31">
        <v>10</v>
      </c>
      <c r="C31">
        <v>3.7189999999999999</v>
      </c>
      <c r="D31">
        <v>0.29499999999999998</v>
      </c>
      <c r="E31">
        <f>B31/(C31-D31)</f>
        <v>2.9205607476635516</v>
      </c>
      <c r="F31">
        <f>SQRT(2)*G31*B31/(C31-E31)^2</f>
        <v>4.4367119652275584E-2</v>
      </c>
      <c r="G31">
        <v>2E-3</v>
      </c>
      <c r="P31">
        <f>2*PI()*(1/4*(SQRT(F31^2+F32^2+F33^2+F34^2)))</f>
        <v>7.4520781889777871E-2</v>
      </c>
    </row>
    <row r="32" spans="1:16" x14ac:dyDescent="0.25">
      <c r="A32">
        <v>2</v>
      </c>
      <c r="B32">
        <v>13</v>
      </c>
      <c r="C32">
        <v>4.8860000000000001</v>
      </c>
      <c r="D32">
        <v>0.29299999999999998</v>
      </c>
      <c r="E32">
        <f t="shared" ref="E32:E34" si="8">B32/(C32-D32)</f>
        <v>2.8303940779446983</v>
      </c>
      <c r="F32">
        <f t="shared" ref="F32:F34" si="9">SQRT(2)*G32*B32/(C32-E32)^2</f>
        <v>8.701790544199263E-3</v>
      </c>
      <c r="G32">
        <v>2E-3</v>
      </c>
    </row>
    <row r="33" spans="1:16" x14ac:dyDescent="0.25">
      <c r="A33">
        <v>3</v>
      </c>
      <c r="B33">
        <v>13</v>
      </c>
      <c r="C33" s="1">
        <v>4.6440000000000001</v>
      </c>
      <c r="D33">
        <v>8.1000000000000003E-2</v>
      </c>
      <c r="E33">
        <f t="shared" si="8"/>
        <v>2.8490028490028494</v>
      </c>
      <c r="F33">
        <f t="shared" si="9"/>
        <v>1.1411975184047202E-2</v>
      </c>
      <c r="G33">
        <v>2E-3</v>
      </c>
    </row>
    <row r="34" spans="1:16" x14ac:dyDescent="0.25">
      <c r="A34">
        <v>4</v>
      </c>
      <c r="B34">
        <v>13</v>
      </c>
      <c r="C34">
        <v>4.8840000000000003</v>
      </c>
      <c r="D34">
        <v>0.29399999999999998</v>
      </c>
      <c r="E34">
        <f t="shared" si="8"/>
        <v>2.8322440087145964</v>
      </c>
      <c r="F34">
        <f t="shared" si="9"/>
        <v>8.7344773961956397E-3</v>
      </c>
      <c r="G34">
        <v>2E-3</v>
      </c>
    </row>
    <row r="36" spans="1:16" x14ac:dyDescent="0.25">
      <c r="A36" t="s">
        <v>6</v>
      </c>
    </row>
    <row r="37" spans="1:16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</row>
    <row r="38" spans="1:16" x14ac:dyDescent="0.25">
      <c r="A38">
        <v>1</v>
      </c>
      <c r="B38">
        <v>12</v>
      </c>
      <c r="C38">
        <v>2.5680000000000001</v>
      </c>
      <c r="D38">
        <v>0.16700000000000001</v>
      </c>
      <c r="E38">
        <f>B38/(C38-D38)</f>
        <v>4.997917534360683</v>
      </c>
      <c r="F38">
        <f>SQRT(2)*G38*B38/(C38-E38)^2</f>
        <v>5.7483495569244768E-3</v>
      </c>
      <c r="G38">
        <v>2E-3</v>
      </c>
      <c r="P38">
        <f>2*PI()*(1/4*(SQRT(F38^2+F39^2+F40^2+F41^2)))</f>
        <v>1.4032148392573629E-2</v>
      </c>
    </row>
    <row r="39" spans="1:16" x14ac:dyDescent="0.25">
      <c r="A39">
        <v>2</v>
      </c>
      <c r="B39">
        <v>11</v>
      </c>
      <c r="C39">
        <v>2.3490000000000002</v>
      </c>
      <c r="D39">
        <v>0.16900000000000001</v>
      </c>
      <c r="E39">
        <f t="shared" ref="E39:E41" si="10">B39/(C39-D39)</f>
        <v>5.045871559633027</v>
      </c>
      <c r="F39">
        <f t="shared" ref="F39:F41" si="11">SQRT(2)*G39*B39/(C39-E39)^2</f>
        <v>4.2777672564937915E-3</v>
      </c>
      <c r="G39">
        <v>2E-3</v>
      </c>
    </row>
    <row r="40" spans="1:16" x14ac:dyDescent="0.25">
      <c r="A40">
        <v>3</v>
      </c>
      <c r="B40">
        <v>10</v>
      </c>
      <c r="C40">
        <v>2.129</v>
      </c>
      <c r="D40">
        <v>0.16800000000000001</v>
      </c>
      <c r="E40">
        <f t="shared" si="10"/>
        <v>5.0994390617032126</v>
      </c>
      <c r="F40">
        <f t="shared" si="11"/>
        <v>3.2055584405326935E-3</v>
      </c>
      <c r="G40">
        <v>2E-3</v>
      </c>
    </row>
    <row r="41" spans="1:16" x14ac:dyDescent="0.25">
      <c r="A41">
        <v>4</v>
      </c>
      <c r="B41">
        <v>11</v>
      </c>
      <c r="C41">
        <v>2.347</v>
      </c>
      <c r="D41">
        <v>0.16800000000000001</v>
      </c>
      <c r="E41">
        <f t="shared" si="10"/>
        <v>5.0481872418540616</v>
      </c>
      <c r="F41">
        <f t="shared" si="11"/>
        <v>4.2641090132827918E-3</v>
      </c>
      <c r="G41">
        <v>2E-3</v>
      </c>
    </row>
    <row r="43" spans="1:16" x14ac:dyDescent="0.25">
      <c r="A43" t="s">
        <v>14</v>
      </c>
    </row>
    <row r="44" spans="1:16" x14ac:dyDescent="0.2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16" x14ac:dyDescent="0.25">
      <c r="A45">
        <v>1</v>
      </c>
      <c r="B45">
        <v>9</v>
      </c>
      <c r="C45">
        <v>1.9650000000000001</v>
      </c>
      <c r="D45">
        <v>0.17399999999999999</v>
      </c>
      <c r="E45">
        <f>B45/(C45-D45)</f>
        <v>5.0251256281407031</v>
      </c>
      <c r="F45">
        <f>SQRT(2)*G45*B45/(C45-E45)^2</f>
        <v>2.7183726424362684E-3</v>
      </c>
      <c r="G45">
        <v>2E-3</v>
      </c>
      <c r="P45">
        <f>2*PI()*(1/4*(SQRT(F45^2+F46^2+F47^2+F48^2)))</f>
        <v>9.8675640450217022E-3</v>
      </c>
    </row>
    <row r="46" spans="1:16" x14ac:dyDescent="0.25">
      <c r="A46">
        <v>2</v>
      </c>
      <c r="B46">
        <v>11</v>
      </c>
      <c r="C46">
        <v>2.403</v>
      </c>
      <c r="D46">
        <v>0.17100000000000001</v>
      </c>
      <c r="E46">
        <f t="shared" ref="E46:E48" si="12">B46/(C46-D46)</f>
        <v>4.9283154121863797</v>
      </c>
      <c r="F46">
        <f t="shared" ref="F46:F48" si="13">SQRT(2)*G46*B46/(C46-E46)^2</f>
        <v>4.8787259128844299E-3</v>
      </c>
      <c r="G46">
        <v>2E-3</v>
      </c>
    </row>
    <row r="47" spans="1:16" x14ac:dyDescent="0.25">
      <c r="A47">
        <v>3</v>
      </c>
      <c r="B47">
        <v>8</v>
      </c>
      <c r="C47">
        <v>1.75</v>
      </c>
      <c r="D47">
        <v>0.18099999999999999</v>
      </c>
      <c r="E47">
        <f t="shared" si="12"/>
        <v>5.0987890376035692</v>
      </c>
      <c r="F47">
        <f t="shared" si="13"/>
        <v>2.0177130451431136E-3</v>
      </c>
      <c r="G47">
        <v>2E-3</v>
      </c>
    </row>
    <row r="48" spans="1:16" x14ac:dyDescent="0.25">
      <c r="A48">
        <v>4</v>
      </c>
      <c r="B48">
        <v>8</v>
      </c>
      <c r="C48">
        <v>1.75</v>
      </c>
      <c r="D48">
        <v>0.17299999999999999</v>
      </c>
      <c r="E48">
        <f t="shared" si="12"/>
        <v>5.0729232720355109</v>
      </c>
      <c r="F48">
        <f t="shared" si="13"/>
        <v>2.0492472164922709E-3</v>
      </c>
      <c r="G48">
        <v>2E-3</v>
      </c>
    </row>
    <row r="50" spans="1:16" x14ac:dyDescent="0.25">
      <c r="A50" t="s">
        <v>13</v>
      </c>
    </row>
    <row r="51" spans="1:16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</row>
    <row r="52" spans="1:16" x14ac:dyDescent="0.25">
      <c r="A52">
        <v>1</v>
      </c>
      <c r="B52">
        <v>16</v>
      </c>
      <c r="C52">
        <v>5.9329999999999998</v>
      </c>
      <c r="D52">
        <v>0.29099999999999998</v>
      </c>
      <c r="E52">
        <f>B52/(C52-D52)</f>
        <v>2.8358738036157392</v>
      </c>
      <c r="F52">
        <f>SQRT(2)*G52*B52/(C52-E52)^2</f>
        <v>4.7178830699866137E-3</v>
      </c>
      <c r="G52">
        <v>2E-3</v>
      </c>
      <c r="P52">
        <f>2*PI()*(1/4*(SQRT(F52^2+F53^2+F54^2+F55^2)))</f>
        <v>0.1833546839041528</v>
      </c>
    </row>
    <row r="53" spans="1:16" x14ac:dyDescent="0.25">
      <c r="A53">
        <v>2</v>
      </c>
      <c r="B53">
        <v>10</v>
      </c>
      <c r="C53">
        <v>3.69</v>
      </c>
      <c r="D53">
        <v>0.29199999999999998</v>
      </c>
      <c r="E53">
        <f t="shared" ref="E53:E55" si="14">B53/(C53-D53)</f>
        <v>2.9429075927015891</v>
      </c>
      <c r="F53">
        <f t="shared" ref="F53:F55" si="15">SQRT(2)*G53*B53/(C53-E53)^2</f>
        <v>5.0675302297408263E-2</v>
      </c>
      <c r="G53">
        <v>2E-3</v>
      </c>
    </row>
    <row r="54" spans="1:16" x14ac:dyDescent="0.25">
      <c r="A54">
        <v>3</v>
      </c>
      <c r="B54">
        <v>11</v>
      </c>
      <c r="C54">
        <v>4.0449999999999999</v>
      </c>
      <c r="D54">
        <v>0.28899999999999998</v>
      </c>
      <c r="E54">
        <f t="shared" si="14"/>
        <v>2.9286474973375936</v>
      </c>
      <c r="F54">
        <f t="shared" si="15"/>
        <v>2.4965195884002762E-2</v>
      </c>
      <c r="G54">
        <v>2E-3</v>
      </c>
    </row>
    <row r="55" spans="1:16" x14ac:dyDescent="0.25">
      <c r="A55">
        <v>4</v>
      </c>
      <c r="B55">
        <v>10</v>
      </c>
      <c r="C55">
        <v>3.472</v>
      </c>
      <c r="D55">
        <v>7.6999999999999999E-2</v>
      </c>
      <c r="E55">
        <f t="shared" si="14"/>
        <v>2.9455081001472756</v>
      </c>
      <c r="F55">
        <f t="shared" si="15"/>
        <v>0.10203792201773032</v>
      </c>
      <c r="G55">
        <v>2E-3</v>
      </c>
    </row>
    <row r="57" spans="1:16" x14ac:dyDescent="0.25">
      <c r="A57" t="s">
        <v>12</v>
      </c>
    </row>
    <row r="58" spans="1:16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</row>
    <row r="59" spans="1:16" x14ac:dyDescent="0.25">
      <c r="A59">
        <v>1</v>
      </c>
      <c r="B59">
        <v>13</v>
      </c>
      <c r="C59">
        <v>4.766</v>
      </c>
      <c r="D59">
        <v>0.28499999999999998</v>
      </c>
      <c r="E59">
        <f>B59/(C59-D59)</f>
        <v>2.9011381388083017</v>
      </c>
      <c r="F59">
        <f>SQRT(2)*G59*B59/(C59-E59)^2</f>
        <v>1.0572921590692593E-2</v>
      </c>
      <c r="G59">
        <v>2E-3</v>
      </c>
      <c r="P59">
        <f>2*PI()*(1/4*(SQRT(F59^2+F60^2+F61^2+F62^2)))</f>
        <v>0.10457311121727138</v>
      </c>
    </row>
    <row r="60" spans="1:16" x14ac:dyDescent="0.25">
      <c r="A60">
        <v>2</v>
      </c>
      <c r="B60">
        <v>12</v>
      </c>
      <c r="C60">
        <v>4.391</v>
      </c>
      <c r="D60">
        <v>0.28799999999999998</v>
      </c>
      <c r="E60">
        <f t="shared" ref="E60:E62" si="16">B60/(C60-D60)</f>
        <v>2.924689251767</v>
      </c>
      <c r="F60">
        <f t="shared" ref="F60:F62" si="17">SQRT(2)*G60*B60/(C60-E60)^2</f>
        <v>1.578607651567247E-2</v>
      </c>
      <c r="G60">
        <v>2E-3</v>
      </c>
    </row>
    <row r="61" spans="1:16" x14ac:dyDescent="0.25">
      <c r="A61">
        <v>3</v>
      </c>
      <c r="B61">
        <v>12</v>
      </c>
      <c r="C61">
        <v>4.3849999999999998</v>
      </c>
      <c r="D61">
        <v>0.28699999999999998</v>
      </c>
      <c r="E61">
        <f t="shared" si="16"/>
        <v>2.9282576866764276</v>
      </c>
      <c r="F61">
        <f t="shared" si="17"/>
        <v>1.5994135435356507E-2</v>
      </c>
      <c r="G61">
        <v>2E-3</v>
      </c>
    </row>
    <row r="62" spans="1:16" x14ac:dyDescent="0.25">
      <c r="A62">
        <v>4</v>
      </c>
      <c r="B62">
        <v>10</v>
      </c>
      <c r="C62">
        <v>3.6520000000000001</v>
      </c>
      <c r="D62">
        <v>0.29099999999999998</v>
      </c>
      <c r="E62">
        <f t="shared" si="16"/>
        <v>2.9753049687592976</v>
      </c>
      <c r="F62">
        <f t="shared" si="17"/>
        <v>6.1767356975856114E-2</v>
      </c>
      <c r="G62">
        <v>2E-3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Zimmermann</dc:creator>
  <cp:lastModifiedBy>Erik Zimmermann</cp:lastModifiedBy>
  <dcterms:created xsi:type="dcterms:W3CDTF">2015-12-11T09:50:18Z</dcterms:created>
  <dcterms:modified xsi:type="dcterms:W3CDTF">2016-01-15T10:35:09Z</dcterms:modified>
</cp:coreProperties>
</file>