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SA\"/>
    </mc:Choice>
  </mc:AlternateContent>
  <xr:revisionPtr revIDLastSave="0" documentId="13_ncr:1_{48A56AE7-4CC3-44E6-836E-ACD723A95287}" xr6:coauthVersionLast="47" xr6:coauthVersionMax="47" xr10:uidLastSave="{00000000-0000-0000-0000-000000000000}"/>
  <bookViews>
    <workbookView xWindow="2544" yWindow="2544" windowWidth="17280" windowHeight="8880" xr2:uid="{00000000-000D-0000-FFFF-FFFF00000000}"/>
  </bookViews>
  <sheets>
    <sheet name="first_half" sheetId="1" r:id="rId1"/>
    <sheet name="8-11" sheetId="2" r:id="rId2"/>
    <sheet name="17" sheetId="3" r:id="rId3"/>
    <sheet name="18,19" sheetId="4" r:id="rId4"/>
  </sheets>
  <definedNames>
    <definedName name="_xlnm._FilterDatabase" localSheetId="3" hidden="1">'18,19'!$G$4:$H$5</definedName>
    <definedName name="_xlchart.v1.0" hidden="1">'8-11'!$A$1:$A$5</definedName>
    <definedName name="_xlchart.v1.1" hidden="1">'8-11'!$B$1:$B$5</definedName>
    <definedName name="_xlchart.v1.2" hidden="1">'8-11'!$A$1:$A$5</definedName>
    <definedName name="_xlchart.v1.3" hidden="1">'8-11'!$B$1:$B$5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H8" i="4"/>
  <c r="H7" i="4"/>
  <c r="H4" i="4"/>
  <c r="H3" i="4"/>
  <c r="H2" i="4"/>
  <c r="H1" i="4"/>
  <c r="J2" i="3" l="1"/>
  <c r="J5" i="3"/>
  <c r="J1" i="3"/>
  <c r="F1" i="2"/>
  <c r="I3" i="1"/>
  <c r="I4" i="1"/>
  <c r="I5" i="1"/>
  <c r="I6" i="1"/>
  <c r="I7" i="1"/>
  <c r="I8" i="1"/>
  <c r="I9" i="1"/>
  <c r="I10" i="1"/>
  <c r="I11" i="1"/>
  <c r="I2" i="1"/>
  <c r="G5" i="1"/>
  <c r="G4" i="1"/>
  <c r="G3" i="1"/>
  <c r="E25" i="1"/>
  <c r="E24" i="1"/>
  <c r="D21" i="1"/>
  <c r="D20" i="1"/>
  <c r="D18" i="1"/>
  <c r="D15" i="1"/>
  <c r="D14" i="1"/>
  <c r="D13" i="1"/>
  <c r="D3" i="1"/>
  <c r="D2" i="1"/>
</calcChain>
</file>

<file path=xl/sharedStrings.xml><?xml version="1.0" encoding="utf-8"?>
<sst xmlns="http://schemas.openxmlformats.org/spreadsheetml/2006/main" count="41" uniqueCount="40">
  <si>
    <t>Data</t>
  </si>
  <si>
    <t>Mean</t>
  </si>
  <si>
    <t>Mode</t>
  </si>
  <si>
    <t>Median</t>
  </si>
  <si>
    <t>No mode</t>
  </si>
  <si>
    <t>Percentiles and quartiles</t>
  </si>
  <si>
    <t>Q1</t>
  </si>
  <si>
    <t>Q2</t>
  </si>
  <si>
    <t>Q3</t>
  </si>
  <si>
    <t>InterQuartile range</t>
  </si>
  <si>
    <t>Q3-Q1</t>
  </si>
  <si>
    <t>Min</t>
  </si>
  <si>
    <t>Max</t>
  </si>
  <si>
    <t>Finding Outliers Using Quartiles</t>
  </si>
  <si>
    <t>Lower Bound</t>
  </si>
  <si>
    <t>Upper Bound</t>
  </si>
  <si>
    <t>Q3+1.5*IQR</t>
  </si>
  <si>
    <t xml:space="preserve"> Q1-1.5*IQR</t>
  </si>
  <si>
    <t>No Outliers was found</t>
  </si>
  <si>
    <r>
      <t xml:space="preserve"> </t>
    </r>
    <r>
      <rPr>
        <b/>
        <sz val="11"/>
        <color theme="1"/>
        <rFont val="Calibri"/>
        <family val="2"/>
        <scheme val="minor"/>
      </rPr>
      <t>Measures of Dispersion</t>
    </r>
  </si>
  <si>
    <t>Range</t>
  </si>
  <si>
    <t>Variance</t>
  </si>
  <si>
    <t>Std Deviation</t>
  </si>
  <si>
    <t>Z scores</t>
  </si>
  <si>
    <t>Correlation coefficent</t>
  </si>
  <si>
    <t>Std dev</t>
  </si>
  <si>
    <t>T test</t>
  </si>
  <si>
    <t>Sample std dev</t>
  </si>
  <si>
    <t xml:space="preserve"> </t>
  </si>
  <si>
    <t>Given mean</t>
  </si>
  <si>
    <t>Mean1</t>
  </si>
  <si>
    <t>Mean2</t>
  </si>
  <si>
    <t>Variance1</t>
  </si>
  <si>
    <t>Variance2</t>
  </si>
  <si>
    <t>N1</t>
  </si>
  <si>
    <t>N2</t>
  </si>
  <si>
    <t>Standard Error(SE)</t>
  </si>
  <si>
    <t>Tstat(mean1-mean2)/SE</t>
  </si>
  <si>
    <t>Degrees of freedom(df) N1+N2-2</t>
  </si>
  <si>
    <t>T critical value from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</si>
</sst>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303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'8-11'!$A$1:$A$5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'8-11'!$B$1:$B$5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3-4FF9-8856-1DC3DCBB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3264"/>
        <c:axId val="1240854704"/>
      </c:scatterChart>
      <c:valAx>
        <c:axId val="12408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4704"/>
        <c:crosses val="autoZero"/>
        <c:crossBetween val="midCat"/>
      </c:valAx>
      <c:valAx>
        <c:axId val="1240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64878CF-B821-4B53-AE7F-EC4DF9D7140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B1EDFC-947E-41E8-BA0E-89BBB8E36502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44559C1-58E3-4A1C-8E8D-F43B572C9955}" formatIdx="0">
          <cx:dataId val="0"/>
          <cx:layoutPr>
            <cx:binning intervalClosed="r"/>
          </cx:layoutPr>
        </cx:series>
        <cx:series layoutId="clusteredColumn" hidden="1" uniqueId="{23C7C552-50EB-4B04-AE75-1B90A46CDF9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95250</xdr:rowOff>
    </xdr:from>
    <xdr:to>
      <xdr:col>13</xdr:col>
      <xdr:colOff>518160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44117-C705-7B11-1C67-001F9E84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0</xdr:row>
      <xdr:rowOff>133350</xdr:rowOff>
    </xdr:from>
    <xdr:to>
      <xdr:col>21</xdr:col>
      <xdr:colOff>563880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F2DA42-6A6B-EF3C-ACB7-5FC5A2BCE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1580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342900</xdr:colOff>
      <xdr:row>16</xdr:row>
      <xdr:rowOff>140970</xdr:rowOff>
    </xdr:from>
    <xdr:to>
      <xdr:col>14</xdr:col>
      <xdr:colOff>38100</xdr:colOff>
      <xdr:row>31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5545A08-68C6-F715-234B-EDB9AA0A4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G4" sqref="G4"/>
    </sheetView>
  </sheetViews>
  <sheetFormatPr defaultRowHeight="14.4" x14ac:dyDescent="0.3"/>
  <cols>
    <col min="3" max="3" width="11.77734375" customWidth="1"/>
    <col min="4" max="4" width="13" customWidth="1"/>
    <col min="5" max="5" width="11.6640625" customWidth="1"/>
    <col min="6" max="6" width="12.88671875" customWidth="1"/>
  </cols>
  <sheetData>
    <row r="1" spans="1:9" x14ac:dyDescent="0.3">
      <c r="A1" s="1" t="s">
        <v>0</v>
      </c>
      <c r="I1" s="1" t="s">
        <v>23</v>
      </c>
    </row>
    <row r="2" spans="1:9" x14ac:dyDescent="0.3">
      <c r="A2">
        <v>12</v>
      </c>
      <c r="C2" t="s">
        <v>1</v>
      </c>
      <c r="D2">
        <f>AVERAGE(A2:A11)</f>
        <v>17.100000000000001</v>
      </c>
      <c r="F2" t="s">
        <v>19</v>
      </c>
      <c r="I2">
        <f>(A2-$D$2)/$G$5</f>
        <v>-1.2194816546399669</v>
      </c>
    </row>
    <row r="3" spans="1:9" x14ac:dyDescent="0.3">
      <c r="A3">
        <v>15</v>
      </c>
      <c r="C3" t="s">
        <v>3</v>
      </c>
      <c r="D3">
        <f>MEDIAN(A2:A11)</f>
        <v>17.5</v>
      </c>
      <c r="F3" t="s">
        <v>20</v>
      </c>
      <c r="G3">
        <f>D21-D20</f>
        <v>14</v>
      </c>
      <c r="I3">
        <f t="shared" ref="I3:I11" si="0">(A3-$D$2)/$G$5</f>
        <v>-0.50213950485175129</v>
      </c>
    </row>
    <row r="4" spans="1:9" x14ac:dyDescent="0.3">
      <c r="A4">
        <v>14</v>
      </c>
      <c r="C4" t="s">
        <v>2</v>
      </c>
      <c r="D4" t="s">
        <v>4</v>
      </c>
      <c r="F4" t="s">
        <v>21</v>
      </c>
      <c r="G4">
        <f>_xlfn.VAR.P(A2:A11)</f>
        <v>17.489999999999998</v>
      </c>
      <c r="I4">
        <f t="shared" si="0"/>
        <v>-0.74125355478115651</v>
      </c>
    </row>
    <row r="5" spans="1:9" x14ac:dyDescent="0.3">
      <c r="A5">
        <v>10</v>
      </c>
      <c r="F5" t="s">
        <v>22</v>
      </c>
      <c r="G5">
        <f>_xlfn.STDEV.P(A2:A11)</f>
        <v>4.1821047332652963</v>
      </c>
      <c r="I5">
        <f t="shared" si="0"/>
        <v>-1.6977097544987774</v>
      </c>
    </row>
    <row r="6" spans="1:9" x14ac:dyDescent="0.3">
      <c r="A6">
        <v>18</v>
      </c>
      <c r="I6">
        <f t="shared" si="0"/>
        <v>0.21520264493646438</v>
      </c>
    </row>
    <row r="7" spans="1:9" x14ac:dyDescent="0.3">
      <c r="A7">
        <v>20</v>
      </c>
      <c r="I7">
        <f t="shared" si="0"/>
        <v>0.69343074479527478</v>
      </c>
    </row>
    <row r="8" spans="1:9" x14ac:dyDescent="0.3">
      <c r="A8">
        <v>22</v>
      </c>
      <c r="I8">
        <f t="shared" si="0"/>
        <v>1.1716588446540852</v>
      </c>
    </row>
    <row r="9" spans="1:9" x14ac:dyDescent="0.3">
      <c r="A9">
        <v>24</v>
      </c>
      <c r="I9">
        <f t="shared" si="0"/>
        <v>1.6498869445128956</v>
      </c>
    </row>
    <row r="10" spans="1:9" x14ac:dyDescent="0.3">
      <c r="A10">
        <v>17</v>
      </c>
      <c r="I10">
        <f t="shared" si="0"/>
        <v>-2.3911404992940862E-2</v>
      </c>
    </row>
    <row r="11" spans="1:9" x14ac:dyDescent="0.3">
      <c r="A11">
        <v>19</v>
      </c>
      <c r="I11">
        <f t="shared" si="0"/>
        <v>0.45431669486586962</v>
      </c>
    </row>
    <row r="12" spans="1:9" s="1" customFormat="1" x14ac:dyDescent="0.3">
      <c r="C12" s="1" t="s">
        <v>5</v>
      </c>
    </row>
    <row r="13" spans="1:9" x14ac:dyDescent="0.3">
      <c r="C13" t="s">
        <v>6</v>
      </c>
      <c r="D13">
        <f>QUARTILE(A2:A11,1)</f>
        <v>14.25</v>
      </c>
    </row>
    <row r="14" spans="1:9" x14ac:dyDescent="0.3">
      <c r="C14" t="s">
        <v>7</v>
      </c>
      <c r="D14">
        <f>QUARTILE(A2:A11,2)</f>
        <v>17.5</v>
      </c>
    </row>
    <row r="15" spans="1:9" x14ac:dyDescent="0.3">
      <c r="C15" t="s">
        <v>8</v>
      </c>
      <c r="D15">
        <f>QUARTILE(A2:A11,3)</f>
        <v>19.75</v>
      </c>
    </row>
    <row r="17" spans="3:5" s="1" customFormat="1" x14ac:dyDescent="0.3">
      <c r="C17" s="1" t="s">
        <v>9</v>
      </c>
    </row>
    <row r="18" spans="3:5" x14ac:dyDescent="0.3">
      <c r="C18" t="s">
        <v>10</v>
      </c>
      <c r="D18">
        <f>(D15-D13)</f>
        <v>5.5</v>
      </c>
    </row>
    <row r="20" spans="3:5" x14ac:dyDescent="0.3">
      <c r="C20" s="1" t="s">
        <v>11</v>
      </c>
      <c r="D20">
        <f>MIN(A2:A11)</f>
        <v>10</v>
      </c>
    </row>
    <row r="21" spans="3:5" x14ac:dyDescent="0.3">
      <c r="C21" s="1" t="s">
        <v>12</v>
      </c>
      <c r="D21">
        <f>MAX(A2:A11)</f>
        <v>24</v>
      </c>
    </row>
    <row r="23" spans="3:5" x14ac:dyDescent="0.3">
      <c r="C23" s="1" t="s">
        <v>13</v>
      </c>
    </row>
    <row r="24" spans="3:5" x14ac:dyDescent="0.3">
      <c r="C24" t="s">
        <v>14</v>
      </c>
      <c r="D24" t="s">
        <v>17</v>
      </c>
      <c r="E24">
        <f>(D13-(1.5*D18))</f>
        <v>6</v>
      </c>
    </row>
    <row r="25" spans="3:5" x14ac:dyDescent="0.3">
      <c r="C25" t="s">
        <v>15</v>
      </c>
      <c r="D25" t="s">
        <v>16</v>
      </c>
      <c r="E25">
        <f>(D15+(1.5*D18))</f>
        <v>28</v>
      </c>
    </row>
    <row r="27" spans="3:5" x14ac:dyDescent="0.3">
      <c r="C2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F09D-6B0A-4C97-8856-4FA83295D174}">
  <dimension ref="A1:F5"/>
  <sheetViews>
    <sheetView workbookViewId="0">
      <selection sqref="A1:B5"/>
    </sheetView>
  </sheetViews>
  <sheetFormatPr defaultRowHeight="14.4" x14ac:dyDescent="0.3"/>
  <cols>
    <col min="1" max="1" width="7" customWidth="1"/>
    <col min="5" max="5" width="11.33203125" customWidth="1"/>
  </cols>
  <sheetData>
    <row r="1" spans="1:6" x14ac:dyDescent="0.3">
      <c r="A1">
        <v>10</v>
      </c>
      <c r="B1">
        <v>5</v>
      </c>
      <c r="D1" s="1" t="s">
        <v>24</v>
      </c>
      <c r="F1">
        <f>PEARSON(A1:A5,B1:B5)</f>
        <v>0.99999999999999989</v>
      </c>
    </row>
    <row r="2" spans="1:6" x14ac:dyDescent="0.3">
      <c r="A2">
        <v>20</v>
      </c>
      <c r="B2">
        <v>10</v>
      </c>
    </row>
    <row r="3" spans="1:6" x14ac:dyDescent="0.3">
      <c r="A3">
        <v>30</v>
      </c>
      <c r="B3">
        <v>15</v>
      </c>
    </row>
    <row r="4" spans="1:6" x14ac:dyDescent="0.3">
      <c r="A4">
        <v>40</v>
      </c>
      <c r="B4">
        <v>20</v>
      </c>
    </row>
    <row r="5" spans="1:6" x14ac:dyDescent="0.3">
      <c r="A5">
        <v>50</v>
      </c>
      <c r="B5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65B-A621-497C-9A9F-B6946C15D063}">
  <dimension ref="A1:M5"/>
  <sheetViews>
    <sheetView workbookViewId="0">
      <selection activeCell="M1" sqref="M1"/>
    </sheetView>
  </sheetViews>
  <sheetFormatPr defaultRowHeight="14.4" x14ac:dyDescent="0.3"/>
  <cols>
    <col min="11" max="11" width="13.6640625" customWidth="1"/>
    <col min="12" max="12" width="11.21875" customWidth="1"/>
  </cols>
  <sheetData>
    <row r="1" spans="1:13" x14ac:dyDescent="0.3">
      <c r="A1">
        <v>45</v>
      </c>
      <c r="B1">
        <v>50</v>
      </c>
      <c r="C1">
        <v>55</v>
      </c>
      <c r="D1">
        <v>60</v>
      </c>
      <c r="E1">
        <v>62</v>
      </c>
      <c r="F1">
        <v>48</v>
      </c>
      <c r="G1">
        <v>52</v>
      </c>
      <c r="I1" t="s">
        <v>1</v>
      </c>
      <c r="J1">
        <f>AVERAGE(A1:G1)</f>
        <v>53.142857142857146</v>
      </c>
      <c r="K1" t="s">
        <v>28</v>
      </c>
      <c r="L1" t="s">
        <v>29</v>
      </c>
      <c r="M1">
        <v>50</v>
      </c>
    </row>
    <row r="2" spans="1:13" x14ac:dyDescent="0.3">
      <c r="A2" s="2"/>
      <c r="I2" t="s">
        <v>25</v>
      </c>
      <c r="J2">
        <f>_xlfn.STDEV.S(A1:G1)</f>
        <v>6.2297290317897094</v>
      </c>
      <c r="K2" t="s">
        <v>27</v>
      </c>
    </row>
    <row r="5" spans="1:13" x14ac:dyDescent="0.3">
      <c r="I5" t="s">
        <v>26</v>
      </c>
      <c r="J5">
        <f>(J1-50)/(J2/SQRT(7))</f>
        <v>1.3347640585603717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5B75-69FA-47A2-809B-611FD95FE852}">
  <dimension ref="A1:H12"/>
  <sheetViews>
    <sheetView workbookViewId="0">
      <selection activeCell="G12" sqref="G12"/>
    </sheetView>
  </sheetViews>
  <sheetFormatPr defaultRowHeight="14.4" x14ac:dyDescent="0.3"/>
  <cols>
    <col min="7" max="7" width="29" customWidth="1"/>
  </cols>
  <sheetData>
    <row r="1" spans="1:8" x14ac:dyDescent="0.3">
      <c r="A1">
        <v>85</v>
      </c>
      <c r="B1">
        <v>90</v>
      </c>
      <c r="C1">
        <v>88</v>
      </c>
      <c r="D1">
        <v>92</v>
      </c>
      <c r="E1">
        <v>86</v>
      </c>
      <c r="G1" t="s">
        <v>30</v>
      </c>
      <c r="H1">
        <f>AVERAGE(A1:E1)</f>
        <v>88.2</v>
      </c>
    </row>
    <row r="2" spans="1:8" x14ac:dyDescent="0.3">
      <c r="A2">
        <v>78</v>
      </c>
      <c r="B2">
        <v>75</v>
      </c>
      <c r="C2">
        <v>80</v>
      </c>
      <c r="D2">
        <v>83</v>
      </c>
      <c r="E2">
        <v>79</v>
      </c>
      <c r="G2" t="s">
        <v>31</v>
      </c>
      <c r="H2">
        <f>AVERAGE(A2:E2)</f>
        <v>79</v>
      </c>
    </row>
    <row r="3" spans="1:8" x14ac:dyDescent="0.3">
      <c r="G3" t="s">
        <v>32</v>
      </c>
      <c r="H3">
        <f>_xlfn.VAR.S(A1:E1)</f>
        <v>8.1999999999999993</v>
      </c>
    </row>
    <row r="4" spans="1:8" x14ac:dyDescent="0.3">
      <c r="G4" t="s">
        <v>33</v>
      </c>
      <c r="H4">
        <f>_xlfn.VAR.S(A2:E2)</f>
        <v>8.5</v>
      </c>
    </row>
    <row r="5" spans="1:8" x14ac:dyDescent="0.3">
      <c r="G5" t="s">
        <v>34</v>
      </c>
      <c r="H5">
        <v>5</v>
      </c>
    </row>
    <row r="6" spans="1:8" x14ac:dyDescent="0.3">
      <c r="G6" t="s">
        <v>35</v>
      </c>
      <c r="H6">
        <v>5</v>
      </c>
    </row>
    <row r="7" spans="1:8" x14ac:dyDescent="0.3">
      <c r="G7" t="s">
        <v>36</v>
      </c>
      <c r="H7">
        <f>SQRT((H3/H5) + (H4/H6))</f>
        <v>1.8275666882497066</v>
      </c>
    </row>
    <row r="8" spans="1:8" x14ac:dyDescent="0.3">
      <c r="G8" t="s">
        <v>37</v>
      </c>
      <c r="H8">
        <f>(H1-H2) / H7</f>
        <v>5.0340160275141628</v>
      </c>
    </row>
    <row r="10" spans="1:8" x14ac:dyDescent="0.3">
      <c r="G10" t="s">
        <v>38</v>
      </c>
      <c r="H10">
        <f>H5+H6-2</f>
        <v>8</v>
      </c>
    </row>
    <row r="12" spans="1:8" x14ac:dyDescent="0.3">
      <c r="G12" t="s">
        <v>39</v>
      </c>
      <c r="H12">
        <v>2.306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first_half</vt:lpstr>
      <vt:lpstr>8-11</vt:lpstr>
      <vt:lpstr>17</vt:lpstr>
      <vt:lpstr>18,19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Susmitha T</dc:creator>
  <cp:lastModifiedBy>Susmitha T</cp:lastModifiedBy>
  <dcterms:created xsi:type="dcterms:W3CDTF">2015-06-05T18:17:20Z</dcterms:created>
  <dcterms:modified xsi:type="dcterms:W3CDTF">2025-03-05T15:28:06Z</dcterms:modified>
</cp:coreProperties>
</file>