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eetv\OneDrive - Indian Institute of Technology Bombay\Desktop\TCS Valuation\"/>
    </mc:Choice>
  </mc:AlternateContent>
  <xr:revisionPtr revIDLastSave="0" documentId="13_ncr:1_{AC88A99F-1D64-4476-82D3-E6671A614C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D24" i="1"/>
  <c r="D25" i="1" s="1"/>
  <c r="D28" i="1" s="1"/>
  <c r="D23" i="1"/>
  <c r="C23" i="1"/>
  <c r="M2" i="1"/>
  <c r="M3" i="1"/>
  <c r="M4" i="1"/>
  <c r="M15" i="1" s="1"/>
  <c r="M5" i="1"/>
  <c r="M14" i="1" s="1"/>
  <c r="M6" i="1"/>
  <c r="M7" i="1"/>
  <c r="M19" i="1" s="1"/>
  <c r="M8" i="1"/>
  <c r="M18" i="1" s="1"/>
  <c r="M9" i="1"/>
  <c r="M17" i="1" s="1"/>
  <c r="M10" i="1"/>
  <c r="M16" i="1" s="1"/>
  <c r="M11" i="1"/>
  <c r="J3" i="1"/>
  <c r="J4" i="1"/>
  <c r="J5" i="1"/>
  <c r="J6" i="1"/>
  <c r="J7" i="1"/>
  <c r="J8" i="1"/>
  <c r="J9" i="1"/>
  <c r="J10" i="1"/>
  <c r="J11" i="1"/>
  <c r="J2" i="1"/>
  <c r="K10" i="1"/>
  <c r="L3" i="1"/>
  <c r="L4" i="1"/>
  <c r="L18" i="1" s="1"/>
  <c r="L5" i="1"/>
  <c r="L6" i="1"/>
  <c r="L17" i="1" s="1"/>
  <c r="L7" i="1"/>
  <c r="L8" i="1"/>
  <c r="L9" i="1"/>
  <c r="L10" i="1"/>
  <c r="L19" i="1" s="1"/>
  <c r="L11" i="1"/>
  <c r="L2" i="1"/>
  <c r="K3" i="1"/>
  <c r="K4" i="1"/>
  <c r="K5" i="1"/>
  <c r="K18" i="1" s="1"/>
  <c r="K6" i="1"/>
  <c r="K15" i="1" s="1"/>
  <c r="K7" i="1"/>
  <c r="K8" i="1"/>
  <c r="K17" i="1" s="1"/>
  <c r="K9" i="1"/>
  <c r="K14" i="1" s="1"/>
  <c r="K19" i="1"/>
  <c r="K11" i="1"/>
  <c r="K2" i="1"/>
  <c r="C26" i="1"/>
  <c r="C24" i="1"/>
  <c r="K16" i="1"/>
  <c r="C25" i="1" l="1"/>
  <c r="C28" i="1" s="1"/>
  <c r="L15" i="1"/>
  <c r="L16" i="1"/>
  <c r="L14" i="1"/>
</calcChain>
</file>

<file path=xl/sharedStrings.xml><?xml version="1.0" encoding="utf-8"?>
<sst xmlns="http://schemas.openxmlformats.org/spreadsheetml/2006/main" count="44" uniqueCount="44">
  <si>
    <t>Company</t>
  </si>
  <si>
    <t>Ticker</t>
  </si>
  <si>
    <t>Share Price</t>
  </si>
  <si>
    <t>Shares Outstanding (Cr)</t>
  </si>
  <si>
    <t>Market Cap (Cr)</t>
  </si>
  <si>
    <t>Enterprise Value (Cr)</t>
  </si>
  <si>
    <t>Net Debt (Cr)</t>
  </si>
  <si>
    <t>Revenue (Cr)</t>
  </si>
  <si>
    <t>EBITDA (Cr)</t>
  </si>
  <si>
    <t>Net Income (Cr)</t>
  </si>
  <si>
    <t>EV/Revenue</t>
  </si>
  <si>
    <t>EV/EBITDA</t>
  </si>
  <si>
    <t>P/E</t>
  </si>
  <si>
    <t>TCS</t>
  </si>
  <si>
    <t>TCS.NS</t>
  </si>
  <si>
    <t>Infosys</t>
  </si>
  <si>
    <t>INFY.NS</t>
  </si>
  <si>
    <t>HCL Technologies</t>
  </si>
  <si>
    <t>HCLTECH.NS</t>
  </si>
  <si>
    <t>Wipro</t>
  </si>
  <si>
    <t>WIPRO.NS</t>
  </si>
  <si>
    <t>LTIMindtree</t>
  </si>
  <si>
    <t>LTIM.NS</t>
  </si>
  <si>
    <t>Tech Mahindra</t>
  </si>
  <si>
    <t>TECHM.NS</t>
  </si>
  <si>
    <t>Oracle Fin.Serv.</t>
  </si>
  <si>
    <t>OFSS.NS</t>
  </si>
  <si>
    <t>Persistent Sys</t>
  </si>
  <si>
    <t>PERSISTENT.NS</t>
  </si>
  <si>
    <t>PB Fintech</t>
  </si>
  <si>
    <t>POLICYBZR.NS</t>
  </si>
  <si>
    <t>L&amp;T Technology</t>
  </si>
  <si>
    <t>LTTS.NS</t>
  </si>
  <si>
    <t>HIGH</t>
  </si>
  <si>
    <t>75 QUARTILE</t>
  </si>
  <si>
    <t>MEAN</t>
  </si>
  <si>
    <t>MEDIAN</t>
  </si>
  <si>
    <t>25 QUARTILE</t>
  </si>
  <si>
    <t>LOW</t>
  </si>
  <si>
    <t xml:space="preserve">Implied Valuation </t>
  </si>
  <si>
    <t>Implied Enterprise Value</t>
  </si>
  <si>
    <t>Net Debt</t>
  </si>
  <si>
    <t>Implied Equity Value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</si>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</sst>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F19" sqref="F19"/>
    </sheetView>
  </sheetViews>
  <sheetFormatPr defaultRowHeight="14.4" x14ac:dyDescent="0.3"/>
  <cols>
    <col min="1" max="1" width="23" customWidth="1"/>
    <col min="2" max="2" width="21.77734375" customWidth="1"/>
    <col min="3" max="3" width="21.5546875" customWidth="1"/>
    <col min="4" max="4" width="22.5546875" customWidth="1"/>
    <col min="5" max="5" width="21.109375" customWidth="1"/>
    <col min="6" max="6" width="17" customWidth="1"/>
    <col min="7" max="7" width="15.6640625" customWidth="1"/>
    <col min="8" max="8" width="21.77734375" customWidth="1"/>
    <col min="9" max="9" width="14.6640625" customWidth="1"/>
    <col min="10" max="10" width="18.44140625" customWidth="1"/>
    <col min="11" max="11" width="19.44140625" customWidth="1"/>
    <col min="12" max="12" width="16.33203125" customWidth="1"/>
    <col min="13" max="13" width="20.8867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>
        <v>3304.1</v>
      </c>
      <c r="D2">
        <v>361.81</v>
      </c>
      <c r="E2">
        <v>1205272.79</v>
      </c>
      <c r="F2">
        <v>1222116.8999999999</v>
      </c>
      <c r="G2">
        <f>F2-E2</f>
        <v>16844.10999999987</v>
      </c>
      <c r="H2">
        <v>255324.01</v>
      </c>
      <c r="I2">
        <v>65590</v>
      </c>
      <c r="J2">
        <f>0.7*I2</f>
        <v>45913</v>
      </c>
      <c r="K2">
        <f>F2/H2</f>
        <v>4.7865333933929675</v>
      </c>
      <c r="L2">
        <f>F2/I2</f>
        <v>18.632671138893123</v>
      </c>
      <c r="M2">
        <f>E2/J2</f>
        <v>26.25123145949949</v>
      </c>
    </row>
    <row r="3" spans="1:13" x14ac:dyDescent="0.3">
      <c r="A3" t="s">
        <v>15</v>
      </c>
      <c r="B3" t="s">
        <v>16</v>
      </c>
      <c r="C3">
        <v>1593.1</v>
      </c>
      <c r="D3">
        <v>414.46</v>
      </c>
      <c r="E3">
        <v>660279.39</v>
      </c>
      <c r="F3">
        <v>663392.14</v>
      </c>
      <c r="G3">
        <f t="shared" ref="G3:G11" si="0">F3-E3</f>
        <v>3112.75</v>
      </c>
      <c r="H3">
        <v>192732</v>
      </c>
      <c r="I3">
        <v>44565</v>
      </c>
      <c r="J3">
        <f t="shared" ref="J3:J11" si="1">0.7*I3</f>
        <v>31195.499999999996</v>
      </c>
      <c r="K3">
        <f t="shared" ref="K3:K11" si="2">F3/H3</f>
        <v>3.4420446007928107</v>
      </c>
      <c r="L3">
        <f t="shared" ref="L3:L11" si="3">F3/I3</f>
        <v>14.885945024122069</v>
      </c>
      <c r="M3">
        <f t="shared" ref="M3:M11" si="4">E3/J3</f>
        <v>21.165853728903212</v>
      </c>
    </row>
    <row r="4" spans="1:13" x14ac:dyDescent="0.3">
      <c r="A4" t="s">
        <v>17</v>
      </c>
      <c r="B4" t="s">
        <v>18</v>
      </c>
      <c r="C4">
        <v>1640</v>
      </c>
      <c r="D4">
        <v>270.89</v>
      </c>
      <c r="E4">
        <v>453920.84</v>
      </c>
      <c r="F4">
        <v>467999.65</v>
      </c>
      <c r="G4">
        <f t="shared" si="0"/>
        <v>14078.809999999998</v>
      </c>
      <c r="H4">
        <v>138423</v>
      </c>
      <c r="I4">
        <v>29060</v>
      </c>
      <c r="J4">
        <f t="shared" si="1"/>
        <v>20342</v>
      </c>
      <c r="K4">
        <f t="shared" si="2"/>
        <v>3.3809385001047514</v>
      </c>
      <c r="L4">
        <f t="shared" si="3"/>
        <v>16.104599105299382</v>
      </c>
      <c r="M4">
        <f t="shared" si="4"/>
        <v>22.314464654409598</v>
      </c>
    </row>
    <row r="5" spans="1:13" x14ac:dyDescent="0.3">
      <c r="A5" t="s">
        <v>19</v>
      </c>
      <c r="B5" t="s">
        <v>20</v>
      </c>
      <c r="C5">
        <v>259.10000000000002</v>
      </c>
      <c r="D5">
        <v>1047.06</v>
      </c>
      <c r="E5">
        <v>271293.25</v>
      </c>
      <c r="F5">
        <v>244314.62</v>
      </c>
      <c r="G5">
        <f t="shared" si="0"/>
        <v>-26978.630000000005</v>
      </c>
      <c r="H5">
        <v>89088.4</v>
      </c>
      <c r="I5">
        <v>17360.599999999999</v>
      </c>
      <c r="J5">
        <f t="shared" si="1"/>
        <v>12152.419999999998</v>
      </c>
      <c r="K5">
        <f t="shared" si="2"/>
        <v>2.7423841936772915</v>
      </c>
      <c r="L5">
        <f t="shared" si="3"/>
        <v>14.072936419248183</v>
      </c>
      <c r="M5">
        <f t="shared" si="4"/>
        <v>22.324216082064318</v>
      </c>
    </row>
    <row r="6" spans="1:13" x14ac:dyDescent="0.3">
      <c r="A6" t="s">
        <v>21</v>
      </c>
      <c r="B6" t="s">
        <v>22</v>
      </c>
      <c r="C6">
        <v>5218</v>
      </c>
      <c r="D6">
        <v>29.63</v>
      </c>
      <c r="E6">
        <v>155289.76999999999</v>
      </c>
      <c r="F6">
        <v>149031.81</v>
      </c>
      <c r="G6">
        <f t="shared" si="0"/>
        <v>-6257.9599999999919</v>
      </c>
      <c r="H6">
        <v>38008.1</v>
      </c>
      <c r="I6">
        <v>5991.2</v>
      </c>
      <c r="J6">
        <f t="shared" si="1"/>
        <v>4193.8399999999992</v>
      </c>
      <c r="K6">
        <f t="shared" si="2"/>
        <v>3.9210539332405463</v>
      </c>
      <c r="L6">
        <f t="shared" si="3"/>
        <v>24.87511850714381</v>
      </c>
      <c r="M6">
        <f t="shared" si="4"/>
        <v>37.028062587032416</v>
      </c>
    </row>
    <row r="7" spans="1:13" x14ac:dyDescent="0.3">
      <c r="A7" t="s">
        <v>23</v>
      </c>
      <c r="B7" t="s">
        <v>24</v>
      </c>
      <c r="C7">
        <v>1589.9</v>
      </c>
      <c r="D7">
        <v>88.5</v>
      </c>
      <c r="E7">
        <v>141570.26</v>
      </c>
      <c r="F7">
        <v>144335.29</v>
      </c>
      <c r="G7">
        <f t="shared" si="0"/>
        <v>2765.0299999999988</v>
      </c>
      <c r="H7">
        <v>52988.3</v>
      </c>
      <c r="I7">
        <v>6334.5</v>
      </c>
      <c r="J7">
        <f t="shared" si="1"/>
        <v>4434.1499999999996</v>
      </c>
      <c r="K7">
        <f t="shared" si="2"/>
        <v>2.7239086741790168</v>
      </c>
      <c r="L7">
        <f t="shared" si="3"/>
        <v>22.785585286920831</v>
      </c>
      <c r="M7">
        <f t="shared" si="4"/>
        <v>31.927260016012092</v>
      </c>
    </row>
    <row r="8" spans="1:13" x14ac:dyDescent="0.3">
      <c r="A8" t="s">
        <v>25</v>
      </c>
      <c r="B8" t="s">
        <v>26</v>
      </c>
      <c r="C8">
        <v>8677.5</v>
      </c>
      <c r="D8">
        <v>8.69</v>
      </c>
      <c r="E8">
        <v>75984.7</v>
      </c>
      <c r="F8">
        <v>72226.78</v>
      </c>
      <c r="G8">
        <f t="shared" si="0"/>
        <v>-3757.9199999999983</v>
      </c>
      <c r="H8">
        <v>6846.8</v>
      </c>
      <c r="I8">
        <v>3052.6</v>
      </c>
      <c r="J8">
        <f t="shared" si="1"/>
        <v>2136.8199999999997</v>
      </c>
      <c r="K8">
        <f t="shared" si="2"/>
        <v>10.548983466728982</v>
      </c>
      <c r="L8">
        <f t="shared" si="3"/>
        <v>23.660741662844789</v>
      </c>
      <c r="M8">
        <f t="shared" si="4"/>
        <v>35.559710223603304</v>
      </c>
    </row>
    <row r="9" spans="1:13" x14ac:dyDescent="0.3">
      <c r="A9" t="s">
        <v>27</v>
      </c>
      <c r="B9" t="s">
        <v>28</v>
      </c>
      <c r="C9">
        <v>5599</v>
      </c>
      <c r="D9">
        <v>15.46</v>
      </c>
      <c r="E9">
        <v>88299.59</v>
      </c>
      <c r="F9">
        <v>92446.6</v>
      </c>
      <c r="G9">
        <f t="shared" si="0"/>
        <v>4147.0100000000093</v>
      </c>
      <c r="H9">
        <v>11938.72</v>
      </c>
      <c r="I9">
        <v>1938.98</v>
      </c>
      <c r="J9">
        <f t="shared" si="1"/>
        <v>1357.2859999999998</v>
      </c>
      <c r="K9">
        <f t="shared" si="2"/>
        <v>7.7434264309741758</v>
      </c>
      <c r="L9">
        <f t="shared" si="3"/>
        <v>47.677954388389772</v>
      </c>
      <c r="M9">
        <f t="shared" si="4"/>
        <v>65.055994094096604</v>
      </c>
    </row>
    <row r="10" spans="1:13" x14ac:dyDescent="0.3">
      <c r="A10" t="s">
        <v>29</v>
      </c>
      <c r="B10" t="s">
        <v>30</v>
      </c>
      <c r="C10">
        <v>1801.2</v>
      </c>
      <c r="D10">
        <v>45.8</v>
      </c>
      <c r="E10">
        <v>82489.37</v>
      </c>
      <c r="F10">
        <v>80991.75</v>
      </c>
      <c r="G10">
        <f t="shared" si="0"/>
        <v>-1497.6199999999953</v>
      </c>
      <c r="H10">
        <v>4977.21</v>
      </c>
      <c r="I10">
        <v>193.68</v>
      </c>
      <c r="J10">
        <f t="shared" si="1"/>
        <v>135.57599999999999</v>
      </c>
      <c r="K10">
        <f>F10/H10</f>
        <v>16.272520146829248</v>
      </c>
      <c r="L10">
        <f t="shared" si="3"/>
        <v>418.17301734820319</v>
      </c>
      <c r="M10">
        <f t="shared" si="4"/>
        <v>608.43637516964657</v>
      </c>
    </row>
    <row r="11" spans="1:13" x14ac:dyDescent="0.3">
      <c r="A11" t="s">
        <v>31</v>
      </c>
      <c r="B11" t="s">
        <v>32</v>
      </c>
      <c r="C11">
        <v>4368.3999999999996</v>
      </c>
      <c r="D11">
        <v>10.59</v>
      </c>
      <c r="E11">
        <v>46933.65</v>
      </c>
      <c r="F11">
        <v>44679</v>
      </c>
      <c r="G11">
        <f t="shared" si="0"/>
        <v>-2254.6500000000015</v>
      </c>
      <c r="H11">
        <v>10670.2</v>
      </c>
      <c r="I11">
        <v>1727.43</v>
      </c>
      <c r="J11">
        <f t="shared" si="1"/>
        <v>1209.201</v>
      </c>
      <c r="K11">
        <f t="shared" si="2"/>
        <v>4.1872692170718446</v>
      </c>
      <c r="L11">
        <f t="shared" si="3"/>
        <v>25.864434448863339</v>
      </c>
      <c r="M11">
        <f t="shared" si="4"/>
        <v>38.813770415340379</v>
      </c>
    </row>
    <row r="14" spans="1:13" x14ac:dyDescent="0.3">
      <c r="A14" t="s">
        <v>33</v>
      </c>
      <c r="K14">
        <f>MAX(K2:K11)</f>
        <v>16.272520146829248</v>
      </c>
      <c r="L14">
        <f t="shared" ref="L14:M14" si="5">MAX(L2:L11)</f>
        <v>418.17301734820319</v>
      </c>
      <c r="M14">
        <f t="shared" si="5"/>
        <v>608.43637516964657</v>
      </c>
    </row>
    <row r="15" spans="1:13" x14ac:dyDescent="0.3">
      <c r="A15" t="s">
        <v>34</v>
      </c>
      <c r="K15">
        <f>_xlfn.QUARTILE.EXC(K2:K11,3)</f>
        <v>8.4448156899128772</v>
      </c>
      <c r="L15">
        <f t="shared" ref="L15:M15" si="6">_xlfn.QUARTILE.EXC(L2:L11,3)</f>
        <v>31.317814433744946</v>
      </c>
      <c r="M15">
        <f t="shared" si="6"/>
        <v>45.374326335029437</v>
      </c>
    </row>
    <row r="16" spans="1:13" x14ac:dyDescent="0.3">
      <c r="A16" t="s">
        <v>35</v>
      </c>
      <c r="K16">
        <f>AVERAGE(K2:K11)</f>
        <v>5.974906255699163</v>
      </c>
      <c r="L16">
        <f t="shared" ref="L16:M16" si="7">AVERAGE(L2:L11)</f>
        <v>62.673300332992845</v>
      </c>
      <c r="M16">
        <f t="shared" si="7"/>
        <v>90.887693843060802</v>
      </c>
    </row>
    <row r="17" spans="1:13" x14ac:dyDescent="0.3">
      <c r="A17" t="s">
        <v>36</v>
      </c>
      <c r="K17">
        <f>MEDIAN(K2:K11)</f>
        <v>4.0541615751561952</v>
      </c>
      <c r="L17">
        <f t="shared" ref="L17:M17" si="8">MEDIAN(L2:L11)</f>
        <v>23.22316347488281</v>
      </c>
      <c r="M17">
        <f t="shared" si="8"/>
        <v>33.743485119807701</v>
      </c>
    </row>
    <row r="18" spans="1:13" x14ac:dyDescent="0.3">
      <c r="A18" t="s">
        <v>37</v>
      </c>
      <c r="K18">
        <f>_xlfn.QUARTILE.EXC(K2:K11,1)</f>
        <v>3.2212999234978863</v>
      </c>
      <c r="L18">
        <f t="shared" ref="L18:M18" si="9">_xlfn.QUARTILE.EXC(L2:L11,1)</f>
        <v>15.799935585005054</v>
      </c>
      <c r="M18">
        <f t="shared" si="9"/>
        <v>22.321778225150638</v>
      </c>
    </row>
    <row r="19" spans="1:13" x14ac:dyDescent="0.3">
      <c r="A19" t="s">
        <v>38</v>
      </c>
      <c r="K19">
        <f>MIN(K2:K11)</f>
        <v>2.7239086741790168</v>
      </c>
      <c r="L19">
        <f t="shared" ref="L19:M19" si="10">MIN(L2:L11)</f>
        <v>14.072936419248183</v>
      </c>
      <c r="M19">
        <f t="shared" si="10"/>
        <v>21.165853728903212</v>
      </c>
    </row>
    <row r="21" spans="1:13" x14ac:dyDescent="0.3">
      <c r="A21" t="s">
        <v>39</v>
      </c>
    </row>
    <row r="23" spans="1:13" x14ac:dyDescent="0.3">
      <c r="B23" t="s">
        <v>40</v>
      </c>
      <c r="C23">
        <f>F2*K17</f>
        <v>4954659.3763290057</v>
      </c>
      <c r="D23">
        <f>F2*L17</f>
        <v>28381420.554117005</v>
      </c>
    </row>
    <row r="24" spans="1:13" x14ac:dyDescent="0.3">
      <c r="B24" t="s">
        <v>41</v>
      </c>
      <c r="C24">
        <f>$G$2</f>
        <v>16844.10999999987</v>
      </c>
      <c r="D24">
        <f>G2</f>
        <v>16844.10999999987</v>
      </c>
    </row>
    <row r="25" spans="1:13" x14ac:dyDescent="0.3">
      <c r="B25" t="s">
        <v>42</v>
      </c>
      <c r="C25">
        <f>C23-C24</f>
        <v>4937815.2663290054</v>
      </c>
      <c r="D25">
        <f>D23+D24</f>
        <v>28398264.664117005</v>
      </c>
    </row>
    <row r="26" spans="1:13" x14ac:dyDescent="0.3">
      <c r="B26" t="s">
        <v>43</v>
      </c>
      <c r="C26">
        <f>D2</f>
        <v>361.81</v>
      </c>
      <c r="D26">
        <v>361.81</v>
      </c>
    </row>
    <row r="28" spans="1:13" x14ac:dyDescent="0.3">
      <c r="C28">
        <f>C25/C26</f>
        <v>13647.536735659614</v>
      </c>
      <c r="D28">
        <f>D25/D26</f>
        <v>78489.441043965082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Meet Ashok Vanja</cp:lastModifiedBy>
  <dcterms:created xsi:type="dcterms:W3CDTF">2025-07-11T05:16:16Z</dcterms:created>
  <dcterms:modified xsi:type="dcterms:W3CDTF">2025-07-11T10:20:20Z</dcterms:modified>
</cp:coreProperties>
</file>